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hidePivotFieldList="1" defaultThemeVersion="166925"/>
  <mc:AlternateContent xmlns:mc="http://schemas.openxmlformats.org/markup-compatibility/2006">
    <mc:Choice Requires="x15">
      <x15ac:absPath xmlns:x15ac="http://schemas.microsoft.com/office/spreadsheetml/2010/11/ac" url="/Users/rie/Downloads/"/>
    </mc:Choice>
  </mc:AlternateContent>
  <xr:revisionPtr revIDLastSave="0" documentId="13_ncr:1_{F9189BDF-CAC0-C946-9F38-9D2F83D27471}" xr6:coauthVersionLast="47" xr6:coauthVersionMax="47" xr10:uidLastSave="{00000000-0000-0000-0000-000000000000}"/>
  <bookViews>
    <workbookView xWindow="0" yWindow="500" windowWidth="28800" windowHeight="15720" xr2:uid="{F383F4DB-692D-44D9-8726-1D659F6DE920}"/>
  </bookViews>
  <sheets>
    <sheet name="Master Data" sheetId="1" r:id="rId1"/>
    <sheet name="Pivot" sheetId="3" r:id="rId2"/>
    <sheet name="Dashboard" sheetId="4" r:id="rId3"/>
  </sheets>
  <definedNames>
    <definedName name="_xlnm._FilterDatabase" localSheetId="0" hidden="1">'Master Data'!$A$2:$L$2648</definedName>
    <definedName name="_xlcn.WorksheetConnection_TestPenghitunganPerformancedanAnalysisHRAnalyst.xlsxTable1" hidden="1">Table1[]</definedName>
    <definedName name="Slicer_Month_A">#N/A</definedName>
    <definedName name="Slicer_Nama_Toko">#N/A</definedName>
  </definedNames>
  <calcPr calcId="191029"/>
  <pivotCaches>
    <pivotCache cacheId="17" r:id="rId4"/>
    <pivotCache cacheId="18" r:id="rId5"/>
    <pivotCache cacheId="19" r:id="rId6"/>
    <pivotCache cacheId="20" r:id="rId7"/>
    <pivotCache cacheId="21" r:id="rId8"/>
    <pivotCache cacheId="22" r:id="rId9"/>
    <pivotCache cacheId="23" r:id="rId10"/>
    <pivotCache cacheId="24" r:id="rId11"/>
    <pivotCache cacheId="25" r:id="rId12"/>
  </pivotCaches>
  <extLst>
    <ext xmlns:x14="http://schemas.microsoft.com/office/spreadsheetml/2009/9/main" uri="{876F7934-8845-4945-9796-88D515C7AA90}">
      <x14:pivotCaches>
        <pivotCache cacheId="26"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Test Penghitungan Performance dan Analysis (HR Analys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 i="1" l="1"/>
  <c r="O1" i="4" s="1"/>
  <c r="Q1" i="4" l="1"/>
  <c r="K1" i="1"/>
  <c r="S1" i="4" s="1"/>
  <c r="L1" i="1"/>
  <c r="I1" i="1"/>
  <c r="M3" i="1" l="1"/>
  <c r="M4" i="1"/>
  <c r="Q4" i="1" s="1"/>
  <c r="M5" i="1"/>
  <c r="Q5" i="1" s="1"/>
  <c r="M6" i="1"/>
  <c r="Q6" i="1" s="1"/>
  <c r="M7" i="1"/>
  <c r="Q7" i="1" s="1"/>
  <c r="M8" i="1"/>
  <c r="Q8" i="1" s="1"/>
  <c r="M9" i="1"/>
  <c r="Q9" i="1" s="1"/>
  <c r="M10" i="1"/>
  <c r="Q10" i="1" s="1"/>
  <c r="M11" i="1"/>
  <c r="Q11" i="1" s="1"/>
  <c r="M12" i="1"/>
  <c r="Q12" i="1" s="1"/>
  <c r="M13" i="1"/>
  <c r="Q13" i="1" s="1"/>
  <c r="M14" i="1"/>
  <c r="Q14" i="1" s="1"/>
  <c r="M15" i="1"/>
  <c r="Q15" i="1" s="1"/>
  <c r="M16" i="1"/>
  <c r="Q16" i="1" s="1"/>
  <c r="M17" i="1"/>
  <c r="Q17" i="1" s="1"/>
  <c r="M18" i="1"/>
  <c r="Q18" i="1" s="1"/>
  <c r="M19" i="1"/>
  <c r="Q19" i="1" s="1"/>
  <c r="M20" i="1"/>
  <c r="Q20" i="1" s="1"/>
  <c r="M21" i="1"/>
  <c r="Q21" i="1" s="1"/>
  <c r="M22" i="1"/>
  <c r="Q22" i="1" s="1"/>
  <c r="M23" i="1"/>
  <c r="Q23" i="1" s="1"/>
  <c r="M24" i="1"/>
  <c r="Q24" i="1" s="1"/>
  <c r="M25" i="1"/>
  <c r="Q25" i="1" s="1"/>
  <c r="M26" i="1"/>
  <c r="Q26" i="1" s="1"/>
  <c r="M27" i="1"/>
  <c r="Q27" i="1" s="1"/>
  <c r="M28" i="1"/>
  <c r="Q28" i="1" s="1"/>
  <c r="M29" i="1"/>
  <c r="Q29" i="1" s="1"/>
  <c r="M30" i="1"/>
  <c r="Q30" i="1" s="1"/>
  <c r="M31" i="1"/>
  <c r="Q31" i="1" s="1"/>
  <c r="M32" i="1"/>
  <c r="Q32" i="1" s="1"/>
  <c r="M33" i="1"/>
  <c r="Q33" i="1" s="1"/>
  <c r="M34" i="1"/>
  <c r="Q34" i="1" s="1"/>
  <c r="M35" i="1"/>
  <c r="Q35" i="1" s="1"/>
  <c r="M36" i="1"/>
  <c r="Q36" i="1" s="1"/>
  <c r="M37" i="1"/>
  <c r="Q37" i="1" s="1"/>
  <c r="M38" i="1"/>
  <c r="Q38" i="1" s="1"/>
  <c r="M39" i="1"/>
  <c r="Q39" i="1" s="1"/>
  <c r="M40" i="1"/>
  <c r="Q40" i="1" s="1"/>
  <c r="M41" i="1"/>
  <c r="Q41" i="1" s="1"/>
  <c r="M42" i="1"/>
  <c r="Q42" i="1" s="1"/>
  <c r="M43" i="1"/>
  <c r="Q43" i="1" s="1"/>
  <c r="M44" i="1"/>
  <c r="Q44" i="1" s="1"/>
  <c r="M45" i="1"/>
  <c r="Q45" i="1" s="1"/>
  <c r="M46" i="1"/>
  <c r="Q46" i="1" s="1"/>
  <c r="M47" i="1"/>
  <c r="Q47" i="1" s="1"/>
  <c r="M48" i="1"/>
  <c r="Q48" i="1" s="1"/>
  <c r="M49" i="1"/>
  <c r="Q49" i="1" s="1"/>
  <c r="M50" i="1"/>
  <c r="Q50" i="1" s="1"/>
  <c r="M51" i="1"/>
  <c r="Q51" i="1" s="1"/>
  <c r="M52" i="1"/>
  <c r="Q52" i="1" s="1"/>
  <c r="M53" i="1"/>
  <c r="Q53" i="1" s="1"/>
  <c r="M54" i="1"/>
  <c r="Q54" i="1" s="1"/>
  <c r="M55" i="1"/>
  <c r="Q55" i="1" s="1"/>
  <c r="M56" i="1"/>
  <c r="Q56" i="1" s="1"/>
  <c r="M57" i="1"/>
  <c r="Q57" i="1" s="1"/>
  <c r="M58" i="1"/>
  <c r="Q58" i="1" s="1"/>
  <c r="M59" i="1"/>
  <c r="Q59" i="1" s="1"/>
  <c r="M60" i="1"/>
  <c r="Q60" i="1" s="1"/>
  <c r="M61" i="1"/>
  <c r="Q61" i="1" s="1"/>
  <c r="M62" i="1"/>
  <c r="Q62" i="1" s="1"/>
  <c r="M63" i="1"/>
  <c r="Q63" i="1" s="1"/>
  <c r="M64" i="1"/>
  <c r="Q64" i="1" s="1"/>
  <c r="M65" i="1"/>
  <c r="Q65" i="1" s="1"/>
  <c r="M66" i="1"/>
  <c r="Q66" i="1" s="1"/>
  <c r="M67" i="1"/>
  <c r="Q67" i="1" s="1"/>
  <c r="M68" i="1"/>
  <c r="Q68" i="1" s="1"/>
  <c r="M69" i="1"/>
  <c r="Q69" i="1" s="1"/>
  <c r="M70" i="1"/>
  <c r="Q70" i="1" s="1"/>
  <c r="M71" i="1"/>
  <c r="Q71" i="1" s="1"/>
  <c r="M72" i="1"/>
  <c r="Q72" i="1" s="1"/>
  <c r="M73" i="1"/>
  <c r="Q73" i="1" s="1"/>
  <c r="M74" i="1"/>
  <c r="Q74" i="1" s="1"/>
  <c r="M75" i="1"/>
  <c r="Q75" i="1" s="1"/>
  <c r="M76" i="1"/>
  <c r="Q76" i="1" s="1"/>
  <c r="M77" i="1"/>
  <c r="Q77" i="1" s="1"/>
  <c r="M78" i="1"/>
  <c r="Q78" i="1" s="1"/>
  <c r="M79" i="1"/>
  <c r="Q79" i="1" s="1"/>
  <c r="M80" i="1"/>
  <c r="Q80" i="1" s="1"/>
  <c r="M81" i="1"/>
  <c r="Q81" i="1" s="1"/>
  <c r="M82" i="1"/>
  <c r="Q82" i="1" s="1"/>
  <c r="M83" i="1"/>
  <c r="Q83" i="1" s="1"/>
  <c r="M84" i="1"/>
  <c r="Q84" i="1" s="1"/>
  <c r="M85" i="1"/>
  <c r="Q85" i="1" s="1"/>
  <c r="M86" i="1"/>
  <c r="Q86" i="1" s="1"/>
  <c r="M87" i="1"/>
  <c r="Q87" i="1" s="1"/>
  <c r="M88" i="1"/>
  <c r="Q88" i="1" s="1"/>
  <c r="M89" i="1"/>
  <c r="Q89" i="1" s="1"/>
  <c r="M90" i="1"/>
  <c r="Q90" i="1" s="1"/>
  <c r="M91" i="1"/>
  <c r="Q91" i="1" s="1"/>
  <c r="M92" i="1"/>
  <c r="Q92" i="1" s="1"/>
  <c r="M93" i="1"/>
  <c r="Q93" i="1" s="1"/>
  <c r="M94" i="1"/>
  <c r="Q94" i="1" s="1"/>
  <c r="M95" i="1"/>
  <c r="Q95" i="1" s="1"/>
  <c r="M96" i="1"/>
  <c r="Q96" i="1" s="1"/>
  <c r="M97" i="1"/>
  <c r="Q97" i="1" s="1"/>
  <c r="M98" i="1"/>
  <c r="Q98" i="1" s="1"/>
  <c r="M99" i="1"/>
  <c r="Q99" i="1" s="1"/>
  <c r="M100" i="1"/>
  <c r="Q100" i="1" s="1"/>
  <c r="M101" i="1"/>
  <c r="Q101" i="1" s="1"/>
  <c r="M102" i="1"/>
  <c r="Q102" i="1" s="1"/>
  <c r="M103" i="1"/>
  <c r="Q103" i="1" s="1"/>
  <c r="M104" i="1"/>
  <c r="Q104" i="1" s="1"/>
  <c r="M105" i="1"/>
  <c r="Q105" i="1" s="1"/>
  <c r="M106" i="1"/>
  <c r="Q106" i="1" s="1"/>
  <c r="M107" i="1"/>
  <c r="Q107" i="1" s="1"/>
  <c r="M108" i="1"/>
  <c r="Q108" i="1" s="1"/>
  <c r="M109" i="1"/>
  <c r="Q109" i="1" s="1"/>
  <c r="M110" i="1"/>
  <c r="Q110" i="1" s="1"/>
  <c r="M111" i="1"/>
  <c r="Q111" i="1" s="1"/>
  <c r="M112" i="1"/>
  <c r="Q112" i="1" s="1"/>
  <c r="M113" i="1"/>
  <c r="Q113" i="1" s="1"/>
  <c r="M114" i="1"/>
  <c r="Q114" i="1" s="1"/>
  <c r="M115" i="1"/>
  <c r="Q115" i="1" s="1"/>
  <c r="M116" i="1"/>
  <c r="Q116" i="1" s="1"/>
  <c r="M117" i="1"/>
  <c r="Q117" i="1" s="1"/>
  <c r="M118" i="1"/>
  <c r="Q118" i="1" s="1"/>
  <c r="M119" i="1"/>
  <c r="Q119" i="1" s="1"/>
  <c r="M120" i="1"/>
  <c r="Q120" i="1" s="1"/>
  <c r="M121" i="1"/>
  <c r="Q121" i="1" s="1"/>
  <c r="M122" i="1"/>
  <c r="Q122" i="1" s="1"/>
  <c r="M123" i="1"/>
  <c r="Q123" i="1" s="1"/>
  <c r="M124" i="1"/>
  <c r="Q124" i="1" s="1"/>
  <c r="M125" i="1"/>
  <c r="Q125" i="1" s="1"/>
  <c r="M126" i="1"/>
  <c r="Q126" i="1" s="1"/>
  <c r="M127" i="1"/>
  <c r="Q127" i="1" s="1"/>
  <c r="M128" i="1"/>
  <c r="Q128" i="1" s="1"/>
  <c r="M129" i="1"/>
  <c r="Q129" i="1" s="1"/>
  <c r="M130" i="1"/>
  <c r="Q130" i="1" s="1"/>
  <c r="M131" i="1"/>
  <c r="Q131" i="1" s="1"/>
  <c r="M132" i="1"/>
  <c r="Q132" i="1" s="1"/>
  <c r="M133" i="1"/>
  <c r="Q133" i="1" s="1"/>
  <c r="M134" i="1"/>
  <c r="Q134" i="1" s="1"/>
  <c r="M135" i="1"/>
  <c r="Q135" i="1" s="1"/>
  <c r="M136" i="1"/>
  <c r="Q136" i="1" s="1"/>
  <c r="M137" i="1"/>
  <c r="Q137" i="1" s="1"/>
  <c r="M138" i="1"/>
  <c r="Q138" i="1" s="1"/>
  <c r="M139" i="1"/>
  <c r="Q139" i="1" s="1"/>
  <c r="M140" i="1"/>
  <c r="Q140" i="1" s="1"/>
  <c r="M141" i="1"/>
  <c r="Q141" i="1" s="1"/>
  <c r="M142" i="1"/>
  <c r="Q142" i="1" s="1"/>
  <c r="M143" i="1"/>
  <c r="Q143" i="1" s="1"/>
  <c r="M144" i="1"/>
  <c r="Q144" i="1" s="1"/>
  <c r="M145" i="1"/>
  <c r="Q145" i="1" s="1"/>
  <c r="M146" i="1"/>
  <c r="Q146" i="1" s="1"/>
  <c r="M147" i="1"/>
  <c r="Q147" i="1" s="1"/>
  <c r="M148" i="1"/>
  <c r="Q148" i="1" s="1"/>
  <c r="M149" i="1"/>
  <c r="Q149" i="1" s="1"/>
  <c r="M150" i="1"/>
  <c r="Q150" i="1" s="1"/>
  <c r="M151" i="1"/>
  <c r="Q151" i="1" s="1"/>
  <c r="M152" i="1"/>
  <c r="Q152" i="1" s="1"/>
  <c r="M153" i="1"/>
  <c r="Q153" i="1" s="1"/>
  <c r="M154" i="1"/>
  <c r="Q154" i="1" s="1"/>
  <c r="M155" i="1"/>
  <c r="Q155" i="1" s="1"/>
  <c r="M156" i="1"/>
  <c r="Q156" i="1" s="1"/>
  <c r="M157" i="1"/>
  <c r="Q157" i="1" s="1"/>
  <c r="M158" i="1"/>
  <c r="Q158" i="1" s="1"/>
  <c r="M159" i="1"/>
  <c r="Q159" i="1" s="1"/>
  <c r="M160" i="1"/>
  <c r="Q160" i="1" s="1"/>
  <c r="M161" i="1"/>
  <c r="Q161" i="1" s="1"/>
  <c r="M162" i="1"/>
  <c r="Q162" i="1" s="1"/>
  <c r="M163" i="1"/>
  <c r="Q163" i="1" s="1"/>
  <c r="M164" i="1"/>
  <c r="Q164" i="1" s="1"/>
  <c r="M165" i="1"/>
  <c r="Q165" i="1" s="1"/>
  <c r="M166" i="1"/>
  <c r="Q166" i="1" s="1"/>
  <c r="M167" i="1"/>
  <c r="Q167" i="1" s="1"/>
  <c r="M168" i="1"/>
  <c r="Q168" i="1" s="1"/>
  <c r="M169" i="1"/>
  <c r="Q169" i="1" s="1"/>
  <c r="M170" i="1"/>
  <c r="Q170" i="1" s="1"/>
  <c r="M171" i="1"/>
  <c r="Q171" i="1" s="1"/>
  <c r="M172" i="1"/>
  <c r="Q172" i="1" s="1"/>
  <c r="M173" i="1"/>
  <c r="Q173" i="1" s="1"/>
  <c r="M174" i="1"/>
  <c r="Q174" i="1" s="1"/>
  <c r="M175" i="1"/>
  <c r="Q175" i="1" s="1"/>
  <c r="M176" i="1"/>
  <c r="Q176" i="1" s="1"/>
  <c r="M177" i="1"/>
  <c r="Q177" i="1" s="1"/>
  <c r="M178" i="1"/>
  <c r="Q178" i="1" s="1"/>
  <c r="M179" i="1"/>
  <c r="Q179" i="1" s="1"/>
  <c r="M180" i="1"/>
  <c r="Q180" i="1" s="1"/>
  <c r="M181" i="1"/>
  <c r="Q181" i="1" s="1"/>
  <c r="M182" i="1"/>
  <c r="Q182" i="1" s="1"/>
  <c r="M183" i="1"/>
  <c r="Q183" i="1" s="1"/>
  <c r="M184" i="1"/>
  <c r="Q184" i="1" s="1"/>
  <c r="M185" i="1"/>
  <c r="Q185" i="1" s="1"/>
  <c r="M186" i="1"/>
  <c r="Q186" i="1" s="1"/>
  <c r="M187" i="1"/>
  <c r="Q187" i="1" s="1"/>
  <c r="M188" i="1"/>
  <c r="Q188" i="1" s="1"/>
  <c r="M189" i="1"/>
  <c r="Q189" i="1" s="1"/>
  <c r="M190" i="1"/>
  <c r="Q190" i="1" s="1"/>
  <c r="M191" i="1"/>
  <c r="Q191" i="1" s="1"/>
  <c r="M192" i="1"/>
  <c r="Q192" i="1" s="1"/>
  <c r="M193" i="1"/>
  <c r="Q193" i="1" s="1"/>
  <c r="M194" i="1"/>
  <c r="Q194" i="1" s="1"/>
  <c r="M195" i="1"/>
  <c r="Q195" i="1" s="1"/>
  <c r="M196" i="1"/>
  <c r="Q196" i="1" s="1"/>
  <c r="M197" i="1"/>
  <c r="Q197" i="1" s="1"/>
  <c r="M198" i="1"/>
  <c r="Q198" i="1" s="1"/>
  <c r="M199" i="1"/>
  <c r="Q199" i="1" s="1"/>
  <c r="M200" i="1"/>
  <c r="Q200" i="1" s="1"/>
  <c r="M201" i="1"/>
  <c r="Q201" i="1" s="1"/>
  <c r="M202" i="1"/>
  <c r="Q202" i="1" s="1"/>
  <c r="M203" i="1"/>
  <c r="Q203" i="1" s="1"/>
  <c r="M204" i="1"/>
  <c r="Q204" i="1" s="1"/>
  <c r="M205" i="1"/>
  <c r="Q205" i="1" s="1"/>
  <c r="M206" i="1"/>
  <c r="Q206" i="1" s="1"/>
  <c r="M207" i="1"/>
  <c r="Q207" i="1" s="1"/>
  <c r="M208" i="1"/>
  <c r="Q208" i="1" s="1"/>
  <c r="M209" i="1"/>
  <c r="Q209" i="1" s="1"/>
  <c r="M210" i="1"/>
  <c r="Q210" i="1" s="1"/>
  <c r="M211" i="1"/>
  <c r="Q211" i="1" s="1"/>
  <c r="M212" i="1"/>
  <c r="Q212" i="1" s="1"/>
  <c r="M213" i="1"/>
  <c r="Q213" i="1" s="1"/>
  <c r="M214" i="1"/>
  <c r="Q214" i="1" s="1"/>
  <c r="M215" i="1"/>
  <c r="Q215" i="1" s="1"/>
  <c r="M216" i="1"/>
  <c r="Q216" i="1" s="1"/>
  <c r="M217" i="1"/>
  <c r="Q217" i="1" s="1"/>
  <c r="M218" i="1"/>
  <c r="Q218" i="1" s="1"/>
  <c r="M219" i="1"/>
  <c r="Q219" i="1" s="1"/>
  <c r="M220" i="1"/>
  <c r="Q220" i="1" s="1"/>
  <c r="M221" i="1"/>
  <c r="Q221" i="1" s="1"/>
  <c r="M222" i="1"/>
  <c r="Q222" i="1" s="1"/>
  <c r="M223" i="1"/>
  <c r="Q223" i="1" s="1"/>
  <c r="M224" i="1"/>
  <c r="Q224" i="1" s="1"/>
  <c r="M225" i="1"/>
  <c r="Q225" i="1" s="1"/>
  <c r="M226" i="1"/>
  <c r="Q226" i="1" s="1"/>
  <c r="M227" i="1"/>
  <c r="Q227" i="1" s="1"/>
  <c r="M228" i="1"/>
  <c r="Q228" i="1" s="1"/>
  <c r="M229" i="1"/>
  <c r="Q229" i="1" s="1"/>
  <c r="M230" i="1"/>
  <c r="Q230" i="1" s="1"/>
  <c r="M231" i="1"/>
  <c r="Q231" i="1" s="1"/>
  <c r="M232" i="1"/>
  <c r="Q232" i="1" s="1"/>
  <c r="M233" i="1"/>
  <c r="Q233" i="1" s="1"/>
  <c r="M234" i="1"/>
  <c r="Q234" i="1" s="1"/>
  <c r="M235" i="1"/>
  <c r="Q235" i="1" s="1"/>
  <c r="M236" i="1"/>
  <c r="Q236" i="1" s="1"/>
  <c r="M237" i="1"/>
  <c r="Q237" i="1" s="1"/>
  <c r="M238" i="1"/>
  <c r="Q238" i="1" s="1"/>
  <c r="M239" i="1"/>
  <c r="Q239" i="1" s="1"/>
  <c r="M240" i="1"/>
  <c r="Q240" i="1" s="1"/>
  <c r="M241" i="1"/>
  <c r="Q241" i="1" s="1"/>
  <c r="M242" i="1"/>
  <c r="Q242" i="1" s="1"/>
  <c r="M243" i="1"/>
  <c r="Q243" i="1" s="1"/>
  <c r="M244" i="1"/>
  <c r="Q244" i="1" s="1"/>
  <c r="M245" i="1"/>
  <c r="Q245" i="1" s="1"/>
  <c r="M246" i="1"/>
  <c r="Q246" i="1" s="1"/>
  <c r="M247" i="1"/>
  <c r="Q247" i="1" s="1"/>
  <c r="M248" i="1"/>
  <c r="Q248" i="1" s="1"/>
  <c r="M249" i="1"/>
  <c r="Q249" i="1" s="1"/>
  <c r="M250" i="1"/>
  <c r="Q250" i="1" s="1"/>
  <c r="M251" i="1"/>
  <c r="Q251" i="1" s="1"/>
  <c r="M252" i="1"/>
  <c r="Q252" i="1" s="1"/>
  <c r="M253" i="1"/>
  <c r="Q253" i="1" s="1"/>
  <c r="M254" i="1"/>
  <c r="Q254" i="1" s="1"/>
  <c r="M255" i="1"/>
  <c r="Q255" i="1" s="1"/>
  <c r="M256" i="1"/>
  <c r="Q256" i="1" s="1"/>
  <c r="M257" i="1"/>
  <c r="Q257" i="1" s="1"/>
  <c r="M258" i="1"/>
  <c r="Q258" i="1" s="1"/>
  <c r="M259" i="1"/>
  <c r="Q259" i="1" s="1"/>
  <c r="M260" i="1"/>
  <c r="Q260" i="1" s="1"/>
  <c r="M261" i="1"/>
  <c r="Q261" i="1" s="1"/>
  <c r="M262" i="1"/>
  <c r="Q262" i="1" s="1"/>
  <c r="M263" i="1"/>
  <c r="Q263" i="1" s="1"/>
  <c r="M264" i="1"/>
  <c r="Q264" i="1" s="1"/>
  <c r="M265" i="1"/>
  <c r="Q265" i="1" s="1"/>
  <c r="M266" i="1"/>
  <c r="Q266" i="1" s="1"/>
  <c r="M267" i="1"/>
  <c r="Q267" i="1" s="1"/>
  <c r="M268" i="1"/>
  <c r="Q268" i="1" s="1"/>
  <c r="M269" i="1"/>
  <c r="Q269" i="1" s="1"/>
  <c r="M270" i="1"/>
  <c r="Q270" i="1" s="1"/>
  <c r="M271" i="1"/>
  <c r="Q271" i="1" s="1"/>
  <c r="M272" i="1"/>
  <c r="Q272" i="1" s="1"/>
  <c r="M273" i="1"/>
  <c r="Q273" i="1" s="1"/>
  <c r="M274" i="1"/>
  <c r="Q274" i="1" s="1"/>
  <c r="M275" i="1"/>
  <c r="Q275" i="1" s="1"/>
  <c r="M276" i="1"/>
  <c r="Q276" i="1" s="1"/>
  <c r="M277" i="1"/>
  <c r="Q277" i="1" s="1"/>
  <c r="M278" i="1"/>
  <c r="Q278" i="1" s="1"/>
  <c r="M279" i="1"/>
  <c r="Q279" i="1" s="1"/>
  <c r="M280" i="1"/>
  <c r="Q280" i="1" s="1"/>
  <c r="M281" i="1"/>
  <c r="Q281" i="1" s="1"/>
  <c r="M282" i="1"/>
  <c r="Q282" i="1" s="1"/>
  <c r="M283" i="1"/>
  <c r="Q283" i="1" s="1"/>
  <c r="M284" i="1"/>
  <c r="Q284" i="1" s="1"/>
  <c r="M285" i="1"/>
  <c r="Q285" i="1" s="1"/>
  <c r="M286" i="1"/>
  <c r="Q286" i="1" s="1"/>
  <c r="M287" i="1"/>
  <c r="Q287" i="1" s="1"/>
  <c r="M288" i="1"/>
  <c r="Q288" i="1" s="1"/>
  <c r="M289" i="1"/>
  <c r="Q289" i="1" s="1"/>
  <c r="M290" i="1"/>
  <c r="Q290" i="1" s="1"/>
  <c r="M291" i="1"/>
  <c r="Q291" i="1" s="1"/>
  <c r="M292" i="1"/>
  <c r="Q292" i="1" s="1"/>
  <c r="M293" i="1"/>
  <c r="Q293" i="1" s="1"/>
  <c r="M294" i="1"/>
  <c r="Q294" i="1" s="1"/>
  <c r="M295" i="1"/>
  <c r="Q295" i="1" s="1"/>
  <c r="M296" i="1"/>
  <c r="Q296" i="1" s="1"/>
  <c r="M297" i="1"/>
  <c r="Q297" i="1" s="1"/>
  <c r="M298" i="1"/>
  <c r="Q298" i="1" s="1"/>
  <c r="M299" i="1"/>
  <c r="Q299" i="1" s="1"/>
  <c r="M300" i="1"/>
  <c r="Q300" i="1" s="1"/>
  <c r="M301" i="1"/>
  <c r="Q301" i="1" s="1"/>
  <c r="M302" i="1"/>
  <c r="Q302" i="1" s="1"/>
  <c r="M303" i="1"/>
  <c r="Q303" i="1" s="1"/>
  <c r="M304" i="1"/>
  <c r="Q304" i="1" s="1"/>
  <c r="M305" i="1"/>
  <c r="Q305" i="1" s="1"/>
  <c r="M306" i="1"/>
  <c r="Q306" i="1" s="1"/>
  <c r="M307" i="1"/>
  <c r="Q307" i="1" s="1"/>
  <c r="M308" i="1"/>
  <c r="Q308" i="1" s="1"/>
  <c r="M309" i="1"/>
  <c r="Q309" i="1" s="1"/>
  <c r="M310" i="1"/>
  <c r="Q310" i="1" s="1"/>
  <c r="M311" i="1"/>
  <c r="Q311" i="1" s="1"/>
  <c r="M312" i="1"/>
  <c r="Q312" i="1" s="1"/>
  <c r="M313" i="1"/>
  <c r="Q313" i="1" s="1"/>
  <c r="M314" i="1"/>
  <c r="Q314" i="1" s="1"/>
  <c r="M315" i="1"/>
  <c r="Q315" i="1" s="1"/>
  <c r="M316" i="1"/>
  <c r="Q316" i="1" s="1"/>
  <c r="M317" i="1"/>
  <c r="Q317" i="1" s="1"/>
  <c r="M318" i="1"/>
  <c r="Q318" i="1" s="1"/>
  <c r="M319" i="1"/>
  <c r="Q319" i="1" s="1"/>
  <c r="M320" i="1"/>
  <c r="Q320" i="1" s="1"/>
  <c r="M321" i="1"/>
  <c r="Q321" i="1" s="1"/>
  <c r="M322" i="1"/>
  <c r="Q322" i="1" s="1"/>
  <c r="M323" i="1"/>
  <c r="Q323" i="1" s="1"/>
  <c r="M324" i="1"/>
  <c r="Q324" i="1" s="1"/>
  <c r="M325" i="1"/>
  <c r="Q325" i="1" s="1"/>
  <c r="M326" i="1"/>
  <c r="Q326" i="1" s="1"/>
  <c r="M327" i="1"/>
  <c r="Q327" i="1" s="1"/>
  <c r="M328" i="1"/>
  <c r="Q328" i="1" s="1"/>
  <c r="M329" i="1"/>
  <c r="Q329" i="1" s="1"/>
  <c r="M330" i="1"/>
  <c r="Q330" i="1" s="1"/>
  <c r="M331" i="1"/>
  <c r="Q331" i="1" s="1"/>
  <c r="M332" i="1"/>
  <c r="Q332" i="1" s="1"/>
  <c r="M333" i="1"/>
  <c r="Q333" i="1" s="1"/>
  <c r="M334" i="1"/>
  <c r="Q334" i="1" s="1"/>
  <c r="M335" i="1"/>
  <c r="Q335" i="1" s="1"/>
  <c r="M336" i="1"/>
  <c r="Q336" i="1" s="1"/>
  <c r="M337" i="1"/>
  <c r="Q337" i="1" s="1"/>
  <c r="M338" i="1"/>
  <c r="Q338" i="1" s="1"/>
  <c r="M339" i="1"/>
  <c r="Q339" i="1" s="1"/>
  <c r="M340" i="1"/>
  <c r="Q340" i="1" s="1"/>
  <c r="M341" i="1"/>
  <c r="Q341" i="1" s="1"/>
  <c r="M342" i="1"/>
  <c r="Q342" i="1" s="1"/>
  <c r="M343" i="1"/>
  <c r="Q343" i="1" s="1"/>
  <c r="M344" i="1"/>
  <c r="Q344" i="1" s="1"/>
  <c r="M345" i="1"/>
  <c r="Q345" i="1" s="1"/>
  <c r="M346" i="1"/>
  <c r="Q346" i="1" s="1"/>
  <c r="M347" i="1"/>
  <c r="Q347" i="1" s="1"/>
  <c r="M348" i="1"/>
  <c r="Q348" i="1" s="1"/>
  <c r="M349" i="1"/>
  <c r="Q349" i="1" s="1"/>
  <c r="M350" i="1"/>
  <c r="Q350" i="1" s="1"/>
  <c r="M351" i="1"/>
  <c r="Q351" i="1" s="1"/>
  <c r="M352" i="1"/>
  <c r="Q352" i="1" s="1"/>
  <c r="M353" i="1"/>
  <c r="Q353" i="1" s="1"/>
  <c r="M354" i="1"/>
  <c r="Q354" i="1" s="1"/>
  <c r="M355" i="1"/>
  <c r="Q355" i="1" s="1"/>
  <c r="M356" i="1"/>
  <c r="Q356" i="1" s="1"/>
  <c r="M357" i="1"/>
  <c r="Q357" i="1" s="1"/>
  <c r="M358" i="1"/>
  <c r="Q358" i="1" s="1"/>
  <c r="M359" i="1"/>
  <c r="Q359" i="1" s="1"/>
  <c r="M360" i="1"/>
  <c r="Q360" i="1" s="1"/>
  <c r="M361" i="1"/>
  <c r="Q361" i="1" s="1"/>
  <c r="M362" i="1"/>
  <c r="Q362" i="1" s="1"/>
  <c r="M363" i="1"/>
  <c r="Q363" i="1" s="1"/>
  <c r="M364" i="1"/>
  <c r="Q364" i="1" s="1"/>
  <c r="M365" i="1"/>
  <c r="Q365" i="1" s="1"/>
  <c r="M366" i="1"/>
  <c r="Q366" i="1" s="1"/>
  <c r="M367" i="1"/>
  <c r="Q367" i="1" s="1"/>
  <c r="M368" i="1"/>
  <c r="Q368" i="1" s="1"/>
  <c r="M369" i="1"/>
  <c r="Q369" i="1" s="1"/>
  <c r="M370" i="1"/>
  <c r="Q370" i="1" s="1"/>
  <c r="M371" i="1"/>
  <c r="Q371" i="1" s="1"/>
  <c r="M372" i="1"/>
  <c r="Q372" i="1" s="1"/>
  <c r="M373" i="1"/>
  <c r="Q373" i="1" s="1"/>
  <c r="M374" i="1"/>
  <c r="Q374" i="1" s="1"/>
  <c r="M375" i="1"/>
  <c r="Q375" i="1" s="1"/>
  <c r="M376" i="1"/>
  <c r="Q376" i="1" s="1"/>
  <c r="M377" i="1"/>
  <c r="Q377" i="1" s="1"/>
  <c r="M378" i="1"/>
  <c r="Q378" i="1" s="1"/>
  <c r="M379" i="1"/>
  <c r="Q379" i="1" s="1"/>
  <c r="M380" i="1"/>
  <c r="Q380" i="1" s="1"/>
  <c r="M381" i="1"/>
  <c r="Q381" i="1" s="1"/>
  <c r="M382" i="1"/>
  <c r="Q382" i="1" s="1"/>
  <c r="M383" i="1"/>
  <c r="Q383" i="1" s="1"/>
  <c r="M384" i="1"/>
  <c r="Q384" i="1" s="1"/>
  <c r="M385" i="1"/>
  <c r="Q385" i="1" s="1"/>
  <c r="M386" i="1"/>
  <c r="Q386" i="1" s="1"/>
  <c r="M387" i="1"/>
  <c r="Q387" i="1" s="1"/>
  <c r="M388" i="1"/>
  <c r="Q388" i="1" s="1"/>
  <c r="M389" i="1"/>
  <c r="Q389" i="1" s="1"/>
  <c r="M390" i="1"/>
  <c r="Q390" i="1" s="1"/>
  <c r="M391" i="1"/>
  <c r="Q391" i="1" s="1"/>
  <c r="M392" i="1"/>
  <c r="Q392" i="1" s="1"/>
  <c r="M393" i="1"/>
  <c r="Q393" i="1" s="1"/>
  <c r="M394" i="1"/>
  <c r="Q394" i="1" s="1"/>
  <c r="M395" i="1"/>
  <c r="Q395" i="1" s="1"/>
  <c r="M396" i="1"/>
  <c r="Q396" i="1" s="1"/>
  <c r="M397" i="1"/>
  <c r="Q397" i="1" s="1"/>
  <c r="M398" i="1"/>
  <c r="Q398" i="1" s="1"/>
  <c r="M399" i="1"/>
  <c r="Q399" i="1" s="1"/>
  <c r="M400" i="1"/>
  <c r="Q400" i="1" s="1"/>
  <c r="M401" i="1"/>
  <c r="Q401" i="1" s="1"/>
  <c r="M402" i="1"/>
  <c r="Q402" i="1" s="1"/>
  <c r="M403" i="1"/>
  <c r="Q403" i="1" s="1"/>
  <c r="M404" i="1"/>
  <c r="Q404" i="1" s="1"/>
  <c r="M405" i="1"/>
  <c r="Q405" i="1" s="1"/>
  <c r="M406" i="1"/>
  <c r="Q406" i="1" s="1"/>
  <c r="M407" i="1"/>
  <c r="Q407" i="1" s="1"/>
  <c r="M408" i="1"/>
  <c r="Q408" i="1" s="1"/>
  <c r="M409" i="1"/>
  <c r="Q409" i="1" s="1"/>
  <c r="M410" i="1"/>
  <c r="Q410" i="1" s="1"/>
  <c r="M411" i="1"/>
  <c r="Q411" i="1" s="1"/>
  <c r="M412" i="1"/>
  <c r="Q412" i="1" s="1"/>
  <c r="M413" i="1"/>
  <c r="Q413" i="1" s="1"/>
  <c r="M414" i="1"/>
  <c r="Q414" i="1" s="1"/>
  <c r="M415" i="1"/>
  <c r="Q415" i="1" s="1"/>
  <c r="M416" i="1"/>
  <c r="Q416" i="1" s="1"/>
  <c r="M417" i="1"/>
  <c r="Q417" i="1" s="1"/>
  <c r="M418" i="1"/>
  <c r="Q418" i="1" s="1"/>
  <c r="M419" i="1"/>
  <c r="Q419" i="1" s="1"/>
  <c r="M420" i="1"/>
  <c r="Q420" i="1" s="1"/>
  <c r="M421" i="1"/>
  <c r="Q421" i="1" s="1"/>
  <c r="M422" i="1"/>
  <c r="Q422" i="1" s="1"/>
  <c r="M423" i="1"/>
  <c r="Q423" i="1" s="1"/>
  <c r="M424" i="1"/>
  <c r="Q424" i="1" s="1"/>
  <c r="M425" i="1"/>
  <c r="Q425" i="1" s="1"/>
  <c r="M426" i="1"/>
  <c r="Q426" i="1" s="1"/>
  <c r="M427" i="1"/>
  <c r="Q427" i="1" s="1"/>
  <c r="M428" i="1"/>
  <c r="Q428" i="1" s="1"/>
  <c r="M429" i="1"/>
  <c r="Q429" i="1" s="1"/>
  <c r="M430" i="1"/>
  <c r="Q430" i="1" s="1"/>
  <c r="M431" i="1"/>
  <c r="Q431" i="1" s="1"/>
  <c r="M432" i="1"/>
  <c r="Q432" i="1" s="1"/>
  <c r="M433" i="1"/>
  <c r="Q433" i="1" s="1"/>
  <c r="M434" i="1"/>
  <c r="Q434" i="1" s="1"/>
  <c r="M435" i="1"/>
  <c r="Q435" i="1" s="1"/>
  <c r="M436" i="1"/>
  <c r="Q436" i="1" s="1"/>
  <c r="M437" i="1"/>
  <c r="Q437" i="1" s="1"/>
  <c r="M438" i="1"/>
  <c r="Q438" i="1" s="1"/>
  <c r="M439" i="1"/>
  <c r="Q439" i="1" s="1"/>
  <c r="M440" i="1"/>
  <c r="Q440" i="1" s="1"/>
  <c r="M441" i="1"/>
  <c r="Q441" i="1" s="1"/>
  <c r="M442" i="1"/>
  <c r="Q442" i="1" s="1"/>
  <c r="M443" i="1"/>
  <c r="Q443" i="1" s="1"/>
  <c r="M444" i="1"/>
  <c r="Q444" i="1" s="1"/>
  <c r="M445" i="1"/>
  <c r="Q445" i="1" s="1"/>
  <c r="M446" i="1"/>
  <c r="Q446" i="1" s="1"/>
  <c r="M447" i="1"/>
  <c r="Q447" i="1" s="1"/>
  <c r="M448" i="1"/>
  <c r="Q448" i="1" s="1"/>
  <c r="M449" i="1"/>
  <c r="Q449" i="1" s="1"/>
  <c r="M450" i="1"/>
  <c r="Q450" i="1" s="1"/>
  <c r="M451" i="1"/>
  <c r="Q451" i="1" s="1"/>
  <c r="M452" i="1"/>
  <c r="Q452" i="1" s="1"/>
  <c r="M453" i="1"/>
  <c r="Q453" i="1" s="1"/>
  <c r="M454" i="1"/>
  <c r="Q454" i="1" s="1"/>
  <c r="M455" i="1"/>
  <c r="Q455" i="1" s="1"/>
  <c r="M456" i="1"/>
  <c r="Q456" i="1" s="1"/>
  <c r="M457" i="1"/>
  <c r="Q457" i="1" s="1"/>
  <c r="M458" i="1"/>
  <c r="Q458" i="1" s="1"/>
  <c r="M459" i="1"/>
  <c r="Q459" i="1" s="1"/>
  <c r="M460" i="1"/>
  <c r="Q460" i="1" s="1"/>
  <c r="M461" i="1"/>
  <c r="Q461" i="1" s="1"/>
  <c r="M462" i="1"/>
  <c r="Q462" i="1" s="1"/>
  <c r="M463" i="1"/>
  <c r="Q463" i="1" s="1"/>
  <c r="M464" i="1"/>
  <c r="Q464" i="1" s="1"/>
  <c r="M465" i="1"/>
  <c r="Q465" i="1" s="1"/>
  <c r="M466" i="1"/>
  <c r="Q466" i="1" s="1"/>
  <c r="M467" i="1"/>
  <c r="Q467" i="1" s="1"/>
  <c r="M468" i="1"/>
  <c r="Q468" i="1" s="1"/>
  <c r="M469" i="1"/>
  <c r="Q469" i="1" s="1"/>
  <c r="M470" i="1"/>
  <c r="Q470" i="1" s="1"/>
  <c r="M471" i="1"/>
  <c r="Q471" i="1" s="1"/>
  <c r="M472" i="1"/>
  <c r="Q472" i="1" s="1"/>
  <c r="M473" i="1"/>
  <c r="Q473" i="1" s="1"/>
  <c r="M474" i="1"/>
  <c r="Q474" i="1" s="1"/>
  <c r="M475" i="1"/>
  <c r="Q475" i="1" s="1"/>
  <c r="M476" i="1"/>
  <c r="Q476" i="1" s="1"/>
  <c r="M477" i="1"/>
  <c r="Q477" i="1" s="1"/>
  <c r="M478" i="1"/>
  <c r="Q478" i="1" s="1"/>
  <c r="M479" i="1"/>
  <c r="Q479" i="1" s="1"/>
  <c r="M480" i="1"/>
  <c r="Q480" i="1" s="1"/>
  <c r="M481" i="1"/>
  <c r="Q481" i="1" s="1"/>
  <c r="M482" i="1"/>
  <c r="Q482" i="1" s="1"/>
  <c r="M483" i="1"/>
  <c r="Q483" i="1" s="1"/>
  <c r="M484" i="1"/>
  <c r="Q484" i="1" s="1"/>
  <c r="M485" i="1"/>
  <c r="Q485" i="1" s="1"/>
  <c r="M486" i="1"/>
  <c r="Q486" i="1" s="1"/>
  <c r="M487" i="1"/>
  <c r="Q487" i="1" s="1"/>
  <c r="M488" i="1"/>
  <c r="Q488" i="1" s="1"/>
  <c r="M489" i="1"/>
  <c r="Q489" i="1" s="1"/>
  <c r="M490" i="1"/>
  <c r="Q490" i="1" s="1"/>
  <c r="M491" i="1"/>
  <c r="Q491" i="1" s="1"/>
  <c r="M492" i="1"/>
  <c r="Q492" i="1" s="1"/>
  <c r="M493" i="1"/>
  <c r="Q493" i="1" s="1"/>
  <c r="M494" i="1"/>
  <c r="Q494" i="1" s="1"/>
  <c r="M495" i="1"/>
  <c r="Q495" i="1" s="1"/>
  <c r="M496" i="1"/>
  <c r="Q496" i="1" s="1"/>
  <c r="M497" i="1"/>
  <c r="Q497" i="1" s="1"/>
  <c r="M498" i="1"/>
  <c r="Q498" i="1" s="1"/>
  <c r="M499" i="1"/>
  <c r="Q499" i="1" s="1"/>
  <c r="M500" i="1"/>
  <c r="Q500" i="1" s="1"/>
  <c r="M501" i="1"/>
  <c r="Q501" i="1" s="1"/>
  <c r="M502" i="1"/>
  <c r="Q502" i="1" s="1"/>
  <c r="M503" i="1"/>
  <c r="Q503" i="1" s="1"/>
  <c r="M504" i="1"/>
  <c r="Q504" i="1" s="1"/>
  <c r="M505" i="1"/>
  <c r="Q505" i="1" s="1"/>
  <c r="M506" i="1"/>
  <c r="Q506" i="1" s="1"/>
  <c r="M507" i="1"/>
  <c r="Q507" i="1" s="1"/>
  <c r="M508" i="1"/>
  <c r="Q508" i="1" s="1"/>
  <c r="M509" i="1"/>
  <c r="Q509" i="1" s="1"/>
  <c r="M510" i="1"/>
  <c r="Q510" i="1" s="1"/>
  <c r="M511" i="1"/>
  <c r="Q511" i="1" s="1"/>
  <c r="M512" i="1"/>
  <c r="Q512" i="1" s="1"/>
  <c r="M513" i="1"/>
  <c r="Q513" i="1" s="1"/>
  <c r="M514" i="1"/>
  <c r="Q514" i="1" s="1"/>
  <c r="M515" i="1"/>
  <c r="Q515" i="1" s="1"/>
  <c r="M516" i="1"/>
  <c r="Q516" i="1" s="1"/>
  <c r="M517" i="1"/>
  <c r="Q517" i="1" s="1"/>
  <c r="M518" i="1"/>
  <c r="Q518" i="1" s="1"/>
  <c r="M519" i="1"/>
  <c r="Q519" i="1" s="1"/>
  <c r="M520" i="1"/>
  <c r="Q520" i="1" s="1"/>
  <c r="M521" i="1"/>
  <c r="Q521" i="1" s="1"/>
  <c r="M522" i="1"/>
  <c r="Q522" i="1" s="1"/>
  <c r="M523" i="1"/>
  <c r="Q523" i="1" s="1"/>
  <c r="M524" i="1"/>
  <c r="Q524" i="1" s="1"/>
  <c r="M525" i="1"/>
  <c r="Q525" i="1" s="1"/>
  <c r="M526" i="1"/>
  <c r="Q526" i="1" s="1"/>
  <c r="M527" i="1"/>
  <c r="Q527" i="1" s="1"/>
  <c r="M528" i="1"/>
  <c r="Q528" i="1" s="1"/>
  <c r="M529" i="1"/>
  <c r="Q529" i="1" s="1"/>
  <c r="M530" i="1"/>
  <c r="Q530" i="1" s="1"/>
  <c r="M531" i="1"/>
  <c r="Q531" i="1" s="1"/>
  <c r="M532" i="1"/>
  <c r="Q532" i="1" s="1"/>
  <c r="M533" i="1"/>
  <c r="Q533" i="1" s="1"/>
  <c r="M534" i="1"/>
  <c r="Q534" i="1" s="1"/>
  <c r="M535" i="1"/>
  <c r="Q535" i="1" s="1"/>
  <c r="M536" i="1"/>
  <c r="Q536" i="1" s="1"/>
  <c r="M537" i="1"/>
  <c r="Q537" i="1" s="1"/>
  <c r="M538" i="1"/>
  <c r="Q538" i="1" s="1"/>
  <c r="M539" i="1"/>
  <c r="Q539" i="1" s="1"/>
  <c r="M540" i="1"/>
  <c r="Q540" i="1" s="1"/>
  <c r="M541" i="1"/>
  <c r="Q541" i="1" s="1"/>
  <c r="M542" i="1"/>
  <c r="Q542" i="1" s="1"/>
  <c r="M543" i="1"/>
  <c r="Q543" i="1" s="1"/>
  <c r="M544" i="1"/>
  <c r="Q544" i="1" s="1"/>
  <c r="M545" i="1"/>
  <c r="Q545" i="1" s="1"/>
  <c r="M546" i="1"/>
  <c r="Q546" i="1" s="1"/>
  <c r="M547" i="1"/>
  <c r="Q547" i="1" s="1"/>
  <c r="M548" i="1"/>
  <c r="Q548" i="1" s="1"/>
  <c r="M549" i="1"/>
  <c r="Q549" i="1" s="1"/>
  <c r="M550" i="1"/>
  <c r="Q550" i="1" s="1"/>
  <c r="M551" i="1"/>
  <c r="Q551" i="1" s="1"/>
  <c r="M552" i="1"/>
  <c r="Q552" i="1" s="1"/>
  <c r="M553" i="1"/>
  <c r="Q553" i="1" s="1"/>
  <c r="M554" i="1"/>
  <c r="Q554" i="1" s="1"/>
  <c r="M555" i="1"/>
  <c r="Q555" i="1" s="1"/>
  <c r="M556" i="1"/>
  <c r="Q556" i="1" s="1"/>
  <c r="M557" i="1"/>
  <c r="Q557" i="1" s="1"/>
  <c r="M558" i="1"/>
  <c r="Q558" i="1" s="1"/>
  <c r="M559" i="1"/>
  <c r="Q559" i="1" s="1"/>
  <c r="M560" i="1"/>
  <c r="Q560" i="1" s="1"/>
  <c r="M561" i="1"/>
  <c r="Q561" i="1" s="1"/>
  <c r="M562" i="1"/>
  <c r="Q562" i="1" s="1"/>
  <c r="M563" i="1"/>
  <c r="Q563" i="1" s="1"/>
  <c r="M564" i="1"/>
  <c r="Q564" i="1" s="1"/>
  <c r="M565" i="1"/>
  <c r="Q565" i="1" s="1"/>
  <c r="M566" i="1"/>
  <c r="Q566" i="1" s="1"/>
  <c r="M567" i="1"/>
  <c r="Q567" i="1" s="1"/>
  <c r="M568" i="1"/>
  <c r="Q568" i="1" s="1"/>
  <c r="M569" i="1"/>
  <c r="Q569" i="1" s="1"/>
  <c r="M570" i="1"/>
  <c r="Q570" i="1" s="1"/>
  <c r="M571" i="1"/>
  <c r="Q571" i="1" s="1"/>
  <c r="M572" i="1"/>
  <c r="Q572" i="1" s="1"/>
  <c r="M573" i="1"/>
  <c r="Q573" i="1" s="1"/>
  <c r="M574" i="1"/>
  <c r="Q574" i="1" s="1"/>
  <c r="M575" i="1"/>
  <c r="Q575" i="1" s="1"/>
  <c r="M576" i="1"/>
  <c r="Q576" i="1" s="1"/>
  <c r="M577" i="1"/>
  <c r="Q577" i="1" s="1"/>
  <c r="M578" i="1"/>
  <c r="Q578" i="1" s="1"/>
  <c r="M579" i="1"/>
  <c r="Q579" i="1" s="1"/>
  <c r="M580" i="1"/>
  <c r="Q580" i="1" s="1"/>
  <c r="M581" i="1"/>
  <c r="Q581" i="1" s="1"/>
  <c r="M582" i="1"/>
  <c r="Q582" i="1" s="1"/>
  <c r="M583" i="1"/>
  <c r="Q583" i="1" s="1"/>
  <c r="M584" i="1"/>
  <c r="Q584" i="1" s="1"/>
  <c r="M585" i="1"/>
  <c r="Q585" i="1" s="1"/>
  <c r="M586" i="1"/>
  <c r="Q586" i="1" s="1"/>
  <c r="M587" i="1"/>
  <c r="Q587" i="1" s="1"/>
  <c r="M588" i="1"/>
  <c r="Q588" i="1" s="1"/>
  <c r="M589" i="1"/>
  <c r="Q589" i="1" s="1"/>
  <c r="M590" i="1"/>
  <c r="Q590" i="1" s="1"/>
  <c r="M591" i="1"/>
  <c r="Q591" i="1" s="1"/>
  <c r="M592" i="1"/>
  <c r="Q592" i="1" s="1"/>
  <c r="M593" i="1"/>
  <c r="Q593" i="1" s="1"/>
  <c r="M594" i="1"/>
  <c r="Q594" i="1" s="1"/>
  <c r="M595" i="1"/>
  <c r="Q595" i="1" s="1"/>
  <c r="M596" i="1"/>
  <c r="Q596" i="1" s="1"/>
  <c r="M597" i="1"/>
  <c r="Q597" i="1" s="1"/>
  <c r="M598" i="1"/>
  <c r="Q598" i="1" s="1"/>
  <c r="M599" i="1"/>
  <c r="Q599" i="1" s="1"/>
  <c r="M600" i="1"/>
  <c r="Q600" i="1" s="1"/>
  <c r="M601" i="1"/>
  <c r="Q601" i="1" s="1"/>
  <c r="M602" i="1"/>
  <c r="Q602" i="1" s="1"/>
  <c r="M603" i="1"/>
  <c r="Q603" i="1" s="1"/>
  <c r="M604" i="1"/>
  <c r="Q604" i="1" s="1"/>
  <c r="M605" i="1"/>
  <c r="Q605" i="1" s="1"/>
  <c r="M606" i="1"/>
  <c r="Q606" i="1" s="1"/>
  <c r="M607" i="1"/>
  <c r="Q607" i="1" s="1"/>
  <c r="M608" i="1"/>
  <c r="Q608" i="1" s="1"/>
  <c r="M609" i="1"/>
  <c r="Q609" i="1" s="1"/>
  <c r="M610" i="1"/>
  <c r="Q610" i="1" s="1"/>
  <c r="M611" i="1"/>
  <c r="Q611" i="1" s="1"/>
  <c r="M612" i="1"/>
  <c r="Q612" i="1" s="1"/>
  <c r="M613" i="1"/>
  <c r="Q613" i="1" s="1"/>
  <c r="M614" i="1"/>
  <c r="Q614" i="1" s="1"/>
  <c r="M615" i="1"/>
  <c r="Q615" i="1" s="1"/>
  <c r="M616" i="1"/>
  <c r="Q616" i="1" s="1"/>
  <c r="M617" i="1"/>
  <c r="Q617" i="1" s="1"/>
  <c r="M618" i="1"/>
  <c r="Q618" i="1" s="1"/>
  <c r="M619" i="1"/>
  <c r="Q619" i="1" s="1"/>
  <c r="M620" i="1"/>
  <c r="Q620" i="1" s="1"/>
  <c r="M621" i="1"/>
  <c r="Q621" i="1" s="1"/>
  <c r="M622" i="1"/>
  <c r="Q622" i="1" s="1"/>
  <c r="M623" i="1"/>
  <c r="Q623" i="1" s="1"/>
  <c r="M624" i="1"/>
  <c r="Q624" i="1" s="1"/>
  <c r="M625" i="1"/>
  <c r="Q625" i="1" s="1"/>
  <c r="M626" i="1"/>
  <c r="Q626" i="1" s="1"/>
  <c r="M627" i="1"/>
  <c r="Q627" i="1" s="1"/>
  <c r="M628" i="1"/>
  <c r="Q628" i="1" s="1"/>
  <c r="M629" i="1"/>
  <c r="Q629" i="1" s="1"/>
  <c r="M630" i="1"/>
  <c r="Q630" i="1" s="1"/>
  <c r="M631" i="1"/>
  <c r="Q631" i="1" s="1"/>
  <c r="M632" i="1"/>
  <c r="Q632" i="1" s="1"/>
  <c r="M633" i="1"/>
  <c r="Q633" i="1" s="1"/>
  <c r="M634" i="1"/>
  <c r="Q634" i="1" s="1"/>
  <c r="M635" i="1"/>
  <c r="Q635" i="1" s="1"/>
  <c r="M636" i="1"/>
  <c r="Q636" i="1" s="1"/>
  <c r="M637" i="1"/>
  <c r="Q637" i="1" s="1"/>
  <c r="M638" i="1"/>
  <c r="Q638" i="1" s="1"/>
  <c r="M639" i="1"/>
  <c r="Q639" i="1" s="1"/>
  <c r="M640" i="1"/>
  <c r="Q640" i="1" s="1"/>
  <c r="M641" i="1"/>
  <c r="Q641" i="1" s="1"/>
  <c r="M642" i="1"/>
  <c r="Q642" i="1" s="1"/>
  <c r="M643" i="1"/>
  <c r="Q643" i="1" s="1"/>
  <c r="M644" i="1"/>
  <c r="Q644" i="1" s="1"/>
  <c r="M645" i="1"/>
  <c r="Q645" i="1" s="1"/>
  <c r="M646" i="1"/>
  <c r="Q646" i="1" s="1"/>
  <c r="M647" i="1"/>
  <c r="Q647" i="1" s="1"/>
  <c r="M648" i="1"/>
  <c r="Q648" i="1" s="1"/>
  <c r="M649" i="1"/>
  <c r="Q649" i="1" s="1"/>
  <c r="M650" i="1"/>
  <c r="Q650" i="1" s="1"/>
  <c r="M651" i="1"/>
  <c r="Q651" i="1" s="1"/>
  <c r="M652" i="1"/>
  <c r="Q652" i="1" s="1"/>
  <c r="M653" i="1"/>
  <c r="Q653" i="1" s="1"/>
  <c r="M654" i="1"/>
  <c r="Q654" i="1" s="1"/>
  <c r="M655" i="1"/>
  <c r="Q655" i="1" s="1"/>
  <c r="M656" i="1"/>
  <c r="Q656" i="1" s="1"/>
  <c r="M657" i="1"/>
  <c r="Q657" i="1" s="1"/>
  <c r="M658" i="1"/>
  <c r="Q658" i="1" s="1"/>
  <c r="M659" i="1"/>
  <c r="Q659" i="1" s="1"/>
  <c r="M660" i="1"/>
  <c r="Q660" i="1" s="1"/>
  <c r="M661" i="1"/>
  <c r="Q661" i="1" s="1"/>
  <c r="M662" i="1"/>
  <c r="Q662" i="1" s="1"/>
  <c r="M663" i="1"/>
  <c r="Q663" i="1" s="1"/>
  <c r="M664" i="1"/>
  <c r="Q664" i="1" s="1"/>
  <c r="M665" i="1"/>
  <c r="Q665" i="1" s="1"/>
  <c r="M666" i="1"/>
  <c r="Q666" i="1" s="1"/>
  <c r="M667" i="1"/>
  <c r="Q667" i="1" s="1"/>
  <c r="M668" i="1"/>
  <c r="Q668" i="1" s="1"/>
  <c r="M669" i="1"/>
  <c r="Q669" i="1" s="1"/>
  <c r="M670" i="1"/>
  <c r="Q670" i="1" s="1"/>
  <c r="M671" i="1"/>
  <c r="Q671" i="1" s="1"/>
  <c r="M672" i="1"/>
  <c r="Q672" i="1" s="1"/>
  <c r="M673" i="1"/>
  <c r="Q673" i="1" s="1"/>
  <c r="M674" i="1"/>
  <c r="Q674" i="1" s="1"/>
  <c r="M675" i="1"/>
  <c r="Q675" i="1" s="1"/>
  <c r="M676" i="1"/>
  <c r="Q676" i="1" s="1"/>
  <c r="M677" i="1"/>
  <c r="Q677" i="1" s="1"/>
  <c r="M678" i="1"/>
  <c r="Q678" i="1" s="1"/>
  <c r="M679" i="1"/>
  <c r="Q679" i="1" s="1"/>
  <c r="M680" i="1"/>
  <c r="Q680" i="1" s="1"/>
  <c r="M681" i="1"/>
  <c r="Q681" i="1" s="1"/>
  <c r="M682" i="1"/>
  <c r="Q682" i="1" s="1"/>
  <c r="M683" i="1"/>
  <c r="Q683" i="1" s="1"/>
  <c r="M684" i="1"/>
  <c r="Q684" i="1" s="1"/>
  <c r="M685" i="1"/>
  <c r="Q685" i="1" s="1"/>
  <c r="M686" i="1"/>
  <c r="Q686" i="1" s="1"/>
  <c r="M687" i="1"/>
  <c r="Q687" i="1" s="1"/>
  <c r="M688" i="1"/>
  <c r="Q688" i="1" s="1"/>
  <c r="M689" i="1"/>
  <c r="Q689" i="1" s="1"/>
  <c r="M690" i="1"/>
  <c r="Q690" i="1" s="1"/>
  <c r="M691" i="1"/>
  <c r="Q691" i="1" s="1"/>
  <c r="M692" i="1"/>
  <c r="Q692" i="1" s="1"/>
  <c r="M693" i="1"/>
  <c r="Q693" i="1" s="1"/>
  <c r="M694" i="1"/>
  <c r="Q694" i="1" s="1"/>
  <c r="M695" i="1"/>
  <c r="Q695" i="1" s="1"/>
  <c r="M696" i="1"/>
  <c r="Q696" i="1" s="1"/>
  <c r="M697" i="1"/>
  <c r="Q697" i="1" s="1"/>
  <c r="M698" i="1"/>
  <c r="Q698" i="1" s="1"/>
  <c r="M699" i="1"/>
  <c r="Q699" i="1" s="1"/>
  <c r="M700" i="1"/>
  <c r="Q700" i="1" s="1"/>
  <c r="M701" i="1"/>
  <c r="Q701" i="1" s="1"/>
  <c r="M702" i="1"/>
  <c r="Q702" i="1" s="1"/>
  <c r="M703" i="1"/>
  <c r="Q703" i="1" s="1"/>
  <c r="M704" i="1"/>
  <c r="Q704" i="1" s="1"/>
  <c r="M705" i="1"/>
  <c r="Q705" i="1" s="1"/>
  <c r="M706" i="1"/>
  <c r="Q706" i="1" s="1"/>
  <c r="M707" i="1"/>
  <c r="Q707" i="1" s="1"/>
  <c r="M708" i="1"/>
  <c r="Q708" i="1" s="1"/>
  <c r="M709" i="1"/>
  <c r="Q709" i="1" s="1"/>
  <c r="M710" i="1"/>
  <c r="Q710" i="1" s="1"/>
  <c r="M711" i="1"/>
  <c r="Q711" i="1" s="1"/>
  <c r="M712" i="1"/>
  <c r="Q712" i="1" s="1"/>
  <c r="M713" i="1"/>
  <c r="Q713" i="1" s="1"/>
  <c r="M714" i="1"/>
  <c r="Q714" i="1" s="1"/>
  <c r="M715" i="1"/>
  <c r="Q715" i="1" s="1"/>
  <c r="M716" i="1"/>
  <c r="Q716" i="1" s="1"/>
  <c r="M717" i="1"/>
  <c r="Q717" i="1" s="1"/>
  <c r="M718" i="1"/>
  <c r="Q718" i="1" s="1"/>
  <c r="M719" i="1"/>
  <c r="Q719" i="1" s="1"/>
  <c r="M720" i="1"/>
  <c r="Q720" i="1" s="1"/>
  <c r="M721" i="1"/>
  <c r="Q721" i="1" s="1"/>
  <c r="M722" i="1"/>
  <c r="Q722" i="1" s="1"/>
  <c r="M723" i="1"/>
  <c r="Q723" i="1" s="1"/>
  <c r="M724" i="1"/>
  <c r="Q724" i="1" s="1"/>
  <c r="M725" i="1"/>
  <c r="Q725" i="1" s="1"/>
  <c r="M726" i="1"/>
  <c r="Q726" i="1" s="1"/>
  <c r="M727" i="1"/>
  <c r="Q727" i="1" s="1"/>
  <c r="M728" i="1"/>
  <c r="Q728" i="1" s="1"/>
  <c r="M729" i="1"/>
  <c r="Q729" i="1" s="1"/>
  <c r="M730" i="1"/>
  <c r="Q730" i="1" s="1"/>
  <c r="M731" i="1"/>
  <c r="Q731" i="1" s="1"/>
  <c r="M732" i="1"/>
  <c r="Q732" i="1" s="1"/>
  <c r="M733" i="1"/>
  <c r="Q733" i="1" s="1"/>
  <c r="M734" i="1"/>
  <c r="Q734" i="1" s="1"/>
  <c r="M735" i="1"/>
  <c r="Q735" i="1" s="1"/>
  <c r="M736" i="1"/>
  <c r="Q736" i="1" s="1"/>
  <c r="M737" i="1"/>
  <c r="Q737" i="1" s="1"/>
  <c r="M738" i="1"/>
  <c r="Q738" i="1" s="1"/>
  <c r="M739" i="1"/>
  <c r="Q739" i="1" s="1"/>
  <c r="M740" i="1"/>
  <c r="Q740" i="1" s="1"/>
  <c r="M741" i="1"/>
  <c r="Q741" i="1" s="1"/>
  <c r="M742" i="1"/>
  <c r="Q742" i="1" s="1"/>
  <c r="M743" i="1"/>
  <c r="Q743" i="1" s="1"/>
  <c r="M744" i="1"/>
  <c r="Q744" i="1" s="1"/>
  <c r="M745" i="1"/>
  <c r="Q745" i="1" s="1"/>
  <c r="M746" i="1"/>
  <c r="Q746" i="1" s="1"/>
  <c r="M747" i="1"/>
  <c r="Q747" i="1" s="1"/>
  <c r="M748" i="1"/>
  <c r="Q748" i="1" s="1"/>
  <c r="M749" i="1"/>
  <c r="Q749" i="1" s="1"/>
  <c r="M750" i="1"/>
  <c r="Q750" i="1" s="1"/>
  <c r="M751" i="1"/>
  <c r="Q751" i="1" s="1"/>
  <c r="M752" i="1"/>
  <c r="Q752" i="1" s="1"/>
  <c r="M753" i="1"/>
  <c r="Q753" i="1" s="1"/>
  <c r="M754" i="1"/>
  <c r="Q754" i="1" s="1"/>
  <c r="M755" i="1"/>
  <c r="Q755" i="1" s="1"/>
  <c r="M756" i="1"/>
  <c r="Q756" i="1" s="1"/>
  <c r="M757" i="1"/>
  <c r="Q757" i="1" s="1"/>
  <c r="M758" i="1"/>
  <c r="Q758" i="1" s="1"/>
  <c r="M759" i="1"/>
  <c r="Q759" i="1" s="1"/>
  <c r="M760" i="1"/>
  <c r="Q760" i="1" s="1"/>
  <c r="M761" i="1"/>
  <c r="Q761" i="1" s="1"/>
  <c r="M762" i="1"/>
  <c r="Q762" i="1" s="1"/>
  <c r="M763" i="1"/>
  <c r="Q763" i="1" s="1"/>
  <c r="M764" i="1"/>
  <c r="Q764" i="1" s="1"/>
  <c r="M765" i="1"/>
  <c r="Q765" i="1" s="1"/>
  <c r="M766" i="1"/>
  <c r="Q766" i="1" s="1"/>
  <c r="M767" i="1"/>
  <c r="Q767" i="1" s="1"/>
  <c r="M768" i="1"/>
  <c r="Q768" i="1" s="1"/>
  <c r="M769" i="1"/>
  <c r="Q769" i="1" s="1"/>
  <c r="M770" i="1"/>
  <c r="Q770" i="1" s="1"/>
  <c r="M771" i="1"/>
  <c r="Q771" i="1" s="1"/>
  <c r="M772" i="1"/>
  <c r="Q772" i="1" s="1"/>
  <c r="M773" i="1"/>
  <c r="Q773" i="1" s="1"/>
  <c r="M774" i="1"/>
  <c r="Q774" i="1" s="1"/>
  <c r="M775" i="1"/>
  <c r="Q775" i="1" s="1"/>
  <c r="M776" i="1"/>
  <c r="Q776" i="1" s="1"/>
  <c r="M777" i="1"/>
  <c r="Q777" i="1" s="1"/>
  <c r="M778" i="1"/>
  <c r="Q778" i="1" s="1"/>
  <c r="M779" i="1"/>
  <c r="Q779" i="1" s="1"/>
  <c r="M780" i="1"/>
  <c r="Q780" i="1" s="1"/>
  <c r="M781" i="1"/>
  <c r="Q781" i="1" s="1"/>
  <c r="M782" i="1"/>
  <c r="Q782" i="1" s="1"/>
  <c r="M783" i="1"/>
  <c r="Q783" i="1" s="1"/>
  <c r="M784" i="1"/>
  <c r="Q784" i="1" s="1"/>
  <c r="M785" i="1"/>
  <c r="Q785" i="1" s="1"/>
  <c r="M786" i="1"/>
  <c r="Q786" i="1" s="1"/>
  <c r="M787" i="1"/>
  <c r="Q787" i="1" s="1"/>
  <c r="M788" i="1"/>
  <c r="Q788" i="1" s="1"/>
  <c r="M789" i="1"/>
  <c r="Q789" i="1" s="1"/>
  <c r="M790" i="1"/>
  <c r="Q790" i="1" s="1"/>
  <c r="M791" i="1"/>
  <c r="Q791" i="1" s="1"/>
  <c r="M792" i="1"/>
  <c r="Q792" i="1" s="1"/>
  <c r="M793" i="1"/>
  <c r="Q793" i="1" s="1"/>
  <c r="M794" i="1"/>
  <c r="Q794" i="1" s="1"/>
  <c r="M795" i="1"/>
  <c r="Q795" i="1" s="1"/>
  <c r="M796" i="1"/>
  <c r="Q796" i="1" s="1"/>
  <c r="M797" i="1"/>
  <c r="Q797" i="1" s="1"/>
  <c r="M798" i="1"/>
  <c r="Q798" i="1" s="1"/>
  <c r="M799" i="1"/>
  <c r="Q799" i="1" s="1"/>
  <c r="M800" i="1"/>
  <c r="Q800" i="1" s="1"/>
  <c r="M801" i="1"/>
  <c r="Q801" i="1" s="1"/>
  <c r="M802" i="1"/>
  <c r="Q802" i="1" s="1"/>
  <c r="M803" i="1"/>
  <c r="Q803" i="1" s="1"/>
  <c r="M804" i="1"/>
  <c r="Q804" i="1" s="1"/>
  <c r="M805" i="1"/>
  <c r="Q805" i="1" s="1"/>
  <c r="M806" i="1"/>
  <c r="Q806" i="1" s="1"/>
  <c r="M807" i="1"/>
  <c r="Q807" i="1" s="1"/>
  <c r="M808" i="1"/>
  <c r="Q808" i="1" s="1"/>
  <c r="M809" i="1"/>
  <c r="Q809" i="1" s="1"/>
  <c r="M810" i="1"/>
  <c r="Q810" i="1" s="1"/>
  <c r="M811" i="1"/>
  <c r="Q811" i="1" s="1"/>
  <c r="M812" i="1"/>
  <c r="Q812" i="1" s="1"/>
  <c r="M813" i="1"/>
  <c r="Q813" i="1" s="1"/>
  <c r="M814" i="1"/>
  <c r="Q814" i="1" s="1"/>
  <c r="M815" i="1"/>
  <c r="Q815" i="1" s="1"/>
  <c r="M816" i="1"/>
  <c r="Q816" i="1" s="1"/>
  <c r="M817" i="1"/>
  <c r="Q817" i="1" s="1"/>
  <c r="M818" i="1"/>
  <c r="Q818" i="1" s="1"/>
  <c r="M819" i="1"/>
  <c r="Q819" i="1" s="1"/>
  <c r="M820" i="1"/>
  <c r="Q820" i="1" s="1"/>
  <c r="M821" i="1"/>
  <c r="Q821" i="1" s="1"/>
  <c r="M822" i="1"/>
  <c r="Q822" i="1" s="1"/>
  <c r="M823" i="1"/>
  <c r="Q823" i="1" s="1"/>
  <c r="M824" i="1"/>
  <c r="Q824" i="1" s="1"/>
  <c r="M825" i="1"/>
  <c r="Q825" i="1" s="1"/>
  <c r="M826" i="1"/>
  <c r="Q826" i="1" s="1"/>
  <c r="M827" i="1"/>
  <c r="Q827" i="1" s="1"/>
  <c r="M828" i="1"/>
  <c r="Q828" i="1" s="1"/>
  <c r="M829" i="1"/>
  <c r="Q829" i="1" s="1"/>
  <c r="M830" i="1"/>
  <c r="Q830" i="1" s="1"/>
  <c r="M831" i="1"/>
  <c r="Q831" i="1" s="1"/>
  <c r="M832" i="1"/>
  <c r="Q832" i="1" s="1"/>
  <c r="M833" i="1"/>
  <c r="Q833" i="1" s="1"/>
  <c r="M834" i="1"/>
  <c r="Q834" i="1" s="1"/>
  <c r="M835" i="1"/>
  <c r="Q835" i="1" s="1"/>
  <c r="M836" i="1"/>
  <c r="Q836" i="1" s="1"/>
  <c r="M837" i="1"/>
  <c r="Q837" i="1" s="1"/>
  <c r="M838" i="1"/>
  <c r="Q838" i="1" s="1"/>
  <c r="M839" i="1"/>
  <c r="Q839" i="1" s="1"/>
  <c r="M840" i="1"/>
  <c r="Q840" i="1" s="1"/>
  <c r="M841" i="1"/>
  <c r="Q841" i="1" s="1"/>
  <c r="M842" i="1"/>
  <c r="Q842" i="1" s="1"/>
  <c r="M843" i="1"/>
  <c r="Q843" i="1" s="1"/>
  <c r="M844" i="1"/>
  <c r="Q844" i="1" s="1"/>
  <c r="M845" i="1"/>
  <c r="Q845" i="1" s="1"/>
  <c r="M846" i="1"/>
  <c r="Q846" i="1" s="1"/>
  <c r="M847" i="1"/>
  <c r="Q847" i="1" s="1"/>
  <c r="M848" i="1"/>
  <c r="Q848" i="1" s="1"/>
  <c r="M849" i="1"/>
  <c r="Q849" i="1" s="1"/>
  <c r="M850" i="1"/>
  <c r="Q850" i="1" s="1"/>
  <c r="M851" i="1"/>
  <c r="Q851" i="1" s="1"/>
  <c r="M852" i="1"/>
  <c r="Q852" i="1" s="1"/>
  <c r="M853" i="1"/>
  <c r="Q853" i="1" s="1"/>
  <c r="M854" i="1"/>
  <c r="Q854" i="1" s="1"/>
  <c r="M855" i="1"/>
  <c r="Q855" i="1" s="1"/>
  <c r="M856" i="1"/>
  <c r="Q856" i="1" s="1"/>
  <c r="M857" i="1"/>
  <c r="Q857" i="1" s="1"/>
  <c r="M858" i="1"/>
  <c r="Q858" i="1" s="1"/>
  <c r="M859" i="1"/>
  <c r="Q859" i="1" s="1"/>
  <c r="M860" i="1"/>
  <c r="Q860" i="1" s="1"/>
  <c r="M861" i="1"/>
  <c r="Q861" i="1" s="1"/>
  <c r="M862" i="1"/>
  <c r="Q862" i="1" s="1"/>
  <c r="M863" i="1"/>
  <c r="Q863" i="1" s="1"/>
  <c r="M864" i="1"/>
  <c r="Q864" i="1" s="1"/>
  <c r="M865" i="1"/>
  <c r="Q865" i="1" s="1"/>
  <c r="M866" i="1"/>
  <c r="Q866" i="1" s="1"/>
  <c r="M867" i="1"/>
  <c r="Q867" i="1" s="1"/>
  <c r="M868" i="1"/>
  <c r="Q868" i="1" s="1"/>
  <c r="M869" i="1"/>
  <c r="Q869" i="1" s="1"/>
  <c r="M870" i="1"/>
  <c r="Q870" i="1" s="1"/>
  <c r="M871" i="1"/>
  <c r="Q871" i="1" s="1"/>
  <c r="M872" i="1"/>
  <c r="Q872" i="1" s="1"/>
  <c r="M873" i="1"/>
  <c r="Q873" i="1" s="1"/>
  <c r="M874" i="1"/>
  <c r="Q874" i="1" s="1"/>
  <c r="M875" i="1"/>
  <c r="Q875" i="1" s="1"/>
  <c r="M876" i="1"/>
  <c r="Q876" i="1" s="1"/>
  <c r="M877" i="1"/>
  <c r="Q877" i="1" s="1"/>
  <c r="M878" i="1"/>
  <c r="Q878" i="1" s="1"/>
  <c r="M879" i="1"/>
  <c r="Q879" i="1" s="1"/>
  <c r="M880" i="1"/>
  <c r="Q880" i="1" s="1"/>
  <c r="M881" i="1"/>
  <c r="Q881" i="1" s="1"/>
  <c r="M882" i="1"/>
  <c r="Q882" i="1" s="1"/>
  <c r="M883" i="1"/>
  <c r="Q883" i="1" s="1"/>
  <c r="M884" i="1"/>
  <c r="Q884" i="1" s="1"/>
  <c r="M885" i="1"/>
  <c r="Q885" i="1" s="1"/>
  <c r="M886" i="1"/>
  <c r="Q886" i="1" s="1"/>
  <c r="M887" i="1"/>
  <c r="Q887" i="1" s="1"/>
  <c r="M888" i="1"/>
  <c r="Q888" i="1" s="1"/>
  <c r="M889" i="1"/>
  <c r="Q889" i="1" s="1"/>
  <c r="M890" i="1"/>
  <c r="Q890" i="1" s="1"/>
  <c r="M891" i="1"/>
  <c r="Q891" i="1" s="1"/>
  <c r="M892" i="1"/>
  <c r="Q892" i="1" s="1"/>
  <c r="M893" i="1"/>
  <c r="Q893" i="1" s="1"/>
  <c r="M894" i="1"/>
  <c r="Q894" i="1" s="1"/>
  <c r="M895" i="1"/>
  <c r="Q895" i="1" s="1"/>
  <c r="M896" i="1"/>
  <c r="Q896" i="1" s="1"/>
  <c r="M897" i="1"/>
  <c r="Q897" i="1" s="1"/>
  <c r="M898" i="1"/>
  <c r="Q898" i="1" s="1"/>
  <c r="M899" i="1"/>
  <c r="Q899" i="1" s="1"/>
  <c r="M900" i="1"/>
  <c r="Q900" i="1" s="1"/>
  <c r="M901" i="1"/>
  <c r="Q901" i="1" s="1"/>
  <c r="M902" i="1"/>
  <c r="Q902" i="1" s="1"/>
  <c r="M903" i="1"/>
  <c r="Q903" i="1" s="1"/>
  <c r="M904" i="1"/>
  <c r="Q904" i="1" s="1"/>
  <c r="M905" i="1"/>
  <c r="Q905" i="1" s="1"/>
  <c r="M906" i="1"/>
  <c r="Q906" i="1" s="1"/>
  <c r="M907" i="1"/>
  <c r="Q907" i="1" s="1"/>
  <c r="M908" i="1"/>
  <c r="Q908" i="1" s="1"/>
  <c r="M909" i="1"/>
  <c r="Q909" i="1" s="1"/>
  <c r="M910" i="1"/>
  <c r="Q910" i="1" s="1"/>
  <c r="M911" i="1"/>
  <c r="Q911" i="1" s="1"/>
  <c r="M912" i="1"/>
  <c r="Q912" i="1" s="1"/>
  <c r="M913" i="1"/>
  <c r="Q913" i="1" s="1"/>
  <c r="M914" i="1"/>
  <c r="Q914" i="1" s="1"/>
  <c r="M915" i="1"/>
  <c r="Q915" i="1" s="1"/>
  <c r="M916" i="1"/>
  <c r="Q916" i="1" s="1"/>
  <c r="M917" i="1"/>
  <c r="Q917" i="1" s="1"/>
  <c r="M918" i="1"/>
  <c r="Q918" i="1" s="1"/>
  <c r="M919" i="1"/>
  <c r="Q919" i="1" s="1"/>
  <c r="M920" i="1"/>
  <c r="Q920" i="1" s="1"/>
  <c r="M921" i="1"/>
  <c r="Q921" i="1" s="1"/>
  <c r="M922" i="1"/>
  <c r="Q922" i="1" s="1"/>
  <c r="M923" i="1"/>
  <c r="Q923" i="1" s="1"/>
  <c r="M924" i="1"/>
  <c r="Q924" i="1" s="1"/>
  <c r="M925" i="1"/>
  <c r="Q925" i="1" s="1"/>
  <c r="M926" i="1"/>
  <c r="Q926" i="1" s="1"/>
  <c r="M927" i="1"/>
  <c r="Q927" i="1" s="1"/>
  <c r="M928" i="1"/>
  <c r="Q928" i="1" s="1"/>
  <c r="M929" i="1"/>
  <c r="Q929" i="1" s="1"/>
  <c r="M930" i="1"/>
  <c r="Q930" i="1" s="1"/>
  <c r="M931" i="1"/>
  <c r="Q931" i="1" s="1"/>
  <c r="M932" i="1"/>
  <c r="Q932" i="1" s="1"/>
  <c r="M933" i="1"/>
  <c r="Q933" i="1" s="1"/>
  <c r="M934" i="1"/>
  <c r="Q934" i="1" s="1"/>
  <c r="M935" i="1"/>
  <c r="Q935" i="1" s="1"/>
  <c r="M936" i="1"/>
  <c r="Q936" i="1" s="1"/>
  <c r="M937" i="1"/>
  <c r="Q937" i="1" s="1"/>
  <c r="M938" i="1"/>
  <c r="Q938" i="1" s="1"/>
  <c r="M939" i="1"/>
  <c r="Q939" i="1" s="1"/>
  <c r="M940" i="1"/>
  <c r="Q940" i="1" s="1"/>
  <c r="M941" i="1"/>
  <c r="Q941" i="1" s="1"/>
  <c r="M942" i="1"/>
  <c r="Q942" i="1" s="1"/>
  <c r="M943" i="1"/>
  <c r="Q943" i="1" s="1"/>
  <c r="M944" i="1"/>
  <c r="Q944" i="1" s="1"/>
  <c r="M945" i="1"/>
  <c r="Q945" i="1" s="1"/>
  <c r="M946" i="1"/>
  <c r="Q946" i="1" s="1"/>
  <c r="M947" i="1"/>
  <c r="Q947" i="1" s="1"/>
  <c r="M948" i="1"/>
  <c r="Q948" i="1" s="1"/>
  <c r="M949" i="1"/>
  <c r="Q949" i="1" s="1"/>
  <c r="M950" i="1"/>
  <c r="Q950" i="1" s="1"/>
  <c r="M951" i="1"/>
  <c r="Q951" i="1" s="1"/>
  <c r="M952" i="1"/>
  <c r="Q952" i="1" s="1"/>
  <c r="M953" i="1"/>
  <c r="Q953" i="1" s="1"/>
  <c r="M954" i="1"/>
  <c r="Q954" i="1" s="1"/>
  <c r="M955" i="1"/>
  <c r="Q955" i="1" s="1"/>
  <c r="M956" i="1"/>
  <c r="Q956" i="1" s="1"/>
  <c r="M957" i="1"/>
  <c r="Q957" i="1" s="1"/>
  <c r="M958" i="1"/>
  <c r="Q958" i="1" s="1"/>
  <c r="M959" i="1"/>
  <c r="Q959" i="1" s="1"/>
  <c r="M960" i="1"/>
  <c r="Q960" i="1" s="1"/>
  <c r="M961" i="1"/>
  <c r="Q961" i="1" s="1"/>
  <c r="M962" i="1"/>
  <c r="Q962" i="1" s="1"/>
  <c r="M963" i="1"/>
  <c r="Q963" i="1" s="1"/>
  <c r="M964" i="1"/>
  <c r="Q964" i="1" s="1"/>
  <c r="M965" i="1"/>
  <c r="Q965" i="1" s="1"/>
  <c r="M966" i="1"/>
  <c r="Q966" i="1" s="1"/>
  <c r="M967" i="1"/>
  <c r="Q967" i="1" s="1"/>
  <c r="M968" i="1"/>
  <c r="Q968" i="1" s="1"/>
  <c r="M969" i="1"/>
  <c r="Q969" i="1" s="1"/>
  <c r="M970" i="1"/>
  <c r="Q970" i="1" s="1"/>
  <c r="M971" i="1"/>
  <c r="Q971" i="1" s="1"/>
  <c r="M972" i="1"/>
  <c r="Q972" i="1" s="1"/>
  <c r="M973" i="1"/>
  <c r="Q973" i="1" s="1"/>
  <c r="M974" i="1"/>
  <c r="Q974" i="1" s="1"/>
  <c r="M975" i="1"/>
  <c r="Q975" i="1" s="1"/>
  <c r="M976" i="1"/>
  <c r="Q976" i="1" s="1"/>
  <c r="M977" i="1"/>
  <c r="Q977" i="1" s="1"/>
  <c r="M978" i="1"/>
  <c r="Q978" i="1" s="1"/>
  <c r="M979" i="1"/>
  <c r="Q979" i="1" s="1"/>
  <c r="M980" i="1"/>
  <c r="Q980" i="1" s="1"/>
  <c r="M981" i="1"/>
  <c r="Q981" i="1" s="1"/>
  <c r="M982" i="1"/>
  <c r="Q982" i="1" s="1"/>
  <c r="M983" i="1"/>
  <c r="Q983" i="1" s="1"/>
  <c r="M984" i="1"/>
  <c r="Q984" i="1" s="1"/>
  <c r="M985" i="1"/>
  <c r="Q985" i="1" s="1"/>
  <c r="M986" i="1"/>
  <c r="Q986" i="1" s="1"/>
  <c r="M987" i="1"/>
  <c r="Q987" i="1" s="1"/>
  <c r="M988" i="1"/>
  <c r="Q988" i="1" s="1"/>
  <c r="M989" i="1"/>
  <c r="Q989" i="1" s="1"/>
  <c r="M990" i="1"/>
  <c r="Q990" i="1" s="1"/>
  <c r="M991" i="1"/>
  <c r="Q991" i="1" s="1"/>
  <c r="M992" i="1"/>
  <c r="Q992" i="1" s="1"/>
  <c r="M993" i="1"/>
  <c r="Q993" i="1" s="1"/>
  <c r="M994" i="1"/>
  <c r="Q994" i="1" s="1"/>
  <c r="M995" i="1"/>
  <c r="Q995" i="1" s="1"/>
  <c r="M996" i="1"/>
  <c r="Q996" i="1" s="1"/>
  <c r="M997" i="1"/>
  <c r="Q997" i="1" s="1"/>
  <c r="M998" i="1"/>
  <c r="Q998" i="1" s="1"/>
  <c r="M999" i="1"/>
  <c r="Q999" i="1" s="1"/>
  <c r="M1000" i="1"/>
  <c r="Q1000" i="1" s="1"/>
  <c r="M1001" i="1"/>
  <c r="Q1001" i="1" s="1"/>
  <c r="M1002" i="1"/>
  <c r="Q1002" i="1" s="1"/>
  <c r="M1003" i="1"/>
  <c r="Q1003" i="1" s="1"/>
  <c r="M1004" i="1"/>
  <c r="Q1004" i="1" s="1"/>
  <c r="M1005" i="1"/>
  <c r="Q1005" i="1" s="1"/>
  <c r="M1006" i="1"/>
  <c r="Q1006" i="1" s="1"/>
  <c r="M1007" i="1"/>
  <c r="Q1007" i="1" s="1"/>
  <c r="M1008" i="1"/>
  <c r="Q1008" i="1" s="1"/>
  <c r="M1009" i="1"/>
  <c r="Q1009" i="1" s="1"/>
  <c r="M1010" i="1"/>
  <c r="Q1010" i="1" s="1"/>
  <c r="M1011" i="1"/>
  <c r="Q1011" i="1" s="1"/>
  <c r="M1012" i="1"/>
  <c r="Q1012" i="1" s="1"/>
  <c r="M1013" i="1"/>
  <c r="Q1013" i="1" s="1"/>
  <c r="M1014" i="1"/>
  <c r="Q1014" i="1" s="1"/>
  <c r="M1015" i="1"/>
  <c r="Q1015" i="1" s="1"/>
  <c r="M1016" i="1"/>
  <c r="Q1016" i="1" s="1"/>
  <c r="M1017" i="1"/>
  <c r="Q1017" i="1" s="1"/>
  <c r="M1018" i="1"/>
  <c r="Q1018" i="1" s="1"/>
  <c r="M1019" i="1"/>
  <c r="Q1019" i="1" s="1"/>
  <c r="M1020" i="1"/>
  <c r="Q1020" i="1" s="1"/>
  <c r="M1021" i="1"/>
  <c r="Q1021" i="1" s="1"/>
  <c r="M1022" i="1"/>
  <c r="Q1022" i="1" s="1"/>
  <c r="M1023" i="1"/>
  <c r="Q1023" i="1" s="1"/>
  <c r="M1024" i="1"/>
  <c r="Q1024" i="1" s="1"/>
  <c r="M1025" i="1"/>
  <c r="Q1025" i="1" s="1"/>
  <c r="M1026" i="1"/>
  <c r="Q1026" i="1" s="1"/>
  <c r="M1027" i="1"/>
  <c r="Q1027" i="1" s="1"/>
  <c r="M1028" i="1"/>
  <c r="Q1028" i="1" s="1"/>
  <c r="M1029" i="1"/>
  <c r="Q1029" i="1" s="1"/>
  <c r="M1030" i="1"/>
  <c r="Q1030" i="1" s="1"/>
  <c r="M1031" i="1"/>
  <c r="Q1031" i="1" s="1"/>
  <c r="M1032" i="1"/>
  <c r="Q1032" i="1" s="1"/>
  <c r="M1033" i="1"/>
  <c r="Q1033" i="1" s="1"/>
  <c r="M1034" i="1"/>
  <c r="Q1034" i="1" s="1"/>
  <c r="M1035" i="1"/>
  <c r="Q1035" i="1" s="1"/>
  <c r="M1036" i="1"/>
  <c r="Q1036" i="1" s="1"/>
  <c r="M1037" i="1"/>
  <c r="Q1037" i="1" s="1"/>
  <c r="M1038" i="1"/>
  <c r="Q1038" i="1" s="1"/>
  <c r="M1039" i="1"/>
  <c r="Q1039" i="1" s="1"/>
  <c r="M1040" i="1"/>
  <c r="Q1040" i="1" s="1"/>
  <c r="M1041" i="1"/>
  <c r="Q1041" i="1" s="1"/>
  <c r="M1042" i="1"/>
  <c r="Q1042" i="1" s="1"/>
  <c r="M1043" i="1"/>
  <c r="Q1043" i="1" s="1"/>
  <c r="M1044" i="1"/>
  <c r="Q1044" i="1" s="1"/>
  <c r="M1045" i="1"/>
  <c r="Q1045" i="1" s="1"/>
  <c r="M1046" i="1"/>
  <c r="Q1046" i="1" s="1"/>
  <c r="M1047" i="1"/>
  <c r="Q1047" i="1" s="1"/>
  <c r="M1048" i="1"/>
  <c r="Q1048" i="1" s="1"/>
  <c r="M1049" i="1"/>
  <c r="Q1049" i="1" s="1"/>
  <c r="M1050" i="1"/>
  <c r="Q1050" i="1" s="1"/>
  <c r="M1051" i="1"/>
  <c r="Q1051" i="1" s="1"/>
  <c r="M1052" i="1"/>
  <c r="Q1052" i="1" s="1"/>
  <c r="M1053" i="1"/>
  <c r="Q1053" i="1" s="1"/>
  <c r="M1054" i="1"/>
  <c r="Q1054" i="1" s="1"/>
  <c r="M1055" i="1"/>
  <c r="Q1055" i="1" s="1"/>
  <c r="M1056" i="1"/>
  <c r="Q1056" i="1" s="1"/>
  <c r="M1057" i="1"/>
  <c r="Q1057" i="1" s="1"/>
  <c r="M1058" i="1"/>
  <c r="Q1058" i="1" s="1"/>
  <c r="M1059" i="1"/>
  <c r="Q1059" i="1" s="1"/>
  <c r="M1060" i="1"/>
  <c r="Q1060" i="1" s="1"/>
  <c r="M1061" i="1"/>
  <c r="Q1061" i="1" s="1"/>
  <c r="M1062" i="1"/>
  <c r="Q1062" i="1" s="1"/>
  <c r="M1063" i="1"/>
  <c r="Q1063" i="1" s="1"/>
  <c r="M1064" i="1"/>
  <c r="Q1064" i="1" s="1"/>
  <c r="M1065" i="1"/>
  <c r="Q1065" i="1" s="1"/>
  <c r="M1066" i="1"/>
  <c r="Q1066" i="1" s="1"/>
  <c r="M1067" i="1"/>
  <c r="Q1067" i="1" s="1"/>
  <c r="M1068" i="1"/>
  <c r="Q1068" i="1" s="1"/>
  <c r="M1069" i="1"/>
  <c r="Q1069" i="1" s="1"/>
  <c r="M1070" i="1"/>
  <c r="Q1070" i="1" s="1"/>
  <c r="M1071" i="1"/>
  <c r="Q1071" i="1" s="1"/>
  <c r="M1072" i="1"/>
  <c r="Q1072" i="1" s="1"/>
  <c r="M1073" i="1"/>
  <c r="Q1073" i="1" s="1"/>
  <c r="M1074" i="1"/>
  <c r="Q1074" i="1" s="1"/>
  <c r="M1075" i="1"/>
  <c r="Q1075" i="1" s="1"/>
  <c r="M1076" i="1"/>
  <c r="Q1076" i="1" s="1"/>
  <c r="M1077" i="1"/>
  <c r="Q1077" i="1" s="1"/>
  <c r="M1078" i="1"/>
  <c r="Q1078" i="1" s="1"/>
  <c r="M1079" i="1"/>
  <c r="Q1079" i="1" s="1"/>
  <c r="M1080" i="1"/>
  <c r="Q1080" i="1" s="1"/>
  <c r="M1081" i="1"/>
  <c r="Q1081" i="1" s="1"/>
  <c r="M1082" i="1"/>
  <c r="Q1082" i="1" s="1"/>
  <c r="M1083" i="1"/>
  <c r="Q1083" i="1" s="1"/>
  <c r="M1084" i="1"/>
  <c r="Q1084" i="1" s="1"/>
  <c r="M1085" i="1"/>
  <c r="Q1085" i="1" s="1"/>
  <c r="M1086" i="1"/>
  <c r="Q1086" i="1" s="1"/>
  <c r="M1087" i="1"/>
  <c r="Q1087" i="1" s="1"/>
  <c r="M1088" i="1"/>
  <c r="Q1088" i="1" s="1"/>
  <c r="M1089" i="1"/>
  <c r="Q1089" i="1" s="1"/>
  <c r="M1090" i="1"/>
  <c r="Q1090" i="1" s="1"/>
  <c r="M1091" i="1"/>
  <c r="Q1091" i="1" s="1"/>
  <c r="M1092" i="1"/>
  <c r="Q1092" i="1" s="1"/>
  <c r="M1093" i="1"/>
  <c r="Q1093" i="1" s="1"/>
  <c r="M1094" i="1"/>
  <c r="Q1094" i="1" s="1"/>
  <c r="M1095" i="1"/>
  <c r="Q1095" i="1" s="1"/>
  <c r="M1096" i="1"/>
  <c r="Q1096" i="1" s="1"/>
  <c r="M1097" i="1"/>
  <c r="Q1097" i="1" s="1"/>
  <c r="M1098" i="1"/>
  <c r="Q1098" i="1" s="1"/>
  <c r="M1099" i="1"/>
  <c r="Q1099" i="1" s="1"/>
  <c r="M1100" i="1"/>
  <c r="Q1100" i="1" s="1"/>
  <c r="M1101" i="1"/>
  <c r="Q1101" i="1" s="1"/>
  <c r="M1102" i="1"/>
  <c r="Q1102" i="1" s="1"/>
  <c r="M1103" i="1"/>
  <c r="Q1103" i="1" s="1"/>
  <c r="M1104" i="1"/>
  <c r="Q1104" i="1" s="1"/>
  <c r="M1105" i="1"/>
  <c r="Q1105" i="1" s="1"/>
  <c r="M1106" i="1"/>
  <c r="Q1106" i="1" s="1"/>
  <c r="M1107" i="1"/>
  <c r="Q1107" i="1" s="1"/>
  <c r="M1108" i="1"/>
  <c r="Q1108" i="1" s="1"/>
  <c r="M1109" i="1"/>
  <c r="Q1109" i="1" s="1"/>
  <c r="M1110" i="1"/>
  <c r="Q1110" i="1" s="1"/>
  <c r="M1111" i="1"/>
  <c r="Q1111" i="1" s="1"/>
  <c r="M1112" i="1"/>
  <c r="Q1112" i="1" s="1"/>
  <c r="M1113" i="1"/>
  <c r="Q1113" i="1" s="1"/>
  <c r="M1114" i="1"/>
  <c r="Q1114" i="1" s="1"/>
  <c r="M1115" i="1"/>
  <c r="Q1115" i="1" s="1"/>
  <c r="M1116" i="1"/>
  <c r="Q1116" i="1" s="1"/>
  <c r="M1117" i="1"/>
  <c r="Q1117" i="1" s="1"/>
  <c r="M1118" i="1"/>
  <c r="Q1118" i="1" s="1"/>
  <c r="M1119" i="1"/>
  <c r="Q1119" i="1" s="1"/>
  <c r="M1120" i="1"/>
  <c r="Q1120" i="1" s="1"/>
  <c r="M1121" i="1"/>
  <c r="Q1121" i="1" s="1"/>
  <c r="M1122" i="1"/>
  <c r="Q1122" i="1" s="1"/>
  <c r="M1123" i="1"/>
  <c r="Q1123" i="1" s="1"/>
  <c r="M1124" i="1"/>
  <c r="Q1124" i="1" s="1"/>
  <c r="M1125" i="1"/>
  <c r="Q1125" i="1" s="1"/>
  <c r="M1126" i="1"/>
  <c r="Q1126" i="1" s="1"/>
  <c r="M1127" i="1"/>
  <c r="Q1127" i="1" s="1"/>
  <c r="M1128" i="1"/>
  <c r="Q1128" i="1" s="1"/>
  <c r="M1129" i="1"/>
  <c r="Q1129" i="1" s="1"/>
  <c r="M1130" i="1"/>
  <c r="Q1130" i="1" s="1"/>
  <c r="M1131" i="1"/>
  <c r="Q1131" i="1" s="1"/>
  <c r="M1132" i="1"/>
  <c r="Q1132" i="1" s="1"/>
  <c r="M1133" i="1"/>
  <c r="Q1133" i="1" s="1"/>
  <c r="M1134" i="1"/>
  <c r="Q1134" i="1" s="1"/>
  <c r="M1135" i="1"/>
  <c r="Q1135" i="1" s="1"/>
  <c r="M1136" i="1"/>
  <c r="Q1136" i="1" s="1"/>
  <c r="M1137" i="1"/>
  <c r="Q1137" i="1" s="1"/>
  <c r="M1138" i="1"/>
  <c r="Q1138" i="1" s="1"/>
  <c r="M1139" i="1"/>
  <c r="Q1139" i="1" s="1"/>
  <c r="M1140" i="1"/>
  <c r="Q1140" i="1" s="1"/>
  <c r="M1141" i="1"/>
  <c r="Q1141" i="1" s="1"/>
  <c r="M1142" i="1"/>
  <c r="Q1142" i="1" s="1"/>
  <c r="M1143" i="1"/>
  <c r="Q1143" i="1" s="1"/>
  <c r="M1144" i="1"/>
  <c r="Q1144" i="1" s="1"/>
  <c r="M1145" i="1"/>
  <c r="Q1145" i="1" s="1"/>
  <c r="M1146" i="1"/>
  <c r="Q1146" i="1" s="1"/>
  <c r="M1147" i="1"/>
  <c r="Q1147" i="1" s="1"/>
  <c r="M1148" i="1"/>
  <c r="Q1148" i="1" s="1"/>
  <c r="M1149" i="1"/>
  <c r="Q1149" i="1" s="1"/>
  <c r="M1150" i="1"/>
  <c r="Q1150" i="1" s="1"/>
  <c r="M1151" i="1"/>
  <c r="Q1151" i="1" s="1"/>
  <c r="M1152" i="1"/>
  <c r="Q1152" i="1" s="1"/>
  <c r="M1153" i="1"/>
  <c r="Q1153" i="1" s="1"/>
  <c r="M1154" i="1"/>
  <c r="Q1154" i="1" s="1"/>
  <c r="M1155" i="1"/>
  <c r="Q1155" i="1" s="1"/>
  <c r="M1156" i="1"/>
  <c r="Q1156" i="1" s="1"/>
  <c r="M1157" i="1"/>
  <c r="Q1157" i="1" s="1"/>
  <c r="M1158" i="1"/>
  <c r="Q1158" i="1" s="1"/>
  <c r="M1159" i="1"/>
  <c r="Q1159" i="1" s="1"/>
  <c r="M1160" i="1"/>
  <c r="Q1160" i="1" s="1"/>
  <c r="M1161" i="1"/>
  <c r="Q1161" i="1" s="1"/>
  <c r="M1162" i="1"/>
  <c r="Q1162" i="1" s="1"/>
  <c r="M1163" i="1"/>
  <c r="Q1163" i="1" s="1"/>
  <c r="M1164" i="1"/>
  <c r="Q1164" i="1" s="1"/>
  <c r="M1165" i="1"/>
  <c r="Q1165" i="1" s="1"/>
  <c r="M1166" i="1"/>
  <c r="Q1166" i="1" s="1"/>
  <c r="M1167" i="1"/>
  <c r="Q1167" i="1" s="1"/>
  <c r="M1168" i="1"/>
  <c r="Q1168" i="1" s="1"/>
  <c r="M1169" i="1"/>
  <c r="Q1169" i="1" s="1"/>
  <c r="M1170" i="1"/>
  <c r="Q1170" i="1" s="1"/>
  <c r="M1171" i="1"/>
  <c r="Q1171" i="1" s="1"/>
  <c r="M1172" i="1"/>
  <c r="Q1172" i="1" s="1"/>
  <c r="M1173" i="1"/>
  <c r="Q1173" i="1" s="1"/>
  <c r="M1174" i="1"/>
  <c r="Q1174" i="1" s="1"/>
  <c r="M1175" i="1"/>
  <c r="Q1175" i="1" s="1"/>
  <c r="M1176" i="1"/>
  <c r="Q1176" i="1" s="1"/>
  <c r="M1177" i="1"/>
  <c r="Q1177" i="1" s="1"/>
  <c r="M1178" i="1"/>
  <c r="Q1178" i="1" s="1"/>
  <c r="M1179" i="1"/>
  <c r="Q1179" i="1" s="1"/>
  <c r="M1180" i="1"/>
  <c r="Q1180" i="1" s="1"/>
  <c r="M1181" i="1"/>
  <c r="Q1181" i="1" s="1"/>
  <c r="M1182" i="1"/>
  <c r="Q1182" i="1" s="1"/>
  <c r="M1183" i="1"/>
  <c r="Q1183" i="1" s="1"/>
  <c r="M1184" i="1"/>
  <c r="Q1184" i="1" s="1"/>
  <c r="M1185" i="1"/>
  <c r="Q1185" i="1" s="1"/>
  <c r="M1186" i="1"/>
  <c r="Q1186" i="1" s="1"/>
  <c r="M1187" i="1"/>
  <c r="Q1187" i="1" s="1"/>
  <c r="M1188" i="1"/>
  <c r="Q1188" i="1" s="1"/>
  <c r="M1189" i="1"/>
  <c r="Q1189" i="1" s="1"/>
  <c r="M1190" i="1"/>
  <c r="Q1190" i="1" s="1"/>
  <c r="M1191" i="1"/>
  <c r="Q1191" i="1" s="1"/>
  <c r="M1192" i="1"/>
  <c r="Q1192" i="1" s="1"/>
  <c r="M1193" i="1"/>
  <c r="Q1193" i="1" s="1"/>
  <c r="M1194" i="1"/>
  <c r="Q1194" i="1" s="1"/>
  <c r="M1195" i="1"/>
  <c r="Q1195" i="1" s="1"/>
  <c r="M1196" i="1"/>
  <c r="Q1196" i="1" s="1"/>
  <c r="M1197" i="1"/>
  <c r="Q1197" i="1" s="1"/>
  <c r="M1198" i="1"/>
  <c r="Q1198" i="1" s="1"/>
  <c r="M1199" i="1"/>
  <c r="Q1199" i="1" s="1"/>
  <c r="M1200" i="1"/>
  <c r="Q1200" i="1" s="1"/>
  <c r="M1201" i="1"/>
  <c r="Q1201" i="1" s="1"/>
  <c r="M1202" i="1"/>
  <c r="Q1202" i="1" s="1"/>
  <c r="M1203" i="1"/>
  <c r="Q1203" i="1" s="1"/>
  <c r="M1204" i="1"/>
  <c r="Q1204" i="1" s="1"/>
  <c r="M1205" i="1"/>
  <c r="Q1205" i="1" s="1"/>
  <c r="M1206" i="1"/>
  <c r="Q1206" i="1" s="1"/>
  <c r="M1207" i="1"/>
  <c r="Q1207" i="1" s="1"/>
  <c r="M1208" i="1"/>
  <c r="Q1208" i="1" s="1"/>
  <c r="M1209" i="1"/>
  <c r="Q1209" i="1" s="1"/>
  <c r="M1210" i="1"/>
  <c r="Q1210" i="1" s="1"/>
  <c r="M1211" i="1"/>
  <c r="Q1211" i="1" s="1"/>
  <c r="M1212" i="1"/>
  <c r="Q1212" i="1" s="1"/>
  <c r="M1213" i="1"/>
  <c r="Q1213" i="1" s="1"/>
  <c r="M1214" i="1"/>
  <c r="Q1214" i="1" s="1"/>
  <c r="M1215" i="1"/>
  <c r="Q1215" i="1" s="1"/>
  <c r="M1216" i="1"/>
  <c r="Q1216" i="1" s="1"/>
  <c r="M1217" i="1"/>
  <c r="Q1217" i="1" s="1"/>
  <c r="M1218" i="1"/>
  <c r="Q1218" i="1" s="1"/>
  <c r="M1219" i="1"/>
  <c r="Q1219" i="1" s="1"/>
  <c r="M1220" i="1"/>
  <c r="Q1220" i="1" s="1"/>
  <c r="M1221" i="1"/>
  <c r="Q1221" i="1" s="1"/>
  <c r="M1222" i="1"/>
  <c r="Q1222" i="1" s="1"/>
  <c r="M1223" i="1"/>
  <c r="Q1223" i="1" s="1"/>
  <c r="M1224" i="1"/>
  <c r="Q1224" i="1" s="1"/>
  <c r="M1225" i="1"/>
  <c r="Q1225" i="1" s="1"/>
  <c r="M1226" i="1"/>
  <c r="Q1226" i="1" s="1"/>
  <c r="M1227" i="1"/>
  <c r="Q1227" i="1" s="1"/>
  <c r="M1228" i="1"/>
  <c r="Q1228" i="1" s="1"/>
  <c r="M1229" i="1"/>
  <c r="Q1229" i="1" s="1"/>
  <c r="M1230" i="1"/>
  <c r="Q1230" i="1" s="1"/>
  <c r="M1231" i="1"/>
  <c r="Q1231" i="1" s="1"/>
  <c r="M1232" i="1"/>
  <c r="Q1232" i="1" s="1"/>
  <c r="M1233" i="1"/>
  <c r="Q1233" i="1" s="1"/>
  <c r="M1234" i="1"/>
  <c r="Q1234" i="1" s="1"/>
  <c r="M1235" i="1"/>
  <c r="Q1235" i="1" s="1"/>
  <c r="M1236" i="1"/>
  <c r="Q1236" i="1" s="1"/>
  <c r="M1237" i="1"/>
  <c r="Q1237" i="1" s="1"/>
  <c r="M1238" i="1"/>
  <c r="Q1238" i="1" s="1"/>
  <c r="M1239" i="1"/>
  <c r="Q1239" i="1" s="1"/>
  <c r="M1240" i="1"/>
  <c r="Q1240" i="1" s="1"/>
  <c r="M1241" i="1"/>
  <c r="Q1241" i="1" s="1"/>
  <c r="M1242" i="1"/>
  <c r="Q1242" i="1" s="1"/>
  <c r="M1243" i="1"/>
  <c r="Q1243" i="1" s="1"/>
  <c r="M1244" i="1"/>
  <c r="Q1244" i="1" s="1"/>
  <c r="M1245" i="1"/>
  <c r="Q1245" i="1" s="1"/>
  <c r="M1246" i="1"/>
  <c r="Q1246" i="1" s="1"/>
  <c r="M1247" i="1"/>
  <c r="Q1247" i="1" s="1"/>
  <c r="M1248" i="1"/>
  <c r="Q1248" i="1" s="1"/>
  <c r="M1249" i="1"/>
  <c r="Q1249" i="1" s="1"/>
  <c r="M1250" i="1"/>
  <c r="Q1250" i="1" s="1"/>
  <c r="M1251" i="1"/>
  <c r="Q1251" i="1" s="1"/>
  <c r="M1252" i="1"/>
  <c r="Q1252" i="1" s="1"/>
  <c r="M1253" i="1"/>
  <c r="Q1253" i="1" s="1"/>
  <c r="M1254" i="1"/>
  <c r="Q1254" i="1" s="1"/>
  <c r="M1255" i="1"/>
  <c r="Q1255" i="1" s="1"/>
  <c r="M1256" i="1"/>
  <c r="Q1256" i="1" s="1"/>
  <c r="M1257" i="1"/>
  <c r="Q1257" i="1" s="1"/>
  <c r="M1258" i="1"/>
  <c r="Q1258" i="1" s="1"/>
  <c r="M1259" i="1"/>
  <c r="Q1259" i="1" s="1"/>
  <c r="M1260" i="1"/>
  <c r="Q1260" i="1" s="1"/>
  <c r="M1261" i="1"/>
  <c r="Q1261" i="1" s="1"/>
  <c r="M1262" i="1"/>
  <c r="Q1262" i="1" s="1"/>
  <c r="M1263" i="1"/>
  <c r="Q1263" i="1" s="1"/>
  <c r="M1264" i="1"/>
  <c r="Q1264" i="1" s="1"/>
  <c r="M1265" i="1"/>
  <c r="Q1265" i="1" s="1"/>
  <c r="M1266" i="1"/>
  <c r="Q1266" i="1" s="1"/>
  <c r="M1267" i="1"/>
  <c r="Q1267" i="1" s="1"/>
  <c r="M1268" i="1"/>
  <c r="Q1268" i="1" s="1"/>
  <c r="M1269" i="1"/>
  <c r="Q1269" i="1" s="1"/>
  <c r="M1270" i="1"/>
  <c r="Q1270" i="1" s="1"/>
  <c r="M1271" i="1"/>
  <c r="Q1271" i="1" s="1"/>
  <c r="M1272" i="1"/>
  <c r="Q1272" i="1" s="1"/>
  <c r="M1273" i="1"/>
  <c r="Q1273" i="1" s="1"/>
  <c r="M1274" i="1"/>
  <c r="Q1274" i="1" s="1"/>
  <c r="M1275" i="1"/>
  <c r="Q1275" i="1" s="1"/>
  <c r="M1276" i="1"/>
  <c r="Q1276" i="1" s="1"/>
  <c r="M1277" i="1"/>
  <c r="Q1277" i="1" s="1"/>
  <c r="M1278" i="1"/>
  <c r="Q1278" i="1" s="1"/>
  <c r="M1279" i="1"/>
  <c r="Q1279" i="1" s="1"/>
  <c r="M1280" i="1"/>
  <c r="Q1280" i="1" s="1"/>
  <c r="M1281" i="1"/>
  <c r="Q1281" i="1" s="1"/>
  <c r="M1282" i="1"/>
  <c r="Q1282" i="1" s="1"/>
  <c r="M1283" i="1"/>
  <c r="Q1283" i="1" s="1"/>
  <c r="M1284" i="1"/>
  <c r="Q1284" i="1" s="1"/>
  <c r="M1285" i="1"/>
  <c r="Q1285" i="1" s="1"/>
  <c r="M1286" i="1"/>
  <c r="Q1286" i="1" s="1"/>
  <c r="M1287" i="1"/>
  <c r="Q1287" i="1" s="1"/>
  <c r="M1288" i="1"/>
  <c r="Q1288" i="1" s="1"/>
  <c r="M1289" i="1"/>
  <c r="Q1289" i="1" s="1"/>
  <c r="M1290" i="1"/>
  <c r="Q1290" i="1" s="1"/>
  <c r="M1291" i="1"/>
  <c r="Q1291" i="1" s="1"/>
  <c r="M1292" i="1"/>
  <c r="Q1292" i="1" s="1"/>
  <c r="M1293" i="1"/>
  <c r="Q1293" i="1" s="1"/>
  <c r="M1294" i="1"/>
  <c r="Q1294" i="1" s="1"/>
  <c r="M1295" i="1"/>
  <c r="Q1295" i="1" s="1"/>
  <c r="M1296" i="1"/>
  <c r="Q1296" i="1" s="1"/>
  <c r="M1297" i="1"/>
  <c r="Q1297" i="1" s="1"/>
  <c r="M1298" i="1"/>
  <c r="Q1298" i="1" s="1"/>
  <c r="M1299" i="1"/>
  <c r="Q1299" i="1" s="1"/>
  <c r="M1300" i="1"/>
  <c r="Q1300" i="1" s="1"/>
  <c r="M1301" i="1"/>
  <c r="Q1301" i="1" s="1"/>
  <c r="M1302" i="1"/>
  <c r="Q1302" i="1" s="1"/>
  <c r="M1303" i="1"/>
  <c r="Q1303" i="1" s="1"/>
  <c r="M1304" i="1"/>
  <c r="Q1304" i="1" s="1"/>
  <c r="M1305" i="1"/>
  <c r="Q1305" i="1" s="1"/>
  <c r="M1306" i="1"/>
  <c r="Q1306" i="1" s="1"/>
  <c r="M1307" i="1"/>
  <c r="Q1307" i="1" s="1"/>
  <c r="M1308" i="1"/>
  <c r="Q1308" i="1" s="1"/>
  <c r="M1309" i="1"/>
  <c r="Q1309" i="1" s="1"/>
  <c r="M1310" i="1"/>
  <c r="Q1310" i="1" s="1"/>
  <c r="M1311" i="1"/>
  <c r="Q1311" i="1" s="1"/>
  <c r="M1312" i="1"/>
  <c r="Q1312" i="1" s="1"/>
  <c r="M1313" i="1"/>
  <c r="Q1313" i="1" s="1"/>
  <c r="M1314" i="1"/>
  <c r="Q1314" i="1" s="1"/>
  <c r="M1315" i="1"/>
  <c r="Q1315" i="1" s="1"/>
  <c r="M1316" i="1"/>
  <c r="Q1316" i="1" s="1"/>
  <c r="M1317" i="1"/>
  <c r="Q1317" i="1" s="1"/>
  <c r="M1318" i="1"/>
  <c r="Q1318" i="1" s="1"/>
  <c r="M1319" i="1"/>
  <c r="Q1319" i="1" s="1"/>
  <c r="M1320" i="1"/>
  <c r="Q1320" i="1" s="1"/>
  <c r="M1321" i="1"/>
  <c r="Q1321" i="1" s="1"/>
  <c r="M1322" i="1"/>
  <c r="Q1322" i="1" s="1"/>
  <c r="M1323" i="1"/>
  <c r="Q1323" i="1" s="1"/>
  <c r="M1324" i="1"/>
  <c r="Q1324" i="1" s="1"/>
  <c r="M1325" i="1"/>
  <c r="Q1325" i="1" s="1"/>
  <c r="M1326" i="1"/>
  <c r="Q1326" i="1" s="1"/>
  <c r="M1327" i="1"/>
  <c r="Q1327" i="1" s="1"/>
  <c r="M1328" i="1"/>
  <c r="Q1328" i="1" s="1"/>
  <c r="M1329" i="1"/>
  <c r="Q1329" i="1" s="1"/>
  <c r="M1330" i="1"/>
  <c r="Q1330" i="1" s="1"/>
  <c r="M1331" i="1"/>
  <c r="Q1331" i="1" s="1"/>
  <c r="M1332" i="1"/>
  <c r="Q1332" i="1" s="1"/>
  <c r="M1333" i="1"/>
  <c r="Q1333" i="1" s="1"/>
  <c r="M1334" i="1"/>
  <c r="Q1334" i="1" s="1"/>
  <c r="M1335" i="1"/>
  <c r="Q1335" i="1" s="1"/>
  <c r="M1336" i="1"/>
  <c r="Q1336" i="1" s="1"/>
  <c r="M1337" i="1"/>
  <c r="Q1337" i="1" s="1"/>
  <c r="M1338" i="1"/>
  <c r="Q1338" i="1" s="1"/>
  <c r="M1339" i="1"/>
  <c r="Q1339" i="1" s="1"/>
  <c r="M1340" i="1"/>
  <c r="Q1340" i="1" s="1"/>
  <c r="M1341" i="1"/>
  <c r="Q1341" i="1" s="1"/>
  <c r="M1342" i="1"/>
  <c r="Q1342" i="1" s="1"/>
  <c r="M1343" i="1"/>
  <c r="Q1343" i="1" s="1"/>
  <c r="M1344" i="1"/>
  <c r="Q1344" i="1" s="1"/>
  <c r="M1345" i="1"/>
  <c r="Q1345" i="1" s="1"/>
  <c r="M1346" i="1"/>
  <c r="Q1346" i="1" s="1"/>
  <c r="M1347" i="1"/>
  <c r="Q1347" i="1" s="1"/>
  <c r="M1348" i="1"/>
  <c r="Q1348" i="1" s="1"/>
  <c r="M1349" i="1"/>
  <c r="Q1349" i="1" s="1"/>
  <c r="M1350" i="1"/>
  <c r="Q1350" i="1" s="1"/>
  <c r="M1351" i="1"/>
  <c r="Q1351" i="1" s="1"/>
  <c r="M1352" i="1"/>
  <c r="Q1352" i="1" s="1"/>
  <c r="M1353" i="1"/>
  <c r="Q1353" i="1" s="1"/>
  <c r="M1354" i="1"/>
  <c r="Q1354" i="1" s="1"/>
  <c r="M1355" i="1"/>
  <c r="Q1355" i="1" s="1"/>
  <c r="M1356" i="1"/>
  <c r="Q1356" i="1" s="1"/>
  <c r="M1357" i="1"/>
  <c r="Q1357" i="1" s="1"/>
  <c r="M1358" i="1"/>
  <c r="Q1358" i="1" s="1"/>
  <c r="M1359" i="1"/>
  <c r="Q1359" i="1" s="1"/>
  <c r="M1360" i="1"/>
  <c r="Q1360" i="1" s="1"/>
  <c r="M1361" i="1"/>
  <c r="Q1361" i="1" s="1"/>
  <c r="M1362" i="1"/>
  <c r="Q1362" i="1" s="1"/>
  <c r="M1363" i="1"/>
  <c r="Q1363" i="1" s="1"/>
  <c r="M1364" i="1"/>
  <c r="Q1364" i="1" s="1"/>
  <c r="M1365" i="1"/>
  <c r="Q1365" i="1" s="1"/>
  <c r="M1366" i="1"/>
  <c r="Q1366" i="1" s="1"/>
  <c r="M1367" i="1"/>
  <c r="Q1367" i="1" s="1"/>
  <c r="M1368" i="1"/>
  <c r="Q1368" i="1" s="1"/>
  <c r="M1369" i="1"/>
  <c r="Q1369" i="1" s="1"/>
  <c r="M1370" i="1"/>
  <c r="Q1370" i="1" s="1"/>
  <c r="M1371" i="1"/>
  <c r="Q1371" i="1" s="1"/>
  <c r="M1372" i="1"/>
  <c r="Q1372" i="1" s="1"/>
  <c r="M1373" i="1"/>
  <c r="Q1373" i="1" s="1"/>
  <c r="M1374" i="1"/>
  <c r="Q1374" i="1" s="1"/>
  <c r="M1375" i="1"/>
  <c r="Q1375" i="1" s="1"/>
  <c r="M1376" i="1"/>
  <c r="Q1376" i="1" s="1"/>
  <c r="M1377" i="1"/>
  <c r="Q1377" i="1" s="1"/>
  <c r="M1378" i="1"/>
  <c r="Q1378" i="1" s="1"/>
  <c r="M1379" i="1"/>
  <c r="Q1379" i="1" s="1"/>
  <c r="M1380" i="1"/>
  <c r="Q1380" i="1" s="1"/>
  <c r="M1381" i="1"/>
  <c r="Q1381" i="1" s="1"/>
  <c r="M1382" i="1"/>
  <c r="Q1382" i="1" s="1"/>
  <c r="M1383" i="1"/>
  <c r="Q1383" i="1" s="1"/>
  <c r="M1384" i="1"/>
  <c r="Q1384" i="1" s="1"/>
  <c r="M1385" i="1"/>
  <c r="Q1385" i="1" s="1"/>
  <c r="M1386" i="1"/>
  <c r="Q1386" i="1" s="1"/>
  <c r="M1387" i="1"/>
  <c r="Q1387" i="1" s="1"/>
  <c r="M1388" i="1"/>
  <c r="Q1388" i="1" s="1"/>
  <c r="M1389" i="1"/>
  <c r="Q1389" i="1" s="1"/>
  <c r="M1390" i="1"/>
  <c r="Q1390" i="1" s="1"/>
  <c r="M1391" i="1"/>
  <c r="Q1391" i="1" s="1"/>
  <c r="M1392" i="1"/>
  <c r="Q1392" i="1" s="1"/>
  <c r="M1393" i="1"/>
  <c r="Q1393" i="1" s="1"/>
  <c r="M1394" i="1"/>
  <c r="Q1394" i="1" s="1"/>
  <c r="M1395" i="1"/>
  <c r="Q1395" i="1" s="1"/>
  <c r="M1396" i="1"/>
  <c r="Q1396" i="1" s="1"/>
  <c r="M1397" i="1"/>
  <c r="Q1397" i="1" s="1"/>
  <c r="M1398" i="1"/>
  <c r="Q1398" i="1" s="1"/>
  <c r="M1399" i="1"/>
  <c r="Q1399" i="1" s="1"/>
  <c r="M1400" i="1"/>
  <c r="Q1400" i="1" s="1"/>
  <c r="M1401" i="1"/>
  <c r="Q1401" i="1" s="1"/>
  <c r="M1402" i="1"/>
  <c r="Q1402" i="1" s="1"/>
  <c r="M1403" i="1"/>
  <c r="Q1403" i="1" s="1"/>
  <c r="M1404" i="1"/>
  <c r="Q1404" i="1" s="1"/>
  <c r="M1405" i="1"/>
  <c r="Q1405" i="1" s="1"/>
  <c r="M1406" i="1"/>
  <c r="Q1406" i="1" s="1"/>
  <c r="M1407" i="1"/>
  <c r="Q1407" i="1" s="1"/>
  <c r="M1408" i="1"/>
  <c r="Q1408" i="1" s="1"/>
  <c r="M1409" i="1"/>
  <c r="Q1409" i="1" s="1"/>
  <c r="M1410" i="1"/>
  <c r="Q1410" i="1" s="1"/>
  <c r="M1411" i="1"/>
  <c r="Q1411" i="1" s="1"/>
  <c r="M1412" i="1"/>
  <c r="Q1412" i="1" s="1"/>
  <c r="M1413" i="1"/>
  <c r="Q1413" i="1" s="1"/>
  <c r="M1414" i="1"/>
  <c r="Q1414" i="1" s="1"/>
  <c r="M1415" i="1"/>
  <c r="Q1415" i="1" s="1"/>
  <c r="M1416" i="1"/>
  <c r="Q1416" i="1" s="1"/>
  <c r="M1417" i="1"/>
  <c r="Q1417" i="1" s="1"/>
  <c r="M1418" i="1"/>
  <c r="Q1418" i="1" s="1"/>
  <c r="M1419" i="1"/>
  <c r="Q1419" i="1" s="1"/>
  <c r="M1420" i="1"/>
  <c r="Q1420" i="1" s="1"/>
  <c r="M1421" i="1"/>
  <c r="Q1421" i="1" s="1"/>
  <c r="M1422" i="1"/>
  <c r="Q1422" i="1" s="1"/>
  <c r="M1423" i="1"/>
  <c r="Q1423" i="1" s="1"/>
  <c r="M1424" i="1"/>
  <c r="Q1424" i="1" s="1"/>
  <c r="M1425" i="1"/>
  <c r="Q1425" i="1" s="1"/>
  <c r="M1426" i="1"/>
  <c r="Q1426" i="1" s="1"/>
  <c r="M1427" i="1"/>
  <c r="Q1427" i="1" s="1"/>
  <c r="M1428" i="1"/>
  <c r="Q1428" i="1" s="1"/>
  <c r="M1429" i="1"/>
  <c r="Q1429" i="1" s="1"/>
  <c r="M1430" i="1"/>
  <c r="Q1430" i="1" s="1"/>
  <c r="M1431" i="1"/>
  <c r="Q1431" i="1" s="1"/>
  <c r="M1432" i="1"/>
  <c r="Q1432" i="1" s="1"/>
  <c r="M1433" i="1"/>
  <c r="Q1433" i="1" s="1"/>
  <c r="M1434" i="1"/>
  <c r="Q1434" i="1" s="1"/>
  <c r="M1435" i="1"/>
  <c r="Q1435" i="1" s="1"/>
  <c r="M1436" i="1"/>
  <c r="Q1436" i="1" s="1"/>
  <c r="M1437" i="1"/>
  <c r="Q1437" i="1" s="1"/>
  <c r="M1438" i="1"/>
  <c r="Q1438" i="1" s="1"/>
  <c r="M1439" i="1"/>
  <c r="Q1439" i="1" s="1"/>
  <c r="M1440" i="1"/>
  <c r="Q1440" i="1" s="1"/>
  <c r="M1441" i="1"/>
  <c r="Q1441" i="1" s="1"/>
  <c r="M1442" i="1"/>
  <c r="Q1442" i="1" s="1"/>
  <c r="M1443" i="1"/>
  <c r="Q1443" i="1" s="1"/>
  <c r="M1444" i="1"/>
  <c r="Q1444" i="1" s="1"/>
  <c r="M1445" i="1"/>
  <c r="Q1445" i="1" s="1"/>
  <c r="M1446" i="1"/>
  <c r="Q1446" i="1" s="1"/>
  <c r="M1447" i="1"/>
  <c r="Q1447" i="1" s="1"/>
  <c r="M1448" i="1"/>
  <c r="Q1448" i="1" s="1"/>
  <c r="M1449" i="1"/>
  <c r="Q1449" i="1" s="1"/>
  <c r="M1450" i="1"/>
  <c r="Q1450" i="1" s="1"/>
  <c r="M1451" i="1"/>
  <c r="Q1451" i="1" s="1"/>
  <c r="M1452" i="1"/>
  <c r="Q1452" i="1" s="1"/>
  <c r="M1453" i="1"/>
  <c r="Q1453" i="1" s="1"/>
  <c r="M1454" i="1"/>
  <c r="Q1454" i="1" s="1"/>
  <c r="M1455" i="1"/>
  <c r="Q1455" i="1" s="1"/>
  <c r="M1456" i="1"/>
  <c r="Q1456" i="1" s="1"/>
  <c r="M1457" i="1"/>
  <c r="Q1457" i="1" s="1"/>
  <c r="M1458" i="1"/>
  <c r="Q1458" i="1" s="1"/>
  <c r="M1459" i="1"/>
  <c r="Q1459" i="1" s="1"/>
  <c r="M1460" i="1"/>
  <c r="Q1460" i="1" s="1"/>
  <c r="M1461" i="1"/>
  <c r="Q1461" i="1" s="1"/>
  <c r="M1462" i="1"/>
  <c r="Q1462" i="1" s="1"/>
  <c r="M1463" i="1"/>
  <c r="Q1463" i="1" s="1"/>
  <c r="M1464" i="1"/>
  <c r="Q1464" i="1" s="1"/>
  <c r="M1465" i="1"/>
  <c r="Q1465" i="1" s="1"/>
  <c r="M1466" i="1"/>
  <c r="Q1466" i="1" s="1"/>
  <c r="M1467" i="1"/>
  <c r="Q1467" i="1" s="1"/>
  <c r="M1468" i="1"/>
  <c r="Q1468" i="1" s="1"/>
  <c r="M1469" i="1"/>
  <c r="Q1469" i="1" s="1"/>
  <c r="M1470" i="1"/>
  <c r="Q1470" i="1" s="1"/>
  <c r="M1471" i="1"/>
  <c r="Q1471" i="1" s="1"/>
  <c r="M1472" i="1"/>
  <c r="Q1472" i="1" s="1"/>
  <c r="M1473" i="1"/>
  <c r="Q1473" i="1" s="1"/>
  <c r="M1474" i="1"/>
  <c r="Q1474" i="1" s="1"/>
  <c r="M1475" i="1"/>
  <c r="Q1475" i="1" s="1"/>
  <c r="M1476" i="1"/>
  <c r="Q1476" i="1" s="1"/>
  <c r="M1477" i="1"/>
  <c r="Q1477" i="1" s="1"/>
  <c r="M1478" i="1"/>
  <c r="Q1478" i="1" s="1"/>
  <c r="M1479" i="1"/>
  <c r="Q1479" i="1" s="1"/>
  <c r="M1480" i="1"/>
  <c r="Q1480" i="1" s="1"/>
  <c r="M1481" i="1"/>
  <c r="Q1481" i="1" s="1"/>
  <c r="M1482" i="1"/>
  <c r="Q1482" i="1" s="1"/>
  <c r="M1483" i="1"/>
  <c r="Q1483" i="1" s="1"/>
  <c r="M1484" i="1"/>
  <c r="Q1484" i="1" s="1"/>
  <c r="M1485" i="1"/>
  <c r="Q1485" i="1" s="1"/>
  <c r="M1486" i="1"/>
  <c r="Q1486" i="1" s="1"/>
  <c r="M1487" i="1"/>
  <c r="Q1487" i="1" s="1"/>
  <c r="M1488" i="1"/>
  <c r="Q1488" i="1" s="1"/>
  <c r="M1489" i="1"/>
  <c r="Q1489" i="1" s="1"/>
  <c r="M1490" i="1"/>
  <c r="Q1490" i="1" s="1"/>
  <c r="M1491" i="1"/>
  <c r="Q1491" i="1" s="1"/>
  <c r="M1492" i="1"/>
  <c r="Q1492" i="1" s="1"/>
  <c r="M1493" i="1"/>
  <c r="Q1493" i="1" s="1"/>
  <c r="M1494" i="1"/>
  <c r="Q1494" i="1" s="1"/>
  <c r="M1495" i="1"/>
  <c r="Q1495" i="1" s="1"/>
  <c r="M1496" i="1"/>
  <c r="Q1496" i="1" s="1"/>
  <c r="M1497" i="1"/>
  <c r="Q1497" i="1" s="1"/>
  <c r="M1498" i="1"/>
  <c r="Q1498" i="1" s="1"/>
  <c r="M1499" i="1"/>
  <c r="Q1499" i="1" s="1"/>
  <c r="M1500" i="1"/>
  <c r="Q1500" i="1" s="1"/>
  <c r="M1501" i="1"/>
  <c r="Q1501" i="1" s="1"/>
  <c r="M1502" i="1"/>
  <c r="Q1502" i="1" s="1"/>
  <c r="M1503" i="1"/>
  <c r="Q1503" i="1" s="1"/>
  <c r="M1504" i="1"/>
  <c r="Q1504" i="1" s="1"/>
  <c r="M1505" i="1"/>
  <c r="Q1505" i="1" s="1"/>
  <c r="M1506" i="1"/>
  <c r="Q1506" i="1" s="1"/>
  <c r="M1507" i="1"/>
  <c r="Q1507" i="1" s="1"/>
  <c r="M1508" i="1"/>
  <c r="Q1508" i="1" s="1"/>
  <c r="M1509" i="1"/>
  <c r="Q1509" i="1" s="1"/>
  <c r="M1510" i="1"/>
  <c r="Q1510" i="1" s="1"/>
  <c r="M1511" i="1"/>
  <c r="Q1511" i="1" s="1"/>
  <c r="M1512" i="1"/>
  <c r="Q1512" i="1" s="1"/>
  <c r="M1513" i="1"/>
  <c r="Q1513" i="1" s="1"/>
  <c r="M1514" i="1"/>
  <c r="Q1514" i="1" s="1"/>
  <c r="M1515" i="1"/>
  <c r="Q1515" i="1" s="1"/>
  <c r="M1516" i="1"/>
  <c r="Q1516" i="1" s="1"/>
  <c r="M1517" i="1"/>
  <c r="Q1517" i="1" s="1"/>
  <c r="M1518" i="1"/>
  <c r="Q1518" i="1" s="1"/>
  <c r="M1519" i="1"/>
  <c r="Q1519" i="1" s="1"/>
  <c r="M1520" i="1"/>
  <c r="Q1520" i="1" s="1"/>
  <c r="M1521" i="1"/>
  <c r="Q1521" i="1" s="1"/>
  <c r="M1522" i="1"/>
  <c r="Q1522" i="1" s="1"/>
  <c r="M1523" i="1"/>
  <c r="Q1523" i="1" s="1"/>
  <c r="M1524" i="1"/>
  <c r="Q1524" i="1" s="1"/>
  <c r="M1525" i="1"/>
  <c r="Q1525" i="1" s="1"/>
  <c r="M1526" i="1"/>
  <c r="Q1526" i="1" s="1"/>
  <c r="M1527" i="1"/>
  <c r="Q1527" i="1" s="1"/>
  <c r="M1528" i="1"/>
  <c r="Q1528" i="1" s="1"/>
  <c r="M1529" i="1"/>
  <c r="Q1529" i="1" s="1"/>
  <c r="M1530" i="1"/>
  <c r="Q1530" i="1" s="1"/>
  <c r="M1531" i="1"/>
  <c r="Q1531" i="1" s="1"/>
  <c r="M1532" i="1"/>
  <c r="Q1532" i="1" s="1"/>
  <c r="M1533" i="1"/>
  <c r="Q1533" i="1" s="1"/>
  <c r="M1534" i="1"/>
  <c r="Q1534" i="1" s="1"/>
  <c r="M1535" i="1"/>
  <c r="Q1535" i="1" s="1"/>
  <c r="M1536" i="1"/>
  <c r="Q1536" i="1" s="1"/>
  <c r="M1537" i="1"/>
  <c r="Q1537" i="1" s="1"/>
  <c r="M1538" i="1"/>
  <c r="Q1538" i="1" s="1"/>
  <c r="M1539" i="1"/>
  <c r="Q1539" i="1" s="1"/>
  <c r="M1540" i="1"/>
  <c r="Q1540" i="1" s="1"/>
  <c r="M1541" i="1"/>
  <c r="Q1541" i="1" s="1"/>
  <c r="M1542" i="1"/>
  <c r="Q1542" i="1" s="1"/>
  <c r="M1543" i="1"/>
  <c r="Q1543" i="1" s="1"/>
  <c r="M1544" i="1"/>
  <c r="Q1544" i="1" s="1"/>
  <c r="M1545" i="1"/>
  <c r="Q1545" i="1" s="1"/>
  <c r="M1546" i="1"/>
  <c r="Q1546" i="1" s="1"/>
  <c r="M1547" i="1"/>
  <c r="Q1547" i="1" s="1"/>
  <c r="M1548" i="1"/>
  <c r="Q1548" i="1" s="1"/>
  <c r="M1549" i="1"/>
  <c r="Q1549" i="1" s="1"/>
  <c r="M1550" i="1"/>
  <c r="Q1550" i="1" s="1"/>
  <c r="M1551" i="1"/>
  <c r="Q1551" i="1" s="1"/>
  <c r="M1552" i="1"/>
  <c r="Q1552" i="1" s="1"/>
  <c r="M1553" i="1"/>
  <c r="Q1553" i="1" s="1"/>
  <c r="M1554" i="1"/>
  <c r="Q1554" i="1" s="1"/>
  <c r="M1555" i="1"/>
  <c r="Q1555" i="1" s="1"/>
  <c r="M1556" i="1"/>
  <c r="Q1556" i="1" s="1"/>
  <c r="M1557" i="1"/>
  <c r="Q1557" i="1" s="1"/>
  <c r="M1558" i="1"/>
  <c r="Q1558" i="1" s="1"/>
  <c r="M1559" i="1"/>
  <c r="Q1559" i="1" s="1"/>
  <c r="M1560" i="1"/>
  <c r="Q1560" i="1" s="1"/>
  <c r="M1561" i="1"/>
  <c r="Q1561" i="1" s="1"/>
  <c r="M1562" i="1"/>
  <c r="Q1562" i="1" s="1"/>
  <c r="M1563" i="1"/>
  <c r="Q1563" i="1" s="1"/>
  <c r="M1564" i="1"/>
  <c r="Q1564" i="1" s="1"/>
  <c r="M1565" i="1"/>
  <c r="Q1565" i="1" s="1"/>
  <c r="M1566" i="1"/>
  <c r="Q1566" i="1" s="1"/>
  <c r="M1567" i="1"/>
  <c r="Q1567" i="1" s="1"/>
  <c r="M1568" i="1"/>
  <c r="Q1568" i="1" s="1"/>
  <c r="M1569" i="1"/>
  <c r="Q1569" i="1" s="1"/>
  <c r="M1570" i="1"/>
  <c r="Q1570" i="1" s="1"/>
  <c r="M1571" i="1"/>
  <c r="Q1571" i="1" s="1"/>
  <c r="M1572" i="1"/>
  <c r="Q1572" i="1" s="1"/>
  <c r="M1573" i="1"/>
  <c r="Q1573" i="1" s="1"/>
  <c r="M1574" i="1"/>
  <c r="Q1574" i="1" s="1"/>
  <c r="M1575" i="1"/>
  <c r="Q1575" i="1" s="1"/>
  <c r="M1576" i="1"/>
  <c r="Q1576" i="1" s="1"/>
  <c r="M1577" i="1"/>
  <c r="Q1577" i="1" s="1"/>
  <c r="M1578" i="1"/>
  <c r="Q1578" i="1" s="1"/>
  <c r="M1579" i="1"/>
  <c r="Q1579" i="1" s="1"/>
  <c r="M1580" i="1"/>
  <c r="Q1580" i="1" s="1"/>
  <c r="M1581" i="1"/>
  <c r="Q1581" i="1" s="1"/>
  <c r="M1582" i="1"/>
  <c r="Q1582" i="1" s="1"/>
  <c r="M1583" i="1"/>
  <c r="Q1583" i="1" s="1"/>
  <c r="M1584" i="1"/>
  <c r="Q1584" i="1" s="1"/>
  <c r="M1585" i="1"/>
  <c r="Q1585" i="1" s="1"/>
  <c r="M1586" i="1"/>
  <c r="Q1586" i="1" s="1"/>
  <c r="M1587" i="1"/>
  <c r="Q1587" i="1" s="1"/>
  <c r="M1588" i="1"/>
  <c r="Q1588" i="1" s="1"/>
  <c r="M1589" i="1"/>
  <c r="Q1589" i="1" s="1"/>
  <c r="M1590" i="1"/>
  <c r="Q1590" i="1" s="1"/>
  <c r="M1591" i="1"/>
  <c r="Q1591" i="1" s="1"/>
  <c r="M1592" i="1"/>
  <c r="Q1592" i="1" s="1"/>
  <c r="M1593" i="1"/>
  <c r="Q1593" i="1" s="1"/>
  <c r="M1594" i="1"/>
  <c r="Q1594" i="1" s="1"/>
  <c r="M1595" i="1"/>
  <c r="Q1595" i="1" s="1"/>
  <c r="M1596" i="1"/>
  <c r="Q1596" i="1" s="1"/>
  <c r="M1597" i="1"/>
  <c r="Q1597" i="1" s="1"/>
  <c r="M1598" i="1"/>
  <c r="Q1598" i="1" s="1"/>
  <c r="M1599" i="1"/>
  <c r="Q1599" i="1" s="1"/>
  <c r="M1600" i="1"/>
  <c r="Q1600" i="1" s="1"/>
  <c r="M1601" i="1"/>
  <c r="Q1601" i="1" s="1"/>
  <c r="M1602" i="1"/>
  <c r="Q1602" i="1" s="1"/>
  <c r="M1603" i="1"/>
  <c r="Q1603" i="1" s="1"/>
  <c r="M1604" i="1"/>
  <c r="Q1604" i="1" s="1"/>
  <c r="M1605" i="1"/>
  <c r="Q1605" i="1" s="1"/>
  <c r="M1606" i="1"/>
  <c r="Q1606" i="1" s="1"/>
  <c r="M1607" i="1"/>
  <c r="Q1607" i="1" s="1"/>
  <c r="M1608" i="1"/>
  <c r="Q1608" i="1" s="1"/>
  <c r="M1609" i="1"/>
  <c r="Q1609" i="1" s="1"/>
  <c r="M1610" i="1"/>
  <c r="Q1610" i="1" s="1"/>
  <c r="M1611" i="1"/>
  <c r="Q1611" i="1" s="1"/>
  <c r="M1612" i="1"/>
  <c r="Q1612" i="1" s="1"/>
  <c r="M1613" i="1"/>
  <c r="Q1613" i="1" s="1"/>
  <c r="M1614" i="1"/>
  <c r="Q1614" i="1" s="1"/>
  <c r="M1615" i="1"/>
  <c r="Q1615" i="1" s="1"/>
  <c r="M1616" i="1"/>
  <c r="Q1616" i="1" s="1"/>
  <c r="M1617" i="1"/>
  <c r="Q1617" i="1" s="1"/>
  <c r="M1618" i="1"/>
  <c r="Q1618" i="1" s="1"/>
  <c r="M1619" i="1"/>
  <c r="Q1619" i="1" s="1"/>
  <c r="M1620" i="1"/>
  <c r="Q1620" i="1" s="1"/>
  <c r="M1621" i="1"/>
  <c r="Q1621" i="1" s="1"/>
  <c r="M1622" i="1"/>
  <c r="Q1622" i="1" s="1"/>
  <c r="M1623" i="1"/>
  <c r="Q1623" i="1" s="1"/>
  <c r="M1624" i="1"/>
  <c r="Q1624" i="1" s="1"/>
  <c r="M1625" i="1"/>
  <c r="Q1625" i="1" s="1"/>
  <c r="M1626" i="1"/>
  <c r="Q1626" i="1" s="1"/>
  <c r="M1627" i="1"/>
  <c r="Q1627" i="1" s="1"/>
  <c r="M1628" i="1"/>
  <c r="Q1628" i="1" s="1"/>
  <c r="M1629" i="1"/>
  <c r="Q1629" i="1" s="1"/>
  <c r="M1630" i="1"/>
  <c r="Q1630" i="1" s="1"/>
  <c r="M1631" i="1"/>
  <c r="Q1631" i="1" s="1"/>
  <c r="M1632" i="1"/>
  <c r="Q1632" i="1" s="1"/>
  <c r="M1633" i="1"/>
  <c r="Q1633" i="1" s="1"/>
  <c r="M1634" i="1"/>
  <c r="Q1634" i="1" s="1"/>
  <c r="M1635" i="1"/>
  <c r="Q1635" i="1" s="1"/>
  <c r="M1636" i="1"/>
  <c r="Q1636" i="1" s="1"/>
  <c r="M1637" i="1"/>
  <c r="Q1637" i="1" s="1"/>
  <c r="M1638" i="1"/>
  <c r="Q1638" i="1" s="1"/>
  <c r="M1639" i="1"/>
  <c r="Q1639" i="1" s="1"/>
  <c r="M1640" i="1"/>
  <c r="Q1640" i="1" s="1"/>
  <c r="M1641" i="1"/>
  <c r="Q1641" i="1" s="1"/>
  <c r="M1642" i="1"/>
  <c r="Q1642" i="1" s="1"/>
  <c r="M1643" i="1"/>
  <c r="Q1643" i="1" s="1"/>
  <c r="M1644" i="1"/>
  <c r="Q1644" i="1" s="1"/>
  <c r="M1645" i="1"/>
  <c r="Q1645" i="1" s="1"/>
  <c r="M1646" i="1"/>
  <c r="Q1646" i="1" s="1"/>
  <c r="M1647" i="1"/>
  <c r="Q1647" i="1" s="1"/>
  <c r="M1648" i="1"/>
  <c r="Q1648" i="1" s="1"/>
  <c r="M1649" i="1"/>
  <c r="Q1649" i="1" s="1"/>
  <c r="M1650" i="1"/>
  <c r="Q1650" i="1" s="1"/>
  <c r="M1651" i="1"/>
  <c r="Q1651" i="1" s="1"/>
  <c r="M1652" i="1"/>
  <c r="Q1652" i="1" s="1"/>
  <c r="M1653" i="1"/>
  <c r="Q1653" i="1" s="1"/>
  <c r="M1654" i="1"/>
  <c r="Q1654" i="1" s="1"/>
  <c r="M1655" i="1"/>
  <c r="Q1655" i="1" s="1"/>
  <c r="M1656" i="1"/>
  <c r="Q1656" i="1" s="1"/>
  <c r="M1657" i="1"/>
  <c r="Q1657" i="1" s="1"/>
  <c r="M1658" i="1"/>
  <c r="Q1658" i="1" s="1"/>
  <c r="M1659" i="1"/>
  <c r="Q1659" i="1" s="1"/>
  <c r="M1660" i="1"/>
  <c r="Q1660" i="1" s="1"/>
  <c r="M1661" i="1"/>
  <c r="Q1661" i="1" s="1"/>
  <c r="M1662" i="1"/>
  <c r="Q1662" i="1" s="1"/>
  <c r="M1663" i="1"/>
  <c r="Q1663" i="1" s="1"/>
  <c r="M1664" i="1"/>
  <c r="Q1664" i="1" s="1"/>
  <c r="M1665" i="1"/>
  <c r="Q1665" i="1" s="1"/>
  <c r="M1666" i="1"/>
  <c r="Q1666" i="1" s="1"/>
  <c r="M1667" i="1"/>
  <c r="Q1667" i="1" s="1"/>
  <c r="M1668" i="1"/>
  <c r="Q1668" i="1" s="1"/>
  <c r="M1669" i="1"/>
  <c r="Q1669" i="1" s="1"/>
  <c r="M1670" i="1"/>
  <c r="Q1670" i="1" s="1"/>
  <c r="M1671" i="1"/>
  <c r="Q1671" i="1" s="1"/>
  <c r="M1672" i="1"/>
  <c r="Q1672" i="1" s="1"/>
  <c r="M1673" i="1"/>
  <c r="Q1673" i="1" s="1"/>
  <c r="M1674" i="1"/>
  <c r="Q1674" i="1" s="1"/>
  <c r="M1675" i="1"/>
  <c r="Q1675" i="1" s="1"/>
  <c r="M1676" i="1"/>
  <c r="Q1676" i="1" s="1"/>
  <c r="M1677" i="1"/>
  <c r="Q1677" i="1" s="1"/>
  <c r="M1678" i="1"/>
  <c r="Q1678" i="1" s="1"/>
  <c r="M1679" i="1"/>
  <c r="Q1679" i="1" s="1"/>
  <c r="M1680" i="1"/>
  <c r="Q1680" i="1" s="1"/>
  <c r="M1681" i="1"/>
  <c r="Q1681" i="1" s="1"/>
  <c r="M1682" i="1"/>
  <c r="Q1682" i="1" s="1"/>
  <c r="M1683" i="1"/>
  <c r="Q1683" i="1" s="1"/>
  <c r="M1684" i="1"/>
  <c r="Q1684" i="1" s="1"/>
  <c r="M1685" i="1"/>
  <c r="Q1685" i="1" s="1"/>
  <c r="M1686" i="1"/>
  <c r="Q1686" i="1" s="1"/>
  <c r="M1687" i="1"/>
  <c r="Q1687" i="1" s="1"/>
  <c r="M1688" i="1"/>
  <c r="Q1688" i="1" s="1"/>
  <c r="M1689" i="1"/>
  <c r="Q1689" i="1" s="1"/>
  <c r="M1690" i="1"/>
  <c r="Q1690" i="1" s="1"/>
  <c r="M1691" i="1"/>
  <c r="Q1691" i="1" s="1"/>
  <c r="M1692" i="1"/>
  <c r="Q1692" i="1" s="1"/>
  <c r="M1693" i="1"/>
  <c r="Q1693" i="1" s="1"/>
  <c r="M1694" i="1"/>
  <c r="Q1694" i="1" s="1"/>
  <c r="M1695" i="1"/>
  <c r="Q1695" i="1" s="1"/>
  <c r="M1696" i="1"/>
  <c r="Q1696" i="1" s="1"/>
  <c r="M1697" i="1"/>
  <c r="Q1697" i="1" s="1"/>
  <c r="M1698" i="1"/>
  <c r="Q1698" i="1" s="1"/>
  <c r="M1699" i="1"/>
  <c r="Q1699" i="1" s="1"/>
  <c r="M1700" i="1"/>
  <c r="Q1700" i="1" s="1"/>
  <c r="M1701" i="1"/>
  <c r="Q1701" i="1" s="1"/>
  <c r="M1702" i="1"/>
  <c r="Q1702" i="1" s="1"/>
  <c r="M1703" i="1"/>
  <c r="Q1703" i="1" s="1"/>
  <c r="M1704" i="1"/>
  <c r="Q1704" i="1" s="1"/>
  <c r="M1705" i="1"/>
  <c r="Q1705" i="1" s="1"/>
  <c r="M1706" i="1"/>
  <c r="Q1706" i="1" s="1"/>
  <c r="M1707" i="1"/>
  <c r="Q1707" i="1" s="1"/>
  <c r="M1708" i="1"/>
  <c r="Q1708" i="1" s="1"/>
  <c r="M1709" i="1"/>
  <c r="Q1709" i="1" s="1"/>
  <c r="M1710" i="1"/>
  <c r="Q1710" i="1" s="1"/>
  <c r="M1711" i="1"/>
  <c r="Q1711" i="1" s="1"/>
  <c r="M1712" i="1"/>
  <c r="Q1712" i="1" s="1"/>
  <c r="M1713" i="1"/>
  <c r="Q1713" i="1" s="1"/>
  <c r="M1714" i="1"/>
  <c r="Q1714" i="1" s="1"/>
  <c r="M1715" i="1"/>
  <c r="Q1715" i="1" s="1"/>
  <c r="M1716" i="1"/>
  <c r="Q1716" i="1" s="1"/>
  <c r="M1717" i="1"/>
  <c r="Q1717" i="1" s="1"/>
  <c r="M1718" i="1"/>
  <c r="Q1718" i="1" s="1"/>
  <c r="M1719" i="1"/>
  <c r="Q1719" i="1" s="1"/>
  <c r="M1720" i="1"/>
  <c r="Q1720" i="1" s="1"/>
  <c r="M1721" i="1"/>
  <c r="Q1721" i="1" s="1"/>
  <c r="M1722" i="1"/>
  <c r="Q1722" i="1" s="1"/>
  <c r="M1723" i="1"/>
  <c r="Q1723" i="1" s="1"/>
  <c r="M1724" i="1"/>
  <c r="Q1724" i="1" s="1"/>
  <c r="M1725" i="1"/>
  <c r="Q1725" i="1" s="1"/>
  <c r="M1726" i="1"/>
  <c r="Q1726" i="1" s="1"/>
  <c r="M1727" i="1"/>
  <c r="Q1727" i="1" s="1"/>
  <c r="M1728" i="1"/>
  <c r="Q1728" i="1" s="1"/>
  <c r="M1729" i="1"/>
  <c r="Q1729" i="1" s="1"/>
  <c r="M1730" i="1"/>
  <c r="Q1730" i="1" s="1"/>
  <c r="M1731" i="1"/>
  <c r="Q1731" i="1" s="1"/>
  <c r="M1732" i="1"/>
  <c r="Q1732" i="1" s="1"/>
  <c r="M1733" i="1"/>
  <c r="Q1733" i="1" s="1"/>
  <c r="M1734" i="1"/>
  <c r="Q1734" i="1" s="1"/>
  <c r="M1735" i="1"/>
  <c r="Q1735" i="1" s="1"/>
  <c r="M1736" i="1"/>
  <c r="Q1736" i="1" s="1"/>
  <c r="M1737" i="1"/>
  <c r="Q1737" i="1" s="1"/>
  <c r="M1738" i="1"/>
  <c r="Q1738" i="1" s="1"/>
  <c r="M1739" i="1"/>
  <c r="Q1739" i="1" s="1"/>
  <c r="M1740" i="1"/>
  <c r="Q1740" i="1" s="1"/>
  <c r="M1741" i="1"/>
  <c r="Q1741" i="1" s="1"/>
  <c r="M1742" i="1"/>
  <c r="Q1742" i="1" s="1"/>
  <c r="M1743" i="1"/>
  <c r="Q1743" i="1" s="1"/>
  <c r="M1744" i="1"/>
  <c r="Q1744" i="1" s="1"/>
  <c r="M1745" i="1"/>
  <c r="Q1745" i="1" s="1"/>
  <c r="M1746" i="1"/>
  <c r="Q1746" i="1" s="1"/>
  <c r="M1747" i="1"/>
  <c r="Q1747" i="1" s="1"/>
  <c r="M1748" i="1"/>
  <c r="Q1748" i="1" s="1"/>
  <c r="M1749" i="1"/>
  <c r="Q1749" i="1" s="1"/>
  <c r="M1750" i="1"/>
  <c r="Q1750" i="1" s="1"/>
  <c r="M1751" i="1"/>
  <c r="Q1751" i="1" s="1"/>
  <c r="M1752" i="1"/>
  <c r="Q1752" i="1" s="1"/>
  <c r="M1753" i="1"/>
  <c r="Q1753" i="1" s="1"/>
  <c r="M1754" i="1"/>
  <c r="Q1754" i="1" s="1"/>
  <c r="M1755" i="1"/>
  <c r="Q1755" i="1" s="1"/>
  <c r="M1756" i="1"/>
  <c r="Q1756" i="1" s="1"/>
  <c r="M1757" i="1"/>
  <c r="Q1757" i="1" s="1"/>
  <c r="M1758" i="1"/>
  <c r="Q1758" i="1" s="1"/>
  <c r="M1759" i="1"/>
  <c r="Q1759" i="1" s="1"/>
  <c r="M1760" i="1"/>
  <c r="Q1760" i="1" s="1"/>
  <c r="M1761" i="1"/>
  <c r="Q1761" i="1" s="1"/>
  <c r="M1762" i="1"/>
  <c r="Q1762" i="1" s="1"/>
  <c r="M1763" i="1"/>
  <c r="Q1763" i="1" s="1"/>
  <c r="M1764" i="1"/>
  <c r="Q1764" i="1" s="1"/>
  <c r="M1765" i="1"/>
  <c r="Q1765" i="1" s="1"/>
  <c r="M1766" i="1"/>
  <c r="Q1766" i="1" s="1"/>
  <c r="M1767" i="1"/>
  <c r="Q1767" i="1" s="1"/>
  <c r="M1768" i="1"/>
  <c r="Q1768" i="1" s="1"/>
  <c r="M1769" i="1"/>
  <c r="Q1769" i="1" s="1"/>
  <c r="M1770" i="1"/>
  <c r="Q1770" i="1" s="1"/>
  <c r="M1771" i="1"/>
  <c r="Q1771" i="1" s="1"/>
  <c r="M1772" i="1"/>
  <c r="Q1772" i="1" s="1"/>
  <c r="M1773" i="1"/>
  <c r="Q1773" i="1" s="1"/>
  <c r="M1774" i="1"/>
  <c r="Q1774" i="1" s="1"/>
  <c r="M1775" i="1"/>
  <c r="Q1775" i="1" s="1"/>
  <c r="M1776" i="1"/>
  <c r="Q1776" i="1" s="1"/>
  <c r="M1777" i="1"/>
  <c r="Q1777" i="1" s="1"/>
  <c r="M1778" i="1"/>
  <c r="Q1778" i="1" s="1"/>
  <c r="M1779" i="1"/>
  <c r="Q1779" i="1" s="1"/>
  <c r="M1780" i="1"/>
  <c r="Q1780" i="1" s="1"/>
  <c r="M1781" i="1"/>
  <c r="Q1781" i="1" s="1"/>
  <c r="M1782" i="1"/>
  <c r="Q1782" i="1" s="1"/>
  <c r="M1783" i="1"/>
  <c r="Q1783" i="1" s="1"/>
  <c r="M1784" i="1"/>
  <c r="Q1784" i="1" s="1"/>
  <c r="M1785" i="1"/>
  <c r="Q1785" i="1" s="1"/>
  <c r="M1786" i="1"/>
  <c r="Q1786" i="1" s="1"/>
  <c r="M1787" i="1"/>
  <c r="Q1787" i="1" s="1"/>
  <c r="M1788" i="1"/>
  <c r="Q1788" i="1" s="1"/>
  <c r="M1789" i="1"/>
  <c r="Q1789" i="1" s="1"/>
  <c r="M1790" i="1"/>
  <c r="Q1790" i="1" s="1"/>
  <c r="M1791" i="1"/>
  <c r="Q1791" i="1" s="1"/>
  <c r="M1792" i="1"/>
  <c r="Q1792" i="1" s="1"/>
  <c r="M1793" i="1"/>
  <c r="Q1793" i="1" s="1"/>
  <c r="M1794" i="1"/>
  <c r="Q1794" i="1" s="1"/>
  <c r="M1795" i="1"/>
  <c r="Q1795" i="1" s="1"/>
  <c r="M1796" i="1"/>
  <c r="Q1796" i="1" s="1"/>
  <c r="M1797" i="1"/>
  <c r="Q1797" i="1" s="1"/>
  <c r="M1798" i="1"/>
  <c r="Q1798" i="1" s="1"/>
  <c r="M1799" i="1"/>
  <c r="Q1799" i="1" s="1"/>
  <c r="M1800" i="1"/>
  <c r="Q1800" i="1" s="1"/>
  <c r="M1801" i="1"/>
  <c r="Q1801" i="1" s="1"/>
  <c r="M1802" i="1"/>
  <c r="Q1802" i="1" s="1"/>
  <c r="M1803" i="1"/>
  <c r="Q1803" i="1" s="1"/>
  <c r="M1804" i="1"/>
  <c r="Q1804" i="1" s="1"/>
  <c r="M1805" i="1"/>
  <c r="Q1805" i="1" s="1"/>
  <c r="M1806" i="1"/>
  <c r="Q1806" i="1" s="1"/>
  <c r="M1807" i="1"/>
  <c r="Q1807" i="1" s="1"/>
  <c r="M1808" i="1"/>
  <c r="Q1808" i="1" s="1"/>
  <c r="M1809" i="1"/>
  <c r="Q1809" i="1" s="1"/>
  <c r="M1810" i="1"/>
  <c r="Q1810" i="1" s="1"/>
  <c r="M1811" i="1"/>
  <c r="Q1811" i="1" s="1"/>
  <c r="M1812" i="1"/>
  <c r="Q1812" i="1" s="1"/>
  <c r="M1813" i="1"/>
  <c r="Q1813" i="1" s="1"/>
  <c r="M1814" i="1"/>
  <c r="Q1814" i="1" s="1"/>
  <c r="M1815" i="1"/>
  <c r="Q1815" i="1" s="1"/>
  <c r="M1816" i="1"/>
  <c r="Q1816" i="1" s="1"/>
  <c r="M1817" i="1"/>
  <c r="Q1817" i="1" s="1"/>
  <c r="M1818" i="1"/>
  <c r="Q1818" i="1" s="1"/>
  <c r="M1819" i="1"/>
  <c r="Q1819" i="1" s="1"/>
  <c r="M1820" i="1"/>
  <c r="Q1820" i="1" s="1"/>
  <c r="M1821" i="1"/>
  <c r="Q1821" i="1" s="1"/>
  <c r="M1822" i="1"/>
  <c r="Q1822" i="1" s="1"/>
  <c r="M1823" i="1"/>
  <c r="Q1823" i="1" s="1"/>
  <c r="M1824" i="1"/>
  <c r="Q1824" i="1" s="1"/>
  <c r="M1825" i="1"/>
  <c r="Q1825" i="1" s="1"/>
  <c r="M1826" i="1"/>
  <c r="Q1826" i="1" s="1"/>
  <c r="M1827" i="1"/>
  <c r="Q1827" i="1" s="1"/>
  <c r="M1828" i="1"/>
  <c r="Q1828" i="1" s="1"/>
  <c r="M1829" i="1"/>
  <c r="Q1829" i="1" s="1"/>
  <c r="M1830" i="1"/>
  <c r="Q1830" i="1" s="1"/>
  <c r="M1831" i="1"/>
  <c r="Q1831" i="1" s="1"/>
  <c r="M1832" i="1"/>
  <c r="Q1832" i="1" s="1"/>
  <c r="M1833" i="1"/>
  <c r="Q1833" i="1" s="1"/>
  <c r="M1834" i="1"/>
  <c r="Q1834" i="1" s="1"/>
  <c r="M1835" i="1"/>
  <c r="Q1835" i="1" s="1"/>
  <c r="M1836" i="1"/>
  <c r="Q1836" i="1" s="1"/>
  <c r="M1837" i="1"/>
  <c r="Q1837" i="1" s="1"/>
  <c r="M1838" i="1"/>
  <c r="Q1838" i="1" s="1"/>
  <c r="M1839" i="1"/>
  <c r="Q1839" i="1" s="1"/>
  <c r="M1840" i="1"/>
  <c r="Q1840" i="1" s="1"/>
  <c r="M1841" i="1"/>
  <c r="Q1841" i="1" s="1"/>
  <c r="M1842" i="1"/>
  <c r="Q1842" i="1" s="1"/>
  <c r="M1843" i="1"/>
  <c r="Q1843" i="1" s="1"/>
  <c r="M1844" i="1"/>
  <c r="Q1844" i="1" s="1"/>
  <c r="M1845" i="1"/>
  <c r="Q1845" i="1" s="1"/>
  <c r="M1846" i="1"/>
  <c r="Q1846" i="1" s="1"/>
  <c r="M1847" i="1"/>
  <c r="Q1847" i="1" s="1"/>
  <c r="M1848" i="1"/>
  <c r="Q1848" i="1" s="1"/>
  <c r="M1849" i="1"/>
  <c r="Q1849" i="1" s="1"/>
  <c r="M1850" i="1"/>
  <c r="Q1850" i="1" s="1"/>
  <c r="M1851" i="1"/>
  <c r="Q1851" i="1" s="1"/>
  <c r="M1852" i="1"/>
  <c r="Q1852" i="1" s="1"/>
  <c r="M1853" i="1"/>
  <c r="Q1853" i="1" s="1"/>
  <c r="M1854" i="1"/>
  <c r="Q1854" i="1" s="1"/>
  <c r="M1855" i="1"/>
  <c r="Q1855" i="1" s="1"/>
  <c r="M1856" i="1"/>
  <c r="Q1856" i="1" s="1"/>
  <c r="M1857" i="1"/>
  <c r="Q1857" i="1" s="1"/>
  <c r="M1858" i="1"/>
  <c r="Q1858" i="1" s="1"/>
  <c r="M1859" i="1"/>
  <c r="Q1859" i="1" s="1"/>
  <c r="M1860" i="1"/>
  <c r="Q1860" i="1" s="1"/>
  <c r="M1861" i="1"/>
  <c r="Q1861" i="1" s="1"/>
  <c r="M1862" i="1"/>
  <c r="Q1862" i="1" s="1"/>
  <c r="M1863" i="1"/>
  <c r="Q1863" i="1" s="1"/>
  <c r="M1864" i="1"/>
  <c r="Q1864" i="1" s="1"/>
  <c r="M1865" i="1"/>
  <c r="Q1865" i="1" s="1"/>
  <c r="M1866" i="1"/>
  <c r="Q1866" i="1" s="1"/>
  <c r="M1867" i="1"/>
  <c r="Q1867" i="1" s="1"/>
  <c r="M1868" i="1"/>
  <c r="Q1868" i="1" s="1"/>
  <c r="M1869" i="1"/>
  <c r="Q1869" i="1" s="1"/>
  <c r="M1870" i="1"/>
  <c r="Q1870" i="1" s="1"/>
  <c r="M1871" i="1"/>
  <c r="Q1871" i="1" s="1"/>
  <c r="M1872" i="1"/>
  <c r="Q1872" i="1" s="1"/>
  <c r="M1873" i="1"/>
  <c r="Q1873" i="1" s="1"/>
  <c r="M1874" i="1"/>
  <c r="Q1874" i="1" s="1"/>
  <c r="M1875" i="1"/>
  <c r="Q1875" i="1" s="1"/>
  <c r="M1876" i="1"/>
  <c r="Q1876" i="1" s="1"/>
  <c r="M1877" i="1"/>
  <c r="Q1877" i="1" s="1"/>
  <c r="M1878" i="1"/>
  <c r="Q1878" i="1" s="1"/>
  <c r="M1879" i="1"/>
  <c r="Q1879" i="1" s="1"/>
  <c r="M1880" i="1"/>
  <c r="Q1880" i="1" s="1"/>
  <c r="M1881" i="1"/>
  <c r="Q1881" i="1" s="1"/>
  <c r="M1882" i="1"/>
  <c r="Q1882" i="1" s="1"/>
  <c r="M1883" i="1"/>
  <c r="Q1883" i="1" s="1"/>
  <c r="M1884" i="1"/>
  <c r="Q1884" i="1" s="1"/>
  <c r="M1885" i="1"/>
  <c r="Q1885" i="1" s="1"/>
  <c r="M1886" i="1"/>
  <c r="Q1886" i="1" s="1"/>
  <c r="M1887" i="1"/>
  <c r="Q1887" i="1" s="1"/>
  <c r="M1888" i="1"/>
  <c r="Q1888" i="1" s="1"/>
  <c r="M1889" i="1"/>
  <c r="Q1889" i="1" s="1"/>
  <c r="M1890" i="1"/>
  <c r="Q1890" i="1" s="1"/>
  <c r="M1891" i="1"/>
  <c r="Q1891" i="1" s="1"/>
  <c r="M1892" i="1"/>
  <c r="Q1892" i="1" s="1"/>
  <c r="M1893" i="1"/>
  <c r="Q1893" i="1" s="1"/>
  <c r="M1894" i="1"/>
  <c r="Q1894" i="1" s="1"/>
  <c r="M1895" i="1"/>
  <c r="Q1895" i="1" s="1"/>
  <c r="M1896" i="1"/>
  <c r="Q1896" i="1" s="1"/>
  <c r="M1897" i="1"/>
  <c r="Q1897" i="1" s="1"/>
  <c r="M1898" i="1"/>
  <c r="Q1898" i="1" s="1"/>
  <c r="M1899" i="1"/>
  <c r="Q1899" i="1" s="1"/>
  <c r="M1900" i="1"/>
  <c r="Q1900" i="1" s="1"/>
  <c r="M1901" i="1"/>
  <c r="Q1901" i="1" s="1"/>
  <c r="M1902" i="1"/>
  <c r="Q1902" i="1" s="1"/>
  <c r="M1903" i="1"/>
  <c r="Q1903" i="1" s="1"/>
  <c r="M1904" i="1"/>
  <c r="Q1904" i="1" s="1"/>
  <c r="M1905" i="1"/>
  <c r="Q1905" i="1" s="1"/>
  <c r="M1906" i="1"/>
  <c r="Q1906" i="1" s="1"/>
  <c r="M1907" i="1"/>
  <c r="Q1907" i="1" s="1"/>
  <c r="M1908" i="1"/>
  <c r="Q1908" i="1" s="1"/>
  <c r="M1909" i="1"/>
  <c r="Q1909" i="1" s="1"/>
  <c r="M1910" i="1"/>
  <c r="Q1910" i="1" s="1"/>
  <c r="M1911" i="1"/>
  <c r="Q1911" i="1" s="1"/>
  <c r="M1912" i="1"/>
  <c r="Q1912" i="1" s="1"/>
  <c r="M1913" i="1"/>
  <c r="Q1913" i="1" s="1"/>
  <c r="M1914" i="1"/>
  <c r="Q1914" i="1" s="1"/>
  <c r="M1915" i="1"/>
  <c r="Q1915" i="1" s="1"/>
  <c r="M1916" i="1"/>
  <c r="Q1916" i="1" s="1"/>
  <c r="M1917" i="1"/>
  <c r="Q1917" i="1" s="1"/>
  <c r="M1918" i="1"/>
  <c r="Q1918" i="1" s="1"/>
  <c r="M1919" i="1"/>
  <c r="Q1919" i="1" s="1"/>
  <c r="M1920" i="1"/>
  <c r="Q1920" i="1" s="1"/>
  <c r="M1921" i="1"/>
  <c r="Q1921" i="1" s="1"/>
  <c r="M1922" i="1"/>
  <c r="Q1922" i="1" s="1"/>
  <c r="M1923" i="1"/>
  <c r="Q1923" i="1" s="1"/>
  <c r="M1924" i="1"/>
  <c r="Q1924" i="1" s="1"/>
  <c r="M1925" i="1"/>
  <c r="Q1925" i="1" s="1"/>
  <c r="M1926" i="1"/>
  <c r="Q1926" i="1" s="1"/>
  <c r="M1927" i="1"/>
  <c r="Q1927" i="1" s="1"/>
  <c r="M1928" i="1"/>
  <c r="Q1928" i="1" s="1"/>
  <c r="M1929" i="1"/>
  <c r="Q1929" i="1" s="1"/>
  <c r="M1930" i="1"/>
  <c r="Q1930" i="1" s="1"/>
  <c r="M1931" i="1"/>
  <c r="Q1931" i="1" s="1"/>
  <c r="M1932" i="1"/>
  <c r="Q1932" i="1" s="1"/>
  <c r="M1933" i="1"/>
  <c r="Q1933" i="1" s="1"/>
  <c r="M1934" i="1"/>
  <c r="Q1934" i="1" s="1"/>
  <c r="M1935" i="1"/>
  <c r="Q1935" i="1" s="1"/>
  <c r="M1936" i="1"/>
  <c r="Q1936" i="1" s="1"/>
  <c r="M1937" i="1"/>
  <c r="Q1937" i="1" s="1"/>
  <c r="M1938" i="1"/>
  <c r="Q1938" i="1" s="1"/>
  <c r="M1939" i="1"/>
  <c r="Q1939" i="1" s="1"/>
  <c r="M1940" i="1"/>
  <c r="Q1940" i="1" s="1"/>
  <c r="M1941" i="1"/>
  <c r="Q1941" i="1" s="1"/>
  <c r="M1942" i="1"/>
  <c r="Q1942" i="1" s="1"/>
  <c r="M1943" i="1"/>
  <c r="Q1943" i="1" s="1"/>
  <c r="M1944" i="1"/>
  <c r="Q1944" i="1" s="1"/>
  <c r="M1945" i="1"/>
  <c r="Q1945" i="1" s="1"/>
  <c r="M1946" i="1"/>
  <c r="Q1946" i="1" s="1"/>
  <c r="M1947" i="1"/>
  <c r="Q1947" i="1" s="1"/>
  <c r="M1948" i="1"/>
  <c r="Q1948" i="1" s="1"/>
  <c r="M1949" i="1"/>
  <c r="Q1949" i="1" s="1"/>
  <c r="M1950" i="1"/>
  <c r="Q1950" i="1" s="1"/>
  <c r="M1951" i="1"/>
  <c r="Q1951" i="1" s="1"/>
  <c r="M1952" i="1"/>
  <c r="Q1952" i="1" s="1"/>
  <c r="M1953" i="1"/>
  <c r="Q1953" i="1" s="1"/>
  <c r="M1954" i="1"/>
  <c r="Q1954" i="1" s="1"/>
  <c r="M1955" i="1"/>
  <c r="Q1955" i="1" s="1"/>
  <c r="M1956" i="1"/>
  <c r="Q1956" i="1" s="1"/>
  <c r="M1957" i="1"/>
  <c r="Q1957" i="1" s="1"/>
  <c r="M1958" i="1"/>
  <c r="Q1958" i="1" s="1"/>
  <c r="M1959" i="1"/>
  <c r="Q1959" i="1" s="1"/>
  <c r="M1960" i="1"/>
  <c r="Q1960" i="1" s="1"/>
  <c r="M1961" i="1"/>
  <c r="Q1961" i="1" s="1"/>
  <c r="M1962" i="1"/>
  <c r="Q1962" i="1" s="1"/>
  <c r="M1963" i="1"/>
  <c r="Q1963" i="1" s="1"/>
  <c r="M1964" i="1"/>
  <c r="Q1964" i="1" s="1"/>
  <c r="M1965" i="1"/>
  <c r="Q1965" i="1" s="1"/>
  <c r="M1966" i="1"/>
  <c r="Q1966" i="1" s="1"/>
  <c r="M1967" i="1"/>
  <c r="Q1967" i="1" s="1"/>
  <c r="M1968" i="1"/>
  <c r="Q1968" i="1" s="1"/>
  <c r="M1969" i="1"/>
  <c r="Q1969" i="1" s="1"/>
  <c r="M1970" i="1"/>
  <c r="Q1970" i="1" s="1"/>
  <c r="M1971" i="1"/>
  <c r="Q1971" i="1" s="1"/>
  <c r="M1972" i="1"/>
  <c r="Q1972" i="1" s="1"/>
  <c r="M1973" i="1"/>
  <c r="Q1973" i="1" s="1"/>
  <c r="M1974" i="1"/>
  <c r="Q1974" i="1" s="1"/>
  <c r="M1975" i="1"/>
  <c r="Q1975" i="1" s="1"/>
  <c r="M1976" i="1"/>
  <c r="Q1976" i="1" s="1"/>
  <c r="M1977" i="1"/>
  <c r="Q1977" i="1" s="1"/>
  <c r="M1978" i="1"/>
  <c r="Q1978" i="1" s="1"/>
  <c r="M1979" i="1"/>
  <c r="Q1979" i="1" s="1"/>
  <c r="M1980" i="1"/>
  <c r="Q1980" i="1" s="1"/>
  <c r="M1981" i="1"/>
  <c r="Q1981" i="1" s="1"/>
  <c r="M1982" i="1"/>
  <c r="Q1982" i="1" s="1"/>
  <c r="M1983" i="1"/>
  <c r="Q1983" i="1" s="1"/>
  <c r="M1984" i="1"/>
  <c r="Q1984" i="1" s="1"/>
  <c r="M1985" i="1"/>
  <c r="Q1985" i="1" s="1"/>
  <c r="M1986" i="1"/>
  <c r="Q1986" i="1" s="1"/>
  <c r="M1987" i="1"/>
  <c r="Q1987" i="1" s="1"/>
  <c r="M1988" i="1"/>
  <c r="Q1988" i="1" s="1"/>
  <c r="M1989" i="1"/>
  <c r="Q1989" i="1" s="1"/>
  <c r="M1990" i="1"/>
  <c r="Q1990" i="1" s="1"/>
  <c r="M1991" i="1"/>
  <c r="Q1991" i="1" s="1"/>
  <c r="M1992" i="1"/>
  <c r="Q1992" i="1" s="1"/>
  <c r="M1993" i="1"/>
  <c r="Q1993" i="1" s="1"/>
  <c r="M1994" i="1"/>
  <c r="Q1994" i="1" s="1"/>
  <c r="M1995" i="1"/>
  <c r="Q1995" i="1" s="1"/>
  <c r="M1996" i="1"/>
  <c r="Q1996" i="1" s="1"/>
  <c r="M1997" i="1"/>
  <c r="Q1997" i="1" s="1"/>
  <c r="M1998" i="1"/>
  <c r="Q1998" i="1" s="1"/>
  <c r="M1999" i="1"/>
  <c r="Q1999" i="1" s="1"/>
  <c r="M2000" i="1"/>
  <c r="Q2000" i="1" s="1"/>
  <c r="M2001" i="1"/>
  <c r="Q2001" i="1" s="1"/>
  <c r="M2002" i="1"/>
  <c r="Q2002" i="1" s="1"/>
  <c r="M2003" i="1"/>
  <c r="Q2003" i="1" s="1"/>
  <c r="M2004" i="1"/>
  <c r="Q2004" i="1" s="1"/>
  <c r="M2005" i="1"/>
  <c r="Q2005" i="1" s="1"/>
  <c r="M2006" i="1"/>
  <c r="Q2006" i="1" s="1"/>
  <c r="M2007" i="1"/>
  <c r="Q2007" i="1" s="1"/>
  <c r="M2008" i="1"/>
  <c r="Q2008" i="1" s="1"/>
  <c r="M2009" i="1"/>
  <c r="Q2009" i="1" s="1"/>
  <c r="M2010" i="1"/>
  <c r="Q2010" i="1" s="1"/>
  <c r="M2011" i="1"/>
  <c r="Q2011" i="1" s="1"/>
  <c r="M2012" i="1"/>
  <c r="Q2012" i="1" s="1"/>
  <c r="M2013" i="1"/>
  <c r="Q2013" i="1" s="1"/>
  <c r="M2014" i="1"/>
  <c r="Q2014" i="1" s="1"/>
  <c r="M2015" i="1"/>
  <c r="Q2015" i="1" s="1"/>
  <c r="M2016" i="1"/>
  <c r="Q2016" i="1" s="1"/>
  <c r="M2017" i="1"/>
  <c r="Q2017" i="1" s="1"/>
  <c r="M2018" i="1"/>
  <c r="Q2018" i="1" s="1"/>
  <c r="M2019" i="1"/>
  <c r="Q2019" i="1" s="1"/>
  <c r="M2020" i="1"/>
  <c r="Q2020" i="1" s="1"/>
  <c r="M2021" i="1"/>
  <c r="Q2021" i="1" s="1"/>
  <c r="M2022" i="1"/>
  <c r="Q2022" i="1" s="1"/>
  <c r="M2023" i="1"/>
  <c r="Q2023" i="1" s="1"/>
  <c r="M2024" i="1"/>
  <c r="Q2024" i="1" s="1"/>
  <c r="M2025" i="1"/>
  <c r="Q2025" i="1" s="1"/>
  <c r="M2026" i="1"/>
  <c r="Q2026" i="1" s="1"/>
  <c r="M2027" i="1"/>
  <c r="Q2027" i="1" s="1"/>
  <c r="M2028" i="1"/>
  <c r="Q2028" i="1" s="1"/>
  <c r="M2029" i="1"/>
  <c r="Q2029" i="1" s="1"/>
  <c r="M2030" i="1"/>
  <c r="Q2030" i="1" s="1"/>
  <c r="M2031" i="1"/>
  <c r="Q2031" i="1" s="1"/>
  <c r="M2032" i="1"/>
  <c r="Q2032" i="1" s="1"/>
  <c r="M2033" i="1"/>
  <c r="Q2033" i="1" s="1"/>
  <c r="M2034" i="1"/>
  <c r="Q2034" i="1" s="1"/>
  <c r="M2035" i="1"/>
  <c r="Q2035" i="1" s="1"/>
  <c r="M2036" i="1"/>
  <c r="Q2036" i="1" s="1"/>
  <c r="M2037" i="1"/>
  <c r="Q2037" i="1" s="1"/>
  <c r="M2038" i="1"/>
  <c r="Q2038" i="1" s="1"/>
  <c r="M2039" i="1"/>
  <c r="Q2039" i="1" s="1"/>
  <c r="M2040" i="1"/>
  <c r="Q2040" i="1" s="1"/>
  <c r="M2041" i="1"/>
  <c r="Q2041" i="1" s="1"/>
  <c r="M2042" i="1"/>
  <c r="Q2042" i="1" s="1"/>
  <c r="M2043" i="1"/>
  <c r="Q2043" i="1" s="1"/>
  <c r="M2044" i="1"/>
  <c r="Q2044" i="1" s="1"/>
  <c r="M2045" i="1"/>
  <c r="Q2045" i="1" s="1"/>
  <c r="M2046" i="1"/>
  <c r="Q2046" i="1" s="1"/>
  <c r="M2047" i="1"/>
  <c r="Q2047" i="1" s="1"/>
  <c r="M2048" i="1"/>
  <c r="Q2048" i="1" s="1"/>
  <c r="M2049" i="1"/>
  <c r="Q2049" i="1" s="1"/>
  <c r="M2050" i="1"/>
  <c r="Q2050" i="1" s="1"/>
  <c r="M2051" i="1"/>
  <c r="Q2051" i="1" s="1"/>
  <c r="M2052" i="1"/>
  <c r="Q2052" i="1" s="1"/>
  <c r="M2053" i="1"/>
  <c r="Q2053" i="1" s="1"/>
  <c r="M2054" i="1"/>
  <c r="Q2054" i="1" s="1"/>
  <c r="M2055" i="1"/>
  <c r="Q2055" i="1" s="1"/>
  <c r="M2056" i="1"/>
  <c r="Q2056" i="1" s="1"/>
  <c r="M2057" i="1"/>
  <c r="Q2057" i="1" s="1"/>
  <c r="M2058" i="1"/>
  <c r="Q2058" i="1" s="1"/>
  <c r="M2059" i="1"/>
  <c r="Q2059" i="1" s="1"/>
  <c r="M2060" i="1"/>
  <c r="Q2060" i="1" s="1"/>
  <c r="M2061" i="1"/>
  <c r="Q2061" i="1" s="1"/>
  <c r="M2062" i="1"/>
  <c r="Q2062" i="1" s="1"/>
  <c r="M2063" i="1"/>
  <c r="Q2063" i="1" s="1"/>
  <c r="M2064" i="1"/>
  <c r="Q2064" i="1" s="1"/>
  <c r="M2065" i="1"/>
  <c r="Q2065" i="1" s="1"/>
  <c r="M2066" i="1"/>
  <c r="Q2066" i="1" s="1"/>
  <c r="M2067" i="1"/>
  <c r="Q2067" i="1" s="1"/>
  <c r="M2068" i="1"/>
  <c r="Q2068" i="1" s="1"/>
  <c r="M2069" i="1"/>
  <c r="Q2069" i="1" s="1"/>
  <c r="M2070" i="1"/>
  <c r="Q2070" i="1" s="1"/>
  <c r="M2071" i="1"/>
  <c r="Q2071" i="1" s="1"/>
  <c r="M2072" i="1"/>
  <c r="Q2072" i="1" s="1"/>
  <c r="M2073" i="1"/>
  <c r="Q2073" i="1" s="1"/>
  <c r="M2074" i="1"/>
  <c r="Q2074" i="1" s="1"/>
  <c r="M2075" i="1"/>
  <c r="Q2075" i="1" s="1"/>
  <c r="M2076" i="1"/>
  <c r="Q2076" i="1" s="1"/>
  <c r="M2077" i="1"/>
  <c r="Q2077" i="1" s="1"/>
  <c r="M2078" i="1"/>
  <c r="Q2078" i="1" s="1"/>
  <c r="M2079" i="1"/>
  <c r="Q2079" i="1" s="1"/>
  <c r="M2080" i="1"/>
  <c r="Q2080" i="1" s="1"/>
  <c r="M2081" i="1"/>
  <c r="Q2081" i="1" s="1"/>
  <c r="M2082" i="1"/>
  <c r="Q2082" i="1" s="1"/>
  <c r="M2083" i="1"/>
  <c r="Q2083" i="1" s="1"/>
  <c r="M2084" i="1"/>
  <c r="Q2084" i="1" s="1"/>
  <c r="M2085" i="1"/>
  <c r="Q2085" i="1" s="1"/>
  <c r="M2086" i="1"/>
  <c r="Q2086" i="1" s="1"/>
  <c r="M2087" i="1"/>
  <c r="Q2087" i="1" s="1"/>
  <c r="M2088" i="1"/>
  <c r="Q2088" i="1" s="1"/>
  <c r="M2089" i="1"/>
  <c r="Q2089" i="1" s="1"/>
  <c r="M2090" i="1"/>
  <c r="Q2090" i="1" s="1"/>
  <c r="M2091" i="1"/>
  <c r="Q2091" i="1" s="1"/>
  <c r="M2092" i="1"/>
  <c r="Q2092" i="1" s="1"/>
  <c r="M2093" i="1"/>
  <c r="Q2093" i="1" s="1"/>
  <c r="M2094" i="1"/>
  <c r="Q2094" i="1" s="1"/>
  <c r="M2095" i="1"/>
  <c r="Q2095" i="1" s="1"/>
  <c r="M2096" i="1"/>
  <c r="Q2096" i="1" s="1"/>
  <c r="M2097" i="1"/>
  <c r="Q2097" i="1" s="1"/>
  <c r="M2098" i="1"/>
  <c r="Q2098" i="1" s="1"/>
  <c r="M2099" i="1"/>
  <c r="Q2099" i="1" s="1"/>
  <c r="M2100" i="1"/>
  <c r="Q2100" i="1" s="1"/>
  <c r="M2101" i="1"/>
  <c r="Q2101" i="1" s="1"/>
  <c r="M2102" i="1"/>
  <c r="Q2102" i="1" s="1"/>
  <c r="M2103" i="1"/>
  <c r="Q2103" i="1" s="1"/>
  <c r="M2104" i="1"/>
  <c r="Q2104" i="1" s="1"/>
  <c r="M2105" i="1"/>
  <c r="Q2105" i="1" s="1"/>
  <c r="M2106" i="1"/>
  <c r="Q2106" i="1" s="1"/>
  <c r="M2107" i="1"/>
  <c r="Q2107" i="1" s="1"/>
  <c r="M2108" i="1"/>
  <c r="Q2108" i="1" s="1"/>
  <c r="M2109" i="1"/>
  <c r="Q2109" i="1" s="1"/>
  <c r="M2110" i="1"/>
  <c r="Q2110" i="1" s="1"/>
  <c r="M2111" i="1"/>
  <c r="Q2111" i="1" s="1"/>
  <c r="M2112" i="1"/>
  <c r="Q2112" i="1" s="1"/>
  <c r="M2113" i="1"/>
  <c r="Q2113" i="1" s="1"/>
  <c r="M2114" i="1"/>
  <c r="Q2114" i="1" s="1"/>
  <c r="M2115" i="1"/>
  <c r="Q2115" i="1" s="1"/>
  <c r="M2116" i="1"/>
  <c r="Q2116" i="1" s="1"/>
  <c r="M2117" i="1"/>
  <c r="Q2117" i="1" s="1"/>
  <c r="M2118" i="1"/>
  <c r="Q2118" i="1" s="1"/>
  <c r="M2119" i="1"/>
  <c r="Q2119" i="1" s="1"/>
  <c r="M2120" i="1"/>
  <c r="Q2120" i="1" s="1"/>
  <c r="M2121" i="1"/>
  <c r="Q2121" i="1" s="1"/>
  <c r="M2122" i="1"/>
  <c r="Q2122" i="1" s="1"/>
  <c r="M2123" i="1"/>
  <c r="Q2123" i="1" s="1"/>
  <c r="M2124" i="1"/>
  <c r="Q2124" i="1" s="1"/>
  <c r="M2125" i="1"/>
  <c r="Q2125" i="1" s="1"/>
  <c r="M2126" i="1"/>
  <c r="Q2126" i="1" s="1"/>
  <c r="M2127" i="1"/>
  <c r="Q2127" i="1" s="1"/>
  <c r="M2128" i="1"/>
  <c r="Q2128" i="1" s="1"/>
  <c r="M2129" i="1"/>
  <c r="Q2129" i="1" s="1"/>
  <c r="M2130" i="1"/>
  <c r="Q2130" i="1" s="1"/>
  <c r="M2131" i="1"/>
  <c r="Q2131" i="1" s="1"/>
  <c r="M2132" i="1"/>
  <c r="Q2132" i="1" s="1"/>
  <c r="M2133" i="1"/>
  <c r="Q2133" i="1" s="1"/>
  <c r="M2134" i="1"/>
  <c r="Q2134" i="1" s="1"/>
  <c r="M2135" i="1"/>
  <c r="Q2135" i="1" s="1"/>
  <c r="M2136" i="1"/>
  <c r="Q2136" i="1" s="1"/>
  <c r="M2137" i="1"/>
  <c r="Q2137" i="1" s="1"/>
  <c r="M2138" i="1"/>
  <c r="Q2138" i="1" s="1"/>
  <c r="M2139" i="1"/>
  <c r="Q2139" i="1" s="1"/>
  <c r="M2140" i="1"/>
  <c r="Q2140" i="1" s="1"/>
  <c r="M2141" i="1"/>
  <c r="Q2141" i="1" s="1"/>
  <c r="M2142" i="1"/>
  <c r="Q2142" i="1" s="1"/>
  <c r="M2143" i="1"/>
  <c r="Q2143" i="1" s="1"/>
  <c r="M2144" i="1"/>
  <c r="Q2144" i="1" s="1"/>
  <c r="M2145" i="1"/>
  <c r="Q2145" i="1" s="1"/>
  <c r="M2146" i="1"/>
  <c r="Q2146" i="1" s="1"/>
  <c r="M2147" i="1"/>
  <c r="Q2147" i="1" s="1"/>
  <c r="M2148" i="1"/>
  <c r="Q2148" i="1" s="1"/>
  <c r="M2149" i="1"/>
  <c r="Q2149" i="1" s="1"/>
  <c r="M2150" i="1"/>
  <c r="Q2150" i="1" s="1"/>
  <c r="M2151" i="1"/>
  <c r="Q2151" i="1" s="1"/>
  <c r="M2152" i="1"/>
  <c r="Q2152" i="1" s="1"/>
  <c r="M2153" i="1"/>
  <c r="Q2153" i="1" s="1"/>
  <c r="M2154" i="1"/>
  <c r="Q2154" i="1" s="1"/>
  <c r="M2155" i="1"/>
  <c r="Q2155" i="1" s="1"/>
  <c r="M2156" i="1"/>
  <c r="Q2156" i="1" s="1"/>
  <c r="M2157" i="1"/>
  <c r="Q2157" i="1" s="1"/>
  <c r="M2158" i="1"/>
  <c r="Q2158" i="1" s="1"/>
  <c r="M2159" i="1"/>
  <c r="Q2159" i="1" s="1"/>
  <c r="M2160" i="1"/>
  <c r="Q2160" i="1" s="1"/>
  <c r="M2161" i="1"/>
  <c r="Q2161" i="1" s="1"/>
  <c r="M2162" i="1"/>
  <c r="Q2162" i="1" s="1"/>
  <c r="M2163" i="1"/>
  <c r="Q2163" i="1" s="1"/>
  <c r="M2164" i="1"/>
  <c r="Q2164" i="1" s="1"/>
  <c r="M2165" i="1"/>
  <c r="Q2165" i="1" s="1"/>
  <c r="M2166" i="1"/>
  <c r="Q2166" i="1" s="1"/>
  <c r="M2167" i="1"/>
  <c r="Q2167" i="1" s="1"/>
  <c r="M2168" i="1"/>
  <c r="Q2168" i="1" s="1"/>
  <c r="M2169" i="1"/>
  <c r="Q2169" i="1" s="1"/>
  <c r="M2170" i="1"/>
  <c r="Q2170" i="1" s="1"/>
  <c r="M2171" i="1"/>
  <c r="Q2171" i="1" s="1"/>
  <c r="M2172" i="1"/>
  <c r="Q2172" i="1" s="1"/>
  <c r="M2173" i="1"/>
  <c r="Q2173" i="1" s="1"/>
  <c r="M2174" i="1"/>
  <c r="Q2174" i="1" s="1"/>
  <c r="M2175" i="1"/>
  <c r="Q2175" i="1" s="1"/>
  <c r="M2176" i="1"/>
  <c r="Q2176" i="1" s="1"/>
  <c r="M2177" i="1"/>
  <c r="Q2177" i="1" s="1"/>
  <c r="M2178" i="1"/>
  <c r="Q2178" i="1" s="1"/>
  <c r="M2179" i="1"/>
  <c r="Q2179" i="1" s="1"/>
  <c r="M2180" i="1"/>
  <c r="Q2180" i="1" s="1"/>
  <c r="M2181" i="1"/>
  <c r="Q2181" i="1" s="1"/>
  <c r="M2182" i="1"/>
  <c r="Q2182" i="1" s="1"/>
  <c r="M2183" i="1"/>
  <c r="Q2183" i="1" s="1"/>
  <c r="M2184" i="1"/>
  <c r="Q2184" i="1" s="1"/>
  <c r="M2185" i="1"/>
  <c r="Q2185" i="1" s="1"/>
  <c r="M2186" i="1"/>
  <c r="Q2186" i="1" s="1"/>
  <c r="M2187" i="1"/>
  <c r="Q2187" i="1" s="1"/>
  <c r="M2188" i="1"/>
  <c r="Q2188" i="1" s="1"/>
  <c r="M2189" i="1"/>
  <c r="Q2189" i="1" s="1"/>
  <c r="M2190" i="1"/>
  <c r="Q2190" i="1" s="1"/>
  <c r="M2191" i="1"/>
  <c r="Q2191" i="1" s="1"/>
  <c r="M2192" i="1"/>
  <c r="Q2192" i="1" s="1"/>
  <c r="M2193" i="1"/>
  <c r="Q2193" i="1" s="1"/>
  <c r="M2194" i="1"/>
  <c r="Q2194" i="1" s="1"/>
  <c r="M2195" i="1"/>
  <c r="Q2195" i="1" s="1"/>
  <c r="M2196" i="1"/>
  <c r="Q2196" i="1" s="1"/>
  <c r="M2197" i="1"/>
  <c r="Q2197" i="1" s="1"/>
  <c r="M2198" i="1"/>
  <c r="Q2198" i="1" s="1"/>
  <c r="M2199" i="1"/>
  <c r="Q2199" i="1" s="1"/>
  <c r="M2200" i="1"/>
  <c r="Q2200" i="1" s="1"/>
  <c r="M2201" i="1"/>
  <c r="Q2201" i="1" s="1"/>
  <c r="M2202" i="1"/>
  <c r="Q2202" i="1" s="1"/>
  <c r="M2203" i="1"/>
  <c r="Q2203" i="1" s="1"/>
  <c r="M2204" i="1"/>
  <c r="Q2204" i="1" s="1"/>
  <c r="M2205" i="1"/>
  <c r="Q2205" i="1" s="1"/>
  <c r="M2206" i="1"/>
  <c r="Q2206" i="1" s="1"/>
  <c r="M2207" i="1"/>
  <c r="Q2207" i="1" s="1"/>
  <c r="M2208" i="1"/>
  <c r="Q2208" i="1" s="1"/>
  <c r="M2209" i="1"/>
  <c r="Q2209" i="1" s="1"/>
  <c r="M2210" i="1"/>
  <c r="Q2210" i="1" s="1"/>
  <c r="M2211" i="1"/>
  <c r="Q2211" i="1" s="1"/>
  <c r="M2212" i="1"/>
  <c r="Q2212" i="1" s="1"/>
  <c r="M2213" i="1"/>
  <c r="Q2213" i="1" s="1"/>
  <c r="M2214" i="1"/>
  <c r="Q2214" i="1" s="1"/>
  <c r="M2215" i="1"/>
  <c r="Q2215" i="1" s="1"/>
  <c r="M2216" i="1"/>
  <c r="Q2216" i="1" s="1"/>
  <c r="M2217" i="1"/>
  <c r="Q2217" i="1" s="1"/>
  <c r="M2218" i="1"/>
  <c r="Q2218" i="1" s="1"/>
  <c r="M2219" i="1"/>
  <c r="Q2219" i="1" s="1"/>
  <c r="M2220" i="1"/>
  <c r="Q2220" i="1" s="1"/>
  <c r="M2221" i="1"/>
  <c r="Q2221" i="1" s="1"/>
  <c r="M2222" i="1"/>
  <c r="Q2222" i="1" s="1"/>
  <c r="M2223" i="1"/>
  <c r="Q2223" i="1" s="1"/>
  <c r="M2224" i="1"/>
  <c r="Q2224" i="1" s="1"/>
  <c r="M2225" i="1"/>
  <c r="Q2225" i="1" s="1"/>
  <c r="M2226" i="1"/>
  <c r="Q2226" i="1" s="1"/>
  <c r="M2227" i="1"/>
  <c r="Q2227" i="1" s="1"/>
  <c r="M2228" i="1"/>
  <c r="Q2228" i="1" s="1"/>
  <c r="M2229" i="1"/>
  <c r="Q2229" i="1" s="1"/>
  <c r="M2230" i="1"/>
  <c r="Q2230" i="1" s="1"/>
  <c r="M2231" i="1"/>
  <c r="Q2231" i="1" s="1"/>
  <c r="M2232" i="1"/>
  <c r="Q2232" i="1" s="1"/>
  <c r="M2233" i="1"/>
  <c r="Q2233" i="1" s="1"/>
  <c r="M2234" i="1"/>
  <c r="Q2234" i="1" s="1"/>
  <c r="M2235" i="1"/>
  <c r="Q2235" i="1" s="1"/>
  <c r="M2236" i="1"/>
  <c r="Q2236" i="1" s="1"/>
  <c r="M2237" i="1"/>
  <c r="Q2237" i="1" s="1"/>
  <c r="M2238" i="1"/>
  <c r="Q2238" i="1" s="1"/>
  <c r="M2239" i="1"/>
  <c r="Q2239" i="1" s="1"/>
  <c r="M2240" i="1"/>
  <c r="Q2240" i="1" s="1"/>
  <c r="M2241" i="1"/>
  <c r="Q2241" i="1" s="1"/>
  <c r="M2242" i="1"/>
  <c r="Q2242" i="1" s="1"/>
  <c r="M2243" i="1"/>
  <c r="Q2243" i="1" s="1"/>
  <c r="M2244" i="1"/>
  <c r="Q2244" i="1" s="1"/>
  <c r="M2245" i="1"/>
  <c r="Q2245" i="1" s="1"/>
  <c r="M2246" i="1"/>
  <c r="Q2246" i="1" s="1"/>
  <c r="M2247" i="1"/>
  <c r="Q2247" i="1" s="1"/>
  <c r="M2248" i="1"/>
  <c r="Q2248" i="1" s="1"/>
  <c r="M2249" i="1"/>
  <c r="Q2249" i="1" s="1"/>
  <c r="M2250" i="1"/>
  <c r="Q2250" i="1" s="1"/>
  <c r="M2251" i="1"/>
  <c r="Q2251" i="1" s="1"/>
  <c r="M2252" i="1"/>
  <c r="Q2252" i="1" s="1"/>
  <c r="M2253" i="1"/>
  <c r="Q2253" i="1" s="1"/>
  <c r="M2254" i="1"/>
  <c r="Q2254" i="1" s="1"/>
  <c r="M2255" i="1"/>
  <c r="Q2255" i="1" s="1"/>
  <c r="M2256" i="1"/>
  <c r="Q2256" i="1" s="1"/>
  <c r="M2257" i="1"/>
  <c r="Q2257" i="1" s="1"/>
  <c r="M2258" i="1"/>
  <c r="Q2258" i="1" s="1"/>
  <c r="M2259" i="1"/>
  <c r="Q2259" i="1" s="1"/>
  <c r="M2260" i="1"/>
  <c r="Q2260" i="1" s="1"/>
  <c r="M2261" i="1"/>
  <c r="Q2261" i="1" s="1"/>
  <c r="M2262" i="1"/>
  <c r="Q2262" i="1" s="1"/>
  <c r="M2263" i="1"/>
  <c r="Q2263" i="1" s="1"/>
  <c r="M2264" i="1"/>
  <c r="Q2264" i="1" s="1"/>
  <c r="M2265" i="1"/>
  <c r="Q2265" i="1" s="1"/>
  <c r="M2266" i="1"/>
  <c r="Q2266" i="1" s="1"/>
  <c r="M2267" i="1"/>
  <c r="Q2267" i="1" s="1"/>
  <c r="M2268" i="1"/>
  <c r="Q2268" i="1" s="1"/>
  <c r="M2269" i="1"/>
  <c r="Q2269" i="1" s="1"/>
  <c r="M2270" i="1"/>
  <c r="Q2270" i="1" s="1"/>
  <c r="M2271" i="1"/>
  <c r="Q2271" i="1" s="1"/>
  <c r="M2272" i="1"/>
  <c r="Q2272" i="1" s="1"/>
  <c r="M2273" i="1"/>
  <c r="Q2273" i="1" s="1"/>
  <c r="M2274" i="1"/>
  <c r="Q2274" i="1" s="1"/>
  <c r="M2275" i="1"/>
  <c r="Q2275" i="1" s="1"/>
  <c r="M2276" i="1"/>
  <c r="Q2276" i="1" s="1"/>
  <c r="M2277" i="1"/>
  <c r="Q2277" i="1" s="1"/>
  <c r="M2278" i="1"/>
  <c r="Q2278" i="1" s="1"/>
  <c r="M2279" i="1"/>
  <c r="Q2279" i="1" s="1"/>
  <c r="M2280" i="1"/>
  <c r="Q2280" i="1" s="1"/>
  <c r="M2281" i="1"/>
  <c r="Q2281" i="1" s="1"/>
  <c r="M2282" i="1"/>
  <c r="Q2282" i="1" s="1"/>
  <c r="M2283" i="1"/>
  <c r="Q2283" i="1" s="1"/>
  <c r="M2284" i="1"/>
  <c r="Q2284" i="1" s="1"/>
  <c r="M2285" i="1"/>
  <c r="Q2285" i="1" s="1"/>
  <c r="M2286" i="1"/>
  <c r="Q2286" i="1" s="1"/>
  <c r="M2287" i="1"/>
  <c r="Q2287" i="1" s="1"/>
  <c r="M2288" i="1"/>
  <c r="Q2288" i="1" s="1"/>
  <c r="M2289" i="1"/>
  <c r="Q2289" i="1" s="1"/>
  <c r="M2290" i="1"/>
  <c r="Q2290" i="1" s="1"/>
  <c r="M2291" i="1"/>
  <c r="Q2291" i="1" s="1"/>
  <c r="M2292" i="1"/>
  <c r="Q2292" i="1" s="1"/>
  <c r="M2293" i="1"/>
  <c r="Q2293" i="1" s="1"/>
  <c r="M2294" i="1"/>
  <c r="Q2294" i="1" s="1"/>
  <c r="M2295" i="1"/>
  <c r="Q2295" i="1" s="1"/>
  <c r="M2296" i="1"/>
  <c r="Q2296" i="1" s="1"/>
  <c r="M2297" i="1"/>
  <c r="Q2297" i="1" s="1"/>
  <c r="M2298" i="1"/>
  <c r="Q2298" i="1" s="1"/>
  <c r="M2299" i="1"/>
  <c r="Q2299" i="1" s="1"/>
  <c r="M2300" i="1"/>
  <c r="Q2300" i="1" s="1"/>
  <c r="M2301" i="1"/>
  <c r="Q2301" i="1" s="1"/>
  <c r="M2302" i="1"/>
  <c r="Q2302" i="1" s="1"/>
  <c r="M2303" i="1"/>
  <c r="Q2303" i="1" s="1"/>
  <c r="M2304" i="1"/>
  <c r="Q2304" i="1" s="1"/>
  <c r="M2305" i="1"/>
  <c r="Q2305" i="1" s="1"/>
  <c r="M2306" i="1"/>
  <c r="Q2306" i="1" s="1"/>
  <c r="M2307" i="1"/>
  <c r="Q2307" i="1" s="1"/>
  <c r="M2308" i="1"/>
  <c r="Q2308" i="1" s="1"/>
  <c r="M2309" i="1"/>
  <c r="Q2309" i="1" s="1"/>
  <c r="M2310" i="1"/>
  <c r="Q2310" i="1" s="1"/>
  <c r="M2311" i="1"/>
  <c r="Q2311" i="1" s="1"/>
  <c r="M2312" i="1"/>
  <c r="Q2312" i="1" s="1"/>
  <c r="M2313" i="1"/>
  <c r="Q2313" i="1" s="1"/>
  <c r="M2314" i="1"/>
  <c r="Q2314" i="1" s="1"/>
  <c r="M2315" i="1"/>
  <c r="Q2315" i="1" s="1"/>
  <c r="M2316" i="1"/>
  <c r="Q2316" i="1" s="1"/>
  <c r="M2317" i="1"/>
  <c r="Q2317" i="1" s="1"/>
  <c r="M2318" i="1"/>
  <c r="Q2318" i="1" s="1"/>
  <c r="M2319" i="1"/>
  <c r="Q2319" i="1" s="1"/>
  <c r="M2320" i="1"/>
  <c r="Q2320" i="1" s="1"/>
  <c r="M2321" i="1"/>
  <c r="Q2321" i="1" s="1"/>
  <c r="M2322" i="1"/>
  <c r="Q2322" i="1" s="1"/>
  <c r="M2323" i="1"/>
  <c r="Q2323" i="1" s="1"/>
  <c r="M2324" i="1"/>
  <c r="Q2324" i="1" s="1"/>
  <c r="M2325" i="1"/>
  <c r="Q2325" i="1" s="1"/>
  <c r="M2326" i="1"/>
  <c r="Q2326" i="1" s="1"/>
  <c r="M2327" i="1"/>
  <c r="Q2327" i="1" s="1"/>
  <c r="M2328" i="1"/>
  <c r="Q2328" i="1" s="1"/>
  <c r="M2329" i="1"/>
  <c r="Q2329" i="1" s="1"/>
  <c r="M2330" i="1"/>
  <c r="Q2330" i="1" s="1"/>
  <c r="M2331" i="1"/>
  <c r="Q2331" i="1" s="1"/>
  <c r="M2332" i="1"/>
  <c r="Q2332" i="1" s="1"/>
  <c r="M2333" i="1"/>
  <c r="Q2333" i="1" s="1"/>
  <c r="M2334" i="1"/>
  <c r="Q2334" i="1" s="1"/>
  <c r="M2335" i="1"/>
  <c r="Q2335" i="1" s="1"/>
  <c r="M2336" i="1"/>
  <c r="Q2336" i="1" s="1"/>
  <c r="M2337" i="1"/>
  <c r="Q2337" i="1" s="1"/>
  <c r="M2338" i="1"/>
  <c r="Q2338" i="1" s="1"/>
  <c r="M2339" i="1"/>
  <c r="Q2339" i="1" s="1"/>
  <c r="M2340" i="1"/>
  <c r="Q2340" i="1" s="1"/>
  <c r="M2341" i="1"/>
  <c r="Q2341" i="1" s="1"/>
  <c r="M2342" i="1"/>
  <c r="Q2342" i="1" s="1"/>
  <c r="M2343" i="1"/>
  <c r="Q2343" i="1" s="1"/>
  <c r="M2344" i="1"/>
  <c r="Q2344" i="1" s="1"/>
  <c r="M2345" i="1"/>
  <c r="Q2345" i="1" s="1"/>
  <c r="M2346" i="1"/>
  <c r="Q2346" i="1" s="1"/>
  <c r="M2347" i="1"/>
  <c r="Q2347" i="1" s="1"/>
  <c r="M2348" i="1"/>
  <c r="Q2348" i="1" s="1"/>
  <c r="M2349" i="1"/>
  <c r="Q2349" i="1" s="1"/>
  <c r="M2350" i="1"/>
  <c r="Q2350" i="1" s="1"/>
  <c r="M2351" i="1"/>
  <c r="Q2351" i="1" s="1"/>
  <c r="M2352" i="1"/>
  <c r="Q2352" i="1" s="1"/>
  <c r="M2353" i="1"/>
  <c r="Q2353" i="1" s="1"/>
  <c r="M2354" i="1"/>
  <c r="Q2354" i="1" s="1"/>
  <c r="M2355" i="1"/>
  <c r="Q2355" i="1" s="1"/>
  <c r="M2356" i="1"/>
  <c r="Q2356" i="1" s="1"/>
  <c r="M2357" i="1"/>
  <c r="Q2357" i="1" s="1"/>
  <c r="M2358" i="1"/>
  <c r="Q2358" i="1" s="1"/>
  <c r="M2359" i="1"/>
  <c r="Q2359" i="1" s="1"/>
  <c r="M2360" i="1"/>
  <c r="Q2360" i="1" s="1"/>
  <c r="M2361" i="1"/>
  <c r="Q2361" i="1" s="1"/>
  <c r="M2362" i="1"/>
  <c r="Q2362" i="1" s="1"/>
  <c r="M2363" i="1"/>
  <c r="Q2363" i="1" s="1"/>
  <c r="M2364" i="1"/>
  <c r="Q2364" i="1" s="1"/>
  <c r="M2365" i="1"/>
  <c r="Q2365" i="1" s="1"/>
  <c r="M2366" i="1"/>
  <c r="Q2366" i="1" s="1"/>
  <c r="M2367" i="1"/>
  <c r="Q2367" i="1" s="1"/>
  <c r="M2368" i="1"/>
  <c r="Q2368" i="1" s="1"/>
  <c r="M2369" i="1"/>
  <c r="Q2369" i="1" s="1"/>
  <c r="M2370" i="1"/>
  <c r="Q2370" i="1" s="1"/>
  <c r="M2371" i="1"/>
  <c r="Q2371" i="1" s="1"/>
  <c r="M2372" i="1"/>
  <c r="Q2372" i="1" s="1"/>
  <c r="M2373" i="1"/>
  <c r="Q2373" i="1" s="1"/>
  <c r="M2374" i="1"/>
  <c r="Q2374" i="1" s="1"/>
  <c r="M2375" i="1"/>
  <c r="Q2375" i="1" s="1"/>
  <c r="M2376" i="1"/>
  <c r="Q2376" i="1" s="1"/>
  <c r="M2377" i="1"/>
  <c r="Q2377" i="1" s="1"/>
  <c r="M2378" i="1"/>
  <c r="Q2378" i="1" s="1"/>
  <c r="M2379" i="1"/>
  <c r="Q2379" i="1" s="1"/>
  <c r="M2380" i="1"/>
  <c r="Q2380" i="1" s="1"/>
  <c r="M2381" i="1"/>
  <c r="Q2381" i="1" s="1"/>
  <c r="M2382" i="1"/>
  <c r="Q2382" i="1" s="1"/>
  <c r="M2383" i="1"/>
  <c r="Q2383" i="1" s="1"/>
  <c r="M2384" i="1"/>
  <c r="Q2384" i="1" s="1"/>
  <c r="M2385" i="1"/>
  <c r="Q2385" i="1" s="1"/>
  <c r="M2386" i="1"/>
  <c r="Q2386" i="1" s="1"/>
  <c r="M2387" i="1"/>
  <c r="Q2387" i="1" s="1"/>
  <c r="M2388" i="1"/>
  <c r="Q2388" i="1" s="1"/>
  <c r="M2389" i="1"/>
  <c r="Q2389" i="1" s="1"/>
  <c r="M2390" i="1"/>
  <c r="Q2390" i="1" s="1"/>
  <c r="M2391" i="1"/>
  <c r="Q2391" i="1" s="1"/>
  <c r="M2392" i="1"/>
  <c r="Q2392" i="1" s="1"/>
  <c r="M2393" i="1"/>
  <c r="Q2393" i="1" s="1"/>
  <c r="M2394" i="1"/>
  <c r="Q2394" i="1" s="1"/>
  <c r="M2395" i="1"/>
  <c r="Q2395" i="1" s="1"/>
  <c r="M2396" i="1"/>
  <c r="Q2396" i="1" s="1"/>
  <c r="M2397" i="1"/>
  <c r="Q2397" i="1" s="1"/>
  <c r="M2398" i="1"/>
  <c r="Q2398" i="1" s="1"/>
  <c r="M2399" i="1"/>
  <c r="Q2399" i="1" s="1"/>
  <c r="M2400" i="1"/>
  <c r="Q2400" i="1" s="1"/>
  <c r="M2401" i="1"/>
  <c r="Q2401" i="1" s="1"/>
  <c r="M2402" i="1"/>
  <c r="Q2402" i="1" s="1"/>
  <c r="M2403" i="1"/>
  <c r="Q2403" i="1" s="1"/>
  <c r="M2404" i="1"/>
  <c r="Q2404" i="1" s="1"/>
  <c r="M2405" i="1"/>
  <c r="Q2405" i="1" s="1"/>
  <c r="M2406" i="1"/>
  <c r="Q2406" i="1" s="1"/>
  <c r="M2407" i="1"/>
  <c r="Q2407" i="1" s="1"/>
  <c r="M2408" i="1"/>
  <c r="Q2408" i="1" s="1"/>
  <c r="M2409" i="1"/>
  <c r="Q2409" i="1" s="1"/>
  <c r="M2410" i="1"/>
  <c r="Q2410" i="1" s="1"/>
  <c r="M2411" i="1"/>
  <c r="Q2411" i="1" s="1"/>
  <c r="M2412" i="1"/>
  <c r="Q2412" i="1" s="1"/>
  <c r="M2413" i="1"/>
  <c r="Q2413" i="1" s="1"/>
  <c r="M2414" i="1"/>
  <c r="Q2414" i="1" s="1"/>
  <c r="M2415" i="1"/>
  <c r="Q2415" i="1" s="1"/>
  <c r="M2416" i="1"/>
  <c r="Q2416" i="1" s="1"/>
  <c r="M2417" i="1"/>
  <c r="Q2417" i="1" s="1"/>
  <c r="M2418" i="1"/>
  <c r="Q2418" i="1" s="1"/>
  <c r="M2419" i="1"/>
  <c r="Q2419" i="1" s="1"/>
  <c r="M2420" i="1"/>
  <c r="Q2420" i="1" s="1"/>
  <c r="M2421" i="1"/>
  <c r="Q2421" i="1" s="1"/>
  <c r="M2422" i="1"/>
  <c r="Q2422" i="1" s="1"/>
  <c r="M2423" i="1"/>
  <c r="Q2423" i="1" s="1"/>
  <c r="M2424" i="1"/>
  <c r="Q2424" i="1" s="1"/>
  <c r="M2425" i="1"/>
  <c r="Q2425" i="1" s="1"/>
  <c r="M2426" i="1"/>
  <c r="Q2426" i="1" s="1"/>
  <c r="M2427" i="1"/>
  <c r="Q2427" i="1" s="1"/>
  <c r="M2428" i="1"/>
  <c r="Q2428" i="1" s="1"/>
  <c r="M2429" i="1"/>
  <c r="Q2429" i="1" s="1"/>
  <c r="M2430" i="1"/>
  <c r="Q2430" i="1" s="1"/>
  <c r="M2431" i="1"/>
  <c r="Q2431" i="1" s="1"/>
  <c r="M2432" i="1"/>
  <c r="Q2432" i="1" s="1"/>
  <c r="M2433" i="1"/>
  <c r="Q2433" i="1" s="1"/>
  <c r="M2434" i="1"/>
  <c r="Q2434" i="1" s="1"/>
  <c r="M2435" i="1"/>
  <c r="Q2435" i="1" s="1"/>
  <c r="M2436" i="1"/>
  <c r="Q2436" i="1" s="1"/>
  <c r="M2437" i="1"/>
  <c r="Q2437" i="1" s="1"/>
  <c r="M2438" i="1"/>
  <c r="Q2438" i="1" s="1"/>
  <c r="M2439" i="1"/>
  <c r="Q2439" i="1" s="1"/>
  <c r="M2440" i="1"/>
  <c r="Q2440" i="1" s="1"/>
  <c r="M2441" i="1"/>
  <c r="Q2441" i="1" s="1"/>
  <c r="M2442" i="1"/>
  <c r="Q2442" i="1" s="1"/>
  <c r="M2443" i="1"/>
  <c r="Q2443" i="1" s="1"/>
  <c r="M2444" i="1"/>
  <c r="Q2444" i="1" s="1"/>
  <c r="M2445" i="1"/>
  <c r="Q2445" i="1" s="1"/>
  <c r="M2446" i="1"/>
  <c r="Q2446" i="1" s="1"/>
  <c r="M2447" i="1"/>
  <c r="Q2447" i="1" s="1"/>
  <c r="M2448" i="1"/>
  <c r="Q2448" i="1" s="1"/>
  <c r="M2449" i="1"/>
  <c r="Q2449" i="1" s="1"/>
  <c r="M2450" i="1"/>
  <c r="Q2450" i="1" s="1"/>
  <c r="M2451" i="1"/>
  <c r="Q2451" i="1" s="1"/>
  <c r="M2452" i="1"/>
  <c r="Q2452" i="1" s="1"/>
  <c r="M2453" i="1"/>
  <c r="Q2453" i="1" s="1"/>
  <c r="M2454" i="1"/>
  <c r="Q2454" i="1" s="1"/>
  <c r="M2455" i="1"/>
  <c r="Q2455" i="1" s="1"/>
  <c r="M2456" i="1"/>
  <c r="Q2456" i="1" s="1"/>
  <c r="M2457" i="1"/>
  <c r="Q2457" i="1" s="1"/>
  <c r="M2458" i="1"/>
  <c r="Q2458" i="1" s="1"/>
  <c r="M2459" i="1"/>
  <c r="Q2459" i="1" s="1"/>
  <c r="M2460" i="1"/>
  <c r="Q2460" i="1" s="1"/>
  <c r="M2461" i="1"/>
  <c r="Q2461" i="1" s="1"/>
  <c r="M2462" i="1"/>
  <c r="Q2462" i="1" s="1"/>
  <c r="M2463" i="1"/>
  <c r="Q2463" i="1" s="1"/>
  <c r="M2464" i="1"/>
  <c r="Q2464" i="1" s="1"/>
  <c r="M2465" i="1"/>
  <c r="Q2465" i="1" s="1"/>
  <c r="M2466" i="1"/>
  <c r="Q2466" i="1" s="1"/>
  <c r="M2467" i="1"/>
  <c r="Q2467" i="1" s="1"/>
  <c r="M2468" i="1"/>
  <c r="Q2468" i="1" s="1"/>
  <c r="M2469" i="1"/>
  <c r="Q2469" i="1" s="1"/>
  <c r="M2470" i="1"/>
  <c r="Q2470" i="1" s="1"/>
  <c r="M2471" i="1"/>
  <c r="Q2471" i="1" s="1"/>
  <c r="M2472" i="1"/>
  <c r="Q2472" i="1" s="1"/>
  <c r="M2473" i="1"/>
  <c r="Q2473" i="1" s="1"/>
  <c r="M2474" i="1"/>
  <c r="Q2474" i="1" s="1"/>
  <c r="M2475" i="1"/>
  <c r="Q2475" i="1" s="1"/>
  <c r="M2476" i="1"/>
  <c r="Q2476" i="1" s="1"/>
  <c r="M2477" i="1"/>
  <c r="Q2477" i="1" s="1"/>
  <c r="M2478" i="1"/>
  <c r="Q2478" i="1" s="1"/>
  <c r="M2479" i="1"/>
  <c r="Q2479" i="1" s="1"/>
  <c r="M2480" i="1"/>
  <c r="Q2480" i="1" s="1"/>
  <c r="M2481" i="1"/>
  <c r="Q2481" i="1" s="1"/>
  <c r="M2482" i="1"/>
  <c r="Q2482" i="1" s="1"/>
  <c r="M2483" i="1"/>
  <c r="Q2483" i="1" s="1"/>
  <c r="M2484" i="1"/>
  <c r="Q2484" i="1" s="1"/>
  <c r="M2485" i="1"/>
  <c r="Q2485" i="1" s="1"/>
  <c r="M2486" i="1"/>
  <c r="Q2486" i="1" s="1"/>
  <c r="M2487" i="1"/>
  <c r="Q2487" i="1" s="1"/>
  <c r="M2488" i="1"/>
  <c r="Q2488" i="1" s="1"/>
  <c r="M2489" i="1"/>
  <c r="Q2489" i="1" s="1"/>
  <c r="M2490" i="1"/>
  <c r="Q2490" i="1" s="1"/>
  <c r="M2491" i="1"/>
  <c r="Q2491" i="1" s="1"/>
  <c r="M2492" i="1"/>
  <c r="Q2492" i="1" s="1"/>
  <c r="M2493" i="1"/>
  <c r="Q2493" i="1" s="1"/>
  <c r="M2494" i="1"/>
  <c r="Q2494" i="1" s="1"/>
  <c r="M2495" i="1"/>
  <c r="Q2495" i="1" s="1"/>
  <c r="M2496" i="1"/>
  <c r="Q2496" i="1" s="1"/>
  <c r="M2497" i="1"/>
  <c r="Q2497" i="1" s="1"/>
  <c r="M2498" i="1"/>
  <c r="Q2498" i="1" s="1"/>
  <c r="M2499" i="1"/>
  <c r="Q2499" i="1" s="1"/>
  <c r="M2500" i="1"/>
  <c r="Q2500" i="1" s="1"/>
  <c r="M2501" i="1"/>
  <c r="Q2501" i="1" s="1"/>
  <c r="M2502" i="1"/>
  <c r="Q2502" i="1" s="1"/>
  <c r="M2503" i="1"/>
  <c r="Q2503" i="1" s="1"/>
  <c r="M2504" i="1"/>
  <c r="Q2504" i="1" s="1"/>
  <c r="M2505" i="1"/>
  <c r="Q2505" i="1" s="1"/>
  <c r="M2506" i="1"/>
  <c r="Q2506" i="1" s="1"/>
  <c r="M2507" i="1"/>
  <c r="Q2507" i="1" s="1"/>
  <c r="M2508" i="1"/>
  <c r="Q2508" i="1" s="1"/>
  <c r="M2509" i="1"/>
  <c r="Q2509" i="1" s="1"/>
  <c r="M2510" i="1"/>
  <c r="Q2510" i="1" s="1"/>
  <c r="M2511" i="1"/>
  <c r="Q2511" i="1" s="1"/>
  <c r="M2512" i="1"/>
  <c r="Q2512" i="1" s="1"/>
  <c r="M2513" i="1"/>
  <c r="Q2513" i="1" s="1"/>
  <c r="M2514" i="1"/>
  <c r="Q2514" i="1" s="1"/>
  <c r="M2515" i="1"/>
  <c r="Q2515" i="1" s="1"/>
  <c r="M2516" i="1"/>
  <c r="Q2516" i="1" s="1"/>
  <c r="M2517" i="1"/>
  <c r="Q2517" i="1" s="1"/>
  <c r="M2518" i="1"/>
  <c r="Q2518" i="1" s="1"/>
  <c r="M2519" i="1"/>
  <c r="Q2519" i="1" s="1"/>
  <c r="M2520" i="1"/>
  <c r="Q2520" i="1" s="1"/>
  <c r="M2521" i="1"/>
  <c r="Q2521" i="1" s="1"/>
  <c r="M2522" i="1"/>
  <c r="Q2522" i="1" s="1"/>
  <c r="M2523" i="1"/>
  <c r="Q2523" i="1" s="1"/>
  <c r="M2524" i="1"/>
  <c r="Q2524" i="1" s="1"/>
  <c r="M2525" i="1"/>
  <c r="Q2525" i="1" s="1"/>
  <c r="M2526" i="1"/>
  <c r="Q2526" i="1" s="1"/>
  <c r="M2527" i="1"/>
  <c r="Q2527" i="1" s="1"/>
  <c r="M2528" i="1"/>
  <c r="Q2528" i="1" s="1"/>
  <c r="M2529" i="1"/>
  <c r="Q2529" i="1" s="1"/>
  <c r="M2530" i="1"/>
  <c r="Q2530" i="1" s="1"/>
  <c r="M2531" i="1"/>
  <c r="Q2531" i="1" s="1"/>
  <c r="M2532" i="1"/>
  <c r="Q2532" i="1" s="1"/>
  <c r="M2533" i="1"/>
  <c r="Q2533" i="1" s="1"/>
  <c r="M2534" i="1"/>
  <c r="Q2534" i="1" s="1"/>
  <c r="M2535" i="1"/>
  <c r="Q2535" i="1" s="1"/>
  <c r="M2536" i="1"/>
  <c r="Q2536" i="1" s="1"/>
  <c r="M2537" i="1"/>
  <c r="Q2537" i="1" s="1"/>
  <c r="M2538" i="1"/>
  <c r="Q2538" i="1" s="1"/>
  <c r="M2539" i="1"/>
  <c r="Q2539" i="1" s="1"/>
  <c r="M2540" i="1"/>
  <c r="Q2540" i="1" s="1"/>
  <c r="M2541" i="1"/>
  <c r="Q2541" i="1" s="1"/>
  <c r="M2542" i="1"/>
  <c r="Q2542" i="1" s="1"/>
  <c r="M2543" i="1"/>
  <c r="Q2543" i="1" s="1"/>
  <c r="M2544" i="1"/>
  <c r="Q2544" i="1" s="1"/>
  <c r="M2545" i="1"/>
  <c r="Q2545" i="1" s="1"/>
  <c r="M2546" i="1"/>
  <c r="Q2546" i="1" s="1"/>
  <c r="M2547" i="1"/>
  <c r="Q2547" i="1" s="1"/>
  <c r="M2548" i="1"/>
  <c r="Q2548" i="1" s="1"/>
  <c r="M2549" i="1"/>
  <c r="Q2549" i="1" s="1"/>
  <c r="M2550" i="1"/>
  <c r="Q2550" i="1" s="1"/>
  <c r="M2551" i="1"/>
  <c r="Q2551" i="1" s="1"/>
  <c r="M2552" i="1"/>
  <c r="Q2552" i="1" s="1"/>
  <c r="M2553" i="1"/>
  <c r="Q2553" i="1" s="1"/>
  <c r="M2554" i="1"/>
  <c r="Q2554" i="1" s="1"/>
  <c r="M2555" i="1"/>
  <c r="Q2555" i="1" s="1"/>
  <c r="M2556" i="1"/>
  <c r="Q2556" i="1" s="1"/>
  <c r="M2557" i="1"/>
  <c r="Q2557" i="1" s="1"/>
  <c r="M2558" i="1"/>
  <c r="Q2558" i="1" s="1"/>
  <c r="M2559" i="1"/>
  <c r="Q2559" i="1" s="1"/>
  <c r="M2560" i="1"/>
  <c r="Q2560" i="1" s="1"/>
  <c r="M2561" i="1"/>
  <c r="Q2561" i="1" s="1"/>
  <c r="M2562" i="1"/>
  <c r="Q2562" i="1" s="1"/>
  <c r="M2563" i="1"/>
  <c r="Q2563" i="1" s="1"/>
  <c r="M2564" i="1"/>
  <c r="Q2564" i="1" s="1"/>
  <c r="M2565" i="1"/>
  <c r="Q2565" i="1" s="1"/>
  <c r="M2566" i="1"/>
  <c r="Q2566" i="1" s="1"/>
  <c r="M2567" i="1"/>
  <c r="Q2567" i="1" s="1"/>
  <c r="M2568" i="1"/>
  <c r="Q2568" i="1" s="1"/>
  <c r="M2569" i="1"/>
  <c r="Q2569" i="1" s="1"/>
  <c r="M2570" i="1"/>
  <c r="Q2570" i="1" s="1"/>
  <c r="M2571" i="1"/>
  <c r="Q2571" i="1" s="1"/>
  <c r="M2572" i="1"/>
  <c r="Q2572" i="1" s="1"/>
  <c r="M2573" i="1"/>
  <c r="Q2573" i="1" s="1"/>
  <c r="M2574" i="1"/>
  <c r="Q2574" i="1" s="1"/>
  <c r="M2575" i="1"/>
  <c r="Q2575" i="1" s="1"/>
  <c r="M2576" i="1"/>
  <c r="Q2576" i="1" s="1"/>
  <c r="M2577" i="1"/>
  <c r="Q2577" i="1" s="1"/>
  <c r="M2578" i="1"/>
  <c r="Q2578" i="1" s="1"/>
  <c r="M2579" i="1"/>
  <c r="Q2579" i="1" s="1"/>
  <c r="M2580" i="1"/>
  <c r="Q2580" i="1" s="1"/>
  <c r="M2581" i="1"/>
  <c r="Q2581" i="1" s="1"/>
  <c r="M2582" i="1"/>
  <c r="Q2582" i="1" s="1"/>
  <c r="M2583" i="1"/>
  <c r="Q2583" i="1" s="1"/>
  <c r="M2584" i="1"/>
  <c r="Q2584" i="1" s="1"/>
  <c r="M2585" i="1"/>
  <c r="Q2585" i="1" s="1"/>
  <c r="M2586" i="1"/>
  <c r="Q2586" i="1" s="1"/>
  <c r="M2587" i="1"/>
  <c r="Q2587" i="1" s="1"/>
  <c r="M2588" i="1"/>
  <c r="Q2588" i="1" s="1"/>
  <c r="M2589" i="1"/>
  <c r="Q2589" i="1" s="1"/>
  <c r="M2590" i="1"/>
  <c r="Q2590" i="1" s="1"/>
  <c r="M2591" i="1"/>
  <c r="Q2591" i="1" s="1"/>
  <c r="M2592" i="1"/>
  <c r="Q2592" i="1" s="1"/>
  <c r="M2593" i="1"/>
  <c r="Q2593" i="1" s="1"/>
  <c r="M2594" i="1"/>
  <c r="Q2594" i="1" s="1"/>
  <c r="M2595" i="1"/>
  <c r="Q2595" i="1" s="1"/>
  <c r="M2596" i="1"/>
  <c r="Q2596" i="1" s="1"/>
  <c r="M2597" i="1"/>
  <c r="Q2597" i="1" s="1"/>
  <c r="M2598" i="1"/>
  <c r="Q2598" i="1" s="1"/>
  <c r="M2599" i="1"/>
  <c r="Q2599" i="1" s="1"/>
  <c r="M2600" i="1"/>
  <c r="Q2600" i="1" s="1"/>
  <c r="M2601" i="1"/>
  <c r="Q2601" i="1" s="1"/>
  <c r="M2602" i="1"/>
  <c r="Q2602" i="1" s="1"/>
  <c r="M2603" i="1"/>
  <c r="Q2603" i="1" s="1"/>
  <c r="M2604" i="1"/>
  <c r="Q2604" i="1" s="1"/>
  <c r="M2605" i="1"/>
  <c r="Q2605" i="1" s="1"/>
  <c r="M2606" i="1"/>
  <c r="Q2606" i="1" s="1"/>
  <c r="M2607" i="1"/>
  <c r="Q2607" i="1" s="1"/>
  <c r="M2608" i="1"/>
  <c r="Q2608" i="1" s="1"/>
  <c r="M2609" i="1"/>
  <c r="Q2609" i="1" s="1"/>
  <c r="M2610" i="1"/>
  <c r="Q2610" i="1" s="1"/>
  <c r="M2611" i="1"/>
  <c r="Q2611" i="1" s="1"/>
  <c r="M2612" i="1"/>
  <c r="Q2612" i="1" s="1"/>
  <c r="M2613" i="1"/>
  <c r="Q2613" i="1" s="1"/>
  <c r="M2614" i="1"/>
  <c r="Q2614" i="1" s="1"/>
  <c r="M2615" i="1"/>
  <c r="Q2615" i="1" s="1"/>
  <c r="M2616" i="1"/>
  <c r="Q2616" i="1" s="1"/>
  <c r="M2617" i="1"/>
  <c r="Q2617" i="1" s="1"/>
  <c r="M2618" i="1"/>
  <c r="Q2618" i="1" s="1"/>
  <c r="M2619" i="1"/>
  <c r="Q2619" i="1" s="1"/>
  <c r="M2620" i="1"/>
  <c r="Q2620" i="1" s="1"/>
  <c r="M2621" i="1"/>
  <c r="Q2621" i="1" s="1"/>
  <c r="M2622" i="1"/>
  <c r="Q2622" i="1" s="1"/>
  <c r="M2623" i="1"/>
  <c r="Q2623" i="1" s="1"/>
  <c r="M2624" i="1"/>
  <c r="Q2624" i="1" s="1"/>
  <c r="M2625" i="1"/>
  <c r="Q2625" i="1" s="1"/>
  <c r="M2626" i="1"/>
  <c r="Q2626" i="1" s="1"/>
  <c r="M2627" i="1"/>
  <c r="Q2627" i="1" s="1"/>
  <c r="M2628" i="1"/>
  <c r="Q2628" i="1" s="1"/>
  <c r="M2629" i="1"/>
  <c r="Q2629" i="1" s="1"/>
  <c r="M2630" i="1"/>
  <c r="Q2630" i="1" s="1"/>
  <c r="M2631" i="1"/>
  <c r="Q2631" i="1" s="1"/>
  <c r="M2632" i="1"/>
  <c r="Q2632" i="1" s="1"/>
  <c r="M2633" i="1"/>
  <c r="Q2633" i="1" s="1"/>
  <c r="M2634" i="1"/>
  <c r="Q2634" i="1" s="1"/>
  <c r="M2635" i="1"/>
  <c r="Q2635" i="1" s="1"/>
  <c r="M2636" i="1"/>
  <c r="Q2636" i="1" s="1"/>
  <c r="M2637" i="1"/>
  <c r="Q2637" i="1" s="1"/>
  <c r="M2638" i="1"/>
  <c r="Q2638" i="1" s="1"/>
  <c r="M2639" i="1"/>
  <c r="Q2639" i="1" s="1"/>
  <c r="M2640" i="1"/>
  <c r="Q2640" i="1" s="1"/>
  <c r="M2641" i="1"/>
  <c r="Q2641" i="1" s="1"/>
  <c r="M2642" i="1"/>
  <c r="Q2642" i="1" s="1"/>
  <c r="M2643" i="1"/>
  <c r="Q2643" i="1" s="1"/>
  <c r="M2644" i="1"/>
  <c r="Q2644" i="1" s="1"/>
  <c r="M2645" i="1"/>
  <c r="Q2645" i="1" s="1"/>
  <c r="M2646" i="1"/>
  <c r="Q2646" i="1" s="1"/>
  <c r="M2647" i="1"/>
  <c r="Q2647" i="1" s="1"/>
  <c r="M2648" i="1"/>
  <c r="Q2648" i="1" s="1"/>
  <c r="Q3" i="1" l="1"/>
  <c r="M1" i="1"/>
  <c r="U1" i="4" s="1"/>
  <c r="V3" i="1"/>
  <c r="W3" i="1" s="1"/>
  <c r="X3" i="1" s="1"/>
  <c r="V4" i="1"/>
  <c r="W4" i="1" s="1"/>
  <c r="X4" i="1" s="1"/>
  <c r="V5" i="1"/>
  <c r="W5" i="1" s="1"/>
  <c r="X5" i="1" s="1"/>
  <c r="V6" i="1"/>
  <c r="W6" i="1" s="1"/>
  <c r="X6" i="1" s="1"/>
  <c r="V7" i="1"/>
  <c r="W7" i="1" s="1"/>
  <c r="X7" i="1" s="1"/>
  <c r="V8" i="1"/>
  <c r="W8" i="1" s="1"/>
  <c r="X8" i="1" s="1"/>
  <c r="V9" i="1"/>
  <c r="W9" i="1" s="1"/>
  <c r="X9" i="1" s="1"/>
  <c r="V10" i="1"/>
  <c r="W10" i="1" s="1"/>
  <c r="X10" i="1" s="1"/>
  <c r="V11" i="1"/>
  <c r="W11" i="1" s="1"/>
  <c r="X11" i="1" s="1"/>
  <c r="V12" i="1"/>
  <c r="W12" i="1" s="1"/>
  <c r="X12" i="1" s="1"/>
  <c r="V13" i="1"/>
  <c r="W13" i="1" s="1"/>
  <c r="X13" i="1" s="1"/>
  <c r="V14" i="1"/>
  <c r="W14" i="1" s="1"/>
  <c r="X14" i="1" s="1"/>
  <c r="V15" i="1"/>
  <c r="W15" i="1" s="1"/>
  <c r="X15" i="1" s="1"/>
  <c r="V16" i="1"/>
  <c r="W16" i="1" s="1"/>
  <c r="X16" i="1" s="1"/>
  <c r="V17" i="1"/>
  <c r="W17" i="1" s="1"/>
  <c r="X17" i="1" s="1"/>
  <c r="V18" i="1"/>
  <c r="W18" i="1" s="1"/>
  <c r="X18" i="1" s="1"/>
  <c r="V19" i="1"/>
  <c r="W19" i="1" s="1"/>
  <c r="X19" i="1" s="1"/>
  <c r="V20" i="1"/>
  <c r="W20" i="1" s="1"/>
  <c r="X20" i="1" s="1"/>
  <c r="V21" i="1"/>
  <c r="W21" i="1" s="1"/>
  <c r="X21" i="1" s="1"/>
  <c r="V22" i="1"/>
  <c r="W22" i="1" s="1"/>
  <c r="X22" i="1" s="1"/>
  <c r="V23" i="1"/>
  <c r="W23" i="1" s="1"/>
  <c r="X23" i="1" s="1"/>
  <c r="V24" i="1"/>
  <c r="W24" i="1" s="1"/>
  <c r="X24" i="1" s="1"/>
  <c r="V25" i="1"/>
  <c r="W25" i="1" s="1"/>
  <c r="X25" i="1" s="1"/>
  <c r="V26" i="1"/>
  <c r="W26" i="1" s="1"/>
  <c r="X26" i="1" s="1"/>
  <c r="V27" i="1"/>
  <c r="W27" i="1" s="1"/>
  <c r="X27" i="1" s="1"/>
  <c r="V28" i="1"/>
  <c r="W28" i="1" s="1"/>
  <c r="X28" i="1" s="1"/>
  <c r="V29" i="1"/>
  <c r="W29" i="1" s="1"/>
  <c r="X29" i="1" s="1"/>
  <c r="V30" i="1"/>
  <c r="W30" i="1" s="1"/>
  <c r="X30" i="1" s="1"/>
  <c r="V31" i="1"/>
  <c r="W31" i="1" s="1"/>
  <c r="X31" i="1" s="1"/>
  <c r="V32" i="1"/>
  <c r="W32" i="1" s="1"/>
  <c r="X32" i="1" s="1"/>
  <c r="V33" i="1"/>
  <c r="W33" i="1" s="1"/>
  <c r="X33" i="1" s="1"/>
  <c r="V34" i="1"/>
  <c r="W34" i="1" s="1"/>
  <c r="X34" i="1" s="1"/>
  <c r="V35" i="1"/>
  <c r="W35" i="1" s="1"/>
  <c r="X35" i="1" s="1"/>
  <c r="V36" i="1"/>
  <c r="W36" i="1" s="1"/>
  <c r="X36" i="1" s="1"/>
  <c r="V37" i="1"/>
  <c r="W37" i="1" s="1"/>
  <c r="X37" i="1" s="1"/>
  <c r="V38" i="1"/>
  <c r="W38" i="1" s="1"/>
  <c r="X38" i="1" s="1"/>
  <c r="V39" i="1"/>
  <c r="W39" i="1" s="1"/>
  <c r="X39" i="1" s="1"/>
  <c r="V40" i="1"/>
  <c r="W40" i="1" s="1"/>
  <c r="X40" i="1" s="1"/>
  <c r="V41" i="1"/>
  <c r="W41" i="1" s="1"/>
  <c r="X41" i="1" s="1"/>
  <c r="V42" i="1"/>
  <c r="W42" i="1" s="1"/>
  <c r="X42" i="1" s="1"/>
  <c r="V43" i="1"/>
  <c r="W43" i="1" s="1"/>
  <c r="X43" i="1" s="1"/>
  <c r="V44" i="1"/>
  <c r="W44" i="1" s="1"/>
  <c r="X44" i="1" s="1"/>
  <c r="V45" i="1"/>
  <c r="W45" i="1" s="1"/>
  <c r="X45" i="1" s="1"/>
  <c r="V46" i="1"/>
  <c r="W46" i="1" s="1"/>
  <c r="X46" i="1" s="1"/>
  <c r="V47" i="1"/>
  <c r="W47" i="1" s="1"/>
  <c r="X47" i="1" s="1"/>
  <c r="V48" i="1"/>
  <c r="W48" i="1" s="1"/>
  <c r="X48" i="1" s="1"/>
  <c r="V49" i="1"/>
  <c r="W49" i="1" s="1"/>
  <c r="X49" i="1" s="1"/>
  <c r="V50" i="1"/>
  <c r="W50" i="1" s="1"/>
  <c r="X50" i="1" s="1"/>
  <c r="V51" i="1"/>
  <c r="W51" i="1" s="1"/>
  <c r="X51" i="1" s="1"/>
  <c r="V52" i="1"/>
  <c r="W52" i="1" s="1"/>
  <c r="X52" i="1" s="1"/>
  <c r="V53" i="1"/>
  <c r="W53" i="1" s="1"/>
  <c r="X53" i="1" s="1"/>
  <c r="V54" i="1"/>
  <c r="W54" i="1" s="1"/>
  <c r="X54" i="1" s="1"/>
  <c r="V55" i="1"/>
  <c r="W55" i="1" s="1"/>
  <c r="X55" i="1" s="1"/>
  <c r="V56" i="1"/>
  <c r="W56" i="1" s="1"/>
  <c r="X56" i="1" s="1"/>
  <c r="V57" i="1"/>
  <c r="W57" i="1" s="1"/>
  <c r="X57" i="1" s="1"/>
  <c r="V58" i="1"/>
  <c r="W58" i="1" s="1"/>
  <c r="X58" i="1" s="1"/>
  <c r="V59" i="1"/>
  <c r="W59" i="1" s="1"/>
  <c r="X59" i="1" s="1"/>
  <c r="V60" i="1"/>
  <c r="W60" i="1" s="1"/>
  <c r="X60" i="1" s="1"/>
  <c r="V61" i="1"/>
  <c r="W61" i="1" s="1"/>
  <c r="X61" i="1" s="1"/>
  <c r="V62" i="1"/>
  <c r="W62" i="1" s="1"/>
  <c r="X62" i="1" s="1"/>
  <c r="V63" i="1"/>
  <c r="W63" i="1" s="1"/>
  <c r="X63" i="1" s="1"/>
  <c r="V64" i="1"/>
  <c r="W64" i="1" s="1"/>
  <c r="X64" i="1" s="1"/>
  <c r="V65" i="1"/>
  <c r="W65" i="1" s="1"/>
  <c r="X65" i="1" s="1"/>
  <c r="V66" i="1"/>
  <c r="W66" i="1" s="1"/>
  <c r="X66" i="1" s="1"/>
  <c r="V67" i="1"/>
  <c r="W67" i="1" s="1"/>
  <c r="X67" i="1" s="1"/>
  <c r="V68" i="1"/>
  <c r="W68" i="1" s="1"/>
  <c r="X68" i="1" s="1"/>
  <c r="V69" i="1"/>
  <c r="W69" i="1" s="1"/>
  <c r="X69" i="1" s="1"/>
  <c r="V70" i="1"/>
  <c r="W70" i="1" s="1"/>
  <c r="X70" i="1" s="1"/>
  <c r="V71" i="1"/>
  <c r="W71" i="1" s="1"/>
  <c r="X71" i="1" s="1"/>
  <c r="V72" i="1"/>
  <c r="W72" i="1" s="1"/>
  <c r="X72" i="1" s="1"/>
  <c r="V73" i="1"/>
  <c r="W73" i="1" s="1"/>
  <c r="X73" i="1" s="1"/>
  <c r="V74" i="1"/>
  <c r="W74" i="1" s="1"/>
  <c r="X74" i="1" s="1"/>
  <c r="V75" i="1"/>
  <c r="W75" i="1" s="1"/>
  <c r="X75" i="1" s="1"/>
  <c r="V76" i="1"/>
  <c r="W76" i="1" s="1"/>
  <c r="X76" i="1" s="1"/>
  <c r="V77" i="1"/>
  <c r="W77" i="1" s="1"/>
  <c r="X77" i="1" s="1"/>
  <c r="V78" i="1"/>
  <c r="W78" i="1" s="1"/>
  <c r="X78" i="1" s="1"/>
  <c r="V79" i="1"/>
  <c r="W79" i="1" s="1"/>
  <c r="X79" i="1" s="1"/>
  <c r="V80" i="1"/>
  <c r="W80" i="1" s="1"/>
  <c r="X80" i="1" s="1"/>
  <c r="V81" i="1"/>
  <c r="W81" i="1" s="1"/>
  <c r="X81" i="1" s="1"/>
  <c r="V82" i="1"/>
  <c r="W82" i="1" s="1"/>
  <c r="X82" i="1" s="1"/>
  <c r="V83" i="1"/>
  <c r="W83" i="1" s="1"/>
  <c r="X83" i="1" s="1"/>
  <c r="V84" i="1"/>
  <c r="W84" i="1" s="1"/>
  <c r="X84" i="1" s="1"/>
  <c r="V85" i="1"/>
  <c r="W85" i="1" s="1"/>
  <c r="X85" i="1" s="1"/>
  <c r="V86" i="1"/>
  <c r="W86" i="1" s="1"/>
  <c r="X86" i="1" s="1"/>
  <c r="V87" i="1"/>
  <c r="W87" i="1" s="1"/>
  <c r="X87" i="1" s="1"/>
  <c r="V88" i="1"/>
  <c r="W88" i="1" s="1"/>
  <c r="X88" i="1" s="1"/>
  <c r="V89" i="1"/>
  <c r="W89" i="1" s="1"/>
  <c r="X89" i="1" s="1"/>
  <c r="V90" i="1"/>
  <c r="W90" i="1" s="1"/>
  <c r="X90" i="1" s="1"/>
  <c r="V91" i="1"/>
  <c r="W91" i="1" s="1"/>
  <c r="X91" i="1" s="1"/>
  <c r="V92" i="1"/>
  <c r="W92" i="1" s="1"/>
  <c r="X92" i="1" s="1"/>
  <c r="V93" i="1"/>
  <c r="W93" i="1" s="1"/>
  <c r="X93" i="1" s="1"/>
  <c r="V94" i="1"/>
  <c r="W94" i="1" s="1"/>
  <c r="X94" i="1" s="1"/>
  <c r="V95" i="1"/>
  <c r="W95" i="1" s="1"/>
  <c r="X95" i="1" s="1"/>
  <c r="V96" i="1"/>
  <c r="W96" i="1" s="1"/>
  <c r="X96" i="1" s="1"/>
  <c r="V97" i="1"/>
  <c r="W97" i="1" s="1"/>
  <c r="X97" i="1" s="1"/>
  <c r="V98" i="1"/>
  <c r="W98" i="1" s="1"/>
  <c r="X98" i="1" s="1"/>
  <c r="V99" i="1"/>
  <c r="W99" i="1" s="1"/>
  <c r="X99" i="1" s="1"/>
  <c r="V100" i="1"/>
  <c r="W100" i="1" s="1"/>
  <c r="X100" i="1" s="1"/>
  <c r="V101" i="1"/>
  <c r="W101" i="1" s="1"/>
  <c r="X101" i="1" s="1"/>
  <c r="V102" i="1"/>
  <c r="W102" i="1" s="1"/>
  <c r="X102" i="1" s="1"/>
  <c r="V103" i="1"/>
  <c r="W103" i="1" s="1"/>
  <c r="X103" i="1" s="1"/>
  <c r="V104" i="1"/>
  <c r="W104" i="1" s="1"/>
  <c r="X104" i="1" s="1"/>
  <c r="V105" i="1"/>
  <c r="W105" i="1" s="1"/>
  <c r="X105" i="1" s="1"/>
  <c r="V106" i="1"/>
  <c r="W106" i="1" s="1"/>
  <c r="X106" i="1" s="1"/>
  <c r="V107" i="1"/>
  <c r="W107" i="1" s="1"/>
  <c r="X107" i="1" s="1"/>
  <c r="V108" i="1"/>
  <c r="W108" i="1" s="1"/>
  <c r="X108" i="1" s="1"/>
  <c r="V109" i="1"/>
  <c r="W109" i="1" s="1"/>
  <c r="X109" i="1" s="1"/>
  <c r="V110" i="1"/>
  <c r="W110" i="1" s="1"/>
  <c r="X110" i="1" s="1"/>
  <c r="V111" i="1"/>
  <c r="W111" i="1" s="1"/>
  <c r="X111" i="1" s="1"/>
  <c r="V112" i="1"/>
  <c r="W112" i="1" s="1"/>
  <c r="X112" i="1" s="1"/>
  <c r="V113" i="1"/>
  <c r="W113" i="1" s="1"/>
  <c r="X113" i="1" s="1"/>
  <c r="V114" i="1"/>
  <c r="W114" i="1" s="1"/>
  <c r="X114" i="1" s="1"/>
  <c r="V115" i="1"/>
  <c r="W115" i="1" s="1"/>
  <c r="X115" i="1" s="1"/>
  <c r="V116" i="1"/>
  <c r="W116" i="1" s="1"/>
  <c r="X116" i="1" s="1"/>
  <c r="V117" i="1"/>
  <c r="W117" i="1" s="1"/>
  <c r="X117" i="1" s="1"/>
  <c r="V118" i="1"/>
  <c r="W118" i="1" s="1"/>
  <c r="X118" i="1" s="1"/>
  <c r="V119" i="1"/>
  <c r="W119" i="1" s="1"/>
  <c r="X119" i="1" s="1"/>
  <c r="V120" i="1"/>
  <c r="W120" i="1" s="1"/>
  <c r="X120" i="1" s="1"/>
  <c r="V121" i="1"/>
  <c r="W121" i="1" s="1"/>
  <c r="X121" i="1" s="1"/>
  <c r="V122" i="1"/>
  <c r="W122" i="1" s="1"/>
  <c r="X122" i="1" s="1"/>
  <c r="V123" i="1"/>
  <c r="W123" i="1" s="1"/>
  <c r="X123" i="1" s="1"/>
  <c r="V124" i="1"/>
  <c r="W124" i="1" s="1"/>
  <c r="X124" i="1" s="1"/>
  <c r="V125" i="1"/>
  <c r="W125" i="1" s="1"/>
  <c r="X125" i="1" s="1"/>
  <c r="V126" i="1"/>
  <c r="W126" i="1" s="1"/>
  <c r="X126" i="1" s="1"/>
  <c r="V127" i="1"/>
  <c r="W127" i="1" s="1"/>
  <c r="X127" i="1" s="1"/>
  <c r="V128" i="1"/>
  <c r="W128" i="1" s="1"/>
  <c r="X128" i="1" s="1"/>
  <c r="V129" i="1"/>
  <c r="W129" i="1" s="1"/>
  <c r="X129" i="1" s="1"/>
  <c r="V130" i="1"/>
  <c r="W130" i="1" s="1"/>
  <c r="X130" i="1" s="1"/>
  <c r="V131" i="1"/>
  <c r="W131" i="1" s="1"/>
  <c r="X131" i="1" s="1"/>
  <c r="V132" i="1"/>
  <c r="W132" i="1" s="1"/>
  <c r="X132" i="1" s="1"/>
  <c r="V133" i="1"/>
  <c r="W133" i="1" s="1"/>
  <c r="X133" i="1" s="1"/>
  <c r="V134" i="1"/>
  <c r="W134" i="1" s="1"/>
  <c r="X134" i="1" s="1"/>
  <c r="V135" i="1"/>
  <c r="W135" i="1" s="1"/>
  <c r="X135" i="1" s="1"/>
  <c r="V136" i="1"/>
  <c r="W136" i="1" s="1"/>
  <c r="X136" i="1" s="1"/>
  <c r="V137" i="1"/>
  <c r="W137" i="1" s="1"/>
  <c r="X137" i="1" s="1"/>
  <c r="V138" i="1"/>
  <c r="W138" i="1" s="1"/>
  <c r="X138" i="1" s="1"/>
  <c r="V139" i="1"/>
  <c r="W139" i="1" s="1"/>
  <c r="X139" i="1" s="1"/>
  <c r="V140" i="1"/>
  <c r="W140" i="1" s="1"/>
  <c r="X140" i="1" s="1"/>
  <c r="V141" i="1"/>
  <c r="W141" i="1" s="1"/>
  <c r="X141" i="1" s="1"/>
  <c r="V142" i="1"/>
  <c r="W142" i="1" s="1"/>
  <c r="X142" i="1" s="1"/>
  <c r="V143" i="1"/>
  <c r="W143" i="1" s="1"/>
  <c r="X143" i="1" s="1"/>
  <c r="V144" i="1"/>
  <c r="W144" i="1" s="1"/>
  <c r="X144" i="1" s="1"/>
  <c r="V145" i="1"/>
  <c r="W145" i="1" s="1"/>
  <c r="X145" i="1" s="1"/>
  <c r="V146" i="1"/>
  <c r="W146" i="1" s="1"/>
  <c r="X146" i="1" s="1"/>
  <c r="V147" i="1"/>
  <c r="W147" i="1" s="1"/>
  <c r="X147" i="1" s="1"/>
  <c r="V148" i="1"/>
  <c r="W148" i="1" s="1"/>
  <c r="X148" i="1" s="1"/>
  <c r="V149" i="1"/>
  <c r="W149" i="1" s="1"/>
  <c r="X149" i="1" s="1"/>
  <c r="V150" i="1"/>
  <c r="W150" i="1" s="1"/>
  <c r="X150" i="1" s="1"/>
  <c r="V151" i="1"/>
  <c r="W151" i="1" s="1"/>
  <c r="X151" i="1" s="1"/>
  <c r="V152" i="1"/>
  <c r="W152" i="1" s="1"/>
  <c r="X152" i="1" s="1"/>
  <c r="V153" i="1"/>
  <c r="W153" i="1" s="1"/>
  <c r="X153" i="1" s="1"/>
  <c r="V154" i="1"/>
  <c r="W154" i="1" s="1"/>
  <c r="X154" i="1" s="1"/>
  <c r="V155" i="1"/>
  <c r="W155" i="1" s="1"/>
  <c r="X155" i="1" s="1"/>
  <c r="V156" i="1"/>
  <c r="W156" i="1" s="1"/>
  <c r="X156" i="1" s="1"/>
  <c r="V157" i="1"/>
  <c r="W157" i="1" s="1"/>
  <c r="X157" i="1" s="1"/>
  <c r="V158" i="1"/>
  <c r="W158" i="1" s="1"/>
  <c r="X158" i="1" s="1"/>
  <c r="V159" i="1"/>
  <c r="W159" i="1" s="1"/>
  <c r="X159" i="1" s="1"/>
  <c r="V160" i="1"/>
  <c r="W160" i="1" s="1"/>
  <c r="X160" i="1" s="1"/>
  <c r="V161" i="1"/>
  <c r="W161" i="1" s="1"/>
  <c r="X161" i="1" s="1"/>
  <c r="V162" i="1"/>
  <c r="W162" i="1" s="1"/>
  <c r="X162" i="1" s="1"/>
  <c r="V163" i="1"/>
  <c r="W163" i="1" s="1"/>
  <c r="X163" i="1" s="1"/>
  <c r="V164" i="1"/>
  <c r="W164" i="1" s="1"/>
  <c r="X164" i="1" s="1"/>
  <c r="V165" i="1"/>
  <c r="W165" i="1" s="1"/>
  <c r="X165" i="1" s="1"/>
  <c r="V166" i="1"/>
  <c r="W166" i="1" s="1"/>
  <c r="X166" i="1" s="1"/>
  <c r="V167" i="1"/>
  <c r="W167" i="1" s="1"/>
  <c r="X167" i="1" s="1"/>
  <c r="V168" i="1"/>
  <c r="W168" i="1" s="1"/>
  <c r="X168" i="1" s="1"/>
  <c r="V169" i="1"/>
  <c r="W169" i="1" s="1"/>
  <c r="X169" i="1" s="1"/>
  <c r="V170" i="1"/>
  <c r="W170" i="1" s="1"/>
  <c r="X170" i="1" s="1"/>
  <c r="V171" i="1"/>
  <c r="W171" i="1" s="1"/>
  <c r="X171" i="1" s="1"/>
  <c r="V172" i="1"/>
  <c r="W172" i="1" s="1"/>
  <c r="X172" i="1" s="1"/>
  <c r="V173" i="1"/>
  <c r="W173" i="1" s="1"/>
  <c r="X173" i="1" s="1"/>
  <c r="V174" i="1"/>
  <c r="W174" i="1" s="1"/>
  <c r="X174" i="1" s="1"/>
  <c r="V175" i="1"/>
  <c r="W175" i="1" s="1"/>
  <c r="X175" i="1" s="1"/>
  <c r="V176" i="1"/>
  <c r="W176" i="1" s="1"/>
  <c r="X176" i="1" s="1"/>
  <c r="V177" i="1"/>
  <c r="W177" i="1" s="1"/>
  <c r="X177" i="1" s="1"/>
  <c r="V178" i="1"/>
  <c r="W178" i="1" s="1"/>
  <c r="X178" i="1" s="1"/>
  <c r="V179" i="1"/>
  <c r="W179" i="1" s="1"/>
  <c r="X179" i="1" s="1"/>
  <c r="V180" i="1"/>
  <c r="W180" i="1" s="1"/>
  <c r="X180" i="1" s="1"/>
  <c r="V181" i="1"/>
  <c r="W181" i="1" s="1"/>
  <c r="X181" i="1" s="1"/>
  <c r="V182" i="1"/>
  <c r="W182" i="1" s="1"/>
  <c r="X182" i="1" s="1"/>
  <c r="V183" i="1"/>
  <c r="W183" i="1" s="1"/>
  <c r="X183" i="1" s="1"/>
  <c r="V184" i="1"/>
  <c r="W184" i="1" s="1"/>
  <c r="X184" i="1" s="1"/>
  <c r="V185" i="1"/>
  <c r="W185" i="1" s="1"/>
  <c r="X185" i="1" s="1"/>
  <c r="V186" i="1"/>
  <c r="W186" i="1" s="1"/>
  <c r="X186" i="1" s="1"/>
  <c r="V187" i="1"/>
  <c r="W187" i="1" s="1"/>
  <c r="X187" i="1" s="1"/>
  <c r="V188" i="1"/>
  <c r="W188" i="1" s="1"/>
  <c r="X188" i="1" s="1"/>
  <c r="V189" i="1"/>
  <c r="W189" i="1" s="1"/>
  <c r="X189" i="1" s="1"/>
  <c r="V190" i="1"/>
  <c r="W190" i="1" s="1"/>
  <c r="X190" i="1" s="1"/>
  <c r="V191" i="1"/>
  <c r="W191" i="1" s="1"/>
  <c r="X191" i="1" s="1"/>
  <c r="V192" i="1"/>
  <c r="W192" i="1" s="1"/>
  <c r="X192" i="1" s="1"/>
  <c r="V193" i="1"/>
  <c r="W193" i="1" s="1"/>
  <c r="X193" i="1" s="1"/>
  <c r="V194" i="1"/>
  <c r="W194" i="1" s="1"/>
  <c r="X194" i="1" s="1"/>
  <c r="V195" i="1"/>
  <c r="W195" i="1" s="1"/>
  <c r="X195" i="1" s="1"/>
  <c r="V196" i="1"/>
  <c r="W196" i="1" s="1"/>
  <c r="X196" i="1" s="1"/>
  <c r="V197" i="1"/>
  <c r="W197" i="1" s="1"/>
  <c r="X197" i="1" s="1"/>
  <c r="V198" i="1"/>
  <c r="W198" i="1" s="1"/>
  <c r="X198" i="1" s="1"/>
  <c r="V199" i="1"/>
  <c r="W199" i="1" s="1"/>
  <c r="X199" i="1" s="1"/>
  <c r="V200" i="1"/>
  <c r="W200" i="1" s="1"/>
  <c r="X200" i="1" s="1"/>
  <c r="V201" i="1"/>
  <c r="W201" i="1" s="1"/>
  <c r="X201" i="1" s="1"/>
  <c r="V202" i="1"/>
  <c r="W202" i="1" s="1"/>
  <c r="X202" i="1" s="1"/>
  <c r="V203" i="1"/>
  <c r="W203" i="1" s="1"/>
  <c r="X203" i="1" s="1"/>
  <c r="V204" i="1"/>
  <c r="W204" i="1" s="1"/>
  <c r="X204" i="1" s="1"/>
  <c r="V205" i="1"/>
  <c r="W205" i="1" s="1"/>
  <c r="X205" i="1" s="1"/>
  <c r="V206" i="1"/>
  <c r="W206" i="1" s="1"/>
  <c r="X206" i="1" s="1"/>
  <c r="V207" i="1"/>
  <c r="W207" i="1" s="1"/>
  <c r="X207" i="1" s="1"/>
  <c r="V208" i="1"/>
  <c r="W208" i="1" s="1"/>
  <c r="X208" i="1" s="1"/>
  <c r="V209" i="1"/>
  <c r="W209" i="1" s="1"/>
  <c r="X209" i="1" s="1"/>
  <c r="V210" i="1"/>
  <c r="W210" i="1" s="1"/>
  <c r="X210" i="1" s="1"/>
  <c r="V211" i="1"/>
  <c r="W211" i="1" s="1"/>
  <c r="X211" i="1" s="1"/>
  <c r="V212" i="1"/>
  <c r="W212" i="1" s="1"/>
  <c r="X212" i="1" s="1"/>
  <c r="V213" i="1"/>
  <c r="W213" i="1" s="1"/>
  <c r="X213" i="1" s="1"/>
  <c r="V214" i="1"/>
  <c r="W214" i="1" s="1"/>
  <c r="X214" i="1" s="1"/>
  <c r="V215" i="1"/>
  <c r="W215" i="1" s="1"/>
  <c r="X215" i="1" s="1"/>
  <c r="V216" i="1"/>
  <c r="W216" i="1" s="1"/>
  <c r="X216" i="1" s="1"/>
  <c r="V217" i="1"/>
  <c r="W217" i="1" s="1"/>
  <c r="X217" i="1" s="1"/>
  <c r="V218" i="1"/>
  <c r="W218" i="1" s="1"/>
  <c r="X218" i="1" s="1"/>
  <c r="V219" i="1"/>
  <c r="W219" i="1" s="1"/>
  <c r="X219" i="1" s="1"/>
  <c r="V220" i="1"/>
  <c r="W220" i="1" s="1"/>
  <c r="X220" i="1" s="1"/>
  <c r="V221" i="1"/>
  <c r="W221" i="1" s="1"/>
  <c r="X221" i="1" s="1"/>
  <c r="V222" i="1"/>
  <c r="W222" i="1" s="1"/>
  <c r="X222" i="1" s="1"/>
  <c r="V223" i="1"/>
  <c r="W223" i="1" s="1"/>
  <c r="X223" i="1" s="1"/>
  <c r="V224" i="1"/>
  <c r="W224" i="1" s="1"/>
  <c r="X224" i="1" s="1"/>
  <c r="V225" i="1"/>
  <c r="W225" i="1" s="1"/>
  <c r="X225" i="1" s="1"/>
  <c r="V226" i="1"/>
  <c r="W226" i="1" s="1"/>
  <c r="X226" i="1" s="1"/>
  <c r="V227" i="1"/>
  <c r="W227" i="1" s="1"/>
  <c r="X227" i="1" s="1"/>
  <c r="V228" i="1"/>
  <c r="W228" i="1" s="1"/>
  <c r="X228" i="1" s="1"/>
  <c r="V229" i="1"/>
  <c r="W229" i="1" s="1"/>
  <c r="X229" i="1" s="1"/>
  <c r="V230" i="1"/>
  <c r="W230" i="1" s="1"/>
  <c r="X230" i="1" s="1"/>
  <c r="V231" i="1"/>
  <c r="W231" i="1" s="1"/>
  <c r="X231" i="1" s="1"/>
  <c r="V232" i="1"/>
  <c r="W232" i="1" s="1"/>
  <c r="X232" i="1" s="1"/>
  <c r="V233" i="1"/>
  <c r="W233" i="1" s="1"/>
  <c r="X233" i="1" s="1"/>
  <c r="V234" i="1"/>
  <c r="W234" i="1" s="1"/>
  <c r="X234" i="1" s="1"/>
  <c r="V235" i="1"/>
  <c r="W235" i="1" s="1"/>
  <c r="X235" i="1" s="1"/>
  <c r="V236" i="1"/>
  <c r="W236" i="1" s="1"/>
  <c r="X236" i="1" s="1"/>
  <c r="V237" i="1"/>
  <c r="W237" i="1" s="1"/>
  <c r="X237" i="1" s="1"/>
  <c r="V238" i="1"/>
  <c r="W238" i="1" s="1"/>
  <c r="X238" i="1" s="1"/>
  <c r="V239" i="1"/>
  <c r="W239" i="1" s="1"/>
  <c r="X239" i="1" s="1"/>
  <c r="V240" i="1"/>
  <c r="W240" i="1" s="1"/>
  <c r="X240" i="1" s="1"/>
  <c r="V241" i="1"/>
  <c r="W241" i="1" s="1"/>
  <c r="X241" i="1" s="1"/>
  <c r="V242" i="1"/>
  <c r="W242" i="1" s="1"/>
  <c r="X242" i="1" s="1"/>
  <c r="V243" i="1"/>
  <c r="W243" i="1" s="1"/>
  <c r="X243" i="1" s="1"/>
  <c r="V244" i="1"/>
  <c r="W244" i="1" s="1"/>
  <c r="X244" i="1" s="1"/>
  <c r="V245" i="1"/>
  <c r="W245" i="1" s="1"/>
  <c r="X245" i="1" s="1"/>
  <c r="V246" i="1"/>
  <c r="W246" i="1" s="1"/>
  <c r="X246" i="1" s="1"/>
  <c r="V247" i="1"/>
  <c r="W247" i="1" s="1"/>
  <c r="X247" i="1" s="1"/>
  <c r="V248" i="1"/>
  <c r="W248" i="1" s="1"/>
  <c r="X248" i="1" s="1"/>
  <c r="V249" i="1"/>
  <c r="W249" i="1" s="1"/>
  <c r="X249" i="1" s="1"/>
  <c r="V250" i="1"/>
  <c r="W250" i="1" s="1"/>
  <c r="X250" i="1" s="1"/>
  <c r="V251" i="1"/>
  <c r="W251" i="1" s="1"/>
  <c r="X251" i="1" s="1"/>
  <c r="V252" i="1"/>
  <c r="W252" i="1" s="1"/>
  <c r="X252" i="1" s="1"/>
  <c r="V253" i="1"/>
  <c r="W253" i="1" s="1"/>
  <c r="X253" i="1" s="1"/>
  <c r="V254" i="1"/>
  <c r="W254" i="1" s="1"/>
  <c r="X254" i="1" s="1"/>
  <c r="V255" i="1"/>
  <c r="W255" i="1" s="1"/>
  <c r="X255" i="1" s="1"/>
  <c r="V256" i="1"/>
  <c r="W256" i="1" s="1"/>
  <c r="X256" i="1" s="1"/>
  <c r="V257" i="1"/>
  <c r="W257" i="1" s="1"/>
  <c r="X257" i="1" s="1"/>
  <c r="V258" i="1"/>
  <c r="W258" i="1" s="1"/>
  <c r="X258" i="1" s="1"/>
  <c r="V259" i="1"/>
  <c r="W259" i="1" s="1"/>
  <c r="X259" i="1" s="1"/>
  <c r="V260" i="1"/>
  <c r="W260" i="1" s="1"/>
  <c r="X260" i="1" s="1"/>
  <c r="V261" i="1"/>
  <c r="W261" i="1" s="1"/>
  <c r="X261" i="1" s="1"/>
  <c r="V262" i="1"/>
  <c r="W262" i="1" s="1"/>
  <c r="X262" i="1" s="1"/>
  <c r="V263" i="1"/>
  <c r="W263" i="1" s="1"/>
  <c r="X263" i="1" s="1"/>
  <c r="V264" i="1"/>
  <c r="W264" i="1" s="1"/>
  <c r="X264" i="1" s="1"/>
  <c r="V265" i="1"/>
  <c r="W265" i="1" s="1"/>
  <c r="X265" i="1" s="1"/>
  <c r="V266" i="1"/>
  <c r="W266" i="1" s="1"/>
  <c r="X266" i="1" s="1"/>
  <c r="V267" i="1"/>
  <c r="W267" i="1" s="1"/>
  <c r="X267" i="1" s="1"/>
  <c r="V268" i="1"/>
  <c r="W268" i="1" s="1"/>
  <c r="X268" i="1" s="1"/>
  <c r="V269" i="1"/>
  <c r="W269" i="1" s="1"/>
  <c r="X269" i="1" s="1"/>
  <c r="V270" i="1"/>
  <c r="W270" i="1" s="1"/>
  <c r="X270" i="1" s="1"/>
  <c r="V271" i="1"/>
  <c r="W271" i="1" s="1"/>
  <c r="X271" i="1" s="1"/>
  <c r="V272" i="1"/>
  <c r="W272" i="1" s="1"/>
  <c r="X272" i="1" s="1"/>
  <c r="V273" i="1"/>
  <c r="W273" i="1" s="1"/>
  <c r="X273" i="1" s="1"/>
  <c r="V274" i="1"/>
  <c r="W274" i="1" s="1"/>
  <c r="X274" i="1" s="1"/>
  <c r="V275" i="1"/>
  <c r="W275" i="1" s="1"/>
  <c r="X275" i="1" s="1"/>
  <c r="V276" i="1"/>
  <c r="W276" i="1" s="1"/>
  <c r="X276" i="1" s="1"/>
  <c r="V277" i="1"/>
  <c r="W277" i="1" s="1"/>
  <c r="X277" i="1" s="1"/>
  <c r="V278" i="1"/>
  <c r="W278" i="1" s="1"/>
  <c r="X278" i="1" s="1"/>
  <c r="V279" i="1"/>
  <c r="W279" i="1" s="1"/>
  <c r="X279" i="1" s="1"/>
  <c r="V280" i="1"/>
  <c r="W280" i="1" s="1"/>
  <c r="X280" i="1" s="1"/>
  <c r="V281" i="1"/>
  <c r="W281" i="1" s="1"/>
  <c r="X281" i="1" s="1"/>
  <c r="V282" i="1"/>
  <c r="W282" i="1" s="1"/>
  <c r="X282" i="1" s="1"/>
  <c r="V283" i="1"/>
  <c r="W283" i="1" s="1"/>
  <c r="X283" i="1" s="1"/>
  <c r="V284" i="1"/>
  <c r="W284" i="1" s="1"/>
  <c r="X284" i="1" s="1"/>
  <c r="V285" i="1"/>
  <c r="W285" i="1" s="1"/>
  <c r="X285" i="1" s="1"/>
  <c r="V286" i="1"/>
  <c r="W286" i="1" s="1"/>
  <c r="X286" i="1" s="1"/>
  <c r="V287" i="1"/>
  <c r="W287" i="1" s="1"/>
  <c r="X287" i="1" s="1"/>
  <c r="V288" i="1"/>
  <c r="W288" i="1" s="1"/>
  <c r="X288" i="1" s="1"/>
  <c r="V289" i="1"/>
  <c r="W289" i="1" s="1"/>
  <c r="X289" i="1" s="1"/>
  <c r="V290" i="1"/>
  <c r="W290" i="1" s="1"/>
  <c r="X290" i="1" s="1"/>
  <c r="V291" i="1"/>
  <c r="W291" i="1" s="1"/>
  <c r="X291" i="1" s="1"/>
  <c r="V292" i="1"/>
  <c r="W292" i="1" s="1"/>
  <c r="X292" i="1" s="1"/>
  <c r="V293" i="1"/>
  <c r="W293" i="1" s="1"/>
  <c r="X293" i="1" s="1"/>
  <c r="V294" i="1"/>
  <c r="W294" i="1" s="1"/>
  <c r="X294" i="1" s="1"/>
  <c r="V295" i="1"/>
  <c r="W295" i="1" s="1"/>
  <c r="X295" i="1" s="1"/>
  <c r="V296" i="1"/>
  <c r="W296" i="1" s="1"/>
  <c r="X296" i="1" s="1"/>
  <c r="V297" i="1"/>
  <c r="W297" i="1" s="1"/>
  <c r="X297" i="1" s="1"/>
  <c r="V298" i="1"/>
  <c r="W298" i="1" s="1"/>
  <c r="X298" i="1" s="1"/>
  <c r="V299" i="1"/>
  <c r="W299" i="1" s="1"/>
  <c r="X299" i="1" s="1"/>
  <c r="V300" i="1"/>
  <c r="W300" i="1" s="1"/>
  <c r="X300" i="1" s="1"/>
  <c r="V301" i="1"/>
  <c r="W301" i="1" s="1"/>
  <c r="X301" i="1" s="1"/>
  <c r="V302" i="1"/>
  <c r="W302" i="1" s="1"/>
  <c r="X302" i="1" s="1"/>
  <c r="V303" i="1"/>
  <c r="W303" i="1" s="1"/>
  <c r="X303" i="1" s="1"/>
  <c r="V304" i="1"/>
  <c r="W304" i="1" s="1"/>
  <c r="X304" i="1" s="1"/>
  <c r="V305" i="1"/>
  <c r="W305" i="1" s="1"/>
  <c r="X305" i="1" s="1"/>
  <c r="V306" i="1"/>
  <c r="W306" i="1" s="1"/>
  <c r="X306" i="1" s="1"/>
  <c r="V307" i="1"/>
  <c r="W307" i="1" s="1"/>
  <c r="X307" i="1" s="1"/>
  <c r="V308" i="1"/>
  <c r="W308" i="1" s="1"/>
  <c r="X308" i="1" s="1"/>
  <c r="V309" i="1"/>
  <c r="W309" i="1" s="1"/>
  <c r="X309" i="1" s="1"/>
  <c r="V310" i="1"/>
  <c r="W310" i="1" s="1"/>
  <c r="X310" i="1" s="1"/>
  <c r="V311" i="1"/>
  <c r="W311" i="1" s="1"/>
  <c r="X311" i="1" s="1"/>
  <c r="V312" i="1"/>
  <c r="W312" i="1" s="1"/>
  <c r="X312" i="1" s="1"/>
  <c r="V313" i="1"/>
  <c r="W313" i="1" s="1"/>
  <c r="X313" i="1" s="1"/>
  <c r="V314" i="1"/>
  <c r="W314" i="1" s="1"/>
  <c r="X314" i="1" s="1"/>
  <c r="V315" i="1"/>
  <c r="W315" i="1" s="1"/>
  <c r="X315" i="1" s="1"/>
  <c r="V316" i="1"/>
  <c r="W316" i="1" s="1"/>
  <c r="X316" i="1" s="1"/>
  <c r="V317" i="1"/>
  <c r="W317" i="1" s="1"/>
  <c r="X317" i="1" s="1"/>
  <c r="V318" i="1"/>
  <c r="W318" i="1" s="1"/>
  <c r="X318" i="1" s="1"/>
  <c r="V319" i="1"/>
  <c r="W319" i="1" s="1"/>
  <c r="X319" i="1" s="1"/>
  <c r="V320" i="1"/>
  <c r="W320" i="1" s="1"/>
  <c r="X320" i="1" s="1"/>
  <c r="V321" i="1"/>
  <c r="W321" i="1" s="1"/>
  <c r="X321" i="1" s="1"/>
  <c r="V322" i="1"/>
  <c r="W322" i="1" s="1"/>
  <c r="X322" i="1" s="1"/>
  <c r="V323" i="1"/>
  <c r="W323" i="1" s="1"/>
  <c r="X323" i="1" s="1"/>
  <c r="V324" i="1"/>
  <c r="W324" i="1" s="1"/>
  <c r="X324" i="1" s="1"/>
  <c r="V325" i="1"/>
  <c r="W325" i="1" s="1"/>
  <c r="X325" i="1" s="1"/>
  <c r="V326" i="1"/>
  <c r="W326" i="1" s="1"/>
  <c r="X326" i="1" s="1"/>
  <c r="V327" i="1"/>
  <c r="W327" i="1" s="1"/>
  <c r="X327" i="1" s="1"/>
  <c r="V328" i="1"/>
  <c r="W328" i="1" s="1"/>
  <c r="X328" i="1" s="1"/>
  <c r="V329" i="1"/>
  <c r="W329" i="1" s="1"/>
  <c r="X329" i="1" s="1"/>
  <c r="V330" i="1"/>
  <c r="W330" i="1" s="1"/>
  <c r="X330" i="1" s="1"/>
  <c r="V331" i="1"/>
  <c r="W331" i="1" s="1"/>
  <c r="X331" i="1" s="1"/>
  <c r="V332" i="1"/>
  <c r="W332" i="1" s="1"/>
  <c r="X332" i="1" s="1"/>
  <c r="V333" i="1"/>
  <c r="W333" i="1" s="1"/>
  <c r="X333" i="1" s="1"/>
  <c r="V334" i="1"/>
  <c r="W334" i="1" s="1"/>
  <c r="X334" i="1" s="1"/>
  <c r="V335" i="1"/>
  <c r="W335" i="1" s="1"/>
  <c r="X335" i="1" s="1"/>
  <c r="V336" i="1"/>
  <c r="W336" i="1" s="1"/>
  <c r="X336" i="1" s="1"/>
  <c r="V337" i="1"/>
  <c r="W337" i="1" s="1"/>
  <c r="X337" i="1" s="1"/>
  <c r="V338" i="1"/>
  <c r="W338" i="1" s="1"/>
  <c r="X338" i="1" s="1"/>
  <c r="V339" i="1"/>
  <c r="W339" i="1" s="1"/>
  <c r="X339" i="1" s="1"/>
  <c r="V340" i="1"/>
  <c r="W340" i="1" s="1"/>
  <c r="X340" i="1" s="1"/>
  <c r="V341" i="1"/>
  <c r="W341" i="1" s="1"/>
  <c r="X341" i="1" s="1"/>
  <c r="V342" i="1"/>
  <c r="W342" i="1" s="1"/>
  <c r="X342" i="1" s="1"/>
  <c r="V343" i="1"/>
  <c r="W343" i="1" s="1"/>
  <c r="X343" i="1" s="1"/>
  <c r="V344" i="1"/>
  <c r="W344" i="1" s="1"/>
  <c r="X344" i="1" s="1"/>
  <c r="V345" i="1"/>
  <c r="W345" i="1" s="1"/>
  <c r="X345" i="1" s="1"/>
  <c r="V346" i="1"/>
  <c r="W346" i="1" s="1"/>
  <c r="X346" i="1" s="1"/>
  <c r="V347" i="1"/>
  <c r="W347" i="1" s="1"/>
  <c r="X347" i="1" s="1"/>
  <c r="V348" i="1"/>
  <c r="W348" i="1" s="1"/>
  <c r="X348" i="1" s="1"/>
  <c r="V349" i="1"/>
  <c r="W349" i="1" s="1"/>
  <c r="X349" i="1" s="1"/>
  <c r="V350" i="1"/>
  <c r="W350" i="1" s="1"/>
  <c r="X350" i="1" s="1"/>
  <c r="V351" i="1"/>
  <c r="W351" i="1" s="1"/>
  <c r="X351" i="1" s="1"/>
  <c r="V352" i="1"/>
  <c r="W352" i="1" s="1"/>
  <c r="X352" i="1" s="1"/>
  <c r="V353" i="1"/>
  <c r="W353" i="1" s="1"/>
  <c r="X353" i="1" s="1"/>
  <c r="V354" i="1"/>
  <c r="W354" i="1" s="1"/>
  <c r="X354" i="1" s="1"/>
  <c r="V355" i="1"/>
  <c r="W355" i="1" s="1"/>
  <c r="X355" i="1" s="1"/>
  <c r="V356" i="1"/>
  <c r="W356" i="1" s="1"/>
  <c r="X356" i="1" s="1"/>
  <c r="V357" i="1"/>
  <c r="W357" i="1" s="1"/>
  <c r="X357" i="1" s="1"/>
  <c r="V358" i="1"/>
  <c r="W358" i="1" s="1"/>
  <c r="X358" i="1" s="1"/>
  <c r="V359" i="1"/>
  <c r="W359" i="1" s="1"/>
  <c r="X359" i="1" s="1"/>
  <c r="V360" i="1"/>
  <c r="W360" i="1" s="1"/>
  <c r="X360" i="1" s="1"/>
  <c r="V361" i="1"/>
  <c r="W361" i="1" s="1"/>
  <c r="X361" i="1" s="1"/>
  <c r="V362" i="1"/>
  <c r="W362" i="1" s="1"/>
  <c r="X362" i="1" s="1"/>
  <c r="V363" i="1"/>
  <c r="W363" i="1" s="1"/>
  <c r="X363" i="1" s="1"/>
  <c r="V364" i="1"/>
  <c r="W364" i="1" s="1"/>
  <c r="X364" i="1" s="1"/>
  <c r="V365" i="1"/>
  <c r="W365" i="1" s="1"/>
  <c r="X365" i="1" s="1"/>
  <c r="V366" i="1"/>
  <c r="W366" i="1" s="1"/>
  <c r="X366" i="1" s="1"/>
  <c r="V367" i="1"/>
  <c r="W367" i="1" s="1"/>
  <c r="X367" i="1" s="1"/>
  <c r="V368" i="1"/>
  <c r="W368" i="1" s="1"/>
  <c r="X368" i="1" s="1"/>
  <c r="V369" i="1"/>
  <c r="W369" i="1" s="1"/>
  <c r="X369" i="1" s="1"/>
  <c r="V370" i="1"/>
  <c r="W370" i="1" s="1"/>
  <c r="X370" i="1" s="1"/>
  <c r="V371" i="1"/>
  <c r="W371" i="1" s="1"/>
  <c r="X371" i="1" s="1"/>
  <c r="V372" i="1"/>
  <c r="W372" i="1" s="1"/>
  <c r="X372" i="1" s="1"/>
  <c r="V373" i="1"/>
  <c r="W373" i="1" s="1"/>
  <c r="X373" i="1" s="1"/>
  <c r="V374" i="1"/>
  <c r="W374" i="1" s="1"/>
  <c r="X374" i="1" s="1"/>
  <c r="V375" i="1"/>
  <c r="W375" i="1" s="1"/>
  <c r="X375" i="1" s="1"/>
  <c r="V376" i="1"/>
  <c r="W376" i="1" s="1"/>
  <c r="X376" i="1" s="1"/>
  <c r="V377" i="1"/>
  <c r="W377" i="1" s="1"/>
  <c r="X377" i="1" s="1"/>
  <c r="V378" i="1"/>
  <c r="W378" i="1" s="1"/>
  <c r="X378" i="1" s="1"/>
  <c r="V379" i="1"/>
  <c r="W379" i="1" s="1"/>
  <c r="X379" i="1" s="1"/>
  <c r="V380" i="1"/>
  <c r="W380" i="1" s="1"/>
  <c r="X380" i="1" s="1"/>
  <c r="V381" i="1"/>
  <c r="W381" i="1" s="1"/>
  <c r="X381" i="1" s="1"/>
  <c r="V382" i="1"/>
  <c r="W382" i="1" s="1"/>
  <c r="X382" i="1" s="1"/>
  <c r="V383" i="1"/>
  <c r="W383" i="1" s="1"/>
  <c r="X383" i="1" s="1"/>
  <c r="V384" i="1"/>
  <c r="W384" i="1" s="1"/>
  <c r="X384" i="1" s="1"/>
  <c r="V385" i="1"/>
  <c r="W385" i="1" s="1"/>
  <c r="X385" i="1" s="1"/>
  <c r="V386" i="1"/>
  <c r="W386" i="1" s="1"/>
  <c r="X386" i="1" s="1"/>
  <c r="V387" i="1"/>
  <c r="W387" i="1" s="1"/>
  <c r="X387" i="1" s="1"/>
  <c r="V388" i="1"/>
  <c r="W388" i="1" s="1"/>
  <c r="X388" i="1" s="1"/>
  <c r="V389" i="1"/>
  <c r="W389" i="1" s="1"/>
  <c r="X389" i="1" s="1"/>
  <c r="V390" i="1"/>
  <c r="W390" i="1" s="1"/>
  <c r="X390" i="1" s="1"/>
  <c r="V391" i="1"/>
  <c r="W391" i="1" s="1"/>
  <c r="X391" i="1" s="1"/>
  <c r="V392" i="1"/>
  <c r="W392" i="1" s="1"/>
  <c r="X392" i="1" s="1"/>
  <c r="V393" i="1"/>
  <c r="W393" i="1" s="1"/>
  <c r="X393" i="1" s="1"/>
  <c r="V394" i="1"/>
  <c r="W394" i="1" s="1"/>
  <c r="X394" i="1" s="1"/>
  <c r="V395" i="1"/>
  <c r="W395" i="1" s="1"/>
  <c r="X395" i="1" s="1"/>
  <c r="V396" i="1"/>
  <c r="W396" i="1" s="1"/>
  <c r="X396" i="1" s="1"/>
  <c r="V397" i="1"/>
  <c r="W397" i="1" s="1"/>
  <c r="X397" i="1" s="1"/>
  <c r="V398" i="1"/>
  <c r="W398" i="1" s="1"/>
  <c r="X398" i="1" s="1"/>
  <c r="V399" i="1"/>
  <c r="W399" i="1" s="1"/>
  <c r="X399" i="1" s="1"/>
  <c r="V400" i="1"/>
  <c r="W400" i="1" s="1"/>
  <c r="X400" i="1" s="1"/>
  <c r="V401" i="1"/>
  <c r="W401" i="1" s="1"/>
  <c r="X401" i="1" s="1"/>
  <c r="V402" i="1"/>
  <c r="W402" i="1" s="1"/>
  <c r="X402" i="1" s="1"/>
  <c r="V403" i="1"/>
  <c r="W403" i="1" s="1"/>
  <c r="X403" i="1" s="1"/>
  <c r="V404" i="1"/>
  <c r="W404" i="1" s="1"/>
  <c r="X404" i="1" s="1"/>
  <c r="V405" i="1"/>
  <c r="W405" i="1" s="1"/>
  <c r="X405" i="1" s="1"/>
  <c r="V406" i="1"/>
  <c r="W406" i="1" s="1"/>
  <c r="X406" i="1" s="1"/>
  <c r="V407" i="1"/>
  <c r="W407" i="1" s="1"/>
  <c r="X407" i="1" s="1"/>
  <c r="V408" i="1"/>
  <c r="W408" i="1" s="1"/>
  <c r="X408" i="1" s="1"/>
  <c r="V409" i="1"/>
  <c r="W409" i="1" s="1"/>
  <c r="X409" i="1" s="1"/>
  <c r="V410" i="1"/>
  <c r="W410" i="1" s="1"/>
  <c r="X410" i="1" s="1"/>
  <c r="V411" i="1"/>
  <c r="W411" i="1" s="1"/>
  <c r="X411" i="1" s="1"/>
  <c r="V412" i="1"/>
  <c r="W412" i="1" s="1"/>
  <c r="X412" i="1" s="1"/>
  <c r="V413" i="1"/>
  <c r="W413" i="1" s="1"/>
  <c r="X413" i="1" s="1"/>
  <c r="V414" i="1"/>
  <c r="W414" i="1" s="1"/>
  <c r="X414" i="1" s="1"/>
  <c r="V415" i="1"/>
  <c r="W415" i="1" s="1"/>
  <c r="X415" i="1" s="1"/>
  <c r="V416" i="1"/>
  <c r="W416" i="1" s="1"/>
  <c r="X416" i="1" s="1"/>
  <c r="V417" i="1"/>
  <c r="W417" i="1" s="1"/>
  <c r="X417" i="1" s="1"/>
  <c r="V418" i="1"/>
  <c r="W418" i="1" s="1"/>
  <c r="X418" i="1" s="1"/>
  <c r="V419" i="1"/>
  <c r="W419" i="1" s="1"/>
  <c r="X419" i="1" s="1"/>
  <c r="V420" i="1"/>
  <c r="W420" i="1" s="1"/>
  <c r="X420" i="1" s="1"/>
  <c r="V421" i="1"/>
  <c r="W421" i="1" s="1"/>
  <c r="X421" i="1" s="1"/>
  <c r="V422" i="1"/>
  <c r="W422" i="1" s="1"/>
  <c r="X422" i="1" s="1"/>
  <c r="V423" i="1"/>
  <c r="W423" i="1" s="1"/>
  <c r="X423" i="1" s="1"/>
  <c r="V424" i="1"/>
  <c r="W424" i="1" s="1"/>
  <c r="X424" i="1" s="1"/>
  <c r="V425" i="1"/>
  <c r="W425" i="1" s="1"/>
  <c r="X425" i="1" s="1"/>
  <c r="V426" i="1"/>
  <c r="W426" i="1" s="1"/>
  <c r="X426" i="1" s="1"/>
  <c r="V427" i="1"/>
  <c r="W427" i="1" s="1"/>
  <c r="X427" i="1" s="1"/>
  <c r="V428" i="1"/>
  <c r="W428" i="1" s="1"/>
  <c r="X428" i="1" s="1"/>
  <c r="V429" i="1"/>
  <c r="W429" i="1" s="1"/>
  <c r="X429" i="1" s="1"/>
  <c r="V430" i="1"/>
  <c r="W430" i="1" s="1"/>
  <c r="X430" i="1" s="1"/>
  <c r="V431" i="1"/>
  <c r="W431" i="1" s="1"/>
  <c r="X431" i="1" s="1"/>
  <c r="V432" i="1"/>
  <c r="W432" i="1" s="1"/>
  <c r="X432" i="1" s="1"/>
  <c r="V433" i="1"/>
  <c r="W433" i="1" s="1"/>
  <c r="X433" i="1" s="1"/>
  <c r="V434" i="1"/>
  <c r="W434" i="1" s="1"/>
  <c r="X434" i="1" s="1"/>
  <c r="V435" i="1"/>
  <c r="W435" i="1" s="1"/>
  <c r="X435" i="1" s="1"/>
  <c r="V436" i="1"/>
  <c r="W436" i="1" s="1"/>
  <c r="X436" i="1" s="1"/>
  <c r="V437" i="1"/>
  <c r="W437" i="1" s="1"/>
  <c r="X437" i="1" s="1"/>
  <c r="V438" i="1"/>
  <c r="W438" i="1" s="1"/>
  <c r="X438" i="1" s="1"/>
  <c r="V439" i="1"/>
  <c r="W439" i="1" s="1"/>
  <c r="X439" i="1" s="1"/>
  <c r="V440" i="1"/>
  <c r="W440" i="1" s="1"/>
  <c r="X440" i="1" s="1"/>
  <c r="V441" i="1"/>
  <c r="W441" i="1" s="1"/>
  <c r="X441" i="1" s="1"/>
  <c r="V442" i="1"/>
  <c r="W442" i="1" s="1"/>
  <c r="X442" i="1" s="1"/>
  <c r="V443" i="1"/>
  <c r="W443" i="1" s="1"/>
  <c r="X443" i="1" s="1"/>
  <c r="V444" i="1"/>
  <c r="W444" i="1" s="1"/>
  <c r="X444" i="1" s="1"/>
  <c r="V445" i="1"/>
  <c r="W445" i="1" s="1"/>
  <c r="X445" i="1" s="1"/>
  <c r="V446" i="1"/>
  <c r="W446" i="1" s="1"/>
  <c r="X446" i="1" s="1"/>
  <c r="V447" i="1"/>
  <c r="W447" i="1" s="1"/>
  <c r="X447" i="1" s="1"/>
  <c r="V448" i="1"/>
  <c r="W448" i="1" s="1"/>
  <c r="X448" i="1" s="1"/>
  <c r="V449" i="1"/>
  <c r="W449" i="1" s="1"/>
  <c r="X449" i="1" s="1"/>
  <c r="V450" i="1"/>
  <c r="W450" i="1" s="1"/>
  <c r="X450" i="1" s="1"/>
  <c r="V451" i="1"/>
  <c r="W451" i="1" s="1"/>
  <c r="X451" i="1" s="1"/>
  <c r="V452" i="1"/>
  <c r="W452" i="1" s="1"/>
  <c r="X452" i="1" s="1"/>
  <c r="V453" i="1"/>
  <c r="W453" i="1" s="1"/>
  <c r="X453" i="1" s="1"/>
  <c r="V454" i="1"/>
  <c r="W454" i="1" s="1"/>
  <c r="X454" i="1" s="1"/>
  <c r="V455" i="1"/>
  <c r="W455" i="1" s="1"/>
  <c r="X455" i="1" s="1"/>
  <c r="V456" i="1"/>
  <c r="W456" i="1" s="1"/>
  <c r="X456" i="1" s="1"/>
  <c r="V457" i="1"/>
  <c r="W457" i="1" s="1"/>
  <c r="X457" i="1" s="1"/>
  <c r="V458" i="1"/>
  <c r="W458" i="1" s="1"/>
  <c r="X458" i="1" s="1"/>
  <c r="V459" i="1"/>
  <c r="W459" i="1" s="1"/>
  <c r="X459" i="1" s="1"/>
  <c r="V460" i="1"/>
  <c r="W460" i="1" s="1"/>
  <c r="X460" i="1" s="1"/>
  <c r="V461" i="1"/>
  <c r="W461" i="1" s="1"/>
  <c r="X461" i="1" s="1"/>
  <c r="V462" i="1"/>
  <c r="W462" i="1" s="1"/>
  <c r="X462" i="1" s="1"/>
  <c r="V463" i="1"/>
  <c r="W463" i="1" s="1"/>
  <c r="X463" i="1" s="1"/>
  <c r="V464" i="1"/>
  <c r="W464" i="1" s="1"/>
  <c r="X464" i="1" s="1"/>
  <c r="V465" i="1"/>
  <c r="W465" i="1" s="1"/>
  <c r="X465" i="1" s="1"/>
  <c r="V466" i="1"/>
  <c r="W466" i="1" s="1"/>
  <c r="X466" i="1" s="1"/>
  <c r="V467" i="1"/>
  <c r="W467" i="1" s="1"/>
  <c r="X467" i="1" s="1"/>
  <c r="V468" i="1"/>
  <c r="W468" i="1" s="1"/>
  <c r="X468" i="1" s="1"/>
  <c r="V469" i="1"/>
  <c r="W469" i="1" s="1"/>
  <c r="X469" i="1" s="1"/>
  <c r="V470" i="1"/>
  <c r="W470" i="1" s="1"/>
  <c r="X470" i="1" s="1"/>
  <c r="V471" i="1"/>
  <c r="W471" i="1" s="1"/>
  <c r="X471" i="1" s="1"/>
  <c r="V472" i="1"/>
  <c r="W472" i="1" s="1"/>
  <c r="X472" i="1" s="1"/>
  <c r="V473" i="1"/>
  <c r="W473" i="1" s="1"/>
  <c r="X473" i="1" s="1"/>
  <c r="V474" i="1"/>
  <c r="W474" i="1" s="1"/>
  <c r="X474" i="1" s="1"/>
  <c r="V475" i="1"/>
  <c r="W475" i="1" s="1"/>
  <c r="X475" i="1" s="1"/>
  <c r="V476" i="1"/>
  <c r="W476" i="1" s="1"/>
  <c r="X476" i="1" s="1"/>
  <c r="V477" i="1"/>
  <c r="W477" i="1" s="1"/>
  <c r="X477" i="1" s="1"/>
  <c r="V478" i="1"/>
  <c r="W478" i="1" s="1"/>
  <c r="X478" i="1" s="1"/>
  <c r="V479" i="1"/>
  <c r="W479" i="1" s="1"/>
  <c r="X479" i="1" s="1"/>
  <c r="V480" i="1"/>
  <c r="W480" i="1" s="1"/>
  <c r="X480" i="1" s="1"/>
  <c r="V481" i="1"/>
  <c r="W481" i="1" s="1"/>
  <c r="X481" i="1" s="1"/>
  <c r="V482" i="1"/>
  <c r="W482" i="1" s="1"/>
  <c r="X482" i="1" s="1"/>
  <c r="V483" i="1"/>
  <c r="W483" i="1" s="1"/>
  <c r="X483" i="1" s="1"/>
  <c r="V484" i="1"/>
  <c r="W484" i="1" s="1"/>
  <c r="X484" i="1" s="1"/>
  <c r="V485" i="1"/>
  <c r="W485" i="1" s="1"/>
  <c r="X485" i="1" s="1"/>
  <c r="V486" i="1"/>
  <c r="W486" i="1" s="1"/>
  <c r="X486" i="1" s="1"/>
  <c r="V487" i="1"/>
  <c r="W487" i="1" s="1"/>
  <c r="X487" i="1" s="1"/>
  <c r="V488" i="1"/>
  <c r="W488" i="1" s="1"/>
  <c r="X488" i="1" s="1"/>
  <c r="V489" i="1"/>
  <c r="W489" i="1" s="1"/>
  <c r="X489" i="1" s="1"/>
  <c r="V490" i="1"/>
  <c r="W490" i="1" s="1"/>
  <c r="X490" i="1" s="1"/>
  <c r="V491" i="1"/>
  <c r="W491" i="1" s="1"/>
  <c r="X491" i="1" s="1"/>
  <c r="V492" i="1"/>
  <c r="W492" i="1" s="1"/>
  <c r="X492" i="1" s="1"/>
  <c r="V493" i="1"/>
  <c r="W493" i="1" s="1"/>
  <c r="X493" i="1" s="1"/>
  <c r="V494" i="1"/>
  <c r="W494" i="1" s="1"/>
  <c r="X494" i="1" s="1"/>
  <c r="V495" i="1"/>
  <c r="W495" i="1" s="1"/>
  <c r="X495" i="1" s="1"/>
  <c r="V496" i="1"/>
  <c r="W496" i="1" s="1"/>
  <c r="X496" i="1" s="1"/>
  <c r="V497" i="1"/>
  <c r="W497" i="1" s="1"/>
  <c r="X497" i="1" s="1"/>
  <c r="V498" i="1"/>
  <c r="W498" i="1" s="1"/>
  <c r="X498" i="1" s="1"/>
  <c r="V499" i="1"/>
  <c r="W499" i="1" s="1"/>
  <c r="X499" i="1" s="1"/>
  <c r="V500" i="1"/>
  <c r="W500" i="1" s="1"/>
  <c r="X500" i="1" s="1"/>
  <c r="V501" i="1"/>
  <c r="W501" i="1" s="1"/>
  <c r="X501" i="1" s="1"/>
  <c r="V502" i="1"/>
  <c r="W502" i="1" s="1"/>
  <c r="X502" i="1" s="1"/>
  <c r="V503" i="1"/>
  <c r="W503" i="1" s="1"/>
  <c r="X503" i="1" s="1"/>
  <c r="V504" i="1"/>
  <c r="W504" i="1" s="1"/>
  <c r="X504" i="1" s="1"/>
  <c r="V505" i="1"/>
  <c r="W505" i="1" s="1"/>
  <c r="X505" i="1" s="1"/>
  <c r="V506" i="1"/>
  <c r="W506" i="1" s="1"/>
  <c r="X506" i="1" s="1"/>
  <c r="V507" i="1"/>
  <c r="W507" i="1" s="1"/>
  <c r="X507" i="1" s="1"/>
  <c r="V508" i="1"/>
  <c r="W508" i="1" s="1"/>
  <c r="X508" i="1" s="1"/>
  <c r="V509" i="1"/>
  <c r="W509" i="1" s="1"/>
  <c r="X509" i="1" s="1"/>
  <c r="V510" i="1"/>
  <c r="W510" i="1" s="1"/>
  <c r="X510" i="1" s="1"/>
  <c r="V511" i="1"/>
  <c r="W511" i="1" s="1"/>
  <c r="X511" i="1" s="1"/>
  <c r="V512" i="1"/>
  <c r="W512" i="1" s="1"/>
  <c r="X512" i="1" s="1"/>
  <c r="V513" i="1"/>
  <c r="W513" i="1" s="1"/>
  <c r="X513" i="1" s="1"/>
  <c r="V514" i="1"/>
  <c r="W514" i="1" s="1"/>
  <c r="X514" i="1" s="1"/>
  <c r="V515" i="1"/>
  <c r="W515" i="1" s="1"/>
  <c r="X515" i="1" s="1"/>
  <c r="V516" i="1"/>
  <c r="W516" i="1" s="1"/>
  <c r="X516" i="1" s="1"/>
  <c r="V517" i="1"/>
  <c r="W517" i="1" s="1"/>
  <c r="X517" i="1" s="1"/>
  <c r="V518" i="1"/>
  <c r="W518" i="1" s="1"/>
  <c r="X518" i="1" s="1"/>
  <c r="V519" i="1"/>
  <c r="W519" i="1" s="1"/>
  <c r="X519" i="1" s="1"/>
  <c r="V520" i="1"/>
  <c r="W520" i="1" s="1"/>
  <c r="X520" i="1" s="1"/>
  <c r="V521" i="1"/>
  <c r="W521" i="1" s="1"/>
  <c r="X521" i="1" s="1"/>
  <c r="V522" i="1"/>
  <c r="W522" i="1" s="1"/>
  <c r="X522" i="1" s="1"/>
  <c r="V523" i="1"/>
  <c r="W523" i="1" s="1"/>
  <c r="X523" i="1" s="1"/>
  <c r="V524" i="1"/>
  <c r="W524" i="1" s="1"/>
  <c r="X524" i="1" s="1"/>
  <c r="V525" i="1"/>
  <c r="W525" i="1" s="1"/>
  <c r="X525" i="1" s="1"/>
  <c r="V526" i="1"/>
  <c r="W526" i="1" s="1"/>
  <c r="X526" i="1" s="1"/>
  <c r="V527" i="1"/>
  <c r="W527" i="1" s="1"/>
  <c r="X527" i="1" s="1"/>
  <c r="V528" i="1"/>
  <c r="W528" i="1" s="1"/>
  <c r="X528" i="1" s="1"/>
  <c r="V529" i="1"/>
  <c r="W529" i="1" s="1"/>
  <c r="X529" i="1" s="1"/>
  <c r="V530" i="1"/>
  <c r="W530" i="1" s="1"/>
  <c r="X530" i="1" s="1"/>
  <c r="V531" i="1"/>
  <c r="W531" i="1" s="1"/>
  <c r="X531" i="1" s="1"/>
  <c r="V532" i="1"/>
  <c r="W532" i="1" s="1"/>
  <c r="X532" i="1" s="1"/>
  <c r="V533" i="1"/>
  <c r="W533" i="1" s="1"/>
  <c r="X533" i="1" s="1"/>
  <c r="V534" i="1"/>
  <c r="W534" i="1" s="1"/>
  <c r="X534" i="1" s="1"/>
  <c r="V535" i="1"/>
  <c r="W535" i="1" s="1"/>
  <c r="X535" i="1" s="1"/>
  <c r="V536" i="1"/>
  <c r="W536" i="1" s="1"/>
  <c r="X536" i="1" s="1"/>
  <c r="V537" i="1"/>
  <c r="W537" i="1" s="1"/>
  <c r="X537" i="1" s="1"/>
  <c r="V538" i="1"/>
  <c r="W538" i="1" s="1"/>
  <c r="X538" i="1" s="1"/>
  <c r="V539" i="1"/>
  <c r="W539" i="1" s="1"/>
  <c r="X539" i="1" s="1"/>
  <c r="V540" i="1"/>
  <c r="W540" i="1" s="1"/>
  <c r="X540" i="1" s="1"/>
  <c r="V541" i="1"/>
  <c r="W541" i="1" s="1"/>
  <c r="X541" i="1" s="1"/>
  <c r="V542" i="1"/>
  <c r="W542" i="1" s="1"/>
  <c r="X542" i="1" s="1"/>
  <c r="V543" i="1"/>
  <c r="W543" i="1" s="1"/>
  <c r="X543" i="1" s="1"/>
  <c r="V544" i="1"/>
  <c r="W544" i="1" s="1"/>
  <c r="X544" i="1" s="1"/>
  <c r="V545" i="1"/>
  <c r="W545" i="1" s="1"/>
  <c r="X545" i="1" s="1"/>
  <c r="V546" i="1"/>
  <c r="W546" i="1" s="1"/>
  <c r="X546" i="1" s="1"/>
  <c r="V547" i="1"/>
  <c r="W547" i="1" s="1"/>
  <c r="X547" i="1" s="1"/>
  <c r="V548" i="1"/>
  <c r="W548" i="1" s="1"/>
  <c r="X548" i="1" s="1"/>
  <c r="V549" i="1"/>
  <c r="W549" i="1" s="1"/>
  <c r="X549" i="1" s="1"/>
  <c r="V550" i="1"/>
  <c r="W550" i="1" s="1"/>
  <c r="X550" i="1" s="1"/>
  <c r="V551" i="1"/>
  <c r="W551" i="1" s="1"/>
  <c r="X551" i="1" s="1"/>
  <c r="V552" i="1"/>
  <c r="W552" i="1" s="1"/>
  <c r="X552" i="1" s="1"/>
  <c r="V553" i="1"/>
  <c r="W553" i="1" s="1"/>
  <c r="X553" i="1" s="1"/>
  <c r="V554" i="1"/>
  <c r="W554" i="1" s="1"/>
  <c r="X554" i="1" s="1"/>
  <c r="V555" i="1"/>
  <c r="W555" i="1" s="1"/>
  <c r="X555" i="1" s="1"/>
  <c r="V556" i="1"/>
  <c r="W556" i="1" s="1"/>
  <c r="X556" i="1" s="1"/>
  <c r="V557" i="1"/>
  <c r="W557" i="1" s="1"/>
  <c r="X557" i="1" s="1"/>
  <c r="V558" i="1"/>
  <c r="W558" i="1" s="1"/>
  <c r="X558" i="1" s="1"/>
  <c r="V559" i="1"/>
  <c r="W559" i="1" s="1"/>
  <c r="X559" i="1" s="1"/>
  <c r="V560" i="1"/>
  <c r="W560" i="1" s="1"/>
  <c r="X560" i="1" s="1"/>
  <c r="V561" i="1"/>
  <c r="W561" i="1" s="1"/>
  <c r="X561" i="1" s="1"/>
  <c r="V562" i="1"/>
  <c r="W562" i="1" s="1"/>
  <c r="X562" i="1" s="1"/>
  <c r="V563" i="1"/>
  <c r="W563" i="1" s="1"/>
  <c r="X563" i="1" s="1"/>
  <c r="V564" i="1"/>
  <c r="W564" i="1" s="1"/>
  <c r="X564" i="1" s="1"/>
  <c r="V565" i="1"/>
  <c r="W565" i="1" s="1"/>
  <c r="X565" i="1" s="1"/>
  <c r="V566" i="1"/>
  <c r="W566" i="1" s="1"/>
  <c r="X566" i="1" s="1"/>
  <c r="V567" i="1"/>
  <c r="W567" i="1" s="1"/>
  <c r="X567" i="1" s="1"/>
  <c r="V568" i="1"/>
  <c r="W568" i="1" s="1"/>
  <c r="X568" i="1" s="1"/>
  <c r="V569" i="1"/>
  <c r="W569" i="1" s="1"/>
  <c r="X569" i="1" s="1"/>
  <c r="V570" i="1"/>
  <c r="W570" i="1" s="1"/>
  <c r="X570" i="1" s="1"/>
  <c r="V571" i="1"/>
  <c r="W571" i="1" s="1"/>
  <c r="X571" i="1" s="1"/>
  <c r="V572" i="1"/>
  <c r="W572" i="1" s="1"/>
  <c r="X572" i="1" s="1"/>
  <c r="V573" i="1"/>
  <c r="W573" i="1" s="1"/>
  <c r="X573" i="1" s="1"/>
  <c r="V574" i="1"/>
  <c r="W574" i="1" s="1"/>
  <c r="X574" i="1" s="1"/>
  <c r="V575" i="1"/>
  <c r="W575" i="1" s="1"/>
  <c r="X575" i="1" s="1"/>
  <c r="V576" i="1"/>
  <c r="W576" i="1" s="1"/>
  <c r="X576" i="1" s="1"/>
  <c r="V577" i="1"/>
  <c r="W577" i="1" s="1"/>
  <c r="X577" i="1" s="1"/>
  <c r="V578" i="1"/>
  <c r="W578" i="1" s="1"/>
  <c r="X578" i="1" s="1"/>
  <c r="V579" i="1"/>
  <c r="W579" i="1" s="1"/>
  <c r="X579" i="1" s="1"/>
  <c r="V580" i="1"/>
  <c r="W580" i="1" s="1"/>
  <c r="X580" i="1" s="1"/>
  <c r="V581" i="1"/>
  <c r="W581" i="1" s="1"/>
  <c r="X581" i="1" s="1"/>
  <c r="V582" i="1"/>
  <c r="W582" i="1" s="1"/>
  <c r="X582" i="1" s="1"/>
  <c r="V583" i="1"/>
  <c r="W583" i="1" s="1"/>
  <c r="X583" i="1" s="1"/>
  <c r="V584" i="1"/>
  <c r="W584" i="1" s="1"/>
  <c r="X584" i="1" s="1"/>
  <c r="V585" i="1"/>
  <c r="W585" i="1" s="1"/>
  <c r="X585" i="1" s="1"/>
  <c r="V586" i="1"/>
  <c r="W586" i="1" s="1"/>
  <c r="X586" i="1" s="1"/>
  <c r="V587" i="1"/>
  <c r="W587" i="1" s="1"/>
  <c r="X587" i="1" s="1"/>
  <c r="V588" i="1"/>
  <c r="W588" i="1" s="1"/>
  <c r="X588" i="1" s="1"/>
  <c r="V589" i="1"/>
  <c r="W589" i="1" s="1"/>
  <c r="X589" i="1" s="1"/>
  <c r="V590" i="1"/>
  <c r="W590" i="1" s="1"/>
  <c r="X590" i="1" s="1"/>
  <c r="V591" i="1"/>
  <c r="W591" i="1" s="1"/>
  <c r="X591" i="1" s="1"/>
  <c r="V592" i="1"/>
  <c r="W592" i="1" s="1"/>
  <c r="X592" i="1" s="1"/>
  <c r="V593" i="1"/>
  <c r="W593" i="1" s="1"/>
  <c r="X593" i="1" s="1"/>
  <c r="V594" i="1"/>
  <c r="W594" i="1" s="1"/>
  <c r="X594" i="1" s="1"/>
  <c r="V595" i="1"/>
  <c r="W595" i="1" s="1"/>
  <c r="X595" i="1" s="1"/>
  <c r="V596" i="1"/>
  <c r="W596" i="1" s="1"/>
  <c r="X596" i="1" s="1"/>
  <c r="V597" i="1"/>
  <c r="W597" i="1" s="1"/>
  <c r="X597" i="1" s="1"/>
  <c r="V598" i="1"/>
  <c r="W598" i="1" s="1"/>
  <c r="X598" i="1" s="1"/>
  <c r="V599" i="1"/>
  <c r="W599" i="1" s="1"/>
  <c r="X599" i="1" s="1"/>
  <c r="V600" i="1"/>
  <c r="W600" i="1" s="1"/>
  <c r="X600" i="1" s="1"/>
  <c r="V601" i="1"/>
  <c r="W601" i="1" s="1"/>
  <c r="X601" i="1" s="1"/>
  <c r="V602" i="1"/>
  <c r="W602" i="1" s="1"/>
  <c r="X602" i="1" s="1"/>
  <c r="V603" i="1"/>
  <c r="W603" i="1" s="1"/>
  <c r="X603" i="1" s="1"/>
  <c r="V604" i="1"/>
  <c r="W604" i="1" s="1"/>
  <c r="X604" i="1" s="1"/>
  <c r="V605" i="1"/>
  <c r="W605" i="1" s="1"/>
  <c r="X605" i="1" s="1"/>
  <c r="V606" i="1"/>
  <c r="W606" i="1" s="1"/>
  <c r="X606" i="1" s="1"/>
  <c r="V607" i="1"/>
  <c r="W607" i="1" s="1"/>
  <c r="X607" i="1" s="1"/>
  <c r="V608" i="1"/>
  <c r="W608" i="1" s="1"/>
  <c r="X608" i="1" s="1"/>
  <c r="V609" i="1"/>
  <c r="W609" i="1" s="1"/>
  <c r="X609" i="1" s="1"/>
  <c r="V610" i="1"/>
  <c r="W610" i="1" s="1"/>
  <c r="X610" i="1" s="1"/>
  <c r="V611" i="1"/>
  <c r="W611" i="1" s="1"/>
  <c r="X611" i="1" s="1"/>
  <c r="V612" i="1"/>
  <c r="W612" i="1" s="1"/>
  <c r="X612" i="1" s="1"/>
  <c r="V613" i="1"/>
  <c r="W613" i="1" s="1"/>
  <c r="X613" i="1" s="1"/>
  <c r="V614" i="1"/>
  <c r="W614" i="1" s="1"/>
  <c r="X614" i="1" s="1"/>
  <c r="V615" i="1"/>
  <c r="W615" i="1" s="1"/>
  <c r="X615" i="1" s="1"/>
  <c r="V616" i="1"/>
  <c r="W616" i="1" s="1"/>
  <c r="X616" i="1" s="1"/>
  <c r="V617" i="1"/>
  <c r="W617" i="1" s="1"/>
  <c r="X617" i="1" s="1"/>
  <c r="V618" i="1"/>
  <c r="W618" i="1" s="1"/>
  <c r="X618" i="1" s="1"/>
  <c r="V619" i="1"/>
  <c r="W619" i="1" s="1"/>
  <c r="X619" i="1" s="1"/>
  <c r="V620" i="1"/>
  <c r="W620" i="1" s="1"/>
  <c r="X620" i="1" s="1"/>
  <c r="V621" i="1"/>
  <c r="W621" i="1" s="1"/>
  <c r="X621" i="1" s="1"/>
  <c r="V622" i="1"/>
  <c r="W622" i="1" s="1"/>
  <c r="X622" i="1" s="1"/>
  <c r="V623" i="1"/>
  <c r="W623" i="1" s="1"/>
  <c r="X623" i="1" s="1"/>
  <c r="V624" i="1"/>
  <c r="W624" i="1" s="1"/>
  <c r="X624" i="1" s="1"/>
  <c r="V625" i="1"/>
  <c r="W625" i="1" s="1"/>
  <c r="X625" i="1" s="1"/>
  <c r="V626" i="1"/>
  <c r="W626" i="1" s="1"/>
  <c r="X626" i="1" s="1"/>
  <c r="V627" i="1"/>
  <c r="W627" i="1" s="1"/>
  <c r="X627" i="1" s="1"/>
  <c r="V628" i="1"/>
  <c r="W628" i="1" s="1"/>
  <c r="X628" i="1" s="1"/>
  <c r="V629" i="1"/>
  <c r="W629" i="1" s="1"/>
  <c r="X629" i="1" s="1"/>
  <c r="V630" i="1"/>
  <c r="W630" i="1" s="1"/>
  <c r="X630" i="1" s="1"/>
  <c r="V631" i="1"/>
  <c r="W631" i="1" s="1"/>
  <c r="X631" i="1" s="1"/>
  <c r="V632" i="1"/>
  <c r="W632" i="1" s="1"/>
  <c r="X632" i="1" s="1"/>
  <c r="V633" i="1"/>
  <c r="W633" i="1" s="1"/>
  <c r="X633" i="1" s="1"/>
  <c r="V634" i="1"/>
  <c r="W634" i="1" s="1"/>
  <c r="X634" i="1" s="1"/>
  <c r="V635" i="1"/>
  <c r="W635" i="1" s="1"/>
  <c r="X635" i="1" s="1"/>
  <c r="V636" i="1"/>
  <c r="W636" i="1" s="1"/>
  <c r="X636" i="1" s="1"/>
  <c r="V637" i="1"/>
  <c r="W637" i="1" s="1"/>
  <c r="X637" i="1" s="1"/>
  <c r="V638" i="1"/>
  <c r="W638" i="1" s="1"/>
  <c r="X638" i="1" s="1"/>
  <c r="V639" i="1"/>
  <c r="W639" i="1" s="1"/>
  <c r="X639" i="1" s="1"/>
  <c r="V640" i="1"/>
  <c r="W640" i="1" s="1"/>
  <c r="X640" i="1" s="1"/>
  <c r="V641" i="1"/>
  <c r="W641" i="1" s="1"/>
  <c r="X641" i="1" s="1"/>
  <c r="V642" i="1"/>
  <c r="W642" i="1" s="1"/>
  <c r="X642" i="1" s="1"/>
  <c r="V643" i="1"/>
  <c r="W643" i="1" s="1"/>
  <c r="X643" i="1" s="1"/>
  <c r="V644" i="1"/>
  <c r="W644" i="1" s="1"/>
  <c r="X644" i="1" s="1"/>
  <c r="V645" i="1"/>
  <c r="W645" i="1" s="1"/>
  <c r="X645" i="1" s="1"/>
  <c r="V646" i="1"/>
  <c r="W646" i="1" s="1"/>
  <c r="X646" i="1" s="1"/>
  <c r="V647" i="1"/>
  <c r="W647" i="1" s="1"/>
  <c r="X647" i="1" s="1"/>
  <c r="V648" i="1"/>
  <c r="W648" i="1" s="1"/>
  <c r="X648" i="1" s="1"/>
  <c r="V649" i="1"/>
  <c r="W649" i="1" s="1"/>
  <c r="X649" i="1" s="1"/>
  <c r="V650" i="1"/>
  <c r="W650" i="1" s="1"/>
  <c r="X650" i="1" s="1"/>
  <c r="V651" i="1"/>
  <c r="W651" i="1" s="1"/>
  <c r="X651" i="1" s="1"/>
  <c r="V652" i="1"/>
  <c r="W652" i="1" s="1"/>
  <c r="X652" i="1" s="1"/>
  <c r="V653" i="1"/>
  <c r="W653" i="1" s="1"/>
  <c r="X653" i="1" s="1"/>
  <c r="V654" i="1"/>
  <c r="W654" i="1" s="1"/>
  <c r="X654" i="1" s="1"/>
  <c r="V655" i="1"/>
  <c r="W655" i="1" s="1"/>
  <c r="X655" i="1" s="1"/>
  <c r="V656" i="1"/>
  <c r="W656" i="1" s="1"/>
  <c r="X656" i="1" s="1"/>
  <c r="V657" i="1"/>
  <c r="W657" i="1" s="1"/>
  <c r="X657" i="1" s="1"/>
  <c r="V658" i="1"/>
  <c r="W658" i="1" s="1"/>
  <c r="X658" i="1" s="1"/>
  <c r="V659" i="1"/>
  <c r="W659" i="1" s="1"/>
  <c r="X659" i="1" s="1"/>
  <c r="V660" i="1"/>
  <c r="W660" i="1" s="1"/>
  <c r="X660" i="1" s="1"/>
  <c r="V661" i="1"/>
  <c r="W661" i="1" s="1"/>
  <c r="X661" i="1" s="1"/>
  <c r="V662" i="1"/>
  <c r="W662" i="1" s="1"/>
  <c r="X662" i="1" s="1"/>
  <c r="V663" i="1"/>
  <c r="W663" i="1" s="1"/>
  <c r="X663" i="1" s="1"/>
  <c r="V664" i="1"/>
  <c r="W664" i="1" s="1"/>
  <c r="X664" i="1" s="1"/>
  <c r="V665" i="1"/>
  <c r="W665" i="1" s="1"/>
  <c r="X665" i="1" s="1"/>
  <c r="V666" i="1"/>
  <c r="W666" i="1" s="1"/>
  <c r="X666" i="1" s="1"/>
  <c r="V667" i="1"/>
  <c r="W667" i="1" s="1"/>
  <c r="X667" i="1" s="1"/>
  <c r="V668" i="1"/>
  <c r="W668" i="1" s="1"/>
  <c r="X668" i="1" s="1"/>
  <c r="V669" i="1"/>
  <c r="W669" i="1" s="1"/>
  <c r="X669" i="1" s="1"/>
  <c r="V670" i="1"/>
  <c r="W670" i="1" s="1"/>
  <c r="X670" i="1" s="1"/>
  <c r="V671" i="1"/>
  <c r="W671" i="1" s="1"/>
  <c r="X671" i="1" s="1"/>
  <c r="V672" i="1"/>
  <c r="W672" i="1" s="1"/>
  <c r="X672" i="1" s="1"/>
  <c r="V673" i="1"/>
  <c r="W673" i="1" s="1"/>
  <c r="X673" i="1" s="1"/>
  <c r="V674" i="1"/>
  <c r="W674" i="1" s="1"/>
  <c r="X674" i="1" s="1"/>
  <c r="V675" i="1"/>
  <c r="W675" i="1" s="1"/>
  <c r="X675" i="1" s="1"/>
  <c r="V676" i="1"/>
  <c r="W676" i="1" s="1"/>
  <c r="X676" i="1" s="1"/>
  <c r="V677" i="1"/>
  <c r="W677" i="1" s="1"/>
  <c r="X677" i="1" s="1"/>
  <c r="V678" i="1"/>
  <c r="W678" i="1" s="1"/>
  <c r="X678" i="1" s="1"/>
  <c r="V679" i="1"/>
  <c r="W679" i="1" s="1"/>
  <c r="X679" i="1" s="1"/>
  <c r="V680" i="1"/>
  <c r="W680" i="1" s="1"/>
  <c r="X680" i="1" s="1"/>
  <c r="V681" i="1"/>
  <c r="W681" i="1" s="1"/>
  <c r="X681" i="1" s="1"/>
  <c r="V682" i="1"/>
  <c r="W682" i="1" s="1"/>
  <c r="X682" i="1" s="1"/>
  <c r="V683" i="1"/>
  <c r="W683" i="1" s="1"/>
  <c r="X683" i="1" s="1"/>
  <c r="V684" i="1"/>
  <c r="W684" i="1" s="1"/>
  <c r="X684" i="1" s="1"/>
  <c r="V685" i="1"/>
  <c r="W685" i="1" s="1"/>
  <c r="X685" i="1" s="1"/>
  <c r="V686" i="1"/>
  <c r="W686" i="1" s="1"/>
  <c r="X686" i="1" s="1"/>
  <c r="V687" i="1"/>
  <c r="W687" i="1" s="1"/>
  <c r="X687" i="1" s="1"/>
  <c r="V688" i="1"/>
  <c r="W688" i="1" s="1"/>
  <c r="X688" i="1" s="1"/>
  <c r="V689" i="1"/>
  <c r="W689" i="1" s="1"/>
  <c r="X689" i="1" s="1"/>
  <c r="V690" i="1"/>
  <c r="W690" i="1" s="1"/>
  <c r="X690" i="1" s="1"/>
  <c r="V691" i="1"/>
  <c r="W691" i="1" s="1"/>
  <c r="X691" i="1" s="1"/>
  <c r="V692" i="1"/>
  <c r="W692" i="1" s="1"/>
  <c r="X692" i="1" s="1"/>
  <c r="V693" i="1"/>
  <c r="W693" i="1" s="1"/>
  <c r="X693" i="1" s="1"/>
  <c r="V694" i="1"/>
  <c r="W694" i="1" s="1"/>
  <c r="X694" i="1" s="1"/>
  <c r="V695" i="1"/>
  <c r="W695" i="1" s="1"/>
  <c r="X695" i="1" s="1"/>
  <c r="V696" i="1"/>
  <c r="W696" i="1" s="1"/>
  <c r="X696" i="1" s="1"/>
  <c r="V697" i="1"/>
  <c r="W697" i="1" s="1"/>
  <c r="X697" i="1" s="1"/>
  <c r="V698" i="1"/>
  <c r="W698" i="1" s="1"/>
  <c r="X698" i="1" s="1"/>
  <c r="V699" i="1"/>
  <c r="W699" i="1" s="1"/>
  <c r="X699" i="1" s="1"/>
  <c r="V700" i="1"/>
  <c r="W700" i="1" s="1"/>
  <c r="X700" i="1" s="1"/>
  <c r="V701" i="1"/>
  <c r="W701" i="1" s="1"/>
  <c r="X701" i="1" s="1"/>
  <c r="V702" i="1"/>
  <c r="W702" i="1" s="1"/>
  <c r="X702" i="1" s="1"/>
  <c r="V703" i="1"/>
  <c r="W703" i="1" s="1"/>
  <c r="X703" i="1" s="1"/>
  <c r="V704" i="1"/>
  <c r="W704" i="1" s="1"/>
  <c r="X704" i="1" s="1"/>
  <c r="V705" i="1"/>
  <c r="W705" i="1" s="1"/>
  <c r="X705" i="1" s="1"/>
  <c r="V706" i="1"/>
  <c r="W706" i="1" s="1"/>
  <c r="X706" i="1" s="1"/>
  <c r="V707" i="1"/>
  <c r="W707" i="1" s="1"/>
  <c r="X707" i="1" s="1"/>
  <c r="V708" i="1"/>
  <c r="W708" i="1" s="1"/>
  <c r="X708" i="1" s="1"/>
  <c r="V709" i="1"/>
  <c r="W709" i="1" s="1"/>
  <c r="X709" i="1" s="1"/>
  <c r="V710" i="1"/>
  <c r="W710" i="1" s="1"/>
  <c r="X710" i="1" s="1"/>
  <c r="V711" i="1"/>
  <c r="W711" i="1" s="1"/>
  <c r="X711" i="1" s="1"/>
  <c r="V712" i="1"/>
  <c r="W712" i="1" s="1"/>
  <c r="X712" i="1" s="1"/>
  <c r="V713" i="1"/>
  <c r="W713" i="1" s="1"/>
  <c r="X713" i="1" s="1"/>
  <c r="V714" i="1"/>
  <c r="W714" i="1" s="1"/>
  <c r="X714" i="1" s="1"/>
  <c r="V715" i="1"/>
  <c r="W715" i="1" s="1"/>
  <c r="X715" i="1" s="1"/>
  <c r="V716" i="1"/>
  <c r="W716" i="1" s="1"/>
  <c r="X716" i="1" s="1"/>
  <c r="V717" i="1"/>
  <c r="W717" i="1" s="1"/>
  <c r="X717" i="1" s="1"/>
  <c r="V718" i="1"/>
  <c r="W718" i="1" s="1"/>
  <c r="X718" i="1" s="1"/>
  <c r="V719" i="1"/>
  <c r="W719" i="1" s="1"/>
  <c r="X719" i="1" s="1"/>
  <c r="V720" i="1"/>
  <c r="W720" i="1" s="1"/>
  <c r="X720" i="1" s="1"/>
  <c r="V721" i="1"/>
  <c r="W721" i="1" s="1"/>
  <c r="X721" i="1" s="1"/>
  <c r="V722" i="1"/>
  <c r="W722" i="1" s="1"/>
  <c r="X722" i="1" s="1"/>
  <c r="V723" i="1"/>
  <c r="W723" i="1" s="1"/>
  <c r="X723" i="1" s="1"/>
  <c r="V724" i="1"/>
  <c r="W724" i="1" s="1"/>
  <c r="X724" i="1" s="1"/>
  <c r="V725" i="1"/>
  <c r="W725" i="1" s="1"/>
  <c r="X725" i="1" s="1"/>
  <c r="V726" i="1"/>
  <c r="W726" i="1" s="1"/>
  <c r="X726" i="1" s="1"/>
  <c r="V727" i="1"/>
  <c r="W727" i="1" s="1"/>
  <c r="X727" i="1" s="1"/>
  <c r="V728" i="1"/>
  <c r="W728" i="1" s="1"/>
  <c r="X728" i="1" s="1"/>
  <c r="V729" i="1"/>
  <c r="W729" i="1" s="1"/>
  <c r="X729" i="1" s="1"/>
  <c r="V730" i="1"/>
  <c r="W730" i="1" s="1"/>
  <c r="X730" i="1" s="1"/>
  <c r="V731" i="1"/>
  <c r="W731" i="1" s="1"/>
  <c r="X731" i="1" s="1"/>
  <c r="V732" i="1"/>
  <c r="W732" i="1" s="1"/>
  <c r="X732" i="1" s="1"/>
  <c r="V733" i="1"/>
  <c r="W733" i="1" s="1"/>
  <c r="X733" i="1" s="1"/>
  <c r="V734" i="1"/>
  <c r="W734" i="1" s="1"/>
  <c r="X734" i="1" s="1"/>
  <c r="V735" i="1"/>
  <c r="W735" i="1" s="1"/>
  <c r="X735" i="1" s="1"/>
  <c r="V736" i="1"/>
  <c r="W736" i="1" s="1"/>
  <c r="X736" i="1" s="1"/>
  <c r="V737" i="1"/>
  <c r="W737" i="1" s="1"/>
  <c r="X737" i="1" s="1"/>
  <c r="V738" i="1"/>
  <c r="W738" i="1" s="1"/>
  <c r="X738" i="1" s="1"/>
  <c r="V739" i="1"/>
  <c r="W739" i="1" s="1"/>
  <c r="X739" i="1" s="1"/>
  <c r="V740" i="1"/>
  <c r="W740" i="1" s="1"/>
  <c r="X740" i="1" s="1"/>
  <c r="V741" i="1"/>
  <c r="W741" i="1" s="1"/>
  <c r="X741" i="1" s="1"/>
  <c r="V742" i="1"/>
  <c r="W742" i="1" s="1"/>
  <c r="X742" i="1" s="1"/>
  <c r="V743" i="1"/>
  <c r="W743" i="1" s="1"/>
  <c r="X743" i="1" s="1"/>
  <c r="V744" i="1"/>
  <c r="W744" i="1" s="1"/>
  <c r="X744" i="1" s="1"/>
  <c r="V745" i="1"/>
  <c r="W745" i="1" s="1"/>
  <c r="X745" i="1" s="1"/>
  <c r="V746" i="1"/>
  <c r="W746" i="1" s="1"/>
  <c r="X746" i="1" s="1"/>
  <c r="V747" i="1"/>
  <c r="W747" i="1" s="1"/>
  <c r="X747" i="1" s="1"/>
  <c r="V748" i="1"/>
  <c r="W748" i="1" s="1"/>
  <c r="X748" i="1" s="1"/>
  <c r="V749" i="1"/>
  <c r="W749" i="1" s="1"/>
  <c r="X749" i="1" s="1"/>
  <c r="V750" i="1"/>
  <c r="W750" i="1" s="1"/>
  <c r="X750" i="1" s="1"/>
  <c r="V751" i="1"/>
  <c r="W751" i="1" s="1"/>
  <c r="X751" i="1" s="1"/>
  <c r="V752" i="1"/>
  <c r="W752" i="1" s="1"/>
  <c r="X752" i="1" s="1"/>
  <c r="V753" i="1"/>
  <c r="W753" i="1" s="1"/>
  <c r="X753" i="1" s="1"/>
  <c r="V754" i="1"/>
  <c r="W754" i="1" s="1"/>
  <c r="X754" i="1" s="1"/>
  <c r="V755" i="1"/>
  <c r="W755" i="1" s="1"/>
  <c r="X755" i="1" s="1"/>
  <c r="V756" i="1"/>
  <c r="W756" i="1" s="1"/>
  <c r="X756" i="1" s="1"/>
  <c r="V757" i="1"/>
  <c r="W757" i="1" s="1"/>
  <c r="X757" i="1" s="1"/>
  <c r="V758" i="1"/>
  <c r="W758" i="1" s="1"/>
  <c r="X758" i="1" s="1"/>
  <c r="V759" i="1"/>
  <c r="W759" i="1" s="1"/>
  <c r="X759" i="1" s="1"/>
  <c r="V760" i="1"/>
  <c r="W760" i="1" s="1"/>
  <c r="X760" i="1" s="1"/>
  <c r="V761" i="1"/>
  <c r="W761" i="1" s="1"/>
  <c r="X761" i="1" s="1"/>
  <c r="V762" i="1"/>
  <c r="W762" i="1" s="1"/>
  <c r="X762" i="1" s="1"/>
  <c r="V763" i="1"/>
  <c r="W763" i="1" s="1"/>
  <c r="X763" i="1" s="1"/>
  <c r="V764" i="1"/>
  <c r="W764" i="1" s="1"/>
  <c r="X764" i="1" s="1"/>
  <c r="V765" i="1"/>
  <c r="W765" i="1" s="1"/>
  <c r="X765" i="1" s="1"/>
  <c r="V766" i="1"/>
  <c r="W766" i="1" s="1"/>
  <c r="X766" i="1" s="1"/>
  <c r="V767" i="1"/>
  <c r="W767" i="1" s="1"/>
  <c r="X767" i="1" s="1"/>
  <c r="V768" i="1"/>
  <c r="W768" i="1" s="1"/>
  <c r="X768" i="1" s="1"/>
  <c r="V769" i="1"/>
  <c r="W769" i="1" s="1"/>
  <c r="X769" i="1" s="1"/>
  <c r="V770" i="1"/>
  <c r="W770" i="1" s="1"/>
  <c r="X770" i="1" s="1"/>
  <c r="V771" i="1"/>
  <c r="W771" i="1" s="1"/>
  <c r="X771" i="1" s="1"/>
  <c r="V772" i="1"/>
  <c r="W772" i="1" s="1"/>
  <c r="X772" i="1" s="1"/>
  <c r="V773" i="1"/>
  <c r="W773" i="1" s="1"/>
  <c r="X773" i="1" s="1"/>
  <c r="V774" i="1"/>
  <c r="W774" i="1" s="1"/>
  <c r="X774" i="1" s="1"/>
  <c r="V775" i="1"/>
  <c r="W775" i="1" s="1"/>
  <c r="X775" i="1" s="1"/>
  <c r="V776" i="1"/>
  <c r="W776" i="1" s="1"/>
  <c r="X776" i="1" s="1"/>
  <c r="V777" i="1"/>
  <c r="W777" i="1" s="1"/>
  <c r="X777" i="1" s="1"/>
  <c r="V778" i="1"/>
  <c r="W778" i="1" s="1"/>
  <c r="X778" i="1" s="1"/>
  <c r="V779" i="1"/>
  <c r="W779" i="1" s="1"/>
  <c r="X779" i="1" s="1"/>
  <c r="V780" i="1"/>
  <c r="W780" i="1" s="1"/>
  <c r="X780" i="1" s="1"/>
  <c r="V781" i="1"/>
  <c r="W781" i="1" s="1"/>
  <c r="X781" i="1" s="1"/>
  <c r="V782" i="1"/>
  <c r="W782" i="1" s="1"/>
  <c r="X782" i="1" s="1"/>
  <c r="V783" i="1"/>
  <c r="W783" i="1" s="1"/>
  <c r="X783" i="1" s="1"/>
  <c r="V784" i="1"/>
  <c r="W784" i="1" s="1"/>
  <c r="X784" i="1" s="1"/>
  <c r="V785" i="1"/>
  <c r="W785" i="1" s="1"/>
  <c r="X785" i="1" s="1"/>
  <c r="V786" i="1"/>
  <c r="W786" i="1" s="1"/>
  <c r="X786" i="1" s="1"/>
  <c r="V787" i="1"/>
  <c r="W787" i="1" s="1"/>
  <c r="X787" i="1" s="1"/>
  <c r="V788" i="1"/>
  <c r="W788" i="1" s="1"/>
  <c r="X788" i="1" s="1"/>
  <c r="V789" i="1"/>
  <c r="W789" i="1" s="1"/>
  <c r="X789" i="1" s="1"/>
  <c r="V790" i="1"/>
  <c r="W790" i="1" s="1"/>
  <c r="X790" i="1" s="1"/>
  <c r="V791" i="1"/>
  <c r="W791" i="1" s="1"/>
  <c r="X791" i="1" s="1"/>
  <c r="V792" i="1"/>
  <c r="W792" i="1" s="1"/>
  <c r="X792" i="1" s="1"/>
  <c r="V793" i="1"/>
  <c r="W793" i="1" s="1"/>
  <c r="X793" i="1" s="1"/>
  <c r="V794" i="1"/>
  <c r="W794" i="1" s="1"/>
  <c r="X794" i="1" s="1"/>
  <c r="V795" i="1"/>
  <c r="W795" i="1" s="1"/>
  <c r="X795" i="1" s="1"/>
  <c r="V796" i="1"/>
  <c r="W796" i="1" s="1"/>
  <c r="X796" i="1" s="1"/>
  <c r="V797" i="1"/>
  <c r="W797" i="1" s="1"/>
  <c r="X797" i="1" s="1"/>
  <c r="V798" i="1"/>
  <c r="W798" i="1" s="1"/>
  <c r="X798" i="1" s="1"/>
  <c r="V799" i="1"/>
  <c r="W799" i="1" s="1"/>
  <c r="X799" i="1" s="1"/>
  <c r="V800" i="1"/>
  <c r="W800" i="1" s="1"/>
  <c r="X800" i="1" s="1"/>
  <c r="V801" i="1"/>
  <c r="W801" i="1" s="1"/>
  <c r="X801" i="1" s="1"/>
  <c r="V802" i="1"/>
  <c r="W802" i="1" s="1"/>
  <c r="X802" i="1" s="1"/>
  <c r="V803" i="1"/>
  <c r="W803" i="1" s="1"/>
  <c r="X803" i="1" s="1"/>
  <c r="V804" i="1"/>
  <c r="W804" i="1" s="1"/>
  <c r="X804" i="1" s="1"/>
  <c r="V805" i="1"/>
  <c r="W805" i="1" s="1"/>
  <c r="X805" i="1" s="1"/>
  <c r="V806" i="1"/>
  <c r="W806" i="1" s="1"/>
  <c r="X806" i="1" s="1"/>
  <c r="V807" i="1"/>
  <c r="W807" i="1" s="1"/>
  <c r="X807" i="1" s="1"/>
  <c r="V808" i="1"/>
  <c r="W808" i="1" s="1"/>
  <c r="X808" i="1" s="1"/>
  <c r="V809" i="1"/>
  <c r="W809" i="1" s="1"/>
  <c r="X809" i="1" s="1"/>
  <c r="V810" i="1"/>
  <c r="W810" i="1" s="1"/>
  <c r="X810" i="1" s="1"/>
  <c r="V811" i="1"/>
  <c r="W811" i="1" s="1"/>
  <c r="X811" i="1" s="1"/>
  <c r="V812" i="1"/>
  <c r="W812" i="1" s="1"/>
  <c r="X812" i="1" s="1"/>
  <c r="V813" i="1"/>
  <c r="W813" i="1" s="1"/>
  <c r="X813" i="1" s="1"/>
  <c r="V814" i="1"/>
  <c r="W814" i="1" s="1"/>
  <c r="X814" i="1" s="1"/>
  <c r="V815" i="1"/>
  <c r="W815" i="1" s="1"/>
  <c r="X815" i="1" s="1"/>
  <c r="V816" i="1"/>
  <c r="W816" i="1" s="1"/>
  <c r="X816" i="1" s="1"/>
  <c r="V817" i="1"/>
  <c r="W817" i="1" s="1"/>
  <c r="X817" i="1" s="1"/>
  <c r="V818" i="1"/>
  <c r="W818" i="1" s="1"/>
  <c r="X818" i="1" s="1"/>
  <c r="V819" i="1"/>
  <c r="W819" i="1" s="1"/>
  <c r="X819" i="1" s="1"/>
  <c r="V820" i="1"/>
  <c r="W820" i="1" s="1"/>
  <c r="X820" i="1" s="1"/>
  <c r="V821" i="1"/>
  <c r="W821" i="1" s="1"/>
  <c r="X821" i="1" s="1"/>
  <c r="V822" i="1"/>
  <c r="W822" i="1" s="1"/>
  <c r="X822" i="1" s="1"/>
  <c r="V823" i="1"/>
  <c r="W823" i="1" s="1"/>
  <c r="X823" i="1" s="1"/>
  <c r="V824" i="1"/>
  <c r="W824" i="1" s="1"/>
  <c r="X824" i="1" s="1"/>
  <c r="V825" i="1"/>
  <c r="W825" i="1" s="1"/>
  <c r="X825" i="1" s="1"/>
  <c r="V826" i="1"/>
  <c r="W826" i="1" s="1"/>
  <c r="X826" i="1" s="1"/>
  <c r="V827" i="1"/>
  <c r="W827" i="1" s="1"/>
  <c r="X827" i="1" s="1"/>
  <c r="V828" i="1"/>
  <c r="W828" i="1" s="1"/>
  <c r="X828" i="1" s="1"/>
  <c r="V829" i="1"/>
  <c r="W829" i="1" s="1"/>
  <c r="X829" i="1" s="1"/>
  <c r="V830" i="1"/>
  <c r="W830" i="1" s="1"/>
  <c r="X830" i="1" s="1"/>
  <c r="V831" i="1"/>
  <c r="W831" i="1" s="1"/>
  <c r="X831" i="1" s="1"/>
  <c r="V832" i="1"/>
  <c r="W832" i="1" s="1"/>
  <c r="X832" i="1" s="1"/>
  <c r="V833" i="1"/>
  <c r="W833" i="1" s="1"/>
  <c r="X833" i="1" s="1"/>
  <c r="V834" i="1"/>
  <c r="W834" i="1" s="1"/>
  <c r="X834" i="1" s="1"/>
  <c r="V835" i="1"/>
  <c r="W835" i="1" s="1"/>
  <c r="X835" i="1" s="1"/>
  <c r="V836" i="1"/>
  <c r="W836" i="1" s="1"/>
  <c r="X836" i="1" s="1"/>
  <c r="V837" i="1"/>
  <c r="W837" i="1" s="1"/>
  <c r="X837" i="1" s="1"/>
  <c r="V838" i="1"/>
  <c r="W838" i="1" s="1"/>
  <c r="X838" i="1" s="1"/>
  <c r="V839" i="1"/>
  <c r="W839" i="1" s="1"/>
  <c r="X839" i="1" s="1"/>
  <c r="V840" i="1"/>
  <c r="W840" i="1" s="1"/>
  <c r="X840" i="1" s="1"/>
  <c r="V841" i="1"/>
  <c r="W841" i="1" s="1"/>
  <c r="X841" i="1" s="1"/>
  <c r="V842" i="1"/>
  <c r="W842" i="1" s="1"/>
  <c r="X842" i="1" s="1"/>
  <c r="V843" i="1"/>
  <c r="W843" i="1" s="1"/>
  <c r="X843" i="1" s="1"/>
  <c r="V844" i="1"/>
  <c r="W844" i="1" s="1"/>
  <c r="X844" i="1" s="1"/>
  <c r="V845" i="1"/>
  <c r="W845" i="1" s="1"/>
  <c r="X845" i="1" s="1"/>
  <c r="V846" i="1"/>
  <c r="W846" i="1" s="1"/>
  <c r="X846" i="1" s="1"/>
  <c r="V847" i="1"/>
  <c r="W847" i="1" s="1"/>
  <c r="X847" i="1" s="1"/>
  <c r="V848" i="1"/>
  <c r="W848" i="1" s="1"/>
  <c r="X848" i="1" s="1"/>
  <c r="V849" i="1"/>
  <c r="W849" i="1" s="1"/>
  <c r="X849" i="1" s="1"/>
  <c r="V850" i="1"/>
  <c r="W850" i="1" s="1"/>
  <c r="X850" i="1" s="1"/>
  <c r="V851" i="1"/>
  <c r="W851" i="1" s="1"/>
  <c r="X851" i="1" s="1"/>
  <c r="V852" i="1"/>
  <c r="W852" i="1" s="1"/>
  <c r="X852" i="1" s="1"/>
  <c r="V853" i="1"/>
  <c r="W853" i="1" s="1"/>
  <c r="X853" i="1" s="1"/>
  <c r="V854" i="1"/>
  <c r="W854" i="1" s="1"/>
  <c r="X854" i="1" s="1"/>
  <c r="V855" i="1"/>
  <c r="W855" i="1" s="1"/>
  <c r="X855" i="1" s="1"/>
  <c r="V856" i="1"/>
  <c r="W856" i="1" s="1"/>
  <c r="X856" i="1" s="1"/>
  <c r="V857" i="1"/>
  <c r="W857" i="1" s="1"/>
  <c r="X857" i="1" s="1"/>
  <c r="V858" i="1"/>
  <c r="W858" i="1" s="1"/>
  <c r="X858" i="1" s="1"/>
  <c r="V859" i="1"/>
  <c r="W859" i="1" s="1"/>
  <c r="X859" i="1" s="1"/>
  <c r="V860" i="1"/>
  <c r="W860" i="1" s="1"/>
  <c r="X860" i="1" s="1"/>
  <c r="V861" i="1"/>
  <c r="W861" i="1" s="1"/>
  <c r="X861" i="1" s="1"/>
  <c r="V862" i="1"/>
  <c r="W862" i="1" s="1"/>
  <c r="X862" i="1" s="1"/>
  <c r="V863" i="1"/>
  <c r="W863" i="1" s="1"/>
  <c r="X863" i="1" s="1"/>
  <c r="V864" i="1"/>
  <c r="W864" i="1" s="1"/>
  <c r="X864" i="1" s="1"/>
  <c r="V865" i="1"/>
  <c r="W865" i="1" s="1"/>
  <c r="X865" i="1" s="1"/>
  <c r="V866" i="1"/>
  <c r="W866" i="1" s="1"/>
  <c r="X866" i="1" s="1"/>
  <c r="V867" i="1"/>
  <c r="W867" i="1" s="1"/>
  <c r="X867" i="1" s="1"/>
  <c r="V868" i="1"/>
  <c r="W868" i="1" s="1"/>
  <c r="X868" i="1" s="1"/>
  <c r="V869" i="1"/>
  <c r="W869" i="1" s="1"/>
  <c r="X869" i="1" s="1"/>
  <c r="V870" i="1"/>
  <c r="W870" i="1" s="1"/>
  <c r="X870" i="1" s="1"/>
  <c r="V871" i="1"/>
  <c r="W871" i="1" s="1"/>
  <c r="X871" i="1" s="1"/>
  <c r="V872" i="1"/>
  <c r="W872" i="1" s="1"/>
  <c r="X872" i="1" s="1"/>
  <c r="V873" i="1"/>
  <c r="W873" i="1" s="1"/>
  <c r="X873" i="1" s="1"/>
  <c r="V874" i="1"/>
  <c r="W874" i="1" s="1"/>
  <c r="X874" i="1" s="1"/>
  <c r="V875" i="1"/>
  <c r="W875" i="1" s="1"/>
  <c r="X875" i="1" s="1"/>
  <c r="V876" i="1"/>
  <c r="W876" i="1" s="1"/>
  <c r="X876" i="1" s="1"/>
  <c r="V877" i="1"/>
  <c r="W877" i="1" s="1"/>
  <c r="X877" i="1" s="1"/>
  <c r="V878" i="1"/>
  <c r="W878" i="1" s="1"/>
  <c r="X878" i="1" s="1"/>
  <c r="V879" i="1"/>
  <c r="W879" i="1" s="1"/>
  <c r="X879" i="1" s="1"/>
  <c r="V880" i="1"/>
  <c r="W880" i="1" s="1"/>
  <c r="X880" i="1" s="1"/>
  <c r="V881" i="1"/>
  <c r="W881" i="1" s="1"/>
  <c r="X881" i="1" s="1"/>
  <c r="V882" i="1"/>
  <c r="W882" i="1" s="1"/>
  <c r="X882" i="1" s="1"/>
  <c r="V883" i="1"/>
  <c r="W883" i="1" s="1"/>
  <c r="X883" i="1" s="1"/>
  <c r="V884" i="1"/>
  <c r="W884" i="1" s="1"/>
  <c r="X884" i="1" s="1"/>
  <c r="V885" i="1"/>
  <c r="W885" i="1" s="1"/>
  <c r="X885" i="1" s="1"/>
  <c r="V886" i="1"/>
  <c r="W886" i="1" s="1"/>
  <c r="X886" i="1" s="1"/>
  <c r="V887" i="1"/>
  <c r="W887" i="1" s="1"/>
  <c r="X887" i="1" s="1"/>
  <c r="V888" i="1"/>
  <c r="W888" i="1" s="1"/>
  <c r="X888" i="1" s="1"/>
  <c r="V889" i="1"/>
  <c r="W889" i="1" s="1"/>
  <c r="X889" i="1" s="1"/>
  <c r="V890" i="1"/>
  <c r="W890" i="1" s="1"/>
  <c r="X890" i="1" s="1"/>
  <c r="V891" i="1"/>
  <c r="W891" i="1" s="1"/>
  <c r="X891" i="1" s="1"/>
  <c r="V892" i="1"/>
  <c r="W892" i="1" s="1"/>
  <c r="X892" i="1" s="1"/>
  <c r="V893" i="1"/>
  <c r="W893" i="1" s="1"/>
  <c r="X893" i="1" s="1"/>
  <c r="V894" i="1"/>
  <c r="W894" i="1" s="1"/>
  <c r="X894" i="1" s="1"/>
  <c r="V895" i="1"/>
  <c r="W895" i="1" s="1"/>
  <c r="X895" i="1" s="1"/>
  <c r="V896" i="1"/>
  <c r="W896" i="1" s="1"/>
  <c r="X896" i="1" s="1"/>
  <c r="V897" i="1"/>
  <c r="W897" i="1" s="1"/>
  <c r="X897" i="1" s="1"/>
  <c r="V898" i="1"/>
  <c r="W898" i="1" s="1"/>
  <c r="X898" i="1" s="1"/>
  <c r="V899" i="1"/>
  <c r="W899" i="1" s="1"/>
  <c r="X899" i="1" s="1"/>
  <c r="V900" i="1"/>
  <c r="W900" i="1" s="1"/>
  <c r="X900" i="1" s="1"/>
  <c r="V901" i="1"/>
  <c r="W901" i="1" s="1"/>
  <c r="X901" i="1" s="1"/>
  <c r="V902" i="1"/>
  <c r="W902" i="1" s="1"/>
  <c r="X902" i="1" s="1"/>
  <c r="V903" i="1"/>
  <c r="W903" i="1" s="1"/>
  <c r="X903" i="1" s="1"/>
  <c r="V904" i="1"/>
  <c r="W904" i="1" s="1"/>
  <c r="X904" i="1" s="1"/>
  <c r="V905" i="1"/>
  <c r="W905" i="1" s="1"/>
  <c r="X905" i="1" s="1"/>
  <c r="V906" i="1"/>
  <c r="W906" i="1" s="1"/>
  <c r="X906" i="1" s="1"/>
  <c r="V907" i="1"/>
  <c r="W907" i="1" s="1"/>
  <c r="X907" i="1" s="1"/>
  <c r="V908" i="1"/>
  <c r="W908" i="1" s="1"/>
  <c r="X908" i="1" s="1"/>
  <c r="V909" i="1"/>
  <c r="W909" i="1" s="1"/>
  <c r="X909" i="1" s="1"/>
  <c r="V910" i="1"/>
  <c r="W910" i="1" s="1"/>
  <c r="X910" i="1" s="1"/>
  <c r="V911" i="1"/>
  <c r="W911" i="1" s="1"/>
  <c r="X911" i="1" s="1"/>
  <c r="V912" i="1"/>
  <c r="W912" i="1" s="1"/>
  <c r="X912" i="1" s="1"/>
  <c r="V913" i="1"/>
  <c r="W913" i="1" s="1"/>
  <c r="X913" i="1" s="1"/>
  <c r="V914" i="1"/>
  <c r="W914" i="1" s="1"/>
  <c r="X914" i="1" s="1"/>
  <c r="V915" i="1"/>
  <c r="W915" i="1" s="1"/>
  <c r="X915" i="1" s="1"/>
  <c r="V916" i="1"/>
  <c r="W916" i="1" s="1"/>
  <c r="X916" i="1" s="1"/>
  <c r="V917" i="1"/>
  <c r="W917" i="1" s="1"/>
  <c r="X917" i="1" s="1"/>
  <c r="V918" i="1"/>
  <c r="W918" i="1" s="1"/>
  <c r="X918" i="1" s="1"/>
  <c r="V919" i="1"/>
  <c r="W919" i="1" s="1"/>
  <c r="X919" i="1" s="1"/>
  <c r="V920" i="1"/>
  <c r="W920" i="1" s="1"/>
  <c r="X920" i="1" s="1"/>
  <c r="V921" i="1"/>
  <c r="W921" i="1" s="1"/>
  <c r="X921" i="1" s="1"/>
  <c r="V922" i="1"/>
  <c r="W922" i="1" s="1"/>
  <c r="X922" i="1" s="1"/>
  <c r="V923" i="1"/>
  <c r="W923" i="1" s="1"/>
  <c r="X923" i="1" s="1"/>
  <c r="V924" i="1"/>
  <c r="W924" i="1" s="1"/>
  <c r="X924" i="1" s="1"/>
  <c r="V925" i="1"/>
  <c r="W925" i="1" s="1"/>
  <c r="X925" i="1" s="1"/>
  <c r="V926" i="1"/>
  <c r="W926" i="1" s="1"/>
  <c r="X926" i="1" s="1"/>
  <c r="V927" i="1"/>
  <c r="W927" i="1" s="1"/>
  <c r="X927" i="1" s="1"/>
  <c r="V928" i="1"/>
  <c r="W928" i="1" s="1"/>
  <c r="X928" i="1" s="1"/>
  <c r="V929" i="1"/>
  <c r="W929" i="1" s="1"/>
  <c r="X929" i="1" s="1"/>
  <c r="V930" i="1"/>
  <c r="W930" i="1" s="1"/>
  <c r="X930" i="1" s="1"/>
  <c r="V931" i="1"/>
  <c r="W931" i="1" s="1"/>
  <c r="X931" i="1" s="1"/>
  <c r="V932" i="1"/>
  <c r="W932" i="1" s="1"/>
  <c r="X932" i="1" s="1"/>
  <c r="V933" i="1"/>
  <c r="W933" i="1" s="1"/>
  <c r="X933" i="1" s="1"/>
  <c r="V934" i="1"/>
  <c r="W934" i="1" s="1"/>
  <c r="X934" i="1" s="1"/>
  <c r="V935" i="1"/>
  <c r="W935" i="1" s="1"/>
  <c r="X935" i="1" s="1"/>
  <c r="V936" i="1"/>
  <c r="W936" i="1" s="1"/>
  <c r="X936" i="1" s="1"/>
  <c r="V937" i="1"/>
  <c r="W937" i="1" s="1"/>
  <c r="X937" i="1" s="1"/>
  <c r="V938" i="1"/>
  <c r="W938" i="1" s="1"/>
  <c r="X938" i="1" s="1"/>
  <c r="V939" i="1"/>
  <c r="W939" i="1" s="1"/>
  <c r="X939" i="1" s="1"/>
  <c r="V940" i="1"/>
  <c r="W940" i="1" s="1"/>
  <c r="X940" i="1" s="1"/>
  <c r="V941" i="1"/>
  <c r="W941" i="1" s="1"/>
  <c r="X941" i="1" s="1"/>
  <c r="V942" i="1"/>
  <c r="W942" i="1" s="1"/>
  <c r="X942" i="1" s="1"/>
  <c r="V943" i="1"/>
  <c r="W943" i="1" s="1"/>
  <c r="X943" i="1" s="1"/>
  <c r="V944" i="1"/>
  <c r="W944" i="1" s="1"/>
  <c r="X944" i="1" s="1"/>
  <c r="V945" i="1"/>
  <c r="W945" i="1" s="1"/>
  <c r="X945" i="1" s="1"/>
  <c r="V946" i="1"/>
  <c r="W946" i="1" s="1"/>
  <c r="X946" i="1" s="1"/>
  <c r="V947" i="1"/>
  <c r="W947" i="1" s="1"/>
  <c r="X947" i="1" s="1"/>
  <c r="V948" i="1"/>
  <c r="W948" i="1" s="1"/>
  <c r="X948" i="1" s="1"/>
  <c r="V949" i="1"/>
  <c r="W949" i="1" s="1"/>
  <c r="X949" i="1" s="1"/>
  <c r="V950" i="1"/>
  <c r="W950" i="1" s="1"/>
  <c r="X950" i="1" s="1"/>
  <c r="V951" i="1"/>
  <c r="W951" i="1" s="1"/>
  <c r="X951" i="1" s="1"/>
  <c r="V952" i="1"/>
  <c r="W952" i="1" s="1"/>
  <c r="X952" i="1" s="1"/>
  <c r="V953" i="1"/>
  <c r="W953" i="1" s="1"/>
  <c r="X953" i="1" s="1"/>
  <c r="V954" i="1"/>
  <c r="W954" i="1" s="1"/>
  <c r="X954" i="1" s="1"/>
  <c r="V955" i="1"/>
  <c r="W955" i="1" s="1"/>
  <c r="X955" i="1" s="1"/>
  <c r="V956" i="1"/>
  <c r="W956" i="1" s="1"/>
  <c r="X956" i="1" s="1"/>
  <c r="V957" i="1"/>
  <c r="W957" i="1" s="1"/>
  <c r="X957" i="1" s="1"/>
  <c r="V958" i="1"/>
  <c r="W958" i="1" s="1"/>
  <c r="X958" i="1" s="1"/>
  <c r="V959" i="1"/>
  <c r="W959" i="1" s="1"/>
  <c r="X959" i="1" s="1"/>
  <c r="V960" i="1"/>
  <c r="W960" i="1" s="1"/>
  <c r="X960" i="1" s="1"/>
  <c r="V961" i="1"/>
  <c r="W961" i="1" s="1"/>
  <c r="X961" i="1" s="1"/>
  <c r="V962" i="1"/>
  <c r="W962" i="1" s="1"/>
  <c r="X962" i="1" s="1"/>
  <c r="V963" i="1"/>
  <c r="W963" i="1" s="1"/>
  <c r="X963" i="1" s="1"/>
  <c r="V964" i="1"/>
  <c r="W964" i="1" s="1"/>
  <c r="X964" i="1" s="1"/>
  <c r="V965" i="1"/>
  <c r="W965" i="1" s="1"/>
  <c r="X965" i="1" s="1"/>
  <c r="V966" i="1"/>
  <c r="W966" i="1" s="1"/>
  <c r="X966" i="1" s="1"/>
  <c r="V967" i="1"/>
  <c r="W967" i="1" s="1"/>
  <c r="X967" i="1" s="1"/>
  <c r="V968" i="1"/>
  <c r="W968" i="1" s="1"/>
  <c r="X968" i="1" s="1"/>
  <c r="V969" i="1"/>
  <c r="W969" i="1" s="1"/>
  <c r="X969" i="1" s="1"/>
  <c r="V970" i="1"/>
  <c r="W970" i="1" s="1"/>
  <c r="X970" i="1" s="1"/>
  <c r="V971" i="1"/>
  <c r="W971" i="1" s="1"/>
  <c r="X971" i="1" s="1"/>
  <c r="V972" i="1"/>
  <c r="W972" i="1" s="1"/>
  <c r="X972" i="1" s="1"/>
  <c r="V973" i="1"/>
  <c r="W973" i="1" s="1"/>
  <c r="X973" i="1" s="1"/>
  <c r="V974" i="1"/>
  <c r="W974" i="1" s="1"/>
  <c r="X974" i="1" s="1"/>
  <c r="V975" i="1"/>
  <c r="W975" i="1" s="1"/>
  <c r="X975" i="1" s="1"/>
  <c r="V976" i="1"/>
  <c r="W976" i="1" s="1"/>
  <c r="X976" i="1" s="1"/>
  <c r="V977" i="1"/>
  <c r="W977" i="1" s="1"/>
  <c r="X977" i="1" s="1"/>
  <c r="V978" i="1"/>
  <c r="W978" i="1" s="1"/>
  <c r="X978" i="1" s="1"/>
  <c r="V979" i="1"/>
  <c r="W979" i="1" s="1"/>
  <c r="X979" i="1" s="1"/>
  <c r="V980" i="1"/>
  <c r="W980" i="1" s="1"/>
  <c r="X980" i="1" s="1"/>
  <c r="V981" i="1"/>
  <c r="W981" i="1" s="1"/>
  <c r="X981" i="1" s="1"/>
  <c r="V982" i="1"/>
  <c r="W982" i="1" s="1"/>
  <c r="X982" i="1" s="1"/>
  <c r="V983" i="1"/>
  <c r="W983" i="1" s="1"/>
  <c r="X983" i="1" s="1"/>
  <c r="V984" i="1"/>
  <c r="W984" i="1" s="1"/>
  <c r="X984" i="1" s="1"/>
  <c r="V985" i="1"/>
  <c r="W985" i="1" s="1"/>
  <c r="X985" i="1" s="1"/>
  <c r="V986" i="1"/>
  <c r="W986" i="1" s="1"/>
  <c r="X986" i="1" s="1"/>
  <c r="V987" i="1"/>
  <c r="W987" i="1" s="1"/>
  <c r="X987" i="1" s="1"/>
  <c r="V988" i="1"/>
  <c r="W988" i="1" s="1"/>
  <c r="X988" i="1" s="1"/>
  <c r="V989" i="1"/>
  <c r="W989" i="1" s="1"/>
  <c r="X989" i="1" s="1"/>
  <c r="V990" i="1"/>
  <c r="W990" i="1" s="1"/>
  <c r="X990" i="1" s="1"/>
  <c r="V991" i="1"/>
  <c r="W991" i="1" s="1"/>
  <c r="X991" i="1" s="1"/>
  <c r="V992" i="1"/>
  <c r="W992" i="1" s="1"/>
  <c r="X992" i="1" s="1"/>
  <c r="V993" i="1"/>
  <c r="W993" i="1" s="1"/>
  <c r="X993" i="1" s="1"/>
  <c r="V994" i="1"/>
  <c r="W994" i="1" s="1"/>
  <c r="X994" i="1" s="1"/>
  <c r="V995" i="1"/>
  <c r="W995" i="1" s="1"/>
  <c r="X995" i="1" s="1"/>
  <c r="V996" i="1"/>
  <c r="W996" i="1" s="1"/>
  <c r="X996" i="1" s="1"/>
  <c r="V997" i="1"/>
  <c r="W997" i="1" s="1"/>
  <c r="X997" i="1" s="1"/>
  <c r="V998" i="1"/>
  <c r="W998" i="1" s="1"/>
  <c r="X998" i="1" s="1"/>
  <c r="V999" i="1"/>
  <c r="W999" i="1" s="1"/>
  <c r="X999" i="1" s="1"/>
  <c r="V1000" i="1"/>
  <c r="W1000" i="1" s="1"/>
  <c r="X1000" i="1" s="1"/>
  <c r="V1001" i="1"/>
  <c r="W1001" i="1" s="1"/>
  <c r="X1001" i="1" s="1"/>
  <c r="V1002" i="1"/>
  <c r="W1002" i="1" s="1"/>
  <c r="X1002" i="1" s="1"/>
  <c r="V1003" i="1"/>
  <c r="W1003" i="1" s="1"/>
  <c r="X1003" i="1" s="1"/>
  <c r="V1004" i="1"/>
  <c r="W1004" i="1" s="1"/>
  <c r="X1004" i="1" s="1"/>
  <c r="V1005" i="1"/>
  <c r="W1005" i="1" s="1"/>
  <c r="X1005" i="1" s="1"/>
  <c r="V1006" i="1"/>
  <c r="W1006" i="1" s="1"/>
  <c r="X1006" i="1" s="1"/>
  <c r="V1007" i="1"/>
  <c r="W1007" i="1" s="1"/>
  <c r="X1007" i="1" s="1"/>
  <c r="V1008" i="1"/>
  <c r="W1008" i="1" s="1"/>
  <c r="X1008" i="1" s="1"/>
  <c r="V1009" i="1"/>
  <c r="W1009" i="1" s="1"/>
  <c r="X1009" i="1" s="1"/>
  <c r="V1010" i="1"/>
  <c r="W1010" i="1" s="1"/>
  <c r="X1010" i="1" s="1"/>
  <c r="V1011" i="1"/>
  <c r="W1011" i="1" s="1"/>
  <c r="X1011" i="1" s="1"/>
  <c r="V1012" i="1"/>
  <c r="W1012" i="1" s="1"/>
  <c r="X1012" i="1" s="1"/>
  <c r="V1013" i="1"/>
  <c r="W1013" i="1" s="1"/>
  <c r="X1013" i="1" s="1"/>
  <c r="V1014" i="1"/>
  <c r="W1014" i="1" s="1"/>
  <c r="X1014" i="1" s="1"/>
  <c r="V1015" i="1"/>
  <c r="W1015" i="1" s="1"/>
  <c r="X1015" i="1" s="1"/>
  <c r="V1016" i="1"/>
  <c r="W1016" i="1" s="1"/>
  <c r="X1016" i="1" s="1"/>
  <c r="V1017" i="1"/>
  <c r="W1017" i="1" s="1"/>
  <c r="X1017" i="1" s="1"/>
  <c r="V1018" i="1"/>
  <c r="W1018" i="1" s="1"/>
  <c r="X1018" i="1" s="1"/>
  <c r="V1019" i="1"/>
  <c r="W1019" i="1" s="1"/>
  <c r="X1019" i="1" s="1"/>
  <c r="V1020" i="1"/>
  <c r="W1020" i="1" s="1"/>
  <c r="X1020" i="1" s="1"/>
  <c r="V1021" i="1"/>
  <c r="W1021" i="1" s="1"/>
  <c r="X1021" i="1" s="1"/>
  <c r="V1022" i="1"/>
  <c r="W1022" i="1" s="1"/>
  <c r="X1022" i="1" s="1"/>
  <c r="V1023" i="1"/>
  <c r="W1023" i="1" s="1"/>
  <c r="X1023" i="1" s="1"/>
  <c r="V1024" i="1"/>
  <c r="W1024" i="1" s="1"/>
  <c r="X1024" i="1" s="1"/>
  <c r="V1025" i="1"/>
  <c r="W1025" i="1" s="1"/>
  <c r="X1025" i="1" s="1"/>
  <c r="V1026" i="1"/>
  <c r="W1026" i="1" s="1"/>
  <c r="X1026" i="1" s="1"/>
  <c r="V1027" i="1"/>
  <c r="W1027" i="1" s="1"/>
  <c r="X1027" i="1" s="1"/>
  <c r="V1028" i="1"/>
  <c r="W1028" i="1" s="1"/>
  <c r="X1028" i="1" s="1"/>
  <c r="V1029" i="1"/>
  <c r="W1029" i="1" s="1"/>
  <c r="X1029" i="1" s="1"/>
  <c r="V1030" i="1"/>
  <c r="W1030" i="1" s="1"/>
  <c r="X1030" i="1" s="1"/>
  <c r="V1031" i="1"/>
  <c r="W1031" i="1" s="1"/>
  <c r="X1031" i="1" s="1"/>
  <c r="V1032" i="1"/>
  <c r="W1032" i="1" s="1"/>
  <c r="X1032" i="1" s="1"/>
  <c r="V1033" i="1"/>
  <c r="W1033" i="1" s="1"/>
  <c r="X1033" i="1" s="1"/>
  <c r="V1034" i="1"/>
  <c r="W1034" i="1" s="1"/>
  <c r="X1034" i="1" s="1"/>
  <c r="V1035" i="1"/>
  <c r="W1035" i="1" s="1"/>
  <c r="X1035" i="1" s="1"/>
  <c r="V1036" i="1"/>
  <c r="W1036" i="1" s="1"/>
  <c r="X1036" i="1" s="1"/>
  <c r="V1037" i="1"/>
  <c r="W1037" i="1" s="1"/>
  <c r="X1037" i="1" s="1"/>
  <c r="V1038" i="1"/>
  <c r="W1038" i="1" s="1"/>
  <c r="X1038" i="1" s="1"/>
  <c r="V1039" i="1"/>
  <c r="W1039" i="1" s="1"/>
  <c r="X1039" i="1" s="1"/>
  <c r="V1040" i="1"/>
  <c r="W1040" i="1" s="1"/>
  <c r="X1040" i="1" s="1"/>
  <c r="V1041" i="1"/>
  <c r="W1041" i="1" s="1"/>
  <c r="X1041" i="1" s="1"/>
  <c r="V1042" i="1"/>
  <c r="W1042" i="1" s="1"/>
  <c r="X1042" i="1" s="1"/>
  <c r="V1043" i="1"/>
  <c r="W1043" i="1" s="1"/>
  <c r="X1043" i="1" s="1"/>
  <c r="V1044" i="1"/>
  <c r="W1044" i="1" s="1"/>
  <c r="X1044" i="1" s="1"/>
  <c r="V1045" i="1"/>
  <c r="W1045" i="1" s="1"/>
  <c r="X1045" i="1" s="1"/>
  <c r="V1046" i="1"/>
  <c r="W1046" i="1" s="1"/>
  <c r="X1046" i="1" s="1"/>
  <c r="V1047" i="1"/>
  <c r="W1047" i="1" s="1"/>
  <c r="X1047" i="1" s="1"/>
  <c r="V1048" i="1"/>
  <c r="W1048" i="1" s="1"/>
  <c r="X1048" i="1" s="1"/>
  <c r="V1049" i="1"/>
  <c r="W1049" i="1" s="1"/>
  <c r="X1049" i="1" s="1"/>
  <c r="V1050" i="1"/>
  <c r="W1050" i="1" s="1"/>
  <c r="X1050" i="1" s="1"/>
  <c r="V1051" i="1"/>
  <c r="W1051" i="1" s="1"/>
  <c r="X1051" i="1" s="1"/>
  <c r="V1052" i="1"/>
  <c r="W1052" i="1" s="1"/>
  <c r="X1052" i="1" s="1"/>
  <c r="V1053" i="1"/>
  <c r="W1053" i="1" s="1"/>
  <c r="X1053" i="1" s="1"/>
  <c r="V1054" i="1"/>
  <c r="W1054" i="1" s="1"/>
  <c r="X1054" i="1" s="1"/>
  <c r="V1055" i="1"/>
  <c r="W1055" i="1" s="1"/>
  <c r="X1055" i="1" s="1"/>
  <c r="V1056" i="1"/>
  <c r="W1056" i="1" s="1"/>
  <c r="X1056" i="1" s="1"/>
  <c r="V1057" i="1"/>
  <c r="W1057" i="1" s="1"/>
  <c r="X1057" i="1" s="1"/>
  <c r="V1058" i="1"/>
  <c r="W1058" i="1" s="1"/>
  <c r="X1058" i="1" s="1"/>
  <c r="V1059" i="1"/>
  <c r="W1059" i="1" s="1"/>
  <c r="X1059" i="1" s="1"/>
  <c r="V1060" i="1"/>
  <c r="W1060" i="1" s="1"/>
  <c r="X1060" i="1" s="1"/>
  <c r="V1061" i="1"/>
  <c r="W1061" i="1" s="1"/>
  <c r="X1061" i="1" s="1"/>
  <c r="V1062" i="1"/>
  <c r="W1062" i="1" s="1"/>
  <c r="X1062" i="1" s="1"/>
  <c r="V1063" i="1"/>
  <c r="W1063" i="1" s="1"/>
  <c r="X1063" i="1" s="1"/>
  <c r="V1064" i="1"/>
  <c r="W1064" i="1" s="1"/>
  <c r="X1064" i="1" s="1"/>
  <c r="V1065" i="1"/>
  <c r="W1065" i="1" s="1"/>
  <c r="X1065" i="1" s="1"/>
  <c r="V1066" i="1"/>
  <c r="W1066" i="1" s="1"/>
  <c r="X1066" i="1" s="1"/>
  <c r="V1067" i="1"/>
  <c r="W1067" i="1" s="1"/>
  <c r="X1067" i="1" s="1"/>
  <c r="V1068" i="1"/>
  <c r="W1068" i="1" s="1"/>
  <c r="X1068" i="1" s="1"/>
  <c r="V1069" i="1"/>
  <c r="W1069" i="1" s="1"/>
  <c r="X1069" i="1" s="1"/>
  <c r="V1070" i="1"/>
  <c r="W1070" i="1" s="1"/>
  <c r="X1070" i="1" s="1"/>
  <c r="V1071" i="1"/>
  <c r="W1071" i="1" s="1"/>
  <c r="X1071" i="1" s="1"/>
  <c r="V1072" i="1"/>
  <c r="W1072" i="1" s="1"/>
  <c r="X1072" i="1" s="1"/>
  <c r="V1073" i="1"/>
  <c r="W1073" i="1" s="1"/>
  <c r="X1073" i="1" s="1"/>
  <c r="V1074" i="1"/>
  <c r="W1074" i="1" s="1"/>
  <c r="X1074" i="1" s="1"/>
  <c r="V1075" i="1"/>
  <c r="W1075" i="1" s="1"/>
  <c r="X1075" i="1" s="1"/>
  <c r="V1076" i="1"/>
  <c r="W1076" i="1" s="1"/>
  <c r="X1076" i="1" s="1"/>
  <c r="V1077" i="1"/>
  <c r="W1077" i="1" s="1"/>
  <c r="X1077" i="1" s="1"/>
  <c r="V1078" i="1"/>
  <c r="W1078" i="1" s="1"/>
  <c r="X1078" i="1" s="1"/>
  <c r="V1079" i="1"/>
  <c r="W1079" i="1" s="1"/>
  <c r="X1079" i="1" s="1"/>
  <c r="V1080" i="1"/>
  <c r="W1080" i="1" s="1"/>
  <c r="X1080" i="1" s="1"/>
  <c r="V1081" i="1"/>
  <c r="W1081" i="1" s="1"/>
  <c r="X1081" i="1" s="1"/>
  <c r="V1082" i="1"/>
  <c r="W1082" i="1" s="1"/>
  <c r="X1082" i="1" s="1"/>
  <c r="V1083" i="1"/>
  <c r="W1083" i="1" s="1"/>
  <c r="X1083" i="1" s="1"/>
  <c r="V1084" i="1"/>
  <c r="W1084" i="1" s="1"/>
  <c r="X1084" i="1" s="1"/>
  <c r="V1085" i="1"/>
  <c r="W1085" i="1" s="1"/>
  <c r="X1085" i="1" s="1"/>
  <c r="V1086" i="1"/>
  <c r="W1086" i="1" s="1"/>
  <c r="X1086" i="1" s="1"/>
  <c r="V1087" i="1"/>
  <c r="W1087" i="1" s="1"/>
  <c r="X1087" i="1" s="1"/>
  <c r="V1088" i="1"/>
  <c r="W1088" i="1" s="1"/>
  <c r="X1088" i="1" s="1"/>
  <c r="V1089" i="1"/>
  <c r="W1089" i="1" s="1"/>
  <c r="X1089" i="1" s="1"/>
  <c r="V1090" i="1"/>
  <c r="W1090" i="1" s="1"/>
  <c r="X1090" i="1" s="1"/>
  <c r="V1091" i="1"/>
  <c r="W1091" i="1" s="1"/>
  <c r="X1091" i="1" s="1"/>
  <c r="V1092" i="1"/>
  <c r="W1092" i="1" s="1"/>
  <c r="X1092" i="1" s="1"/>
  <c r="V1093" i="1"/>
  <c r="W1093" i="1" s="1"/>
  <c r="X1093" i="1" s="1"/>
  <c r="V1094" i="1"/>
  <c r="W1094" i="1" s="1"/>
  <c r="X1094" i="1" s="1"/>
  <c r="V1095" i="1"/>
  <c r="W1095" i="1" s="1"/>
  <c r="X1095" i="1" s="1"/>
  <c r="V1096" i="1"/>
  <c r="W1096" i="1" s="1"/>
  <c r="X1096" i="1" s="1"/>
  <c r="V1097" i="1"/>
  <c r="W1097" i="1" s="1"/>
  <c r="X1097" i="1" s="1"/>
  <c r="V1098" i="1"/>
  <c r="W1098" i="1" s="1"/>
  <c r="X1098" i="1" s="1"/>
  <c r="V1099" i="1"/>
  <c r="W1099" i="1" s="1"/>
  <c r="X1099" i="1" s="1"/>
  <c r="V1100" i="1"/>
  <c r="W1100" i="1" s="1"/>
  <c r="X1100" i="1" s="1"/>
  <c r="V1101" i="1"/>
  <c r="W1101" i="1" s="1"/>
  <c r="X1101" i="1" s="1"/>
  <c r="V1102" i="1"/>
  <c r="W1102" i="1" s="1"/>
  <c r="X1102" i="1" s="1"/>
  <c r="V1103" i="1"/>
  <c r="W1103" i="1" s="1"/>
  <c r="X1103" i="1" s="1"/>
  <c r="V1104" i="1"/>
  <c r="W1104" i="1" s="1"/>
  <c r="X1104" i="1" s="1"/>
  <c r="V1105" i="1"/>
  <c r="W1105" i="1" s="1"/>
  <c r="X1105" i="1" s="1"/>
  <c r="V1106" i="1"/>
  <c r="W1106" i="1" s="1"/>
  <c r="X1106" i="1" s="1"/>
  <c r="V1107" i="1"/>
  <c r="W1107" i="1" s="1"/>
  <c r="X1107" i="1" s="1"/>
  <c r="V1108" i="1"/>
  <c r="W1108" i="1" s="1"/>
  <c r="X1108" i="1" s="1"/>
  <c r="V1109" i="1"/>
  <c r="W1109" i="1" s="1"/>
  <c r="X1109" i="1" s="1"/>
  <c r="V1110" i="1"/>
  <c r="W1110" i="1" s="1"/>
  <c r="X1110" i="1" s="1"/>
  <c r="V1111" i="1"/>
  <c r="W1111" i="1" s="1"/>
  <c r="X1111" i="1" s="1"/>
  <c r="V1112" i="1"/>
  <c r="W1112" i="1" s="1"/>
  <c r="X1112" i="1" s="1"/>
  <c r="V1113" i="1"/>
  <c r="W1113" i="1" s="1"/>
  <c r="X1113" i="1" s="1"/>
  <c r="V1114" i="1"/>
  <c r="W1114" i="1" s="1"/>
  <c r="X1114" i="1" s="1"/>
  <c r="V1115" i="1"/>
  <c r="W1115" i="1" s="1"/>
  <c r="X1115" i="1" s="1"/>
  <c r="V1116" i="1"/>
  <c r="W1116" i="1" s="1"/>
  <c r="X1116" i="1" s="1"/>
  <c r="V1117" i="1"/>
  <c r="W1117" i="1" s="1"/>
  <c r="X1117" i="1" s="1"/>
  <c r="V1118" i="1"/>
  <c r="W1118" i="1" s="1"/>
  <c r="X1118" i="1" s="1"/>
  <c r="V1119" i="1"/>
  <c r="W1119" i="1" s="1"/>
  <c r="X1119" i="1" s="1"/>
  <c r="V1120" i="1"/>
  <c r="W1120" i="1" s="1"/>
  <c r="X1120" i="1" s="1"/>
  <c r="V1121" i="1"/>
  <c r="W1121" i="1" s="1"/>
  <c r="X1121" i="1" s="1"/>
  <c r="V1122" i="1"/>
  <c r="W1122" i="1" s="1"/>
  <c r="X1122" i="1" s="1"/>
  <c r="V1123" i="1"/>
  <c r="W1123" i="1" s="1"/>
  <c r="X1123" i="1" s="1"/>
  <c r="V1124" i="1"/>
  <c r="W1124" i="1" s="1"/>
  <c r="X1124" i="1" s="1"/>
  <c r="V1125" i="1"/>
  <c r="W1125" i="1" s="1"/>
  <c r="X1125" i="1" s="1"/>
  <c r="V1126" i="1"/>
  <c r="W1126" i="1" s="1"/>
  <c r="X1126" i="1" s="1"/>
  <c r="V1127" i="1"/>
  <c r="W1127" i="1" s="1"/>
  <c r="X1127" i="1" s="1"/>
  <c r="V1128" i="1"/>
  <c r="W1128" i="1" s="1"/>
  <c r="X1128" i="1" s="1"/>
  <c r="V1129" i="1"/>
  <c r="W1129" i="1" s="1"/>
  <c r="X1129" i="1" s="1"/>
  <c r="V1130" i="1"/>
  <c r="W1130" i="1" s="1"/>
  <c r="X1130" i="1" s="1"/>
  <c r="V1131" i="1"/>
  <c r="W1131" i="1" s="1"/>
  <c r="X1131" i="1" s="1"/>
  <c r="V1132" i="1"/>
  <c r="W1132" i="1" s="1"/>
  <c r="X1132" i="1" s="1"/>
  <c r="V1133" i="1"/>
  <c r="W1133" i="1" s="1"/>
  <c r="X1133" i="1" s="1"/>
  <c r="V1134" i="1"/>
  <c r="W1134" i="1" s="1"/>
  <c r="X1134" i="1" s="1"/>
  <c r="V1135" i="1"/>
  <c r="W1135" i="1" s="1"/>
  <c r="X1135" i="1" s="1"/>
  <c r="V1136" i="1"/>
  <c r="W1136" i="1" s="1"/>
  <c r="X1136" i="1" s="1"/>
  <c r="V1137" i="1"/>
  <c r="W1137" i="1" s="1"/>
  <c r="X1137" i="1" s="1"/>
  <c r="V1138" i="1"/>
  <c r="W1138" i="1" s="1"/>
  <c r="X1138" i="1" s="1"/>
  <c r="V1139" i="1"/>
  <c r="W1139" i="1" s="1"/>
  <c r="X1139" i="1" s="1"/>
  <c r="V1140" i="1"/>
  <c r="W1140" i="1" s="1"/>
  <c r="X1140" i="1" s="1"/>
  <c r="V1141" i="1"/>
  <c r="W1141" i="1" s="1"/>
  <c r="X1141" i="1" s="1"/>
  <c r="V1142" i="1"/>
  <c r="W1142" i="1" s="1"/>
  <c r="X1142" i="1" s="1"/>
  <c r="V1143" i="1"/>
  <c r="W1143" i="1" s="1"/>
  <c r="X1143" i="1" s="1"/>
  <c r="V1144" i="1"/>
  <c r="W1144" i="1" s="1"/>
  <c r="X1144" i="1" s="1"/>
  <c r="V1145" i="1"/>
  <c r="W1145" i="1" s="1"/>
  <c r="X1145" i="1" s="1"/>
  <c r="V1146" i="1"/>
  <c r="W1146" i="1" s="1"/>
  <c r="X1146" i="1" s="1"/>
  <c r="V1147" i="1"/>
  <c r="W1147" i="1" s="1"/>
  <c r="X1147" i="1" s="1"/>
  <c r="V1148" i="1"/>
  <c r="W1148" i="1" s="1"/>
  <c r="X1148" i="1" s="1"/>
  <c r="V1149" i="1"/>
  <c r="W1149" i="1" s="1"/>
  <c r="X1149" i="1" s="1"/>
  <c r="V1150" i="1"/>
  <c r="W1150" i="1" s="1"/>
  <c r="X1150" i="1" s="1"/>
  <c r="V1151" i="1"/>
  <c r="W1151" i="1" s="1"/>
  <c r="X1151" i="1" s="1"/>
  <c r="V1152" i="1"/>
  <c r="W1152" i="1" s="1"/>
  <c r="X1152" i="1" s="1"/>
  <c r="V1153" i="1"/>
  <c r="W1153" i="1" s="1"/>
  <c r="X1153" i="1" s="1"/>
  <c r="V1154" i="1"/>
  <c r="W1154" i="1" s="1"/>
  <c r="X1154" i="1" s="1"/>
  <c r="V1155" i="1"/>
  <c r="W1155" i="1" s="1"/>
  <c r="X1155" i="1" s="1"/>
  <c r="V1156" i="1"/>
  <c r="W1156" i="1" s="1"/>
  <c r="X1156" i="1" s="1"/>
  <c r="V1157" i="1"/>
  <c r="W1157" i="1" s="1"/>
  <c r="X1157" i="1" s="1"/>
  <c r="V1158" i="1"/>
  <c r="W1158" i="1" s="1"/>
  <c r="X1158" i="1" s="1"/>
  <c r="V1159" i="1"/>
  <c r="W1159" i="1" s="1"/>
  <c r="X1159" i="1" s="1"/>
  <c r="V1160" i="1"/>
  <c r="W1160" i="1" s="1"/>
  <c r="X1160" i="1" s="1"/>
  <c r="V1161" i="1"/>
  <c r="W1161" i="1" s="1"/>
  <c r="X1161" i="1" s="1"/>
  <c r="V1162" i="1"/>
  <c r="W1162" i="1" s="1"/>
  <c r="X1162" i="1" s="1"/>
  <c r="V1163" i="1"/>
  <c r="W1163" i="1" s="1"/>
  <c r="X1163" i="1" s="1"/>
  <c r="V1164" i="1"/>
  <c r="W1164" i="1" s="1"/>
  <c r="X1164" i="1" s="1"/>
  <c r="V1165" i="1"/>
  <c r="W1165" i="1" s="1"/>
  <c r="X1165" i="1" s="1"/>
  <c r="V1166" i="1"/>
  <c r="W1166" i="1" s="1"/>
  <c r="X1166" i="1" s="1"/>
  <c r="V1167" i="1"/>
  <c r="W1167" i="1" s="1"/>
  <c r="X1167" i="1" s="1"/>
  <c r="V1168" i="1"/>
  <c r="W1168" i="1" s="1"/>
  <c r="X1168" i="1" s="1"/>
  <c r="V1169" i="1"/>
  <c r="W1169" i="1" s="1"/>
  <c r="X1169" i="1" s="1"/>
  <c r="V1170" i="1"/>
  <c r="W1170" i="1" s="1"/>
  <c r="X1170" i="1" s="1"/>
  <c r="V1171" i="1"/>
  <c r="W1171" i="1" s="1"/>
  <c r="X1171" i="1" s="1"/>
  <c r="V1172" i="1"/>
  <c r="W1172" i="1" s="1"/>
  <c r="X1172" i="1" s="1"/>
  <c r="V1173" i="1"/>
  <c r="W1173" i="1" s="1"/>
  <c r="X1173" i="1" s="1"/>
  <c r="V1174" i="1"/>
  <c r="W1174" i="1" s="1"/>
  <c r="X1174" i="1" s="1"/>
  <c r="V1175" i="1"/>
  <c r="W1175" i="1" s="1"/>
  <c r="X1175" i="1" s="1"/>
  <c r="V1176" i="1"/>
  <c r="W1176" i="1" s="1"/>
  <c r="X1176" i="1" s="1"/>
  <c r="V1177" i="1"/>
  <c r="W1177" i="1" s="1"/>
  <c r="X1177" i="1" s="1"/>
  <c r="V1178" i="1"/>
  <c r="W1178" i="1" s="1"/>
  <c r="X1178" i="1" s="1"/>
  <c r="V1179" i="1"/>
  <c r="W1179" i="1" s="1"/>
  <c r="X1179" i="1" s="1"/>
  <c r="V1180" i="1"/>
  <c r="W1180" i="1" s="1"/>
  <c r="X1180" i="1" s="1"/>
  <c r="V1181" i="1"/>
  <c r="W1181" i="1" s="1"/>
  <c r="X1181" i="1" s="1"/>
  <c r="V1182" i="1"/>
  <c r="W1182" i="1" s="1"/>
  <c r="X1182" i="1" s="1"/>
  <c r="V1183" i="1"/>
  <c r="W1183" i="1" s="1"/>
  <c r="X1183" i="1" s="1"/>
  <c r="V1184" i="1"/>
  <c r="W1184" i="1" s="1"/>
  <c r="X1184" i="1" s="1"/>
  <c r="V1185" i="1"/>
  <c r="W1185" i="1" s="1"/>
  <c r="X1185" i="1" s="1"/>
  <c r="V1186" i="1"/>
  <c r="W1186" i="1" s="1"/>
  <c r="X1186" i="1" s="1"/>
  <c r="V1187" i="1"/>
  <c r="W1187" i="1" s="1"/>
  <c r="X1187" i="1" s="1"/>
  <c r="V1188" i="1"/>
  <c r="W1188" i="1" s="1"/>
  <c r="X1188" i="1" s="1"/>
  <c r="V1189" i="1"/>
  <c r="W1189" i="1" s="1"/>
  <c r="X1189" i="1" s="1"/>
  <c r="V1190" i="1"/>
  <c r="W1190" i="1" s="1"/>
  <c r="X1190" i="1" s="1"/>
  <c r="V1191" i="1"/>
  <c r="W1191" i="1" s="1"/>
  <c r="X1191" i="1" s="1"/>
  <c r="V1192" i="1"/>
  <c r="W1192" i="1" s="1"/>
  <c r="X1192" i="1" s="1"/>
  <c r="V1193" i="1"/>
  <c r="W1193" i="1" s="1"/>
  <c r="X1193" i="1" s="1"/>
  <c r="V1194" i="1"/>
  <c r="W1194" i="1" s="1"/>
  <c r="X1194" i="1" s="1"/>
  <c r="V1195" i="1"/>
  <c r="W1195" i="1" s="1"/>
  <c r="X1195" i="1" s="1"/>
  <c r="V1196" i="1"/>
  <c r="W1196" i="1" s="1"/>
  <c r="X1196" i="1" s="1"/>
  <c r="V1197" i="1"/>
  <c r="W1197" i="1" s="1"/>
  <c r="X1197" i="1" s="1"/>
  <c r="V1198" i="1"/>
  <c r="W1198" i="1" s="1"/>
  <c r="X1198" i="1" s="1"/>
  <c r="V1199" i="1"/>
  <c r="W1199" i="1" s="1"/>
  <c r="X1199" i="1" s="1"/>
  <c r="V1200" i="1"/>
  <c r="W1200" i="1" s="1"/>
  <c r="X1200" i="1" s="1"/>
  <c r="V1201" i="1"/>
  <c r="W1201" i="1" s="1"/>
  <c r="X1201" i="1" s="1"/>
  <c r="V1202" i="1"/>
  <c r="W1202" i="1" s="1"/>
  <c r="X1202" i="1" s="1"/>
  <c r="V1203" i="1"/>
  <c r="W1203" i="1" s="1"/>
  <c r="X1203" i="1" s="1"/>
  <c r="V1204" i="1"/>
  <c r="W1204" i="1" s="1"/>
  <c r="X1204" i="1" s="1"/>
  <c r="V1205" i="1"/>
  <c r="W1205" i="1" s="1"/>
  <c r="X1205" i="1" s="1"/>
  <c r="V1206" i="1"/>
  <c r="W1206" i="1" s="1"/>
  <c r="X1206" i="1" s="1"/>
  <c r="V1207" i="1"/>
  <c r="W1207" i="1" s="1"/>
  <c r="X1207" i="1" s="1"/>
  <c r="V1208" i="1"/>
  <c r="W1208" i="1" s="1"/>
  <c r="X1208" i="1" s="1"/>
  <c r="V1209" i="1"/>
  <c r="W1209" i="1" s="1"/>
  <c r="X1209" i="1" s="1"/>
  <c r="V1210" i="1"/>
  <c r="W1210" i="1" s="1"/>
  <c r="X1210" i="1" s="1"/>
  <c r="V1211" i="1"/>
  <c r="W1211" i="1" s="1"/>
  <c r="X1211" i="1" s="1"/>
  <c r="V1212" i="1"/>
  <c r="W1212" i="1" s="1"/>
  <c r="X1212" i="1" s="1"/>
  <c r="V1213" i="1"/>
  <c r="W1213" i="1" s="1"/>
  <c r="X1213" i="1" s="1"/>
  <c r="V1214" i="1"/>
  <c r="W1214" i="1" s="1"/>
  <c r="X1214" i="1" s="1"/>
  <c r="V1215" i="1"/>
  <c r="W1215" i="1" s="1"/>
  <c r="X1215" i="1" s="1"/>
  <c r="V1216" i="1"/>
  <c r="W1216" i="1" s="1"/>
  <c r="X1216" i="1" s="1"/>
  <c r="V1217" i="1"/>
  <c r="W1217" i="1" s="1"/>
  <c r="X1217" i="1" s="1"/>
  <c r="V1218" i="1"/>
  <c r="W1218" i="1" s="1"/>
  <c r="X1218" i="1" s="1"/>
  <c r="V1219" i="1"/>
  <c r="W1219" i="1" s="1"/>
  <c r="X1219" i="1" s="1"/>
  <c r="V1220" i="1"/>
  <c r="W1220" i="1" s="1"/>
  <c r="X1220" i="1" s="1"/>
  <c r="V1221" i="1"/>
  <c r="W1221" i="1" s="1"/>
  <c r="X1221" i="1" s="1"/>
  <c r="V1222" i="1"/>
  <c r="W1222" i="1" s="1"/>
  <c r="X1222" i="1" s="1"/>
  <c r="V1223" i="1"/>
  <c r="W1223" i="1" s="1"/>
  <c r="X1223" i="1" s="1"/>
  <c r="V1224" i="1"/>
  <c r="W1224" i="1" s="1"/>
  <c r="X1224" i="1" s="1"/>
  <c r="V1225" i="1"/>
  <c r="W1225" i="1" s="1"/>
  <c r="X1225" i="1" s="1"/>
  <c r="V1226" i="1"/>
  <c r="W1226" i="1" s="1"/>
  <c r="X1226" i="1" s="1"/>
  <c r="V1227" i="1"/>
  <c r="W1227" i="1" s="1"/>
  <c r="X1227" i="1" s="1"/>
  <c r="V1228" i="1"/>
  <c r="W1228" i="1" s="1"/>
  <c r="X1228" i="1" s="1"/>
  <c r="V1229" i="1"/>
  <c r="W1229" i="1" s="1"/>
  <c r="X1229" i="1" s="1"/>
  <c r="V1230" i="1"/>
  <c r="W1230" i="1" s="1"/>
  <c r="X1230" i="1" s="1"/>
  <c r="V1231" i="1"/>
  <c r="W1231" i="1" s="1"/>
  <c r="X1231" i="1" s="1"/>
  <c r="V1232" i="1"/>
  <c r="W1232" i="1" s="1"/>
  <c r="X1232" i="1" s="1"/>
  <c r="V1233" i="1"/>
  <c r="W1233" i="1" s="1"/>
  <c r="X1233" i="1" s="1"/>
  <c r="V1234" i="1"/>
  <c r="W1234" i="1" s="1"/>
  <c r="X1234" i="1" s="1"/>
  <c r="V1235" i="1"/>
  <c r="W1235" i="1" s="1"/>
  <c r="X1235" i="1" s="1"/>
  <c r="V1236" i="1"/>
  <c r="W1236" i="1" s="1"/>
  <c r="X1236" i="1" s="1"/>
  <c r="V1237" i="1"/>
  <c r="W1237" i="1" s="1"/>
  <c r="X1237" i="1" s="1"/>
  <c r="V1238" i="1"/>
  <c r="W1238" i="1" s="1"/>
  <c r="X1238" i="1" s="1"/>
  <c r="V1239" i="1"/>
  <c r="W1239" i="1" s="1"/>
  <c r="X1239" i="1" s="1"/>
  <c r="V1240" i="1"/>
  <c r="W1240" i="1" s="1"/>
  <c r="X1240" i="1" s="1"/>
  <c r="V1241" i="1"/>
  <c r="W1241" i="1" s="1"/>
  <c r="X1241" i="1" s="1"/>
  <c r="V1242" i="1"/>
  <c r="W1242" i="1" s="1"/>
  <c r="X1242" i="1" s="1"/>
  <c r="V1243" i="1"/>
  <c r="W1243" i="1" s="1"/>
  <c r="X1243" i="1" s="1"/>
  <c r="V1244" i="1"/>
  <c r="W1244" i="1" s="1"/>
  <c r="X1244" i="1" s="1"/>
  <c r="V1245" i="1"/>
  <c r="W1245" i="1" s="1"/>
  <c r="X1245" i="1" s="1"/>
  <c r="V1246" i="1"/>
  <c r="W1246" i="1" s="1"/>
  <c r="X1246" i="1" s="1"/>
  <c r="V1247" i="1"/>
  <c r="W1247" i="1" s="1"/>
  <c r="X1247" i="1" s="1"/>
  <c r="V1248" i="1"/>
  <c r="W1248" i="1" s="1"/>
  <c r="X1248" i="1" s="1"/>
  <c r="V1249" i="1"/>
  <c r="W1249" i="1" s="1"/>
  <c r="X1249" i="1" s="1"/>
  <c r="V1250" i="1"/>
  <c r="W1250" i="1" s="1"/>
  <c r="X1250" i="1" s="1"/>
  <c r="V1251" i="1"/>
  <c r="W1251" i="1" s="1"/>
  <c r="X1251" i="1" s="1"/>
  <c r="V1252" i="1"/>
  <c r="W1252" i="1" s="1"/>
  <c r="X1252" i="1" s="1"/>
  <c r="V1253" i="1"/>
  <c r="W1253" i="1" s="1"/>
  <c r="X1253" i="1" s="1"/>
  <c r="V1254" i="1"/>
  <c r="W1254" i="1" s="1"/>
  <c r="X1254" i="1" s="1"/>
  <c r="V1255" i="1"/>
  <c r="W1255" i="1" s="1"/>
  <c r="X1255" i="1" s="1"/>
  <c r="V1256" i="1"/>
  <c r="W1256" i="1" s="1"/>
  <c r="X1256" i="1" s="1"/>
  <c r="V1257" i="1"/>
  <c r="W1257" i="1" s="1"/>
  <c r="X1257" i="1" s="1"/>
  <c r="V1258" i="1"/>
  <c r="W1258" i="1" s="1"/>
  <c r="X1258" i="1" s="1"/>
  <c r="V1259" i="1"/>
  <c r="W1259" i="1" s="1"/>
  <c r="X1259" i="1" s="1"/>
  <c r="V1260" i="1"/>
  <c r="W1260" i="1" s="1"/>
  <c r="X1260" i="1" s="1"/>
  <c r="V1261" i="1"/>
  <c r="W1261" i="1" s="1"/>
  <c r="X1261" i="1" s="1"/>
  <c r="V1262" i="1"/>
  <c r="W1262" i="1" s="1"/>
  <c r="X1262" i="1" s="1"/>
  <c r="V1263" i="1"/>
  <c r="W1263" i="1" s="1"/>
  <c r="X1263" i="1" s="1"/>
  <c r="V1264" i="1"/>
  <c r="W1264" i="1" s="1"/>
  <c r="X1264" i="1" s="1"/>
  <c r="V1265" i="1"/>
  <c r="W1265" i="1" s="1"/>
  <c r="X1265" i="1" s="1"/>
  <c r="V1266" i="1"/>
  <c r="W1266" i="1" s="1"/>
  <c r="X1266" i="1" s="1"/>
  <c r="V1267" i="1"/>
  <c r="W1267" i="1" s="1"/>
  <c r="X1267" i="1" s="1"/>
  <c r="V1268" i="1"/>
  <c r="W1268" i="1" s="1"/>
  <c r="X1268" i="1" s="1"/>
  <c r="V1269" i="1"/>
  <c r="W1269" i="1" s="1"/>
  <c r="X1269" i="1" s="1"/>
  <c r="V1270" i="1"/>
  <c r="W1270" i="1" s="1"/>
  <c r="X1270" i="1" s="1"/>
  <c r="V1271" i="1"/>
  <c r="W1271" i="1" s="1"/>
  <c r="X1271" i="1" s="1"/>
  <c r="V1272" i="1"/>
  <c r="W1272" i="1" s="1"/>
  <c r="X1272" i="1" s="1"/>
  <c r="V1273" i="1"/>
  <c r="W1273" i="1" s="1"/>
  <c r="X1273" i="1" s="1"/>
  <c r="V1274" i="1"/>
  <c r="W1274" i="1" s="1"/>
  <c r="X1274" i="1" s="1"/>
  <c r="V1275" i="1"/>
  <c r="W1275" i="1" s="1"/>
  <c r="X1275" i="1" s="1"/>
  <c r="V1276" i="1"/>
  <c r="W1276" i="1" s="1"/>
  <c r="X1276" i="1" s="1"/>
  <c r="V1277" i="1"/>
  <c r="W1277" i="1" s="1"/>
  <c r="X1277" i="1" s="1"/>
  <c r="V1278" i="1"/>
  <c r="W1278" i="1" s="1"/>
  <c r="X1278" i="1" s="1"/>
  <c r="V1279" i="1"/>
  <c r="W1279" i="1" s="1"/>
  <c r="X1279" i="1" s="1"/>
  <c r="V1280" i="1"/>
  <c r="W1280" i="1" s="1"/>
  <c r="X1280" i="1" s="1"/>
  <c r="V1281" i="1"/>
  <c r="W1281" i="1" s="1"/>
  <c r="X1281" i="1" s="1"/>
  <c r="V1282" i="1"/>
  <c r="W1282" i="1" s="1"/>
  <c r="X1282" i="1" s="1"/>
  <c r="V1283" i="1"/>
  <c r="W1283" i="1" s="1"/>
  <c r="X1283" i="1" s="1"/>
  <c r="V1284" i="1"/>
  <c r="W1284" i="1" s="1"/>
  <c r="X1284" i="1" s="1"/>
  <c r="V1285" i="1"/>
  <c r="W1285" i="1" s="1"/>
  <c r="X1285" i="1" s="1"/>
  <c r="V1286" i="1"/>
  <c r="W1286" i="1" s="1"/>
  <c r="X1286" i="1" s="1"/>
  <c r="V1287" i="1"/>
  <c r="W1287" i="1" s="1"/>
  <c r="X1287" i="1" s="1"/>
  <c r="V1288" i="1"/>
  <c r="W1288" i="1" s="1"/>
  <c r="X1288" i="1" s="1"/>
  <c r="V1289" i="1"/>
  <c r="W1289" i="1" s="1"/>
  <c r="X1289" i="1" s="1"/>
  <c r="V1290" i="1"/>
  <c r="W1290" i="1" s="1"/>
  <c r="X1290" i="1" s="1"/>
  <c r="V1291" i="1"/>
  <c r="W1291" i="1" s="1"/>
  <c r="X1291" i="1" s="1"/>
  <c r="V1292" i="1"/>
  <c r="W1292" i="1" s="1"/>
  <c r="X1292" i="1" s="1"/>
  <c r="V1293" i="1"/>
  <c r="W1293" i="1" s="1"/>
  <c r="X1293" i="1" s="1"/>
  <c r="V1294" i="1"/>
  <c r="W1294" i="1" s="1"/>
  <c r="X1294" i="1" s="1"/>
  <c r="V1295" i="1"/>
  <c r="W1295" i="1" s="1"/>
  <c r="X1295" i="1" s="1"/>
  <c r="V1296" i="1"/>
  <c r="W1296" i="1" s="1"/>
  <c r="X1296" i="1" s="1"/>
  <c r="V1297" i="1"/>
  <c r="W1297" i="1" s="1"/>
  <c r="X1297" i="1" s="1"/>
  <c r="V1298" i="1"/>
  <c r="W1298" i="1" s="1"/>
  <c r="X1298" i="1" s="1"/>
  <c r="V1299" i="1"/>
  <c r="W1299" i="1" s="1"/>
  <c r="X1299" i="1" s="1"/>
  <c r="V1300" i="1"/>
  <c r="W1300" i="1" s="1"/>
  <c r="X1300" i="1" s="1"/>
  <c r="V1301" i="1"/>
  <c r="W1301" i="1" s="1"/>
  <c r="X1301" i="1" s="1"/>
  <c r="V1302" i="1"/>
  <c r="W1302" i="1" s="1"/>
  <c r="X1302" i="1" s="1"/>
  <c r="V1303" i="1"/>
  <c r="W1303" i="1" s="1"/>
  <c r="X1303" i="1" s="1"/>
  <c r="V1304" i="1"/>
  <c r="W1304" i="1" s="1"/>
  <c r="X1304" i="1" s="1"/>
  <c r="V1305" i="1"/>
  <c r="W1305" i="1" s="1"/>
  <c r="X1305" i="1" s="1"/>
  <c r="V1306" i="1"/>
  <c r="W1306" i="1" s="1"/>
  <c r="X1306" i="1" s="1"/>
  <c r="V1307" i="1"/>
  <c r="W1307" i="1" s="1"/>
  <c r="X1307" i="1" s="1"/>
  <c r="V1308" i="1"/>
  <c r="W1308" i="1" s="1"/>
  <c r="X1308" i="1" s="1"/>
  <c r="V1309" i="1"/>
  <c r="W1309" i="1" s="1"/>
  <c r="X1309" i="1" s="1"/>
  <c r="V1310" i="1"/>
  <c r="W1310" i="1" s="1"/>
  <c r="X1310" i="1" s="1"/>
  <c r="V1311" i="1"/>
  <c r="W1311" i="1" s="1"/>
  <c r="X1311" i="1" s="1"/>
  <c r="V1312" i="1"/>
  <c r="W1312" i="1" s="1"/>
  <c r="X1312" i="1" s="1"/>
  <c r="V1313" i="1"/>
  <c r="W1313" i="1" s="1"/>
  <c r="X1313" i="1" s="1"/>
  <c r="V1314" i="1"/>
  <c r="W1314" i="1" s="1"/>
  <c r="X1314" i="1" s="1"/>
  <c r="V1315" i="1"/>
  <c r="W1315" i="1" s="1"/>
  <c r="X1315" i="1" s="1"/>
  <c r="V1316" i="1"/>
  <c r="W1316" i="1" s="1"/>
  <c r="X1316" i="1" s="1"/>
  <c r="V1317" i="1"/>
  <c r="W1317" i="1" s="1"/>
  <c r="X1317" i="1" s="1"/>
  <c r="V1318" i="1"/>
  <c r="W1318" i="1" s="1"/>
  <c r="X1318" i="1" s="1"/>
  <c r="V1319" i="1"/>
  <c r="W1319" i="1" s="1"/>
  <c r="X1319" i="1" s="1"/>
  <c r="V1320" i="1"/>
  <c r="W1320" i="1" s="1"/>
  <c r="X1320" i="1" s="1"/>
  <c r="V1321" i="1"/>
  <c r="W1321" i="1" s="1"/>
  <c r="X1321" i="1" s="1"/>
  <c r="V1322" i="1"/>
  <c r="W1322" i="1" s="1"/>
  <c r="X1322" i="1" s="1"/>
  <c r="V1323" i="1"/>
  <c r="W1323" i="1" s="1"/>
  <c r="X1323" i="1" s="1"/>
  <c r="V1324" i="1"/>
  <c r="W1324" i="1" s="1"/>
  <c r="X1324" i="1" s="1"/>
  <c r="V1325" i="1"/>
  <c r="W1325" i="1" s="1"/>
  <c r="X1325" i="1" s="1"/>
  <c r="V1326" i="1"/>
  <c r="W1326" i="1" s="1"/>
  <c r="X1326" i="1" s="1"/>
  <c r="V1327" i="1"/>
  <c r="W1327" i="1" s="1"/>
  <c r="X1327" i="1" s="1"/>
  <c r="V1328" i="1"/>
  <c r="W1328" i="1" s="1"/>
  <c r="X1328" i="1" s="1"/>
  <c r="V1329" i="1"/>
  <c r="W1329" i="1" s="1"/>
  <c r="X1329" i="1" s="1"/>
  <c r="V1330" i="1"/>
  <c r="W1330" i="1" s="1"/>
  <c r="X1330" i="1" s="1"/>
  <c r="V1331" i="1"/>
  <c r="W1331" i="1" s="1"/>
  <c r="X1331" i="1" s="1"/>
  <c r="V1332" i="1"/>
  <c r="W1332" i="1" s="1"/>
  <c r="X1332" i="1" s="1"/>
  <c r="V1333" i="1"/>
  <c r="W1333" i="1" s="1"/>
  <c r="X1333" i="1" s="1"/>
  <c r="V1334" i="1"/>
  <c r="W1334" i="1" s="1"/>
  <c r="X1334" i="1" s="1"/>
  <c r="V1335" i="1"/>
  <c r="W1335" i="1" s="1"/>
  <c r="X1335" i="1" s="1"/>
  <c r="V1336" i="1"/>
  <c r="W1336" i="1" s="1"/>
  <c r="X1336" i="1" s="1"/>
  <c r="V1337" i="1"/>
  <c r="W1337" i="1" s="1"/>
  <c r="X1337" i="1" s="1"/>
  <c r="V1338" i="1"/>
  <c r="W1338" i="1" s="1"/>
  <c r="X1338" i="1" s="1"/>
  <c r="V1339" i="1"/>
  <c r="W1339" i="1" s="1"/>
  <c r="X1339" i="1" s="1"/>
  <c r="V1340" i="1"/>
  <c r="W1340" i="1" s="1"/>
  <c r="X1340" i="1" s="1"/>
  <c r="V1341" i="1"/>
  <c r="W1341" i="1" s="1"/>
  <c r="X1341" i="1" s="1"/>
  <c r="V1342" i="1"/>
  <c r="W1342" i="1" s="1"/>
  <c r="X1342" i="1" s="1"/>
  <c r="V1343" i="1"/>
  <c r="W1343" i="1" s="1"/>
  <c r="X1343" i="1" s="1"/>
  <c r="V1344" i="1"/>
  <c r="W1344" i="1" s="1"/>
  <c r="X1344" i="1" s="1"/>
  <c r="V1345" i="1"/>
  <c r="W1345" i="1" s="1"/>
  <c r="X1345" i="1" s="1"/>
  <c r="V1346" i="1"/>
  <c r="W1346" i="1" s="1"/>
  <c r="X1346" i="1" s="1"/>
  <c r="V1347" i="1"/>
  <c r="W1347" i="1" s="1"/>
  <c r="X1347" i="1" s="1"/>
  <c r="V1348" i="1"/>
  <c r="W1348" i="1" s="1"/>
  <c r="X1348" i="1" s="1"/>
  <c r="V1349" i="1"/>
  <c r="W1349" i="1" s="1"/>
  <c r="X1349" i="1" s="1"/>
  <c r="V1350" i="1"/>
  <c r="W1350" i="1" s="1"/>
  <c r="X1350" i="1" s="1"/>
  <c r="V1351" i="1"/>
  <c r="W1351" i="1" s="1"/>
  <c r="X1351" i="1" s="1"/>
  <c r="V1352" i="1"/>
  <c r="W1352" i="1" s="1"/>
  <c r="X1352" i="1" s="1"/>
  <c r="V1353" i="1"/>
  <c r="W1353" i="1" s="1"/>
  <c r="X1353" i="1" s="1"/>
  <c r="V1354" i="1"/>
  <c r="W1354" i="1" s="1"/>
  <c r="X1354" i="1" s="1"/>
  <c r="V1355" i="1"/>
  <c r="W1355" i="1" s="1"/>
  <c r="X1355" i="1" s="1"/>
  <c r="V1356" i="1"/>
  <c r="W1356" i="1" s="1"/>
  <c r="X1356" i="1" s="1"/>
  <c r="V1357" i="1"/>
  <c r="W1357" i="1" s="1"/>
  <c r="X1357" i="1" s="1"/>
  <c r="V1358" i="1"/>
  <c r="W1358" i="1" s="1"/>
  <c r="X1358" i="1" s="1"/>
  <c r="V1359" i="1"/>
  <c r="W1359" i="1" s="1"/>
  <c r="X1359" i="1" s="1"/>
  <c r="V1360" i="1"/>
  <c r="W1360" i="1" s="1"/>
  <c r="X1360" i="1" s="1"/>
  <c r="V1361" i="1"/>
  <c r="W1361" i="1" s="1"/>
  <c r="X1361" i="1" s="1"/>
  <c r="V1362" i="1"/>
  <c r="W1362" i="1" s="1"/>
  <c r="X1362" i="1" s="1"/>
  <c r="V1363" i="1"/>
  <c r="W1363" i="1" s="1"/>
  <c r="X1363" i="1" s="1"/>
  <c r="V1364" i="1"/>
  <c r="W1364" i="1" s="1"/>
  <c r="X1364" i="1" s="1"/>
  <c r="V1365" i="1"/>
  <c r="W1365" i="1" s="1"/>
  <c r="X1365" i="1" s="1"/>
  <c r="V1366" i="1"/>
  <c r="W1366" i="1" s="1"/>
  <c r="X1366" i="1" s="1"/>
  <c r="V1367" i="1"/>
  <c r="W1367" i="1" s="1"/>
  <c r="X1367" i="1" s="1"/>
  <c r="V1368" i="1"/>
  <c r="W1368" i="1" s="1"/>
  <c r="X1368" i="1" s="1"/>
  <c r="V1369" i="1"/>
  <c r="W1369" i="1" s="1"/>
  <c r="X1369" i="1" s="1"/>
  <c r="V1370" i="1"/>
  <c r="W1370" i="1" s="1"/>
  <c r="X1370" i="1" s="1"/>
  <c r="V1371" i="1"/>
  <c r="W1371" i="1" s="1"/>
  <c r="X1371" i="1" s="1"/>
  <c r="V1372" i="1"/>
  <c r="W1372" i="1" s="1"/>
  <c r="X1372" i="1" s="1"/>
  <c r="V1373" i="1"/>
  <c r="W1373" i="1" s="1"/>
  <c r="X1373" i="1" s="1"/>
  <c r="V1374" i="1"/>
  <c r="W1374" i="1" s="1"/>
  <c r="X1374" i="1" s="1"/>
  <c r="V1375" i="1"/>
  <c r="W1375" i="1" s="1"/>
  <c r="X1375" i="1" s="1"/>
  <c r="V1376" i="1"/>
  <c r="W1376" i="1" s="1"/>
  <c r="X1376" i="1" s="1"/>
  <c r="V1377" i="1"/>
  <c r="W1377" i="1" s="1"/>
  <c r="X1377" i="1" s="1"/>
  <c r="V1378" i="1"/>
  <c r="W1378" i="1" s="1"/>
  <c r="X1378" i="1" s="1"/>
  <c r="V1379" i="1"/>
  <c r="W1379" i="1" s="1"/>
  <c r="X1379" i="1" s="1"/>
  <c r="V1380" i="1"/>
  <c r="W1380" i="1" s="1"/>
  <c r="X1380" i="1" s="1"/>
  <c r="V1381" i="1"/>
  <c r="W1381" i="1" s="1"/>
  <c r="X1381" i="1" s="1"/>
  <c r="V1382" i="1"/>
  <c r="W1382" i="1" s="1"/>
  <c r="X1382" i="1" s="1"/>
  <c r="V1383" i="1"/>
  <c r="W1383" i="1" s="1"/>
  <c r="X1383" i="1" s="1"/>
  <c r="V1384" i="1"/>
  <c r="W1384" i="1" s="1"/>
  <c r="X1384" i="1" s="1"/>
  <c r="V1385" i="1"/>
  <c r="W1385" i="1" s="1"/>
  <c r="X1385" i="1" s="1"/>
  <c r="V1386" i="1"/>
  <c r="W1386" i="1" s="1"/>
  <c r="X1386" i="1" s="1"/>
  <c r="V1387" i="1"/>
  <c r="W1387" i="1" s="1"/>
  <c r="X1387" i="1" s="1"/>
  <c r="V1388" i="1"/>
  <c r="W1388" i="1" s="1"/>
  <c r="X1388" i="1" s="1"/>
  <c r="V1389" i="1"/>
  <c r="W1389" i="1" s="1"/>
  <c r="X1389" i="1" s="1"/>
  <c r="V1390" i="1"/>
  <c r="W1390" i="1" s="1"/>
  <c r="X1390" i="1" s="1"/>
  <c r="V1391" i="1"/>
  <c r="W1391" i="1" s="1"/>
  <c r="X1391" i="1" s="1"/>
  <c r="V1392" i="1"/>
  <c r="W1392" i="1" s="1"/>
  <c r="X1392" i="1" s="1"/>
  <c r="V1393" i="1"/>
  <c r="W1393" i="1" s="1"/>
  <c r="X1393" i="1" s="1"/>
  <c r="V1394" i="1"/>
  <c r="W1394" i="1" s="1"/>
  <c r="X1394" i="1" s="1"/>
  <c r="V1395" i="1"/>
  <c r="W1395" i="1" s="1"/>
  <c r="X1395" i="1" s="1"/>
  <c r="V1396" i="1"/>
  <c r="W1396" i="1" s="1"/>
  <c r="X1396" i="1" s="1"/>
  <c r="V1397" i="1"/>
  <c r="W1397" i="1" s="1"/>
  <c r="X1397" i="1" s="1"/>
  <c r="V1398" i="1"/>
  <c r="W1398" i="1" s="1"/>
  <c r="X1398" i="1" s="1"/>
  <c r="V1399" i="1"/>
  <c r="W1399" i="1" s="1"/>
  <c r="X1399" i="1" s="1"/>
  <c r="V1400" i="1"/>
  <c r="W1400" i="1" s="1"/>
  <c r="X1400" i="1" s="1"/>
  <c r="V1401" i="1"/>
  <c r="W1401" i="1" s="1"/>
  <c r="X1401" i="1" s="1"/>
  <c r="V1402" i="1"/>
  <c r="W1402" i="1" s="1"/>
  <c r="X1402" i="1" s="1"/>
  <c r="V1403" i="1"/>
  <c r="W1403" i="1" s="1"/>
  <c r="X1403" i="1" s="1"/>
  <c r="V1404" i="1"/>
  <c r="W1404" i="1" s="1"/>
  <c r="X1404" i="1" s="1"/>
  <c r="V1405" i="1"/>
  <c r="W1405" i="1" s="1"/>
  <c r="X1405" i="1" s="1"/>
  <c r="V1406" i="1"/>
  <c r="W1406" i="1" s="1"/>
  <c r="X1406" i="1" s="1"/>
  <c r="V1407" i="1"/>
  <c r="W1407" i="1" s="1"/>
  <c r="X1407" i="1" s="1"/>
  <c r="V1408" i="1"/>
  <c r="W1408" i="1" s="1"/>
  <c r="X1408" i="1" s="1"/>
  <c r="V1409" i="1"/>
  <c r="W1409" i="1" s="1"/>
  <c r="X1409" i="1" s="1"/>
  <c r="V1410" i="1"/>
  <c r="W1410" i="1" s="1"/>
  <c r="X1410" i="1" s="1"/>
  <c r="V1411" i="1"/>
  <c r="W1411" i="1" s="1"/>
  <c r="X1411" i="1" s="1"/>
  <c r="V1412" i="1"/>
  <c r="W1412" i="1" s="1"/>
  <c r="X1412" i="1" s="1"/>
  <c r="V1413" i="1"/>
  <c r="W1413" i="1" s="1"/>
  <c r="X1413" i="1" s="1"/>
  <c r="V1414" i="1"/>
  <c r="W1414" i="1" s="1"/>
  <c r="X1414" i="1" s="1"/>
  <c r="V1415" i="1"/>
  <c r="W1415" i="1" s="1"/>
  <c r="X1415" i="1" s="1"/>
  <c r="V1416" i="1"/>
  <c r="W1416" i="1" s="1"/>
  <c r="X1416" i="1" s="1"/>
  <c r="V1417" i="1"/>
  <c r="W1417" i="1" s="1"/>
  <c r="X1417" i="1" s="1"/>
  <c r="V1418" i="1"/>
  <c r="W1418" i="1" s="1"/>
  <c r="X1418" i="1" s="1"/>
  <c r="V1419" i="1"/>
  <c r="W1419" i="1" s="1"/>
  <c r="X1419" i="1" s="1"/>
  <c r="V1420" i="1"/>
  <c r="W1420" i="1" s="1"/>
  <c r="X1420" i="1" s="1"/>
  <c r="V1421" i="1"/>
  <c r="W1421" i="1" s="1"/>
  <c r="X1421" i="1" s="1"/>
  <c r="V1422" i="1"/>
  <c r="W1422" i="1" s="1"/>
  <c r="X1422" i="1" s="1"/>
  <c r="V1423" i="1"/>
  <c r="W1423" i="1" s="1"/>
  <c r="X1423" i="1" s="1"/>
  <c r="V1424" i="1"/>
  <c r="W1424" i="1" s="1"/>
  <c r="X1424" i="1" s="1"/>
  <c r="V1425" i="1"/>
  <c r="W1425" i="1" s="1"/>
  <c r="X1425" i="1" s="1"/>
  <c r="V1426" i="1"/>
  <c r="W1426" i="1" s="1"/>
  <c r="X1426" i="1" s="1"/>
  <c r="V1427" i="1"/>
  <c r="W1427" i="1" s="1"/>
  <c r="X1427" i="1" s="1"/>
  <c r="V1428" i="1"/>
  <c r="W1428" i="1" s="1"/>
  <c r="X1428" i="1" s="1"/>
  <c r="V1429" i="1"/>
  <c r="W1429" i="1" s="1"/>
  <c r="X1429" i="1" s="1"/>
  <c r="V1430" i="1"/>
  <c r="W1430" i="1" s="1"/>
  <c r="X1430" i="1" s="1"/>
  <c r="V1431" i="1"/>
  <c r="W1431" i="1" s="1"/>
  <c r="X1431" i="1" s="1"/>
  <c r="V1432" i="1"/>
  <c r="W1432" i="1" s="1"/>
  <c r="X1432" i="1" s="1"/>
  <c r="V1433" i="1"/>
  <c r="W1433" i="1" s="1"/>
  <c r="X1433" i="1" s="1"/>
  <c r="V1434" i="1"/>
  <c r="W1434" i="1" s="1"/>
  <c r="X1434" i="1" s="1"/>
  <c r="V1435" i="1"/>
  <c r="W1435" i="1" s="1"/>
  <c r="X1435" i="1" s="1"/>
  <c r="V1436" i="1"/>
  <c r="W1436" i="1" s="1"/>
  <c r="X1436" i="1" s="1"/>
  <c r="V1437" i="1"/>
  <c r="W1437" i="1" s="1"/>
  <c r="X1437" i="1" s="1"/>
  <c r="V1438" i="1"/>
  <c r="W1438" i="1" s="1"/>
  <c r="X1438" i="1" s="1"/>
  <c r="V1439" i="1"/>
  <c r="W1439" i="1" s="1"/>
  <c r="X1439" i="1" s="1"/>
  <c r="V1440" i="1"/>
  <c r="W1440" i="1" s="1"/>
  <c r="X1440" i="1" s="1"/>
  <c r="V1441" i="1"/>
  <c r="W1441" i="1" s="1"/>
  <c r="X1441" i="1" s="1"/>
  <c r="V1442" i="1"/>
  <c r="W1442" i="1" s="1"/>
  <c r="X1442" i="1" s="1"/>
  <c r="V1443" i="1"/>
  <c r="W1443" i="1" s="1"/>
  <c r="X1443" i="1" s="1"/>
  <c r="V1444" i="1"/>
  <c r="W1444" i="1" s="1"/>
  <c r="X1444" i="1" s="1"/>
  <c r="V1445" i="1"/>
  <c r="W1445" i="1" s="1"/>
  <c r="X1445" i="1" s="1"/>
  <c r="V1446" i="1"/>
  <c r="W1446" i="1" s="1"/>
  <c r="X1446" i="1" s="1"/>
  <c r="V1447" i="1"/>
  <c r="W1447" i="1" s="1"/>
  <c r="X1447" i="1" s="1"/>
  <c r="V1448" i="1"/>
  <c r="W1448" i="1" s="1"/>
  <c r="X1448" i="1" s="1"/>
  <c r="V1449" i="1"/>
  <c r="W1449" i="1" s="1"/>
  <c r="X1449" i="1" s="1"/>
  <c r="V1450" i="1"/>
  <c r="W1450" i="1" s="1"/>
  <c r="X1450" i="1" s="1"/>
  <c r="V1451" i="1"/>
  <c r="W1451" i="1" s="1"/>
  <c r="X1451" i="1" s="1"/>
  <c r="V1452" i="1"/>
  <c r="W1452" i="1" s="1"/>
  <c r="X1452" i="1" s="1"/>
  <c r="V1453" i="1"/>
  <c r="W1453" i="1" s="1"/>
  <c r="X1453" i="1" s="1"/>
  <c r="V1454" i="1"/>
  <c r="W1454" i="1" s="1"/>
  <c r="X1454" i="1" s="1"/>
  <c r="V1455" i="1"/>
  <c r="W1455" i="1" s="1"/>
  <c r="X1455" i="1" s="1"/>
  <c r="V1456" i="1"/>
  <c r="W1456" i="1" s="1"/>
  <c r="X1456" i="1" s="1"/>
  <c r="V1457" i="1"/>
  <c r="W1457" i="1" s="1"/>
  <c r="X1457" i="1" s="1"/>
  <c r="V1458" i="1"/>
  <c r="W1458" i="1" s="1"/>
  <c r="X1458" i="1" s="1"/>
  <c r="V1459" i="1"/>
  <c r="W1459" i="1" s="1"/>
  <c r="X1459" i="1" s="1"/>
  <c r="V1460" i="1"/>
  <c r="W1460" i="1" s="1"/>
  <c r="X1460" i="1" s="1"/>
  <c r="V1461" i="1"/>
  <c r="W1461" i="1" s="1"/>
  <c r="X1461" i="1" s="1"/>
  <c r="V1462" i="1"/>
  <c r="W1462" i="1" s="1"/>
  <c r="X1462" i="1" s="1"/>
  <c r="V1463" i="1"/>
  <c r="W1463" i="1" s="1"/>
  <c r="X1463" i="1" s="1"/>
  <c r="V1464" i="1"/>
  <c r="W1464" i="1" s="1"/>
  <c r="X1464" i="1" s="1"/>
  <c r="V1465" i="1"/>
  <c r="W1465" i="1" s="1"/>
  <c r="X1465" i="1" s="1"/>
  <c r="V1466" i="1"/>
  <c r="W1466" i="1" s="1"/>
  <c r="X1466" i="1" s="1"/>
  <c r="V1467" i="1"/>
  <c r="W1467" i="1" s="1"/>
  <c r="X1467" i="1" s="1"/>
  <c r="V1468" i="1"/>
  <c r="W1468" i="1" s="1"/>
  <c r="X1468" i="1" s="1"/>
  <c r="V1469" i="1"/>
  <c r="W1469" i="1" s="1"/>
  <c r="X1469" i="1" s="1"/>
  <c r="V1470" i="1"/>
  <c r="W1470" i="1" s="1"/>
  <c r="X1470" i="1" s="1"/>
  <c r="V1471" i="1"/>
  <c r="W1471" i="1" s="1"/>
  <c r="X1471" i="1" s="1"/>
  <c r="V1472" i="1"/>
  <c r="W1472" i="1" s="1"/>
  <c r="X1472" i="1" s="1"/>
  <c r="V1473" i="1"/>
  <c r="W1473" i="1" s="1"/>
  <c r="X1473" i="1" s="1"/>
  <c r="V1474" i="1"/>
  <c r="W1474" i="1" s="1"/>
  <c r="X1474" i="1" s="1"/>
  <c r="V1475" i="1"/>
  <c r="W1475" i="1" s="1"/>
  <c r="X1475" i="1" s="1"/>
  <c r="V1476" i="1"/>
  <c r="W1476" i="1" s="1"/>
  <c r="X1476" i="1" s="1"/>
  <c r="V1477" i="1"/>
  <c r="W1477" i="1" s="1"/>
  <c r="X1477" i="1" s="1"/>
  <c r="V1478" i="1"/>
  <c r="W1478" i="1" s="1"/>
  <c r="X1478" i="1" s="1"/>
  <c r="V1479" i="1"/>
  <c r="W1479" i="1" s="1"/>
  <c r="X1479" i="1" s="1"/>
  <c r="V1480" i="1"/>
  <c r="W1480" i="1" s="1"/>
  <c r="X1480" i="1" s="1"/>
  <c r="V1481" i="1"/>
  <c r="W1481" i="1" s="1"/>
  <c r="X1481" i="1" s="1"/>
  <c r="V1482" i="1"/>
  <c r="W1482" i="1" s="1"/>
  <c r="X1482" i="1" s="1"/>
  <c r="V1483" i="1"/>
  <c r="W1483" i="1" s="1"/>
  <c r="X1483" i="1" s="1"/>
  <c r="V1484" i="1"/>
  <c r="W1484" i="1" s="1"/>
  <c r="X1484" i="1" s="1"/>
  <c r="V1485" i="1"/>
  <c r="W1485" i="1" s="1"/>
  <c r="X1485" i="1" s="1"/>
  <c r="V1486" i="1"/>
  <c r="W1486" i="1" s="1"/>
  <c r="X1486" i="1" s="1"/>
  <c r="V1487" i="1"/>
  <c r="W1487" i="1" s="1"/>
  <c r="X1487" i="1" s="1"/>
  <c r="V1488" i="1"/>
  <c r="W1488" i="1" s="1"/>
  <c r="X1488" i="1" s="1"/>
  <c r="V1489" i="1"/>
  <c r="W1489" i="1" s="1"/>
  <c r="X1489" i="1" s="1"/>
  <c r="V1490" i="1"/>
  <c r="W1490" i="1" s="1"/>
  <c r="X1490" i="1" s="1"/>
  <c r="V1491" i="1"/>
  <c r="W1491" i="1" s="1"/>
  <c r="X1491" i="1" s="1"/>
  <c r="V1492" i="1"/>
  <c r="W1492" i="1" s="1"/>
  <c r="X1492" i="1" s="1"/>
  <c r="V1493" i="1"/>
  <c r="W1493" i="1" s="1"/>
  <c r="X1493" i="1" s="1"/>
  <c r="V1494" i="1"/>
  <c r="W1494" i="1" s="1"/>
  <c r="X1494" i="1" s="1"/>
  <c r="V1495" i="1"/>
  <c r="W1495" i="1" s="1"/>
  <c r="X1495" i="1" s="1"/>
  <c r="V1496" i="1"/>
  <c r="W1496" i="1" s="1"/>
  <c r="X1496" i="1" s="1"/>
  <c r="V1497" i="1"/>
  <c r="W1497" i="1" s="1"/>
  <c r="X1497" i="1" s="1"/>
  <c r="V1498" i="1"/>
  <c r="W1498" i="1" s="1"/>
  <c r="X1498" i="1" s="1"/>
  <c r="V1499" i="1"/>
  <c r="W1499" i="1" s="1"/>
  <c r="X1499" i="1" s="1"/>
  <c r="V1500" i="1"/>
  <c r="W1500" i="1" s="1"/>
  <c r="X1500" i="1" s="1"/>
  <c r="V1501" i="1"/>
  <c r="W1501" i="1" s="1"/>
  <c r="X1501" i="1" s="1"/>
  <c r="V1502" i="1"/>
  <c r="W1502" i="1" s="1"/>
  <c r="X1502" i="1" s="1"/>
  <c r="V1503" i="1"/>
  <c r="W1503" i="1" s="1"/>
  <c r="X1503" i="1" s="1"/>
  <c r="V1504" i="1"/>
  <c r="W1504" i="1" s="1"/>
  <c r="X1504" i="1" s="1"/>
  <c r="V1505" i="1"/>
  <c r="W1505" i="1" s="1"/>
  <c r="X1505" i="1" s="1"/>
  <c r="V1506" i="1"/>
  <c r="W1506" i="1" s="1"/>
  <c r="X1506" i="1" s="1"/>
  <c r="V1507" i="1"/>
  <c r="W1507" i="1" s="1"/>
  <c r="X1507" i="1" s="1"/>
  <c r="V1508" i="1"/>
  <c r="W1508" i="1" s="1"/>
  <c r="X1508" i="1" s="1"/>
  <c r="V1509" i="1"/>
  <c r="W1509" i="1" s="1"/>
  <c r="X1509" i="1" s="1"/>
  <c r="V1510" i="1"/>
  <c r="W1510" i="1" s="1"/>
  <c r="X1510" i="1" s="1"/>
  <c r="V1511" i="1"/>
  <c r="W1511" i="1" s="1"/>
  <c r="X1511" i="1" s="1"/>
  <c r="V1512" i="1"/>
  <c r="W1512" i="1" s="1"/>
  <c r="X1512" i="1" s="1"/>
  <c r="V1513" i="1"/>
  <c r="W1513" i="1" s="1"/>
  <c r="X1513" i="1" s="1"/>
  <c r="V1514" i="1"/>
  <c r="W1514" i="1" s="1"/>
  <c r="X1514" i="1" s="1"/>
  <c r="V1515" i="1"/>
  <c r="W1515" i="1" s="1"/>
  <c r="X1515" i="1" s="1"/>
  <c r="V1516" i="1"/>
  <c r="W1516" i="1" s="1"/>
  <c r="X1516" i="1" s="1"/>
  <c r="V1517" i="1"/>
  <c r="W1517" i="1" s="1"/>
  <c r="X1517" i="1" s="1"/>
  <c r="V1518" i="1"/>
  <c r="W1518" i="1" s="1"/>
  <c r="X1518" i="1" s="1"/>
  <c r="V1519" i="1"/>
  <c r="W1519" i="1" s="1"/>
  <c r="X1519" i="1" s="1"/>
  <c r="V1520" i="1"/>
  <c r="W1520" i="1" s="1"/>
  <c r="X1520" i="1" s="1"/>
  <c r="V1521" i="1"/>
  <c r="W1521" i="1" s="1"/>
  <c r="X1521" i="1" s="1"/>
  <c r="V1522" i="1"/>
  <c r="W1522" i="1" s="1"/>
  <c r="X1522" i="1" s="1"/>
  <c r="V1523" i="1"/>
  <c r="W1523" i="1" s="1"/>
  <c r="X1523" i="1" s="1"/>
  <c r="V1524" i="1"/>
  <c r="W1524" i="1" s="1"/>
  <c r="X1524" i="1" s="1"/>
  <c r="V1525" i="1"/>
  <c r="W1525" i="1" s="1"/>
  <c r="X1525" i="1" s="1"/>
  <c r="V1526" i="1"/>
  <c r="W1526" i="1" s="1"/>
  <c r="X1526" i="1" s="1"/>
  <c r="V1527" i="1"/>
  <c r="W1527" i="1" s="1"/>
  <c r="X1527" i="1" s="1"/>
  <c r="V1528" i="1"/>
  <c r="W1528" i="1" s="1"/>
  <c r="X1528" i="1" s="1"/>
  <c r="V1529" i="1"/>
  <c r="W1529" i="1" s="1"/>
  <c r="X1529" i="1" s="1"/>
  <c r="V1530" i="1"/>
  <c r="W1530" i="1" s="1"/>
  <c r="X1530" i="1" s="1"/>
  <c r="V1531" i="1"/>
  <c r="W1531" i="1" s="1"/>
  <c r="X1531" i="1" s="1"/>
  <c r="V1532" i="1"/>
  <c r="W1532" i="1" s="1"/>
  <c r="X1532" i="1" s="1"/>
  <c r="V1533" i="1"/>
  <c r="W1533" i="1" s="1"/>
  <c r="X1533" i="1" s="1"/>
  <c r="V1534" i="1"/>
  <c r="W1534" i="1" s="1"/>
  <c r="X1534" i="1" s="1"/>
  <c r="V1535" i="1"/>
  <c r="W1535" i="1" s="1"/>
  <c r="X1535" i="1" s="1"/>
  <c r="V1536" i="1"/>
  <c r="W1536" i="1" s="1"/>
  <c r="X1536" i="1" s="1"/>
  <c r="V1537" i="1"/>
  <c r="W1537" i="1" s="1"/>
  <c r="X1537" i="1" s="1"/>
  <c r="V1538" i="1"/>
  <c r="W1538" i="1" s="1"/>
  <c r="X1538" i="1" s="1"/>
  <c r="V1539" i="1"/>
  <c r="W1539" i="1" s="1"/>
  <c r="X1539" i="1" s="1"/>
  <c r="V1540" i="1"/>
  <c r="W1540" i="1" s="1"/>
  <c r="X1540" i="1" s="1"/>
  <c r="V1541" i="1"/>
  <c r="W1541" i="1" s="1"/>
  <c r="X1541" i="1" s="1"/>
  <c r="V1542" i="1"/>
  <c r="W1542" i="1" s="1"/>
  <c r="X1542" i="1" s="1"/>
  <c r="V1543" i="1"/>
  <c r="W1543" i="1" s="1"/>
  <c r="X1543" i="1" s="1"/>
  <c r="V1544" i="1"/>
  <c r="W1544" i="1" s="1"/>
  <c r="X1544" i="1" s="1"/>
  <c r="V1545" i="1"/>
  <c r="W1545" i="1" s="1"/>
  <c r="X1545" i="1" s="1"/>
  <c r="V1546" i="1"/>
  <c r="W1546" i="1" s="1"/>
  <c r="X1546" i="1" s="1"/>
  <c r="V1547" i="1"/>
  <c r="W1547" i="1" s="1"/>
  <c r="X1547" i="1" s="1"/>
  <c r="V1548" i="1"/>
  <c r="W1548" i="1" s="1"/>
  <c r="X1548" i="1" s="1"/>
  <c r="V1549" i="1"/>
  <c r="W1549" i="1" s="1"/>
  <c r="X1549" i="1" s="1"/>
  <c r="V1550" i="1"/>
  <c r="W1550" i="1" s="1"/>
  <c r="X1550" i="1" s="1"/>
  <c r="V1551" i="1"/>
  <c r="W1551" i="1" s="1"/>
  <c r="X1551" i="1" s="1"/>
  <c r="V1552" i="1"/>
  <c r="W1552" i="1" s="1"/>
  <c r="X1552" i="1" s="1"/>
  <c r="V1553" i="1"/>
  <c r="W1553" i="1" s="1"/>
  <c r="X1553" i="1" s="1"/>
  <c r="V1554" i="1"/>
  <c r="W1554" i="1" s="1"/>
  <c r="X1554" i="1" s="1"/>
  <c r="V1555" i="1"/>
  <c r="W1555" i="1" s="1"/>
  <c r="X1555" i="1" s="1"/>
  <c r="V1556" i="1"/>
  <c r="W1556" i="1" s="1"/>
  <c r="X1556" i="1" s="1"/>
  <c r="V1557" i="1"/>
  <c r="W1557" i="1" s="1"/>
  <c r="X1557" i="1" s="1"/>
  <c r="V1558" i="1"/>
  <c r="W1558" i="1" s="1"/>
  <c r="X1558" i="1" s="1"/>
  <c r="V1559" i="1"/>
  <c r="W1559" i="1" s="1"/>
  <c r="X1559" i="1" s="1"/>
  <c r="V1560" i="1"/>
  <c r="W1560" i="1" s="1"/>
  <c r="X1560" i="1" s="1"/>
  <c r="V1561" i="1"/>
  <c r="W1561" i="1" s="1"/>
  <c r="X1561" i="1" s="1"/>
  <c r="V1562" i="1"/>
  <c r="W1562" i="1" s="1"/>
  <c r="X1562" i="1" s="1"/>
  <c r="V1563" i="1"/>
  <c r="W1563" i="1" s="1"/>
  <c r="X1563" i="1" s="1"/>
  <c r="V1564" i="1"/>
  <c r="W1564" i="1" s="1"/>
  <c r="X1564" i="1" s="1"/>
  <c r="V1565" i="1"/>
  <c r="W1565" i="1" s="1"/>
  <c r="X1565" i="1" s="1"/>
  <c r="V1566" i="1"/>
  <c r="W1566" i="1" s="1"/>
  <c r="X1566" i="1" s="1"/>
  <c r="V1567" i="1"/>
  <c r="W1567" i="1" s="1"/>
  <c r="X1567" i="1" s="1"/>
  <c r="V1568" i="1"/>
  <c r="W1568" i="1" s="1"/>
  <c r="X1568" i="1" s="1"/>
  <c r="V1569" i="1"/>
  <c r="W1569" i="1" s="1"/>
  <c r="X1569" i="1" s="1"/>
  <c r="V1570" i="1"/>
  <c r="W1570" i="1" s="1"/>
  <c r="X1570" i="1" s="1"/>
  <c r="V1571" i="1"/>
  <c r="W1571" i="1" s="1"/>
  <c r="X1571" i="1" s="1"/>
  <c r="V1572" i="1"/>
  <c r="W1572" i="1" s="1"/>
  <c r="X1572" i="1" s="1"/>
  <c r="V1573" i="1"/>
  <c r="W1573" i="1" s="1"/>
  <c r="X1573" i="1" s="1"/>
  <c r="V1574" i="1"/>
  <c r="W1574" i="1" s="1"/>
  <c r="X1574" i="1" s="1"/>
  <c r="V1575" i="1"/>
  <c r="W1575" i="1" s="1"/>
  <c r="X1575" i="1" s="1"/>
  <c r="V1576" i="1"/>
  <c r="W1576" i="1" s="1"/>
  <c r="X1576" i="1" s="1"/>
  <c r="V1577" i="1"/>
  <c r="W1577" i="1" s="1"/>
  <c r="X1577" i="1" s="1"/>
  <c r="V1578" i="1"/>
  <c r="W1578" i="1" s="1"/>
  <c r="X1578" i="1" s="1"/>
  <c r="V1579" i="1"/>
  <c r="W1579" i="1" s="1"/>
  <c r="X1579" i="1" s="1"/>
  <c r="V1580" i="1"/>
  <c r="W1580" i="1" s="1"/>
  <c r="X1580" i="1" s="1"/>
  <c r="V1581" i="1"/>
  <c r="W1581" i="1" s="1"/>
  <c r="X1581" i="1" s="1"/>
  <c r="V1582" i="1"/>
  <c r="W1582" i="1" s="1"/>
  <c r="X1582" i="1" s="1"/>
  <c r="V1583" i="1"/>
  <c r="W1583" i="1" s="1"/>
  <c r="X1583" i="1" s="1"/>
  <c r="V1584" i="1"/>
  <c r="W1584" i="1" s="1"/>
  <c r="X1584" i="1" s="1"/>
  <c r="V1585" i="1"/>
  <c r="W1585" i="1" s="1"/>
  <c r="X1585" i="1" s="1"/>
  <c r="V1586" i="1"/>
  <c r="W1586" i="1" s="1"/>
  <c r="X1586" i="1" s="1"/>
  <c r="V1587" i="1"/>
  <c r="W1587" i="1" s="1"/>
  <c r="X1587" i="1" s="1"/>
  <c r="V1588" i="1"/>
  <c r="W1588" i="1" s="1"/>
  <c r="X1588" i="1" s="1"/>
  <c r="V1589" i="1"/>
  <c r="W1589" i="1" s="1"/>
  <c r="X1589" i="1" s="1"/>
  <c r="V1590" i="1"/>
  <c r="W1590" i="1" s="1"/>
  <c r="X1590" i="1" s="1"/>
  <c r="V1591" i="1"/>
  <c r="W1591" i="1" s="1"/>
  <c r="X1591" i="1" s="1"/>
  <c r="V1592" i="1"/>
  <c r="W1592" i="1" s="1"/>
  <c r="X1592" i="1" s="1"/>
  <c r="V1593" i="1"/>
  <c r="W1593" i="1" s="1"/>
  <c r="X1593" i="1" s="1"/>
  <c r="V1594" i="1"/>
  <c r="W1594" i="1" s="1"/>
  <c r="X1594" i="1" s="1"/>
  <c r="V1595" i="1"/>
  <c r="W1595" i="1" s="1"/>
  <c r="X1595" i="1" s="1"/>
  <c r="V1596" i="1"/>
  <c r="W1596" i="1" s="1"/>
  <c r="X1596" i="1" s="1"/>
  <c r="V1597" i="1"/>
  <c r="W1597" i="1" s="1"/>
  <c r="X1597" i="1" s="1"/>
  <c r="V1598" i="1"/>
  <c r="W1598" i="1" s="1"/>
  <c r="X1598" i="1" s="1"/>
  <c r="V1599" i="1"/>
  <c r="W1599" i="1" s="1"/>
  <c r="X1599" i="1" s="1"/>
  <c r="V1600" i="1"/>
  <c r="W1600" i="1" s="1"/>
  <c r="X1600" i="1" s="1"/>
  <c r="V1601" i="1"/>
  <c r="W1601" i="1" s="1"/>
  <c r="X1601" i="1" s="1"/>
  <c r="V1602" i="1"/>
  <c r="W1602" i="1" s="1"/>
  <c r="X1602" i="1" s="1"/>
  <c r="V1603" i="1"/>
  <c r="W1603" i="1" s="1"/>
  <c r="X1603" i="1" s="1"/>
  <c r="V1604" i="1"/>
  <c r="W1604" i="1" s="1"/>
  <c r="X1604" i="1" s="1"/>
  <c r="V1605" i="1"/>
  <c r="W1605" i="1" s="1"/>
  <c r="X1605" i="1" s="1"/>
  <c r="V1606" i="1"/>
  <c r="W1606" i="1" s="1"/>
  <c r="X1606" i="1" s="1"/>
  <c r="V1607" i="1"/>
  <c r="W1607" i="1" s="1"/>
  <c r="X1607" i="1" s="1"/>
  <c r="V1608" i="1"/>
  <c r="W1608" i="1" s="1"/>
  <c r="X1608" i="1" s="1"/>
  <c r="V1609" i="1"/>
  <c r="W1609" i="1" s="1"/>
  <c r="X1609" i="1" s="1"/>
  <c r="V1610" i="1"/>
  <c r="W1610" i="1" s="1"/>
  <c r="X1610" i="1" s="1"/>
  <c r="V1611" i="1"/>
  <c r="W1611" i="1" s="1"/>
  <c r="X1611" i="1" s="1"/>
  <c r="V1612" i="1"/>
  <c r="W1612" i="1" s="1"/>
  <c r="X1612" i="1" s="1"/>
  <c r="V1613" i="1"/>
  <c r="W1613" i="1" s="1"/>
  <c r="X1613" i="1" s="1"/>
  <c r="V1614" i="1"/>
  <c r="W1614" i="1" s="1"/>
  <c r="X1614" i="1" s="1"/>
  <c r="V1615" i="1"/>
  <c r="W1615" i="1" s="1"/>
  <c r="X1615" i="1" s="1"/>
  <c r="V1616" i="1"/>
  <c r="W1616" i="1" s="1"/>
  <c r="X1616" i="1" s="1"/>
  <c r="V1617" i="1"/>
  <c r="W1617" i="1" s="1"/>
  <c r="X1617" i="1" s="1"/>
  <c r="V1618" i="1"/>
  <c r="W1618" i="1" s="1"/>
  <c r="X1618" i="1" s="1"/>
  <c r="V1619" i="1"/>
  <c r="W1619" i="1" s="1"/>
  <c r="X1619" i="1" s="1"/>
  <c r="V1620" i="1"/>
  <c r="W1620" i="1" s="1"/>
  <c r="X1620" i="1" s="1"/>
  <c r="V1621" i="1"/>
  <c r="W1621" i="1" s="1"/>
  <c r="X1621" i="1" s="1"/>
  <c r="V1622" i="1"/>
  <c r="W1622" i="1" s="1"/>
  <c r="X1622" i="1" s="1"/>
  <c r="V1623" i="1"/>
  <c r="W1623" i="1" s="1"/>
  <c r="X1623" i="1" s="1"/>
  <c r="V1624" i="1"/>
  <c r="W1624" i="1" s="1"/>
  <c r="X1624" i="1" s="1"/>
  <c r="V1625" i="1"/>
  <c r="W1625" i="1" s="1"/>
  <c r="X1625" i="1" s="1"/>
  <c r="V1626" i="1"/>
  <c r="W1626" i="1" s="1"/>
  <c r="X1626" i="1" s="1"/>
  <c r="V1627" i="1"/>
  <c r="W1627" i="1" s="1"/>
  <c r="X1627" i="1" s="1"/>
  <c r="V1628" i="1"/>
  <c r="W1628" i="1" s="1"/>
  <c r="X1628" i="1" s="1"/>
  <c r="V1629" i="1"/>
  <c r="W1629" i="1" s="1"/>
  <c r="X1629" i="1" s="1"/>
  <c r="V1630" i="1"/>
  <c r="W1630" i="1" s="1"/>
  <c r="X1630" i="1" s="1"/>
  <c r="V1631" i="1"/>
  <c r="W1631" i="1" s="1"/>
  <c r="X1631" i="1" s="1"/>
  <c r="V1632" i="1"/>
  <c r="W1632" i="1" s="1"/>
  <c r="X1632" i="1" s="1"/>
  <c r="V1633" i="1"/>
  <c r="W1633" i="1" s="1"/>
  <c r="X1633" i="1" s="1"/>
  <c r="V1634" i="1"/>
  <c r="W1634" i="1" s="1"/>
  <c r="X1634" i="1" s="1"/>
  <c r="V1635" i="1"/>
  <c r="W1635" i="1" s="1"/>
  <c r="X1635" i="1" s="1"/>
  <c r="V1636" i="1"/>
  <c r="W1636" i="1" s="1"/>
  <c r="X1636" i="1" s="1"/>
  <c r="V1637" i="1"/>
  <c r="W1637" i="1" s="1"/>
  <c r="X1637" i="1" s="1"/>
  <c r="V1638" i="1"/>
  <c r="W1638" i="1" s="1"/>
  <c r="X1638" i="1" s="1"/>
  <c r="V1639" i="1"/>
  <c r="W1639" i="1" s="1"/>
  <c r="X1639" i="1" s="1"/>
  <c r="V1640" i="1"/>
  <c r="W1640" i="1" s="1"/>
  <c r="X1640" i="1" s="1"/>
  <c r="V1641" i="1"/>
  <c r="W1641" i="1" s="1"/>
  <c r="X1641" i="1" s="1"/>
  <c r="V1642" i="1"/>
  <c r="W1642" i="1" s="1"/>
  <c r="X1642" i="1" s="1"/>
  <c r="V1643" i="1"/>
  <c r="W1643" i="1" s="1"/>
  <c r="X1643" i="1" s="1"/>
  <c r="V1644" i="1"/>
  <c r="W1644" i="1" s="1"/>
  <c r="X1644" i="1" s="1"/>
  <c r="V1645" i="1"/>
  <c r="W1645" i="1" s="1"/>
  <c r="X1645" i="1" s="1"/>
  <c r="V1646" i="1"/>
  <c r="W1646" i="1" s="1"/>
  <c r="X1646" i="1" s="1"/>
  <c r="V1647" i="1"/>
  <c r="W1647" i="1" s="1"/>
  <c r="X1647" i="1" s="1"/>
  <c r="V1648" i="1"/>
  <c r="W1648" i="1" s="1"/>
  <c r="X1648" i="1" s="1"/>
  <c r="V1649" i="1"/>
  <c r="W1649" i="1" s="1"/>
  <c r="X1649" i="1" s="1"/>
  <c r="V1650" i="1"/>
  <c r="W1650" i="1" s="1"/>
  <c r="X1650" i="1" s="1"/>
  <c r="V1651" i="1"/>
  <c r="W1651" i="1" s="1"/>
  <c r="X1651" i="1" s="1"/>
  <c r="V1652" i="1"/>
  <c r="W1652" i="1" s="1"/>
  <c r="X1652" i="1" s="1"/>
  <c r="V1653" i="1"/>
  <c r="W1653" i="1" s="1"/>
  <c r="X1653" i="1" s="1"/>
  <c r="V1654" i="1"/>
  <c r="W1654" i="1" s="1"/>
  <c r="X1654" i="1" s="1"/>
  <c r="V1655" i="1"/>
  <c r="W1655" i="1" s="1"/>
  <c r="X1655" i="1" s="1"/>
  <c r="V1656" i="1"/>
  <c r="W1656" i="1" s="1"/>
  <c r="X1656" i="1" s="1"/>
  <c r="V1657" i="1"/>
  <c r="W1657" i="1" s="1"/>
  <c r="X1657" i="1" s="1"/>
  <c r="V1658" i="1"/>
  <c r="W1658" i="1" s="1"/>
  <c r="X1658" i="1" s="1"/>
  <c r="V1659" i="1"/>
  <c r="W1659" i="1" s="1"/>
  <c r="X1659" i="1" s="1"/>
  <c r="V1660" i="1"/>
  <c r="W1660" i="1" s="1"/>
  <c r="X1660" i="1" s="1"/>
  <c r="V1661" i="1"/>
  <c r="W1661" i="1" s="1"/>
  <c r="X1661" i="1" s="1"/>
  <c r="V1662" i="1"/>
  <c r="W1662" i="1" s="1"/>
  <c r="X1662" i="1" s="1"/>
  <c r="V1663" i="1"/>
  <c r="W1663" i="1" s="1"/>
  <c r="X1663" i="1" s="1"/>
  <c r="V1664" i="1"/>
  <c r="W1664" i="1" s="1"/>
  <c r="X1664" i="1" s="1"/>
  <c r="V1665" i="1"/>
  <c r="W1665" i="1" s="1"/>
  <c r="X1665" i="1" s="1"/>
  <c r="V1666" i="1"/>
  <c r="W1666" i="1" s="1"/>
  <c r="X1666" i="1" s="1"/>
  <c r="V1667" i="1"/>
  <c r="W1667" i="1" s="1"/>
  <c r="X1667" i="1" s="1"/>
  <c r="V1668" i="1"/>
  <c r="W1668" i="1" s="1"/>
  <c r="X1668" i="1" s="1"/>
  <c r="V1669" i="1"/>
  <c r="W1669" i="1" s="1"/>
  <c r="X1669" i="1" s="1"/>
  <c r="V1670" i="1"/>
  <c r="W1670" i="1" s="1"/>
  <c r="X1670" i="1" s="1"/>
  <c r="V1671" i="1"/>
  <c r="W1671" i="1" s="1"/>
  <c r="X1671" i="1" s="1"/>
  <c r="V1672" i="1"/>
  <c r="W1672" i="1" s="1"/>
  <c r="X1672" i="1" s="1"/>
  <c r="V1673" i="1"/>
  <c r="W1673" i="1" s="1"/>
  <c r="X1673" i="1" s="1"/>
  <c r="V1674" i="1"/>
  <c r="W1674" i="1" s="1"/>
  <c r="X1674" i="1" s="1"/>
  <c r="V1675" i="1"/>
  <c r="W1675" i="1" s="1"/>
  <c r="X1675" i="1" s="1"/>
  <c r="V1676" i="1"/>
  <c r="W1676" i="1" s="1"/>
  <c r="X1676" i="1" s="1"/>
  <c r="V1677" i="1"/>
  <c r="W1677" i="1" s="1"/>
  <c r="X1677" i="1" s="1"/>
  <c r="V1678" i="1"/>
  <c r="W1678" i="1" s="1"/>
  <c r="X1678" i="1" s="1"/>
  <c r="V1679" i="1"/>
  <c r="W1679" i="1" s="1"/>
  <c r="X1679" i="1" s="1"/>
  <c r="V1680" i="1"/>
  <c r="W1680" i="1" s="1"/>
  <c r="X1680" i="1" s="1"/>
  <c r="V1681" i="1"/>
  <c r="W1681" i="1" s="1"/>
  <c r="X1681" i="1" s="1"/>
  <c r="V1682" i="1"/>
  <c r="W1682" i="1" s="1"/>
  <c r="X1682" i="1" s="1"/>
  <c r="V1683" i="1"/>
  <c r="W1683" i="1" s="1"/>
  <c r="X1683" i="1" s="1"/>
  <c r="V1684" i="1"/>
  <c r="W1684" i="1" s="1"/>
  <c r="X1684" i="1" s="1"/>
  <c r="V1685" i="1"/>
  <c r="W1685" i="1" s="1"/>
  <c r="X1685" i="1" s="1"/>
  <c r="V1686" i="1"/>
  <c r="W1686" i="1" s="1"/>
  <c r="X1686" i="1" s="1"/>
  <c r="V1687" i="1"/>
  <c r="W1687" i="1" s="1"/>
  <c r="X1687" i="1" s="1"/>
  <c r="V1688" i="1"/>
  <c r="W1688" i="1" s="1"/>
  <c r="X1688" i="1" s="1"/>
  <c r="V1689" i="1"/>
  <c r="W1689" i="1" s="1"/>
  <c r="X1689" i="1" s="1"/>
  <c r="V1690" i="1"/>
  <c r="W1690" i="1" s="1"/>
  <c r="X1690" i="1" s="1"/>
  <c r="V1691" i="1"/>
  <c r="W1691" i="1" s="1"/>
  <c r="X1691" i="1" s="1"/>
  <c r="V1692" i="1"/>
  <c r="W1692" i="1" s="1"/>
  <c r="X1692" i="1" s="1"/>
  <c r="V1693" i="1"/>
  <c r="W1693" i="1" s="1"/>
  <c r="X1693" i="1" s="1"/>
  <c r="V1694" i="1"/>
  <c r="W1694" i="1" s="1"/>
  <c r="X1694" i="1" s="1"/>
  <c r="V1695" i="1"/>
  <c r="W1695" i="1" s="1"/>
  <c r="X1695" i="1" s="1"/>
  <c r="V1696" i="1"/>
  <c r="W1696" i="1" s="1"/>
  <c r="X1696" i="1" s="1"/>
  <c r="V1697" i="1"/>
  <c r="W1697" i="1" s="1"/>
  <c r="X1697" i="1" s="1"/>
  <c r="V1698" i="1"/>
  <c r="W1698" i="1" s="1"/>
  <c r="X1698" i="1" s="1"/>
  <c r="V1699" i="1"/>
  <c r="W1699" i="1" s="1"/>
  <c r="X1699" i="1" s="1"/>
  <c r="V1700" i="1"/>
  <c r="W1700" i="1" s="1"/>
  <c r="X1700" i="1" s="1"/>
  <c r="V1701" i="1"/>
  <c r="W1701" i="1" s="1"/>
  <c r="X1701" i="1" s="1"/>
  <c r="V1702" i="1"/>
  <c r="W1702" i="1" s="1"/>
  <c r="X1702" i="1" s="1"/>
  <c r="V1703" i="1"/>
  <c r="W1703" i="1" s="1"/>
  <c r="X1703" i="1" s="1"/>
  <c r="V1704" i="1"/>
  <c r="W1704" i="1" s="1"/>
  <c r="X1704" i="1" s="1"/>
  <c r="V1705" i="1"/>
  <c r="W1705" i="1" s="1"/>
  <c r="X1705" i="1" s="1"/>
  <c r="V1706" i="1"/>
  <c r="W1706" i="1" s="1"/>
  <c r="X1706" i="1" s="1"/>
  <c r="V1707" i="1"/>
  <c r="W1707" i="1" s="1"/>
  <c r="X1707" i="1" s="1"/>
  <c r="V1708" i="1"/>
  <c r="W1708" i="1" s="1"/>
  <c r="X1708" i="1" s="1"/>
  <c r="V1709" i="1"/>
  <c r="W1709" i="1" s="1"/>
  <c r="X1709" i="1" s="1"/>
  <c r="V1710" i="1"/>
  <c r="W1710" i="1" s="1"/>
  <c r="X1710" i="1" s="1"/>
  <c r="V1711" i="1"/>
  <c r="W1711" i="1" s="1"/>
  <c r="X1711" i="1" s="1"/>
  <c r="V1712" i="1"/>
  <c r="W1712" i="1" s="1"/>
  <c r="X1712" i="1" s="1"/>
  <c r="V1713" i="1"/>
  <c r="W1713" i="1" s="1"/>
  <c r="X1713" i="1" s="1"/>
  <c r="V1714" i="1"/>
  <c r="W1714" i="1" s="1"/>
  <c r="X1714" i="1" s="1"/>
  <c r="V1715" i="1"/>
  <c r="W1715" i="1" s="1"/>
  <c r="X1715" i="1" s="1"/>
  <c r="V1716" i="1"/>
  <c r="W1716" i="1" s="1"/>
  <c r="X1716" i="1" s="1"/>
  <c r="V1717" i="1"/>
  <c r="W1717" i="1" s="1"/>
  <c r="X1717" i="1" s="1"/>
  <c r="V1718" i="1"/>
  <c r="W1718" i="1" s="1"/>
  <c r="X1718" i="1" s="1"/>
  <c r="V1719" i="1"/>
  <c r="W1719" i="1" s="1"/>
  <c r="X1719" i="1" s="1"/>
  <c r="V1720" i="1"/>
  <c r="W1720" i="1" s="1"/>
  <c r="X1720" i="1" s="1"/>
  <c r="V1721" i="1"/>
  <c r="W1721" i="1" s="1"/>
  <c r="X1721" i="1" s="1"/>
  <c r="V1722" i="1"/>
  <c r="W1722" i="1" s="1"/>
  <c r="X1722" i="1" s="1"/>
  <c r="V1723" i="1"/>
  <c r="W1723" i="1" s="1"/>
  <c r="X1723" i="1" s="1"/>
  <c r="V1724" i="1"/>
  <c r="W1724" i="1" s="1"/>
  <c r="X1724" i="1" s="1"/>
  <c r="V1725" i="1"/>
  <c r="W1725" i="1" s="1"/>
  <c r="X1725" i="1" s="1"/>
  <c r="V1726" i="1"/>
  <c r="W1726" i="1" s="1"/>
  <c r="X1726" i="1" s="1"/>
  <c r="V1727" i="1"/>
  <c r="W1727" i="1" s="1"/>
  <c r="X1727" i="1" s="1"/>
  <c r="V1728" i="1"/>
  <c r="W1728" i="1" s="1"/>
  <c r="X1728" i="1" s="1"/>
  <c r="V1729" i="1"/>
  <c r="W1729" i="1" s="1"/>
  <c r="X1729" i="1" s="1"/>
  <c r="V1730" i="1"/>
  <c r="W1730" i="1" s="1"/>
  <c r="X1730" i="1" s="1"/>
  <c r="V1731" i="1"/>
  <c r="W1731" i="1" s="1"/>
  <c r="X1731" i="1" s="1"/>
  <c r="V1732" i="1"/>
  <c r="W1732" i="1" s="1"/>
  <c r="X1732" i="1" s="1"/>
  <c r="V1733" i="1"/>
  <c r="W1733" i="1" s="1"/>
  <c r="X1733" i="1" s="1"/>
  <c r="V1734" i="1"/>
  <c r="W1734" i="1" s="1"/>
  <c r="X1734" i="1" s="1"/>
  <c r="V1735" i="1"/>
  <c r="W1735" i="1" s="1"/>
  <c r="X1735" i="1" s="1"/>
  <c r="V1736" i="1"/>
  <c r="W1736" i="1" s="1"/>
  <c r="X1736" i="1" s="1"/>
  <c r="V1737" i="1"/>
  <c r="W1737" i="1" s="1"/>
  <c r="X1737" i="1" s="1"/>
  <c r="V1738" i="1"/>
  <c r="W1738" i="1" s="1"/>
  <c r="X1738" i="1" s="1"/>
  <c r="V1739" i="1"/>
  <c r="W1739" i="1" s="1"/>
  <c r="X1739" i="1" s="1"/>
  <c r="V1740" i="1"/>
  <c r="W1740" i="1" s="1"/>
  <c r="X1740" i="1" s="1"/>
  <c r="V1741" i="1"/>
  <c r="W1741" i="1" s="1"/>
  <c r="X1741" i="1" s="1"/>
  <c r="V1742" i="1"/>
  <c r="W1742" i="1" s="1"/>
  <c r="X1742" i="1" s="1"/>
  <c r="V1743" i="1"/>
  <c r="W1743" i="1" s="1"/>
  <c r="X1743" i="1" s="1"/>
  <c r="V1744" i="1"/>
  <c r="W1744" i="1" s="1"/>
  <c r="X1744" i="1" s="1"/>
  <c r="V1745" i="1"/>
  <c r="W1745" i="1" s="1"/>
  <c r="X1745" i="1" s="1"/>
  <c r="V1746" i="1"/>
  <c r="W1746" i="1" s="1"/>
  <c r="X1746" i="1" s="1"/>
  <c r="V1747" i="1"/>
  <c r="W1747" i="1" s="1"/>
  <c r="X1747" i="1" s="1"/>
  <c r="V1748" i="1"/>
  <c r="W1748" i="1" s="1"/>
  <c r="X1748" i="1" s="1"/>
  <c r="V1749" i="1"/>
  <c r="W1749" i="1" s="1"/>
  <c r="X1749" i="1" s="1"/>
  <c r="V1750" i="1"/>
  <c r="W1750" i="1" s="1"/>
  <c r="X1750" i="1" s="1"/>
  <c r="V1751" i="1"/>
  <c r="W1751" i="1" s="1"/>
  <c r="X1751" i="1" s="1"/>
  <c r="V1752" i="1"/>
  <c r="W1752" i="1" s="1"/>
  <c r="X1752" i="1" s="1"/>
  <c r="V1753" i="1"/>
  <c r="W1753" i="1" s="1"/>
  <c r="X1753" i="1" s="1"/>
  <c r="V1754" i="1"/>
  <c r="W1754" i="1" s="1"/>
  <c r="X1754" i="1" s="1"/>
  <c r="V1755" i="1"/>
  <c r="W1755" i="1" s="1"/>
  <c r="X1755" i="1" s="1"/>
  <c r="V1756" i="1"/>
  <c r="W1756" i="1" s="1"/>
  <c r="X1756" i="1" s="1"/>
  <c r="V1757" i="1"/>
  <c r="W1757" i="1" s="1"/>
  <c r="X1757" i="1" s="1"/>
  <c r="V1758" i="1"/>
  <c r="W1758" i="1" s="1"/>
  <c r="X1758" i="1" s="1"/>
  <c r="V1759" i="1"/>
  <c r="W1759" i="1" s="1"/>
  <c r="X1759" i="1" s="1"/>
  <c r="V1760" i="1"/>
  <c r="W1760" i="1" s="1"/>
  <c r="X1760" i="1" s="1"/>
  <c r="V1761" i="1"/>
  <c r="W1761" i="1" s="1"/>
  <c r="X1761" i="1" s="1"/>
  <c r="V1762" i="1"/>
  <c r="W1762" i="1" s="1"/>
  <c r="X1762" i="1" s="1"/>
  <c r="V1763" i="1"/>
  <c r="W1763" i="1" s="1"/>
  <c r="X1763" i="1" s="1"/>
  <c r="V1764" i="1"/>
  <c r="W1764" i="1" s="1"/>
  <c r="X1764" i="1" s="1"/>
  <c r="V1765" i="1"/>
  <c r="W1765" i="1" s="1"/>
  <c r="X1765" i="1" s="1"/>
  <c r="V1766" i="1"/>
  <c r="W1766" i="1" s="1"/>
  <c r="X1766" i="1" s="1"/>
  <c r="V1767" i="1"/>
  <c r="W1767" i="1" s="1"/>
  <c r="X1767" i="1" s="1"/>
  <c r="V1768" i="1"/>
  <c r="W1768" i="1" s="1"/>
  <c r="X1768" i="1" s="1"/>
  <c r="V1769" i="1"/>
  <c r="W1769" i="1" s="1"/>
  <c r="X1769" i="1" s="1"/>
  <c r="V1770" i="1"/>
  <c r="W1770" i="1" s="1"/>
  <c r="X1770" i="1" s="1"/>
  <c r="V1771" i="1"/>
  <c r="W1771" i="1" s="1"/>
  <c r="X1771" i="1" s="1"/>
  <c r="V1772" i="1"/>
  <c r="W1772" i="1" s="1"/>
  <c r="X1772" i="1" s="1"/>
  <c r="V1773" i="1"/>
  <c r="W1773" i="1" s="1"/>
  <c r="X1773" i="1" s="1"/>
  <c r="V1774" i="1"/>
  <c r="W1774" i="1" s="1"/>
  <c r="X1774" i="1" s="1"/>
  <c r="V1775" i="1"/>
  <c r="W1775" i="1" s="1"/>
  <c r="X1775" i="1" s="1"/>
  <c r="V1776" i="1"/>
  <c r="W1776" i="1" s="1"/>
  <c r="X1776" i="1" s="1"/>
  <c r="V1777" i="1"/>
  <c r="W1777" i="1" s="1"/>
  <c r="X1777" i="1" s="1"/>
  <c r="V1778" i="1"/>
  <c r="W1778" i="1" s="1"/>
  <c r="X1778" i="1" s="1"/>
  <c r="V1779" i="1"/>
  <c r="W1779" i="1" s="1"/>
  <c r="X1779" i="1" s="1"/>
  <c r="V1780" i="1"/>
  <c r="W1780" i="1" s="1"/>
  <c r="X1780" i="1" s="1"/>
  <c r="V1781" i="1"/>
  <c r="W1781" i="1" s="1"/>
  <c r="X1781" i="1" s="1"/>
  <c r="V1782" i="1"/>
  <c r="W1782" i="1" s="1"/>
  <c r="X1782" i="1" s="1"/>
  <c r="V1783" i="1"/>
  <c r="W1783" i="1" s="1"/>
  <c r="X1783" i="1" s="1"/>
  <c r="V1784" i="1"/>
  <c r="W1784" i="1" s="1"/>
  <c r="X1784" i="1" s="1"/>
  <c r="V1785" i="1"/>
  <c r="W1785" i="1" s="1"/>
  <c r="X1785" i="1" s="1"/>
  <c r="V1786" i="1"/>
  <c r="W1786" i="1" s="1"/>
  <c r="X1786" i="1" s="1"/>
  <c r="V1787" i="1"/>
  <c r="W1787" i="1" s="1"/>
  <c r="X1787" i="1" s="1"/>
  <c r="V1788" i="1"/>
  <c r="W1788" i="1" s="1"/>
  <c r="X1788" i="1" s="1"/>
  <c r="V1789" i="1"/>
  <c r="W1789" i="1" s="1"/>
  <c r="X1789" i="1" s="1"/>
  <c r="V1790" i="1"/>
  <c r="W1790" i="1" s="1"/>
  <c r="X1790" i="1" s="1"/>
  <c r="V1791" i="1"/>
  <c r="W1791" i="1" s="1"/>
  <c r="X1791" i="1" s="1"/>
  <c r="V1792" i="1"/>
  <c r="W1792" i="1" s="1"/>
  <c r="X1792" i="1" s="1"/>
  <c r="V1793" i="1"/>
  <c r="W1793" i="1" s="1"/>
  <c r="X1793" i="1" s="1"/>
  <c r="V1794" i="1"/>
  <c r="W1794" i="1" s="1"/>
  <c r="X1794" i="1" s="1"/>
  <c r="V1795" i="1"/>
  <c r="W1795" i="1" s="1"/>
  <c r="X1795" i="1" s="1"/>
  <c r="V1796" i="1"/>
  <c r="W1796" i="1" s="1"/>
  <c r="X1796" i="1" s="1"/>
  <c r="V1797" i="1"/>
  <c r="W1797" i="1" s="1"/>
  <c r="X1797" i="1" s="1"/>
  <c r="V1798" i="1"/>
  <c r="W1798" i="1" s="1"/>
  <c r="X1798" i="1" s="1"/>
  <c r="V1799" i="1"/>
  <c r="W1799" i="1" s="1"/>
  <c r="X1799" i="1" s="1"/>
  <c r="V1800" i="1"/>
  <c r="W1800" i="1" s="1"/>
  <c r="X1800" i="1" s="1"/>
  <c r="V1801" i="1"/>
  <c r="W1801" i="1" s="1"/>
  <c r="X1801" i="1" s="1"/>
  <c r="V1802" i="1"/>
  <c r="W1802" i="1" s="1"/>
  <c r="X1802" i="1" s="1"/>
  <c r="V1803" i="1"/>
  <c r="W1803" i="1" s="1"/>
  <c r="X1803" i="1" s="1"/>
  <c r="V1804" i="1"/>
  <c r="W1804" i="1" s="1"/>
  <c r="X1804" i="1" s="1"/>
  <c r="V1805" i="1"/>
  <c r="W1805" i="1" s="1"/>
  <c r="X1805" i="1" s="1"/>
  <c r="V1806" i="1"/>
  <c r="W1806" i="1" s="1"/>
  <c r="X1806" i="1" s="1"/>
  <c r="V1807" i="1"/>
  <c r="W1807" i="1" s="1"/>
  <c r="X1807" i="1" s="1"/>
  <c r="V1808" i="1"/>
  <c r="W1808" i="1" s="1"/>
  <c r="X1808" i="1" s="1"/>
  <c r="V1809" i="1"/>
  <c r="W1809" i="1" s="1"/>
  <c r="X1809" i="1" s="1"/>
  <c r="V1810" i="1"/>
  <c r="W1810" i="1" s="1"/>
  <c r="X1810" i="1" s="1"/>
  <c r="V1811" i="1"/>
  <c r="W1811" i="1" s="1"/>
  <c r="X1811" i="1" s="1"/>
  <c r="V1812" i="1"/>
  <c r="W1812" i="1" s="1"/>
  <c r="X1812" i="1" s="1"/>
  <c r="V1813" i="1"/>
  <c r="W1813" i="1" s="1"/>
  <c r="X1813" i="1" s="1"/>
  <c r="V1814" i="1"/>
  <c r="W1814" i="1" s="1"/>
  <c r="X1814" i="1" s="1"/>
  <c r="V1815" i="1"/>
  <c r="W1815" i="1" s="1"/>
  <c r="X1815" i="1" s="1"/>
  <c r="V1816" i="1"/>
  <c r="W1816" i="1" s="1"/>
  <c r="X1816" i="1" s="1"/>
  <c r="V1817" i="1"/>
  <c r="W1817" i="1" s="1"/>
  <c r="X1817" i="1" s="1"/>
  <c r="V1818" i="1"/>
  <c r="W1818" i="1" s="1"/>
  <c r="X1818" i="1" s="1"/>
  <c r="V1819" i="1"/>
  <c r="W1819" i="1" s="1"/>
  <c r="X1819" i="1" s="1"/>
  <c r="V1820" i="1"/>
  <c r="W1820" i="1" s="1"/>
  <c r="X1820" i="1" s="1"/>
  <c r="V1821" i="1"/>
  <c r="W1821" i="1" s="1"/>
  <c r="X1821" i="1" s="1"/>
  <c r="V1822" i="1"/>
  <c r="W1822" i="1" s="1"/>
  <c r="X1822" i="1" s="1"/>
  <c r="V1823" i="1"/>
  <c r="W1823" i="1" s="1"/>
  <c r="X1823" i="1" s="1"/>
  <c r="V1824" i="1"/>
  <c r="W1824" i="1" s="1"/>
  <c r="X1824" i="1" s="1"/>
  <c r="V1825" i="1"/>
  <c r="W1825" i="1" s="1"/>
  <c r="X1825" i="1" s="1"/>
  <c r="V1826" i="1"/>
  <c r="W1826" i="1" s="1"/>
  <c r="X1826" i="1" s="1"/>
  <c r="V1827" i="1"/>
  <c r="W1827" i="1" s="1"/>
  <c r="X1827" i="1" s="1"/>
  <c r="V1828" i="1"/>
  <c r="W1828" i="1" s="1"/>
  <c r="X1828" i="1" s="1"/>
  <c r="V1829" i="1"/>
  <c r="W1829" i="1" s="1"/>
  <c r="X1829" i="1" s="1"/>
  <c r="V1830" i="1"/>
  <c r="W1830" i="1" s="1"/>
  <c r="X1830" i="1" s="1"/>
  <c r="V1831" i="1"/>
  <c r="W1831" i="1" s="1"/>
  <c r="X1831" i="1" s="1"/>
  <c r="V1832" i="1"/>
  <c r="W1832" i="1" s="1"/>
  <c r="X1832" i="1" s="1"/>
  <c r="V1833" i="1"/>
  <c r="W1833" i="1" s="1"/>
  <c r="X1833" i="1" s="1"/>
  <c r="V1834" i="1"/>
  <c r="W1834" i="1" s="1"/>
  <c r="X1834" i="1" s="1"/>
  <c r="V1835" i="1"/>
  <c r="W1835" i="1" s="1"/>
  <c r="X1835" i="1" s="1"/>
  <c r="V1836" i="1"/>
  <c r="W1836" i="1" s="1"/>
  <c r="X1836" i="1" s="1"/>
  <c r="V1837" i="1"/>
  <c r="W1837" i="1" s="1"/>
  <c r="X1837" i="1" s="1"/>
  <c r="V1838" i="1"/>
  <c r="W1838" i="1" s="1"/>
  <c r="X1838" i="1" s="1"/>
  <c r="V1839" i="1"/>
  <c r="W1839" i="1" s="1"/>
  <c r="X1839" i="1" s="1"/>
  <c r="V1840" i="1"/>
  <c r="W1840" i="1" s="1"/>
  <c r="X1840" i="1" s="1"/>
  <c r="V1841" i="1"/>
  <c r="W1841" i="1" s="1"/>
  <c r="X1841" i="1" s="1"/>
  <c r="V1842" i="1"/>
  <c r="W1842" i="1" s="1"/>
  <c r="X1842" i="1" s="1"/>
  <c r="V1843" i="1"/>
  <c r="W1843" i="1" s="1"/>
  <c r="X1843" i="1" s="1"/>
  <c r="V1844" i="1"/>
  <c r="W1844" i="1" s="1"/>
  <c r="X1844" i="1" s="1"/>
  <c r="V1845" i="1"/>
  <c r="W1845" i="1" s="1"/>
  <c r="X1845" i="1" s="1"/>
  <c r="V1846" i="1"/>
  <c r="W1846" i="1" s="1"/>
  <c r="X1846" i="1" s="1"/>
  <c r="V1847" i="1"/>
  <c r="W1847" i="1" s="1"/>
  <c r="X1847" i="1" s="1"/>
  <c r="V1848" i="1"/>
  <c r="W1848" i="1" s="1"/>
  <c r="X1848" i="1" s="1"/>
  <c r="V1849" i="1"/>
  <c r="W1849" i="1" s="1"/>
  <c r="X1849" i="1" s="1"/>
  <c r="V1850" i="1"/>
  <c r="W1850" i="1" s="1"/>
  <c r="X1850" i="1" s="1"/>
  <c r="V1851" i="1"/>
  <c r="W1851" i="1" s="1"/>
  <c r="X1851" i="1" s="1"/>
  <c r="V1852" i="1"/>
  <c r="W1852" i="1" s="1"/>
  <c r="X1852" i="1" s="1"/>
  <c r="V1853" i="1"/>
  <c r="W1853" i="1" s="1"/>
  <c r="X1853" i="1" s="1"/>
  <c r="V1854" i="1"/>
  <c r="W1854" i="1" s="1"/>
  <c r="X1854" i="1" s="1"/>
  <c r="V1855" i="1"/>
  <c r="W1855" i="1" s="1"/>
  <c r="X1855" i="1" s="1"/>
  <c r="V1856" i="1"/>
  <c r="W1856" i="1" s="1"/>
  <c r="X1856" i="1" s="1"/>
  <c r="V1857" i="1"/>
  <c r="W1857" i="1" s="1"/>
  <c r="X1857" i="1" s="1"/>
  <c r="V1858" i="1"/>
  <c r="W1858" i="1" s="1"/>
  <c r="X1858" i="1" s="1"/>
  <c r="V1859" i="1"/>
  <c r="W1859" i="1" s="1"/>
  <c r="X1859" i="1" s="1"/>
  <c r="V1860" i="1"/>
  <c r="W1860" i="1" s="1"/>
  <c r="X1860" i="1" s="1"/>
  <c r="V1861" i="1"/>
  <c r="W1861" i="1" s="1"/>
  <c r="X1861" i="1" s="1"/>
  <c r="V1862" i="1"/>
  <c r="W1862" i="1" s="1"/>
  <c r="X1862" i="1" s="1"/>
  <c r="V1863" i="1"/>
  <c r="W1863" i="1" s="1"/>
  <c r="X1863" i="1" s="1"/>
  <c r="V1864" i="1"/>
  <c r="W1864" i="1" s="1"/>
  <c r="X1864" i="1" s="1"/>
  <c r="V1865" i="1"/>
  <c r="W1865" i="1" s="1"/>
  <c r="X1865" i="1" s="1"/>
  <c r="V1866" i="1"/>
  <c r="W1866" i="1" s="1"/>
  <c r="X1866" i="1" s="1"/>
  <c r="V1867" i="1"/>
  <c r="W1867" i="1" s="1"/>
  <c r="X1867" i="1" s="1"/>
  <c r="V1868" i="1"/>
  <c r="W1868" i="1" s="1"/>
  <c r="X1868" i="1" s="1"/>
  <c r="V1869" i="1"/>
  <c r="W1869" i="1" s="1"/>
  <c r="X1869" i="1" s="1"/>
  <c r="V1870" i="1"/>
  <c r="W1870" i="1" s="1"/>
  <c r="X1870" i="1" s="1"/>
  <c r="V1871" i="1"/>
  <c r="W1871" i="1" s="1"/>
  <c r="X1871" i="1" s="1"/>
  <c r="V1872" i="1"/>
  <c r="W1872" i="1" s="1"/>
  <c r="X1872" i="1" s="1"/>
  <c r="V1873" i="1"/>
  <c r="W1873" i="1" s="1"/>
  <c r="X1873" i="1" s="1"/>
  <c r="V1874" i="1"/>
  <c r="W1874" i="1" s="1"/>
  <c r="X1874" i="1" s="1"/>
  <c r="V1875" i="1"/>
  <c r="W1875" i="1" s="1"/>
  <c r="X1875" i="1" s="1"/>
  <c r="V1876" i="1"/>
  <c r="W1876" i="1" s="1"/>
  <c r="X1876" i="1" s="1"/>
  <c r="V1877" i="1"/>
  <c r="W1877" i="1" s="1"/>
  <c r="X1877" i="1" s="1"/>
  <c r="V1878" i="1"/>
  <c r="W1878" i="1" s="1"/>
  <c r="X1878" i="1" s="1"/>
  <c r="V1879" i="1"/>
  <c r="W1879" i="1" s="1"/>
  <c r="X1879" i="1" s="1"/>
  <c r="V1880" i="1"/>
  <c r="W1880" i="1" s="1"/>
  <c r="X1880" i="1" s="1"/>
  <c r="V1881" i="1"/>
  <c r="W1881" i="1" s="1"/>
  <c r="X1881" i="1" s="1"/>
  <c r="V1882" i="1"/>
  <c r="W1882" i="1" s="1"/>
  <c r="X1882" i="1" s="1"/>
  <c r="V1883" i="1"/>
  <c r="W1883" i="1" s="1"/>
  <c r="X1883" i="1" s="1"/>
  <c r="V1884" i="1"/>
  <c r="W1884" i="1" s="1"/>
  <c r="X1884" i="1" s="1"/>
  <c r="V1885" i="1"/>
  <c r="W1885" i="1" s="1"/>
  <c r="X1885" i="1" s="1"/>
  <c r="V1886" i="1"/>
  <c r="W1886" i="1" s="1"/>
  <c r="X1886" i="1" s="1"/>
  <c r="V1887" i="1"/>
  <c r="W1887" i="1" s="1"/>
  <c r="X1887" i="1" s="1"/>
  <c r="V1888" i="1"/>
  <c r="W1888" i="1" s="1"/>
  <c r="X1888" i="1" s="1"/>
  <c r="V1889" i="1"/>
  <c r="W1889" i="1" s="1"/>
  <c r="X1889" i="1" s="1"/>
  <c r="V1890" i="1"/>
  <c r="W1890" i="1" s="1"/>
  <c r="X1890" i="1" s="1"/>
  <c r="V1891" i="1"/>
  <c r="W1891" i="1" s="1"/>
  <c r="X1891" i="1" s="1"/>
  <c r="V1892" i="1"/>
  <c r="W1892" i="1" s="1"/>
  <c r="X1892" i="1" s="1"/>
  <c r="V1893" i="1"/>
  <c r="W1893" i="1" s="1"/>
  <c r="X1893" i="1" s="1"/>
  <c r="V1894" i="1"/>
  <c r="W1894" i="1" s="1"/>
  <c r="X1894" i="1" s="1"/>
  <c r="V1895" i="1"/>
  <c r="W1895" i="1" s="1"/>
  <c r="X1895" i="1" s="1"/>
  <c r="V1896" i="1"/>
  <c r="W1896" i="1" s="1"/>
  <c r="X1896" i="1" s="1"/>
  <c r="V1897" i="1"/>
  <c r="W1897" i="1" s="1"/>
  <c r="X1897" i="1" s="1"/>
  <c r="V1898" i="1"/>
  <c r="W1898" i="1" s="1"/>
  <c r="X1898" i="1" s="1"/>
  <c r="V1899" i="1"/>
  <c r="W1899" i="1" s="1"/>
  <c r="X1899" i="1" s="1"/>
  <c r="V1900" i="1"/>
  <c r="W1900" i="1" s="1"/>
  <c r="X1900" i="1" s="1"/>
  <c r="V1901" i="1"/>
  <c r="W1901" i="1" s="1"/>
  <c r="X1901" i="1" s="1"/>
  <c r="V1902" i="1"/>
  <c r="W1902" i="1" s="1"/>
  <c r="X1902" i="1" s="1"/>
  <c r="V1903" i="1"/>
  <c r="W1903" i="1" s="1"/>
  <c r="X1903" i="1" s="1"/>
  <c r="V1904" i="1"/>
  <c r="W1904" i="1" s="1"/>
  <c r="X1904" i="1" s="1"/>
  <c r="V1905" i="1"/>
  <c r="W1905" i="1" s="1"/>
  <c r="X1905" i="1" s="1"/>
  <c r="V1906" i="1"/>
  <c r="W1906" i="1" s="1"/>
  <c r="X1906" i="1" s="1"/>
  <c r="V1907" i="1"/>
  <c r="W1907" i="1" s="1"/>
  <c r="X1907" i="1" s="1"/>
  <c r="V1908" i="1"/>
  <c r="W1908" i="1" s="1"/>
  <c r="X1908" i="1" s="1"/>
  <c r="V1909" i="1"/>
  <c r="W1909" i="1" s="1"/>
  <c r="X1909" i="1" s="1"/>
  <c r="V1910" i="1"/>
  <c r="W1910" i="1" s="1"/>
  <c r="X1910" i="1" s="1"/>
  <c r="V1911" i="1"/>
  <c r="W1911" i="1" s="1"/>
  <c r="X1911" i="1" s="1"/>
  <c r="V1912" i="1"/>
  <c r="W1912" i="1" s="1"/>
  <c r="X1912" i="1" s="1"/>
  <c r="V1913" i="1"/>
  <c r="W1913" i="1" s="1"/>
  <c r="X1913" i="1" s="1"/>
  <c r="V1914" i="1"/>
  <c r="W1914" i="1" s="1"/>
  <c r="X1914" i="1" s="1"/>
  <c r="V1915" i="1"/>
  <c r="W1915" i="1" s="1"/>
  <c r="X1915" i="1" s="1"/>
  <c r="V1916" i="1"/>
  <c r="W1916" i="1" s="1"/>
  <c r="X1916" i="1" s="1"/>
  <c r="V1917" i="1"/>
  <c r="W1917" i="1" s="1"/>
  <c r="X1917" i="1" s="1"/>
  <c r="V1918" i="1"/>
  <c r="W1918" i="1" s="1"/>
  <c r="X1918" i="1" s="1"/>
  <c r="V1919" i="1"/>
  <c r="W1919" i="1" s="1"/>
  <c r="X1919" i="1" s="1"/>
  <c r="V1920" i="1"/>
  <c r="W1920" i="1" s="1"/>
  <c r="X1920" i="1" s="1"/>
  <c r="V1921" i="1"/>
  <c r="W1921" i="1" s="1"/>
  <c r="X1921" i="1" s="1"/>
  <c r="V1922" i="1"/>
  <c r="W1922" i="1" s="1"/>
  <c r="X1922" i="1" s="1"/>
  <c r="V1923" i="1"/>
  <c r="W1923" i="1" s="1"/>
  <c r="X1923" i="1" s="1"/>
  <c r="V1924" i="1"/>
  <c r="W1924" i="1" s="1"/>
  <c r="X1924" i="1" s="1"/>
  <c r="V1925" i="1"/>
  <c r="W1925" i="1" s="1"/>
  <c r="X1925" i="1" s="1"/>
  <c r="V1926" i="1"/>
  <c r="W1926" i="1" s="1"/>
  <c r="X1926" i="1" s="1"/>
  <c r="V1927" i="1"/>
  <c r="W1927" i="1" s="1"/>
  <c r="X1927" i="1" s="1"/>
  <c r="V1928" i="1"/>
  <c r="W1928" i="1" s="1"/>
  <c r="X1928" i="1" s="1"/>
  <c r="V1929" i="1"/>
  <c r="W1929" i="1" s="1"/>
  <c r="X1929" i="1" s="1"/>
  <c r="V1930" i="1"/>
  <c r="W1930" i="1" s="1"/>
  <c r="X1930" i="1" s="1"/>
  <c r="V1931" i="1"/>
  <c r="W1931" i="1" s="1"/>
  <c r="X1931" i="1" s="1"/>
  <c r="V1932" i="1"/>
  <c r="W1932" i="1" s="1"/>
  <c r="X1932" i="1" s="1"/>
  <c r="V1933" i="1"/>
  <c r="W1933" i="1" s="1"/>
  <c r="X1933" i="1" s="1"/>
  <c r="V1934" i="1"/>
  <c r="W1934" i="1" s="1"/>
  <c r="X1934" i="1" s="1"/>
  <c r="V1935" i="1"/>
  <c r="W1935" i="1" s="1"/>
  <c r="X1935" i="1" s="1"/>
  <c r="V1936" i="1"/>
  <c r="W1936" i="1" s="1"/>
  <c r="X1936" i="1" s="1"/>
  <c r="V1937" i="1"/>
  <c r="W1937" i="1" s="1"/>
  <c r="X1937" i="1" s="1"/>
  <c r="V1938" i="1"/>
  <c r="W1938" i="1" s="1"/>
  <c r="X1938" i="1" s="1"/>
  <c r="V1939" i="1"/>
  <c r="W1939" i="1" s="1"/>
  <c r="X1939" i="1" s="1"/>
  <c r="V1940" i="1"/>
  <c r="W1940" i="1" s="1"/>
  <c r="X1940" i="1" s="1"/>
  <c r="V1941" i="1"/>
  <c r="W1941" i="1" s="1"/>
  <c r="X1941" i="1" s="1"/>
  <c r="V1942" i="1"/>
  <c r="W1942" i="1" s="1"/>
  <c r="X1942" i="1" s="1"/>
  <c r="V1943" i="1"/>
  <c r="W1943" i="1" s="1"/>
  <c r="X1943" i="1" s="1"/>
  <c r="V1944" i="1"/>
  <c r="W1944" i="1" s="1"/>
  <c r="X1944" i="1" s="1"/>
  <c r="V1945" i="1"/>
  <c r="W1945" i="1" s="1"/>
  <c r="X1945" i="1" s="1"/>
  <c r="V1946" i="1"/>
  <c r="W1946" i="1" s="1"/>
  <c r="X1946" i="1" s="1"/>
  <c r="V1947" i="1"/>
  <c r="W1947" i="1" s="1"/>
  <c r="X1947" i="1" s="1"/>
  <c r="V1948" i="1"/>
  <c r="W1948" i="1" s="1"/>
  <c r="X1948" i="1" s="1"/>
  <c r="V1949" i="1"/>
  <c r="W1949" i="1" s="1"/>
  <c r="X1949" i="1" s="1"/>
  <c r="V1950" i="1"/>
  <c r="W1950" i="1" s="1"/>
  <c r="X1950" i="1" s="1"/>
  <c r="V1951" i="1"/>
  <c r="W1951" i="1" s="1"/>
  <c r="X1951" i="1" s="1"/>
  <c r="V1952" i="1"/>
  <c r="W1952" i="1" s="1"/>
  <c r="X1952" i="1" s="1"/>
  <c r="V1953" i="1"/>
  <c r="W1953" i="1" s="1"/>
  <c r="X1953" i="1" s="1"/>
  <c r="V1954" i="1"/>
  <c r="W1954" i="1" s="1"/>
  <c r="X1954" i="1" s="1"/>
  <c r="V1955" i="1"/>
  <c r="W1955" i="1" s="1"/>
  <c r="X1955" i="1" s="1"/>
  <c r="V1956" i="1"/>
  <c r="W1956" i="1" s="1"/>
  <c r="X1956" i="1" s="1"/>
  <c r="V1957" i="1"/>
  <c r="W1957" i="1" s="1"/>
  <c r="X1957" i="1" s="1"/>
  <c r="V1958" i="1"/>
  <c r="W1958" i="1" s="1"/>
  <c r="X1958" i="1" s="1"/>
  <c r="V1959" i="1"/>
  <c r="W1959" i="1" s="1"/>
  <c r="X1959" i="1" s="1"/>
  <c r="V1960" i="1"/>
  <c r="W1960" i="1" s="1"/>
  <c r="X1960" i="1" s="1"/>
  <c r="V1961" i="1"/>
  <c r="W1961" i="1" s="1"/>
  <c r="X1961" i="1" s="1"/>
  <c r="V1962" i="1"/>
  <c r="W1962" i="1" s="1"/>
  <c r="X1962" i="1" s="1"/>
  <c r="V1963" i="1"/>
  <c r="W1963" i="1" s="1"/>
  <c r="X1963" i="1" s="1"/>
  <c r="V1964" i="1"/>
  <c r="W1964" i="1" s="1"/>
  <c r="X1964" i="1" s="1"/>
  <c r="V1965" i="1"/>
  <c r="W1965" i="1" s="1"/>
  <c r="X1965" i="1" s="1"/>
  <c r="V1966" i="1"/>
  <c r="W1966" i="1" s="1"/>
  <c r="X1966" i="1" s="1"/>
  <c r="V1967" i="1"/>
  <c r="W1967" i="1" s="1"/>
  <c r="X1967" i="1" s="1"/>
  <c r="V1968" i="1"/>
  <c r="W1968" i="1" s="1"/>
  <c r="X1968" i="1" s="1"/>
  <c r="V1969" i="1"/>
  <c r="W1969" i="1" s="1"/>
  <c r="X1969" i="1" s="1"/>
  <c r="V1970" i="1"/>
  <c r="W1970" i="1" s="1"/>
  <c r="X1970" i="1" s="1"/>
  <c r="V1971" i="1"/>
  <c r="W1971" i="1" s="1"/>
  <c r="X1971" i="1" s="1"/>
  <c r="V1972" i="1"/>
  <c r="W1972" i="1" s="1"/>
  <c r="X1972" i="1" s="1"/>
  <c r="V1973" i="1"/>
  <c r="W1973" i="1" s="1"/>
  <c r="X1973" i="1" s="1"/>
  <c r="V1974" i="1"/>
  <c r="W1974" i="1" s="1"/>
  <c r="X1974" i="1" s="1"/>
  <c r="V1975" i="1"/>
  <c r="W1975" i="1" s="1"/>
  <c r="X1975" i="1" s="1"/>
  <c r="V1976" i="1"/>
  <c r="W1976" i="1" s="1"/>
  <c r="X1976" i="1" s="1"/>
  <c r="V1977" i="1"/>
  <c r="W1977" i="1" s="1"/>
  <c r="X1977" i="1" s="1"/>
  <c r="V1978" i="1"/>
  <c r="W1978" i="1" s="1"/>
  <c r="X1978" i="1" s="1"/>
  <c r="V1979" i="1"/>
  <c r="W1979" i="1" s="1"/>
  <c r="X1979" i="1" s="1"/>
  <c r="V1980" i="1"/>
  <c r="W1980" i="1" s="1"/>
  <c r="X1980" i="1" s="1"/>
  <c r="V1981" i="1"/>
  <c r="W1981" i="1" s="1"/>
  <c r="X1981" i="1" s="1"/>
  <c r="V1982" i="1"/>
  <c r="W1982" i="1" s="1"/>
  <c r="X1982" i="1" s="1"/>
  <c r="V1983" i="1"/>
  <c r="W1983" i="1" s="1"/>
  <c r="X1983" i="1" s="1"/>
  <c r="V1984" i="1"/>
  <c r="W1984" i="1" s="1"/>
  <c r="X1984" i="1" s="1"/>
  <c r="V1985" i="1"/>
  <c r="W1985" i="1" s="1"/>
  <c r="X1985" i="1" s="1"/>
  <c r="V1986" i="1"/>
  <c r="W1986" i="1" s="1"/>
  <c r="X1986" i="1" s="1"/>
  <c r="V1987" i="1"/>
  <c r="W1987" i="1" s="1"/>
  <c r="X1987" i="1" s="1"/>
  <c r="V1988" i="1"/>
  <c r="W1988" i="1" s="1"/>
  <c r="X1988" i="1" s="1"/>
  <c r="V1989" i="1"/>
  <c r="W1989" i="1" s="1"/>
  <c r="X1989" i="1" s="1"/>
  <c r="V1990" i="1"/>
  <c r="W1990" i="1" s="1"/>
  <c r="X1990" i="1" s="1"/>
  <c r="V1991" i="1"/>
  <c r="W1991" i="1" s="1"/>
  <c r="X1991" i="1" s="1"/>
  <c r="V1992" i="1"/>
  <c r="W1992" i="1" s="1"/>
  <c r="X1992" i="1" s="1"/>
  <c r="V1993" i="1"/>
  <c r="W1993" i="1" s="1"/>
  <c r="X1993" i="1" s="1"/>
  <c r="V1994" i="1"/>
  <c r="W1994" i="1" s="1"/>
  <c r="X1994" i="1" s="1"/>
  <c r="V1995" i="1"/>
  <c r="W1995" i="1" s="1"/>
  <c r="X1995" i="1" s="1"/>
  <c r="V1996" i="1"/>
  <c r="W1996" i="1" s="1"/>
  <c r="X1996" i="1" s="1"/>
  <c r="V1997" i="1"/>
  <c r="W1997" i="1" s="1"/>
  <c r="X1997" i="1" s="1"/>
  <c r="V1998" i="1"/>
  <c r="W1998" i="1" s="1"/>
  <c r="X1998" i="1" s="1"/>
  <c r="V1999" i="1"/>
  <c r="W1999" i="1" s="1"/>
  <c r="X1999" i="1" s="1"/>
  <c r="V2000" i="1"/>
  <c r="W2000" i="1" s="1"/>
  <c r="X2000" i="1" s="1"/>
  <c r="V2001" i="1"/>
  <c r="W2001" i="1" s="1"/>
  <c r="X2001" i="1" s="1"/>
  <c r="V2002" i="1"/>
  <c r="W2002" i="1" s="1"/>
  <c r="X2002" i="1" s="1"/>
  <c r="V2003" i="1"/>
  <c r="W2003" i="1" s="1"/>
  <c r="X2003" i="1" s="1"/>
  <c r="V2004" i="1"/>
  <c r="W2004" i="1" s="1"/>
  <c r="X2004" i="1" s="1"/>
  <c r="V2005" i="1"/>
  <c r="W2005" i="1" s="1"/>
  <c r="X2005" i="1" s="1"/>
  <c r="V2006" i="1"/>
  <c r="W2006" i="1" s="1"/>
  <c r="X2006" i="1" s="1"/>
  <c r="V2007" i="1"/>
  <c r="W2007" i="1" s="1"/>
  <c r="X2007" i="1" s="1"/>
  <c r="V2008" i="1"/>
  <c r="W2008" i="1" s="1"/>
  <c r="X2008" i="1" s="1"/>
  <c r="V2009" i="1"/>
  <c r="W2009" i="1" s="1"/>
  <c r="X2009" i="1" s="1"/>
  <c r="V2010" i="1"/>
  <c r="W2010" i="1" s="1"/>
  <c r="X2010" i="1" s="1"/>
  <c r="V2011" i="1"/>
  <c r="W2011" i="1" s="1"/>
  <c r="X2011" i="1" s="1"/>
  <c r="V2012" i="1"/>
  <c r="W2012" i="1" s="1"/>
  <c r="X2012" i="1" s="1"/>
  <c r="V2013" i="1"/>
  <c r="W2013" i="1" s="1"/>
  <c r="X2013" i="1" s="1"/>
  <c r="V2014" i="1"/>
  <c r="W2014" i="1" s="1"/>
  <c r="X2014" i="1" s="1"/>
  <c r="V2015" i="1"/>
  <c r="W2015" i="1" s="1"/>
  <c r="X2015" i="1" s="1"/>
  <c r="V2016" i="1"/>
  <c r="W2016" i="1" s="1"/>
  <c r="X2016" i="1" s="1"/>
  <c r="V2017" i="1"/>
  <c r="W2017" i="1" s="1"/>
  <c r="X2017" i="1" s="1"/>
  <c r="V2018" i="1"/>
  <c r="W2018" i="1" s="1"/>
  <c r="X2018" i="1" s="1"/>
  <c r="V2019" i="1"/>
  <c r="W2019" i="1" s="1"/>
  <c r="X2019" i="1" s="1"/>
  <c r="V2020" i="1"/>
  <c r="W2020" i="1" s="1"/>
  <c r="X2020" i="1" s="1"/>
  <c r="V2021" i="1"/>
  <c r="W2021" i="1" s="1"/>
  <c r="X2021" i="1" s="1"/>
  <c r="V2022" i="1"/>
  <c r="W2022" i="1" s="1"/>
  <c r="X2022" i="1" s="1"/>
  <c r="V2023" i="1"/>
  <c r="W2023" i="1" s="1"/>
  <c r="X2023" i="1" s="1"/>
  <c r="V2024" i="1"/>
  <c r="W2024" i="1" s="1"/>
  <c r="X2024" i="1" s="1"/>
  <c r="V2025" i="1"/>
  <c r="W2025" i="1" s="1"/>
  <c r="X2025" i="1" s="1"/>
  <c r="V2026" i="1"/>
  <c r="W2026" i="1" s="1"/>
  <c r="X2026" i="1" s="1"/>
  <c r="V2027" i="1"/>
  <c r="W2027" i="1" s="1"/>
  <c r="X2027" i="1" s="1"/>
  <c r="V2028" i="1"/>
  <c r="W2028" i="1" s="1"/>
  <c r="X2028" i="1" s="1"/>
  <c r="V2029" i="1"/>
  <c r="W2029" i="1" s="1"/>
  <c r="X2029" i="1" s="1"/>
  <c r="V2030" i="1"/>
  <c r="W2030" i="1" s="1"/>
  <c r="X2030" i="1" s="1"/>
  <c r="V2031" i="1"/>
  <c r="W2031" i="1" s="1"/>
  <c r="X2031" i="1" s="1"/>
  <c r="V2032" i="1"/>
  <c r="W2032" i="1" s="1"/>
  <c r="X2032" i="1" s="1"/>
  <c r="V2033" i="1"/>
  <c r="W2033" i="1" s="1"/>
  <c r="X2033" i="1" s="1"/>
  <c r="V2034" i="1"/>
  <c r="W2034" i="1" s="1"/>
  <c r="X2034" i="1" s="1"/>
  <c r="V2035" i="1"/>
  <c r="W2035" i="1" s="1"/>
  <c r="X2035" i="1" s="1"/>
  <c r="V2036" i="1"/>
  <c r="W2036" i="1" s="1"/>
  <c r="X2036" i="1" s="1"/>
  <c r="V2037" i="1"/>
  <c r="W2037" i="1" s="1"/>
  <c r="X2037" i="1" s="1"/>
  <c r="V2038" i="1"/>
  <c r="W2038" i="1" s="1"/>
  <c r="X2038" i="1" s="1"/>
  <c r="V2039" i="1"/>
  <c r="W2039" i="1" s="1"/>
  <c r="X2039" i="1" s="1"/>
  <c r="V2040" i="1"/>
  <c r="W2040" i="1" s="1"/>
  <c r="X2040" i="1" s="1"/>
  <c r="V2041" i="1"/>
  <c r="W2041" i="1" s="1"/>
  <c r="X2041" i="1" s="1"/>
  <c r="V2042" i="1"/>
  <c r="W2042" i="1" s="1"/>
  <c r="X2042" i="1" s="1"/>
  <c r="V2043" i="1"/>
  <c r="W2043" i="1" s="1"/>
  <c r="X2043" i="1" s="1"/>
  <c r="V2044" i="1"/>
  <c r="W2044" i="1" s="1"/>
  <c r="X2044" i="1" s="1"/>
  <c r="V2045" i="1"/>
  <c r="W2045" i="1" s="1"/>
  <c r="X2045" i="1" s="1"/>
  <c r="V2046" i="1"/>
  <c r="W2046" i="1" s="1"/>
  <c r="X2046" i="1" s="1"/>
  <c r="V2047" i="1"/>
  <c r="W2047" i="1" s="1"/>
  <c r="X2047" i="1" s="1"/>
  <c r="V2048" i="1"/>
  <c r="W2048" i="1" s="1"/>
  <c r="X2048" i="1" s="1"/>
  <c r="V2049" i="1"/>
  <c r="W2049" i="1" s="1"/>
  <c r="X2049" i="1" s="1"/>
  <c r="V2050" i="1"/>
  <c r="W2050" i="1" s="1"/>
  <c r="X2050" i="1" s="1"/>
  <c r="V2051" i="1"/>
  <c r="W2051" i="1" s="1"/>
  <c r="X2051" i="1" s="1"/>
  <c r="V2052" i="1"/>
  <c r="W2052" i="1" s="1"/>
  <c r="X2052" i="1" s="1"/>
  <c r="V2053" i="1"/>
  <c r="W2053" i="1" s="1"/>
  <c r="X2053" i="1" s="1"/>
  <c r="V2054" i="1"/>
  <c r="W2054" i="1" s="1"/>
  <c r="X2054" i="1" s="1"/>
  <c r="V2055" i="1"/>
  <c r="W2055" i="1" s="1"/>
  <c r="X2055" i="1" s="1"/>
  <c r="V2056" i="1"/>
  <c r="W2056" i="1" s="1"/>
  <c r="X2056" i="1" s="1"/>
  <c r="V2057" i="1"/>
  <c r="W2057" i="1" s="1"/>
  <c r="X2057" i="1" s="1"/>
  <c r="V2058" i="1"/>
  <c r="W2058" i="1" s="1"/>
  <c r="X2058" i="1" s="1"/>
  <c r="V2059" i="1"/>
  <c r="W2059" i="1" s="1"/>
  <c r="X2059" i="1" s="1"/>
  <c r="V2060" i="1"/>
  <c r="W2060" i="1" s="1"/>
  <c r="X2060" i="1" s="1"/>
  <c r="V2061" i="1"/>
  <c r="W2061" i="1" s="1"/>
  <c r="X2061" i="1" s="1"/>
  <c r="V2062" i="1"/>
  <c r="W2062" i="1" s="1"/>
  <c r="X2062" i="1" s="1"/>
  <c r="V2063" i="1"/>
  <c r="W2063" i="1" s="1"/>
  <c r="X2063" i="1" s="1"/>
  <c r="V2064" i="1"/>
  <c r="W2064" i="1" s="1"/>
  <c r="X2064" i="1" s="1"/>
  <c r="V2065" i="1"/>
  <c r="W2065" i="1" s="1"/>
  <c r="X2065" i="1" s="1"/>
  <c r="V2066" i="1"/>
  <c r="W2066" i="1" s="1"/>
  <c r="X2066" i="1" s="1"/>
  <c r="V2067" i="1"/>
  <c r="W2067" i="1" s="1"/>
  <c r="X2067" i="1" s="1"/>
  <c r="V2068" i="1"/>
  <c r="W2068" i="1" s="1"/>
  <c r="X2068" i="1" s="1"/>
  <c r="V2069" i="1"/>
  <c r="W2069" i="1" s="1"/>
  <c r="X2069" i="1" s="1"/>
  <c r="V2070" i="1"/>
  <c r="W2070" i="1" s="1"/>
  <c r="X2070" i="1" s="1"/>
  <c r="V2071" i="1"/>
  <c r="W2071" i="1" s="1"/>
  <c r="X2071" i="1" s="1"/>
  <c r="V2072" i="1"/>
  <c r="W2072" i="1" s="1"/>
  <c r="X2072" i="1" s="1"/>
  <c r="V2073" i="1"/>
  <c r="W2073" i="1" s="1"/>
  <c r="X2073" i="1" s="1"/>
  <c r="V2074" i="1"/>
  <c r="W2074" i="1" s="1"/>
  <c r="X2074" i="1" s="1"/>
  <c r="V2075" i="1"/>
  <c r="W2075" i="1" s="1"/>
  <c r="X2075" i="1" s="1"/>
  <c r="V2076" i="1"/>
  <c r="W2076" i="1" s="1"/>
  <c r="X2076" i="1" s="1"/>
  <c r="V2077" i="1"/>
  <c r="W2077" i="1" s="1"/>
  <c r="X2077" i="1" s="1"/>
  <c r="V2078" i="1"/>
  <c r="W2078" i="1" s="1"/>
  <c r="X2078" i="1" s="1"/>
  <c r="V2079" i="1"/>
  <c r="W2079" i="1" s="1"/>
  <c r="X2079" i="1" s="1"/>
  <c r="V2080" i="1"/>
  <c r="W2080" i="1" s="1"/>
  <c r="X2080" i="1" s="1"/>
  <c r="V2081" i="1"/>
  <c r="W2081" i="1" s="1"/>
  <c r="X2081" i="1" s="1"/>
  <c r="V2082" i="1"/>
  <c r="W2082" i="1" s="1"/>
  <c r="X2082" i="1" s="1"/>
  <c r="V2083" i="1"/>
  <c r="W2083" i="1" s="1"/>
  <c r="X2083" i="1" s="1"/>
  <c r="V2084" i="1"/>
  <c r="W2084" i="1" s="1"/>
  <c r="X2084" i="1" s="1"/>
  <c r="V2085" i="1"/>
  <c r="W2085" i="1" s="1"/>
  <c r="X2085" i="1" s="1"/>
  <c r="V2086" i="1"/>
  <c r="W2086" i="1" s="1"/>
  <c r="X2086" i="1" s="1"/>
  <c r="V2087" i="1"/>
  <c r="W2087" i="1" s="1"/>
  <c r="X2087" i="1" s="1"/>
  <c r="V2088" i="1"/>
  <c r="W2088" i="1" s="1"/>
  <c r="X2088" i="1" s="1"/>
  <c r="V2089" i="1"/>
  <c r="W2089" i="1" s="1"/>
  <c r="X2089" i="1" s="1"/>
  <c r="V2090" i="1"/>
  <c r="W2090" i="1" s="1"/>
  <c r="X2090" i="1" s="1"/>
  <c r="V2091" i="1"/>
  <c r="W2091" i="1" s="1"/>
  <c r="X2091" i="1" s="1"/>
  <c r="V2092" i="1"/>
  <c r="W2092" i="1" s="1"/>
  <c r="X2092" i="1" s="1"/>
  <c r="V2093" i="1"/>
  <c r="W2093" i="1" s="1"/>
  <c r="X2093" i="1" s="1"/>
  <c r="V2094" i="1"/>
  <c r="W2094" i="1" s="1"/>
  <c r="X2094" i="1" s="1"/>
  <c r="V2095" i="1"/>
  <c r="W2095" i="1" s="1"/>
  <c r="X2095" i="1" s="1"/>
  <c r="V2096" i="1"/>
  <c r="W2096" i="1" s="1"/>
  <c r="X2096" i="1" s="1"/>
  <c r="V2097" i="1"/>
  <c r="W2097" i="1" s="1"/>
  <c r="X2097" i="1" s="1"/>
  <c r="V2098" i="1"/>
  <c r="W2098" i="1" s="1"/>
  <c r="X2098" i="1" s="1"/>
  <c r="V2099" i="1"/>
  <c r="W2099" i="1" s="1"/>
  <c r="X2099" i="1" s="1"/>
  <c r="V2100" i="1"/>
  <c r="W2100" i="1" s="1"/>
  <c r="X2100" i="1" s="1"/>
  <c r="V2101" i="1"/>
  <c r="W2101" i="1" s="1"/>
  <c r="X2101" i="1" s="1"/>
  <c r="V2102" i="1"/>
  <c r="W2102" i="1" s="1"/>
  <c r="X2102" i="1" s="1"/>
  <c r="V2103" i="1"/>
  <c r="W2103" i="1" s="1"/>
  <c r="X2103" i="1" s="1"/>
  <c r="V2104" i="1"/>
  <c r="W2104" i="1" s="1"/>
  <c r="X2104" i="1" s="1"/>
  <c r="V2105" i="1"/>
  <c r="W2105" i="1" s="1"/>
  <c r="X2105" i="1" s="1"/>
  <c r="V2106" i="1"/>
  <c r="W2106" i="1" s="1"/>
  <c r="X2106" i="1" s="1"/>
  <c r="V2107" i="1"/>
  <c r="W2107" i="1" s="1"/>
  <c r="X2107" i="1" s="1"/>
  <c r="V2108" i="1"/>
  <c r="W2108" i="1" s="1"/>
  <c r="X2108" i="1" s="1"/>
  <c r="V2109" i="1"/>
  <c r="W2109" i="1" s="1"/>
  <c r="X2109" i="1" s="1"/>
  <c r="V2110" i="1"/>
  <c r="W2110" i="1" s="1"/>
  <c r="X2110" i="1" s="1"/>
  <c r="V2111" i="1"/>
  <c r="W2111" i="1" s="1"/>
  <c r="X2111" i="1" s="1"/>
  <c r="V2112" i="1"/>
  <c r="W2112" i="1" s="1"/>
  <c r="X2112" i="1" s="1"/>
  <c r="V2113" i="1"/>
  <c r="W2113" i="1" s="1"/>
  <c r="X2113" i="1" s="1"/>
  <c r="V2114" i="1"/>
  <c r="W2114" i="1" s="1"/>
  <c r="X2114" i="1" s="1"/>
  <c r="V2115" i="1"/>
  <c r="W2115" i="1" s="1"/>
  <c r="X2115" i="1" s="1"/>
  <c r="V2116" i="1"/>
  <c r="W2116" i="1" s="1"/>
  <c r="X2116" i="1" s="1"/>
  <c r="V2117" i="1"/>
  <c r="W2117" i="1" s="1"/>
  <c r="X2117" i="1" s="1"/>
  <c r="V2118" i="1"/>
  <c r="W2118" i="1" s="1"/>
  <c r="X2118" i="1" s="1"/>
  <c r="V2119" i="1"/>
  <c r="W2119" i="1" s="1"/>
  <c r="X2119" i="1" s="1"/>
  <c r="V2120" i="1"/>
  <c r="W2120" i="1" s="1"/>
  <c r="X2120" i="1" s="1"/>
  <c r="V2121" i="1"/>
  <c r="W2121" i="1" s="1"/>
  <c r="X2121" i="1" s="1"/>
  <c r="V2122" i="1"/>
  <c r="W2122" i="1" s="1"/>
  <c r="X2122" i="1" s="1"/>
  <c r="V2123" i="1"/>
  <c r="W2123" i="1" s="1"/>
  <c r="X2123" i="1" s="1"/>
  <c r="V2124" i="1"/>
  <c r="W2124" i="1" s="1"/>
  <c r="X2124" i="1" s="1"/>
  <c r="V2125" i="1"/>
  <c r="W2125" i="1" s="1"/>
  <c r="X2125" i="1" s="1"/>
  <c r="V2126" i="1"/>
  <c r="W2126" i="1" s="1"/>
  <c r="X2126" i="1" s="1"/>
  <c r="V2127" i="1"/>
  <c r="W2127" i="1" s="1"/>
  <c r="X2127" i="1" s="1"/>
  <c r="V2128" i="1"/>
  <c r="W2128" i="1" s="1"/>
  <c r="X2128" i="1" s="1"/>
  <c r="V2129" i="1"/>
  <c r="W2129" i="1" s="1"/>
  <c r="X2129" i="1" s="1"/>
  <c r="V2130" i="1"/>
  <c r="W2130" i="1" s="1"/>
  <c r="X2130" i="1" s="1"/>
  <c r="V2131" i="1"/>
  <c r="W2131" i="1" s="1"/>
  <c r="X2131" i="1" s="1"/>
  <c r="V2132" i="1"/>
  <c r="W2132" i="1" s="1"/>
  <c r="X2132" i="1" s="1"/>
  <c r="V2133" i="1"/>
  <c r="W2133" i="1" s="1"/>
  <c r="X2133" i="1" s="1"/>
  <c r="V2134" i="1"/>
  <c r="W2134" i="1" s="1"/>
  <c r="X2134" i="1" s="1"/>
  <c r="V2135" i="1"/>
  <c r="W2135" i="1" s="1"/>
  <c r="X2135" i="1" s="1"/>
  <c r="V2136" i="1"/>
  <c r="W2136" i="1" s="1"/>
  <c r="X2136" i="1" s="1"/>
  <c r="V2137" i="1"/>
  <c r="W2137" i="1" s="1"/>
  <c r="X2137" i="1" s="1"/>
  <c r="V2138" i="1"/>
  <c r="W2138" i="1" s="1"/>
  <c r="X2138" i="1" s="1"/>
  <c r="V2139" i="1"/>
  <c r="W2139" i="1" s="1"/>
  <c r="X2139" i="1" s="1"/>
  <c r="V2140" i="1"/>
  <c r="W2140" i="1" s="1"/>
  <c r="X2140" i="1" s="1"/>
  <c r="V2141" i="1"/>
  <c r="W2141" i="1" s="1"/>
  <c r="X2141" i="1" s="1"/>
  <c r="V2142" i="1"/>
  <c r="W2142" i="1" s="1"/>
  <c r="X2142" i="1" s="1"/>
  <c r="V2143" i="1"/>
  <c r="W2143" i="1" s="1"/>
  <c r="X2143" i="1" s="1"/>
  <c r="V2144" i="1"/>
  <c r="W2144" i="1" s="1"/>
  <c r="X2144" i="1" s="1"/>
  <c r="V2145" i="1"/>
  <c r="W2145" i="1" s="1"/>
  <c r="X2145" i="1" s="1"/>
  <c r="V2146" i="1"/>
  <c r="W2146" i="1" s="1"/>
  <c r="X2146" i="1" s="1"/>
  <c r="V2147" i="1"/>
  <c r="W2147" i="1" s="1"/>
  <c r="X2147" i="1" s="1"/>
  <c r="V2148" i="1"/>
  <c r="W2148" i="1" s="1"/>
  <c r="X2148" i="1" s="1"/>
  <c r="V2149" i="1"/>
  <c r="W2149" i="1" s="1"/>
  <c r="X2149" i="1" s="1"/>
  <c r="V2150" i="1"/>
  <c r="W2150" i="1" s="1"/>
  <c r="X2150" i="1" s="1"/>
  <c r="V2151" i="1"/>
  <c r="W2151" i="1" s="1"/>
  <c r="X2151" i="1" s="1"/>
  <c r="V2152" i="1"/>
  <c r="W2152" i="1" s="1"/>
  <c r="X2152" i="1" s="1"/>
  <c r="V2153" i="1"/>
  <c r="W2153" i="1" s="1"/>
  <c r="X2153" i="1" s="1"/>
  <c r="V2154" i="1"/>
  <c r="W2154" i="1" s="1"/>
  <c r="X2154" i="1" s="1"/>
  <c r="V2155" i="1"/>
  <c r="W2155" i="1" s="1"/>
  <c r="X2155" i="1" s="1"/>
  <c r="V2156" i="1"/>
  <c r="W2156" i="1" s="1"/>
  <c r="X2156" i="1" s="1"/>
  <c r="V2157" i="1"/>
  <c r="W2157" i="1" s="1"/>
  <c r="X2157" i="1" s="1"/>
  <c r="V2158" i="1"/>
  <c r="W2158" i="1" s="1"/>
  <c r="X2158" i="1" s="1"/>
  <c r="V2159" i="1"/>
  <c r="W2159" i="1" s="1"/>
  <c r="X2159" i="1" s="1"/>
  <c r="V2160" i="1"/>
  <c r="W2160" i="1" s="1"/>
  <c r="X2160" i="1" s="1"/>
  <c r="V2161" i="1"/>
  <c r="W2161" i="1" s="1"/>
  <c r="X2161" i="1" s="1"/>
  <c r="V2162" i="1"/>
  <c r="W2162" i="1" s="1"/>
  <c r="X2162" i="1" s="1"/>
  <c r="V2163" i="1"/>
  <c r="W2163" i="1" s="1"/>
  <c r="X2163" i="1" s="1"/>
  <c r="V2164" i="1"/>
  <c r="W2164" i="1" s="1"/>
  <c r="X2164" i="1" s="1"/>
  <c r="V2165" i="1"/>
  <c r="W2165" i="1" s="1"/>
  <c r="X2165" i="1" s="1"/>
  <c r="V2166" i="1"/>
  <c r="W2166" i="1" s="1"/>
  <c r="X2166" i="1" s="1"/>
  <c r="V2167" i="1"/>
  <c r="W2167" i="1" s="1"/>
  <c r="X2167" i="1" s="1"/>
  <c r="V2168" i="1"/>
  <c r="W2168" i="1" s="1"/>
  <c r="X2168" i="1" s="1"/>
  <c r="V2169" i="1"/>
  <c r="W2169" i="1" s="1"/>
  <c r="X2169" i="1" s="1"/>
  <c r="V2170" i="1"/>
  <c r="W2170" i="1" s="1"/>
  <c r="X2170" i="1" s="1"/>
  <c r="V2171" i="1"/>
  <c r="W2171" i="1" s="1"/>
  <c r="X2171" i="1" s="1"/>
  <c r="V2172" i="1"/>
  <c r="W2172" i="1" s="1"/>
  <c r="X2172" i="1" s="1"/>
  <c r="V2173" i="1"/>
  <c r="W2173" i="1" s="1"/>
  <c r="X2173" i="1" s="1"/>
  <c r="V2174" i="1"/>
  <c r="W2174" i="1" s="1"/>
  <c r="X2174" i="1" s="1"/>
  <c r="V2175" i="1"/>
  <c r="W2175" i="1" s="1"/>
  <c r="X2175" i="1" s="1"/>
  <c r="V2176" i="1"/>
  <c r="W2176" i="1" s="1"/>
  <c r="X2176" i="1" s="1"/>
  <c r="V2177" i="1"/>
  <c r="W2177" i="1" s="1"/>
  <c r="X2177" i="1" s="1"/>
  <c r="V2178" i="1"/>
  <c r="W2178" i="1" s="1"/>
  <c r="X2178" i="1" s="1"/>
  <c r="V2179" i="1"/>
  <c r="W2179" i="1" s="1"/>
  <c r="X2179" i="1" s="1"/>
  <c r="V2180" i="1"/>
  <c r="W2180" i="1" s="1"/>
  <c r="X2180" i="1" s="1"/>
  <c r="V2181" i="1"/>
  <c r="W2181" i="1" s="1"/>
  <c r="X2181" i="1" s="1"/>
  <c r="V2182" i="1"/>
  <c r="W2182" i="1" s="1"/>
  <c r="X2182" i="1" s="1"/>
  <c r="V2183" i="1"/>
  <c r="W2183" i="1" s="1"/>
  <c r="X2183" i="1" s="1"/>
  <c r="V2184" i="1"/>
  <c r="W2184" i="1" s="1"/>
  <c r="X2184" i="1" s="1"/>
  <c r="V2185" i="1"/>
  <c r="W2185" i="1" s="1"/>
  <c r="X2185" i="1" s="1"/>
  <c r="V2186" i="1"/>
  <c r="W2186" i="1" s="1"/>
  <c r="X2186" i="1" s="1"/>
  <c r="V2187" i="1"/>
  <c r="W2187" i="1" s="1"/>
  <c r="X2187" i="1" s="1"/>
  <c r="V2188" i="1"/>
  <c r="W2188" i="1" s="1"/>
  <c r="X2188" i="1" s="1"/>
  <c r="V2189" i="1"/>
  <c r="W2189" i="1" s="1"/>
  <c r="X2189" i="1" s="1"/>
  <c r="V2190" i="1"/>
  <c r="W2190" i="1" s="1"/>
  <c r="X2190" i="1" s="1"/>
  <c r="V2191" i="1"/>
  <c r="W2191" i="1" s="1"/>
  <c r="X2191" i="1" s="1"/>
  <c r="V2192" i="1"/>
  <c r="W2192" i="1" s="1"/>
  <c r="X2192" i="1" s="1"/>
  <c r="V2193" i="1"/>
  <c r="W2193" i="1" s="1"/>
  <c r="X2193" i="1" s="1"/>
  <c r="V2194" i="1"/>
  <c r="W2194" i="1" s="1"/>
  <c r="X2194" i="1" s="1"/>
  <c r="V2195" i="1"/>
  <c r="W2195" i="1" s="1"/>
  <c r="X2195" i="1" s="1"/>
  <c r="V2196" i="1"/>
  <c r="W2196" i="1" s="1"/>
  <c r="X2196" i="1" s="1"/>
  <c r="V2197" i="1"/>
  <c r="W2197" i="1" s="1"/>
  <c r="X2197" i="1" s="1"/>
  <c r="V2198" i="1"/>
  <c r="W2198" i="1" s="1"/>
  <c r="X2198" i="1" s="1"/>
  <c r="V2199" i="1"/>
  <c r="W2199" i="1" s="1"/>
  <c r="X2199" i="1" s="1"/>
  <c r="V2200" i="1"/>
  <c r="W2200" i="1" s="1"/>
  <c r="X2200" i="1" s="1"/>
  <c r="V2201" i="1"/>
  <c r="W2201" i="1" s="1"/>
  <c r="X2201" i="1" s="1"/>
  <c r="V2202" i="1"/>
  <c r="W2202" i="1" s="1"/>
  <c r="X2202" i="1" s="1"/>
  <c r="V2203" i="1"/>
  <c r="W2203" i="1" s="1"/>
  <c r="X2203" i="1" s="1"/>
  <c r="V2204" i="1"/>
  <c r="W2204" i="1" s="1"/>
  <c r="X2204" i="1" s="1"/>
  <c r="V2205" i="1"/>
  <c r="W2205" i="1" s="1"/>
  <c r="X2205" i="1" s="1"/>
  <c r="V2206" i="1"/>
  <c r="W2206" i="1" s="1"/>
  <c r="X2206" i="1" s="1"/>
  <c r="V2207" i="1"/>
  <c r="W2207" i="1" s="1"/>
  <c r="X2207" i="1" s="1"/>
  <c r="V2208" i="1"/>
  <c r="W2208" i="1" s="1"/>
  <c r="X2208" i="1" s="1"/>
  <c r="V2209" i="1"/>
  <c r="W2209" i="1" s="1"/>
  <c r="X2209" i="1" s="1"/>
  <c r="V2210" i="1"/>
  <c r="W2210" i="1" s="1"/>
  <c r="X2210" i="1" s="1"/>
  <c r="V2211" i="1"/>
  <c r="W2211" i="1" s="1"/>
  <c r="X2211" i="1" s="1"/>
  <c r="V2212" i="1"/>
  <c r="W2212" i="1" s="1"/>
  <c r="X2212" i="1" s="1"/>
  <c r="V2213" i="1"/>
  <c r="W2213" i="1" s="1"/>
  <c r="X2213" i="1" s="1"/>
  <c r="V2214" i="1"/>
  <c r="W2214" i="1" s="1"/>
  <c r="X2214" i="1" s="1"/>
  <c r="V2215" i="1"/>
  <c r="W2215" i="1" s="1"/>
  <c r="X2215" i="1" s="1"/>
  <c r="V2216" i="1"/>
  <c r="W2216" i="1" s="1"/>
  <c r="X2216" i="1" s="1"/>
  <c r="V2217" i="1"/>
  <c r="W2217" i="1" s="1"/>
  <c r="X2217" i="1" s="1"/>
  <c r="V2218" i="1"/>
  <c r="W2218" i="1" s="1"/>
  <c r="X2218" i="1" s="1"/>
  <c r="V2219" i="1"/>
  <c r="W2219" i="1" s="1"/>
  <c r="X2219" i="1" s="1"/>
  <c r="V2220" i="1"/>
  <c r="W2220" i="1" s="1"/>
  <c r="X2220" i="1" s="1"/>
  <c r="V2221" i="1"/>
  <c r="W2221" i="1" s="1"/>
  <c r="X2221" i="1" s="1"/>
  <c r="V2222" i="1"/>
  <c r="W2222" i="1" s="1"/>
  <c r="X2222" i="1" s="1"/>
  <c r="V2223" i="1"/>
  <c r="W2223" i="1" s="1"/>
  <c r="X2223" i="1" s="1"/>
  <c r="V2224" i="1"/>
  <c r="W2224" i="1" s="1"/>
  <c r="X2224" i="1" s="1"/>
  <c r="V2225" i="1"/>
  <c r="W2225" i="1" s="1"/>
  <c r="X2225" i="1" s="1"/>
  <c r="V2226" i="1"/>
  <c r="W2226" i="1" s="1"/>
  <c r="X2226" i="1" s="1"/>
  <c r="V2227" i="1"/>
  <c r="W2227" i="1" s="1"/>
  <c r="X2227" i="1" s="1"/>
  <c r="V2228" i="1"/>
  <c r="W2228" i="1" s="1"/>
  <c r="X2228" i="1" s="1"/>
  <c r="V2229" i="1"/>
  <c r="W2229" i="1" s="1"/>
  <c r="X2229" i="1" s="1"/>
  <c r="V2230" i="1"/>
  <c r="W2230" i="1" s="1"/>
  <c r="X2230" i="1" s="1"/>
  <c r="V2231" i="1"/>
  <c r="W2231" i="1" s="1"/>
  <c r="X2231" i="1" s="1"/>
  <c r="V2232" i="1"/>
  <c r="W2232" i="1" s="1"/>
  <c r="X2232" i="1" s="1"/>
  <c r="V2233" i="1"/>
  <c r="W2233" i="1" s="1"/>
  <c r="X2233" i="1" s="1"/>
  <c r="V2234" i="1"/>
  <c r="W2234" i="1" s="1"/>
  <c r="X2234" i="1" s="1"/>
  <c r="V2235" i="1"/>
  <c r="W2235" i="1" s="1"/>
  <c r="X2235" i="1" s="1"/>
  <c r="V2236" i="1"/>
  <c r="W2236" i="1" s="1"/>
  <c r="X2236" i="1" s="1"/>
  <c r="V2237" i="1"/>
  <c r="W2237" i="1" s="1"/>
  <c r="X2237" i="1" s="1"/>
  <c r="V2238" i="1"/>
  <c r="W2238" i="1" s="1"/>
  <c r="X2238" i="1" s="1"/>
  <c r="V2239" i="1"/>
  <c r="W2239" i="1" s="1"/>
  <c r="X2239" i="1" s="1"/>
  <c r="V2240" i="1"/>
  <c r="W2240" i="1" s="1"/>
  <c r="X2240" i="1" s="1"/>
  <c r="V2241" i="1"/>
  <c r="W2241" i="1" s="1"/>
  <c r="X2241" i="1" s="1"/>
  <c r="V2242" i="1"/>
  <c r="W2242" i="1" s="1"/>
  <c r="X2242" i="1" s="1"/>
  <c r="V2243" i="1"/>
  <c r="W2243" i="1" s="1"/>
  <c r="X2243" i="1" s="1"/>
  <c r="V2244" i="1"/>
  <c r="W2244" i="1" s="1"/>
  <c r="X2244" i="1" s="1"/>
  <c r="V2245" i="1"/>
  <c r="W2245" i="1" s="1"/>
  <c r="X2245" i="1" s="1"/>
  <c r="V2246" i="1"/>
  <c r="W2246" i="1" s="1"/>
  <c r="X2246" i="1" s="1"/>
  <c r="V2247" i="1"/>
  <c r="W2247" i="1" s="1"/>
  <c r="X2247" i="1" s="1"/>
  <c r="V2248" i="1"/>
  <c r="W2248" i="1" s="1"/>
  <c r="X2248" i="1" s="1"/>
  <c r="V2249" i="1"/>
  <c r="W2249" i="1" s="1"/>
  <c r="X2249" i="1" s="1"/>
  <c r="V2250" i="1"/>
  <c r="W2250" i="1" s="1"/>
  <c r="X2250" i="1" s="1"/>
  <c r="V2251" i="1"/>
  <c r="W2251" i="1" s="1"/>
  <c r="X2251" i="1" s="1"/>
  <c r="V2252" i="1"/>
  <c r="W2252" i="1" s="1"/>
  <c r="X2252" i="1" s="1"/>
  <c r="V2253" i="1"/>
  <c r="W2253" i="1" s="1"/>
  <c r="X2253" i="1" s="1"/>
  <c r="V2254" i="1"/>
  <c r="W2254" i="1" s="1"/>
  <c r="X2254" i="1" s="1"/>
  <c r="V2255" i="1"/>
  <c r="W2255" i="1" s="1"/>
  <c r="X2255" i="1" s="1"/>
  <c r="V2256" i="1"/>
  <c r="W2256" i="1" s="1"/>
  <c r="X2256" i="1" s="1"/>
  <c r="V2257" i="1"/>
  <c r="W2257" i="1" s="1"/>
  <c r="X2257" i="1" s="1"/>
  <c r="V2258" i="1"/>
  <c r="W2258" i="1" s="1"/>
  <c r="X2258" i="1" s="1"/>
  <c r="V2259" i="1"/>
  <c r="W2259" i="1" s="1"/>
  <c r="X2259" i="1" s="1"/>
  <c r="V2260" i="1"/>
  <c r="W2260" i="1" s="1"/>
  <c r="X2260" i="1" s="1"/>
  <c r="V2261" i="1"/>
  <c r="W2261" i="1" s="1"/>
  <c r="X2261" i="1" s="1"/>
  <c r="V2262" i="1"/>
  <c r="W2262" i="1" s="1"/>
  <c r="X2262" i="1" s="1"/>
  <c r="V2263" i="1"/>
  <c r="W2263" i="1" s="1"/>
  <c r="X2263" i="1" s="1"/>
  <c r="V2264" i="1"/>
  <c r="W2264" i="1" s="1"/>
  <c r="X2264" i="1" s="1"/>
  <c r="V2265" i="1"/>
  <c r="W2265" i="1" s="1"/>
  <c r="X2265" i="1" s="1"/>
  <c r="V2266" i="1"/>
  <c r="W2266" i="1" s="1"/>
  <c r="X2266" i="1" s="1"/>
  <c r="V2267" i="1"/>
  <c r="W2267" i="1" s="1"/>
  <c r="X2267" i="1" s="1"/>
  <c r="V2268" i="1"/>
  <c r="W2268" i="1" s="1"/>
  <c r="X2268" i="1" s="1"/>
  <c r="V2269" i="1"/>
  <c r="W2269" i="1" s="1"/>
  <c r="X2269" i="1" s="1"/>
  <c r="V2270" i="1"/>
  <c r="W2270" i="1" s="1"/>
  <c r="X2270" i="1" s="1"/>
  <c r="V2271" i="1"/>
  <c r="W2271" i="1" s="1"/>
  <c r="X2271" i="1" s="1"/>
  <c r="V2272" i="1"/>
  <c r="W2272" i="1" s="1"/>
  <c r="X2272" i="1" s="1"/>
  <c r="V2273" i="1"/>
  <c r="W2273" i="1" s="1"/>
  <c r="X2273" i="1" s="1"/>
  <c r="V2274" i="1"/>
  <c r="W2274" i="1" s="1"/>
  <c r="X2274" i="1" s="1"/>
  <c r="V2275" i="1"/>
  <c r="W2275" i="1" s="1"/>
  <c r="X2275" i="1" s="1"/>
  <c r="V2276" i="1"/>
  <c r="W2276" i="1" s="1"/>
  <c r="X2276" i="1" s="1"/>
  <c r="V2277" i="1"/>
  <c r="W2277" i="1" s="1"/>
  <c r="X2277" i="1" s="1"/>
  <c r="V2278" i="1"/>
  <c r="W2278" i="1" s="1"/>
  <c r="X2278" i="1" s="1"/>
  <c r="V2279" i="1"/>
  <c r="W2279" i="1" s="1"/>
  <c r="X2279" i="1" s="1"/>
  <c r="V2280" i="1"/>
  <c r="W2280" i="1" s="1"/>
  <c r="X2280" i="1" s="1"/>
  <c r="V2281" i="1"/>
  <c r="W2281" i="1" s="1"/>
  <c r="X2281" i="1" s="1"/>
  <c r="V2282" i="1"/>
  <c r="W2282" i="1" s="1"/>
  <c r="X2282" i="1" s="1"/>
  <c r="V2283" i="1"/>
  <c r="W2283" i="1" s="1"/>
  <c r="X2283" i="1" s="1"/>
  <c r="V2284" i="1"/>
  <c r="W2284" i="1" s="1"/>
  <c r="X2284" i="1" s="1"/>
  <c r="V2285" i="1"/>
  <c r="W2285" i="1" s="1"/>
  <c r="X2285" i="1" s="1"/>
  <c r="V2286" i="1"/>
  <c r="W2286" i="1" s="1"/>
  <c r="X2286" i="1" s="1"/>
  <c r="V2287" i="1"/>
  <c r="W2287" i="1" s="1"/>
  <c r="X2287" i="1" s="1"/>
  <c r="V2288" i="1"/>
  <c r="W2288" i="1" s="1"/>
  <c r="X2288" i="1" s="1"/>
  <c r="V2289" i="1"/>
  <c r="W2289" i="1" s="1"/>
  <c r="X2289" i="1" s="1"/>
  <c r="V2290" i="1"/>
  <c r="W2290" i="1" s="1"/>
  <c r="X2290" i="1" s="1"/>
  <c r="V2291" i="1"/>
  <c r="W2291" i="1" s="1"/>
  <c r="X2291" i="1" s="1"/>
  <c r="V2292" i="1"/>
  <c r="W2292" i="1" s="1"/>
  <c r="X2292" i="1" s="1"/>
  <c r="V2293" i="1"/>
  <c r="W2293" i="1" s="1"/>
  <c r="X2293" i="1" s="1"/>
  <c r="V2294" i="1"/>
  <c r="W2294" i="1" s="1"/>
  <c r="X2294" i="1" s="1"/>
  <c r="V2295" i="1"/>
  <c r="W2295" i="1" s="1"/>
  <c r="X2295" i="1" s="1"/>
  <c r="V2296" i="1"/>
  <c r="W2296" i="1" s="1"/>
  <c r="X2296" i="1" s="1"/>
  <c r="V2297" i="1"/>
  <c r="W2297" i="1" s="1"/>
  <c r="X2297" i="1" s="1"/>
  <c r="V2298" i="1"/>
  <c r="W2298" i="1" s="1"/>
  <c r="X2298" i="1" s="1"/>
  <c r="V2299" i="1"/>
  <c r="W2299" i="1" s="1"/>
  <c r="X2299" i="1" s="1"/>
  <c r="V2300" i="1"/>
  <c r="W2300" i="1" s="1"/>
  <c r="X2300" i="1" s="1"/>
  <c r="V2301" i="1"/>
  <c r="W2301" i="1" s="1"/>
  <c r="X2301" i="1" s="1"/>
  <c r="V2302" i="1"/>
  <c r="W2302" i="1" s="1"/>
  <c r="X2302" i="1" s="1"/>
  <c r="V2303" i="1"/>
  <c r="W2303" i="1" s="1"/>
  <c r="X2303" i="1" s="1"/>
  <c r="V2304" i="1"/>
  <c r="W2304" i="1" s="1"/>
  <c r="X2304" i="1" s="1"/>
  <c r="V2305" i="1"/>
  <c r="W2305" i="1" s="1"/>
  <c r="X2305" i="1" s="1"/>
  <c r="V2306" i="1"/>
  <c r="W2306" i="1" s="1"/>
  <c r="X2306" i="1" s="1"/>
  <c r="V2307" i="1"/>
  <c r="W2307" i="1" s="1"/>
  <c r="X2307" i="1" s="1"/>
  <c r="V2308" i="1"/>
  <c r="W2308" i="1" s="1"/>
  <c r="X2308" i="1" s="1"/>
  <c r="V2309" i="1"/>
  <c r="W2309" i="1" s="1"/>
  <c r="X2309" i="1" s="1"/>
  <c r="V2310" i="1"/>
  <c r="W2310" i="1" s="1"/>
  <c r="X2310" i="1" s="1"/>
  <c r="V2311" i="1"/>
  <c r="W2311" i="1" s="1"/>
  <c r="X2311" i="1" s="1"/>
  <c r="V2312" i="1"/>
  <c r="W2312" i="1" s="1"/>
  <c r="X2312" i="1" s="1"/>
  <c r="V2313" i="1"/>
  <c r="W2313" i="1" s="1"/>
  <c r="X2313" i="1" s="1"/>
  <c r="V2314" i="1"/>
  <c r="W2314" i="1" s="1"/>
  <c r="X2314" i="1" s="1"/>
  <c r="V2315" i="1"/>
  <c r="W2315" i="1" s="1"/>
  <c r="X2315" i="1" s="1"/>
  <c r="V2316" i="1"/>
  <c r="W2316" i="1" s="1"/>
  <c r="X2316" i="1" s="1"/>
  <c r="V2317" i="1"/>
  <c r="W2317" i="1" s="1"/>
  <c r="X2317" i="1" s="1"/>
  <c r="V2318" i="1"/>
  <c r="W2318" i="1" s="1"/>
  <c r="X2318" i="1" s="1"/>
  <c r="V2319" i="1"/>
  <c r="W2319" i="1" s="1"/>
  <c r="X2319" i="1" s="1"/>
  <c r="V2320" i="1"/>
  <c r="W2320" i="1" s="1"/>
  <c r="X2320" i="1" s="1"/>
  <c r="V2321" i="1"/>
  <c r="W2321" i="1" s="1"/>
  <c r="X2321" i="1" s="1"/>
  <c r="V2322" i="1"/>
  <c r="W2322" i="1" s="1"/>
  <c r="X2322" i="1" s="1"/>
  <c r="V2323" i="1"/>
  <c r="W2323" i="1" s="1"/>
  <c r="X2323" i="1" s="1"/>
  <c r="V2324" i="1"/>
  <c r="W2324" i="1" s="1"/>
  <c r="X2324" i="1" s="1"/>
  <c r="V2325" i="1"/>
  <c r="W2325" i="1" s="1"/>
  <c r="X2325" i="1" s="1"/>
  <c r="V2326" i="1"/>
  <c r="W2326" i="1" s="1"/>
  <c r="X2326" i="1" s="1"/>
  <c r="V2327" i="1"/>
  <c r="W2327" i="1" s="1"/>
  <c r="X2327" i="1" s="1"/>
  <c r="V2328" i="1"/>
  <c r="W2328" i="1" s="1"/>
  <c r="X2328" i="1" s="1"/>
  <c r="V2329" i="1"/>
  <c r="W2329" i="1" s="1"/>
  <c r="X2329" i="1" s="1"/>
  <c r="V2330" i="1"/>
  <c r="W2330" i="1" s="1"/>
  <c r="X2330" i="1" s="1"/>
  <c r="V2331" i="1"/>
  <c r="W2331" i="1" s="1"/>
  <c r="X2331" i="1" s="1"/>
  <c r="V2332" i="1"/>
  <c r="W2332" i="1" s="1"/>
  <c r="X2332" i="1" s="1"/>
  <c r="V2333" i="1"/>
  <c r="W2333" i="1" s="1"/>
  <c r="X2333" i="1" s="1"/>
  <c r="V2334" i="1"/>
  <c r="W2334" i="1" s="1"/>
  <c r="X2334" i="1" s="1"/>
  <c r="V2335" i="1"/>
  <c r="W2335" i="1" s="1"/>
  <c r="X2335" i="1" s="1"/>
  <c r="V2336" i="1"/>
  <c r="W2336" i="1" s="1"/>
  <c r="X2336" i="1" s="1"/>
  <c r="V2337" i="1"/>
  <c r="W2337" i="1" s="1"/>
  <c r="X2337" i="1" s="1"/>
  <c r="V2338" i="1"/>
  <c r="W2338" i="1" s="1"/>
  <c r="X2338" i="1" s="1"/>
  <c r="V2339" i="1"/>
  <c r="W2339" i="1" s="1"/>
  <c r="X2339" i="1" s="1"/>
  <c r="V2340" i="1"/>
  <c r="W2340" i="1" s="1"/>
  <c r="X2340" i="1" s="1"/>
  <c r="V2341" i="1"/>
  <c r="W2341" i="1" s="1"/>
  <c r="X2341" i="1" s="1"/>
  <c r="V2342" i="1"/>
  <c r="W2342" i="1" s="1"/>
  <c r="X2342" i="1" s="1"/>
  <c r="V2343" i="1"/>
  <c r="W2343" i="1" s="1"/>
  <c r="X2343" i="1" s="1"/>
  <c r="V2344" i="1"/>
  <c r="W2344" i="1" s="1"/>
  <c r="X2344" i="1" s="1"/>
  <c r="V2345" i="1"/>
  <c r="W2345" i="1" s="1"/>
  <c r="X2345" i="1" s="1"/>
  <c r="V2346" i="1"/>
  <c r="W2346" i="1" s="1"/>
  <c r="X2346" i="1" s="1"/>
  <c r="V2347" i="1"/>
  <c r="W2347" i="1" s="1"/>
  <c r="X2347" i="1" s="1"/>
  <c r="V2348" i="1"/>
  <c r="W2348" i="1" s="1"/>
  <c r="X2348" i="1" s="1"/>
  <c r="V2349" i="1"/>
  <c r="W2349" i="1" s="1"/>
  <c r="X2349" i="1" s="1"/>
  <c r="V2350" i="1"/>
  <c r="W2350" i="1" s="1"/>
  <c r="X2350" i="1" s="1"/>
  <c r="V2351" i="1"/>
  <c r="W2351" i="1" s="1"/>
  <c r="X2351" i="1" s="1"/>
  <c r="V2352" i="1"/>
  <c r="W2352" i="1" s="1"/>
  <c r="X2352" i="1" s="1"/>
  <c r="V2353" i="1"/>
  <c r="W2353" i="1" s="1"/>
  <c r="X2353" i="1" s="1"/>
  <c r="V2354" i="1"/>
  <c r="W2354" i="1" s="1"/>
  <c r="X2354" i="1" s="1"/>
  <c r="V2355" i="1"/>
  <c r="W2355" i="1" s="1"/>
  <c r="X2355" i="1" s="1"/>
  <c r="V2356" i="1"/>
  <c r="W2356" i="1" s="1"/>
  <c r="X2356" i="1" s="1"/>
  <c r="V2357" i="1"/>
  <c r="W2357" i="1" s="1"/>
  <c r="X2357" i="1" s="1"/>
  <c r="V2358" i="1"/>
  <c r="W2358" i="1" s="1"/>
  <c r="X2358" i="1" s="1"/>
  <c r="V2359" i="1"/>
  <c r="W2359" i="1" s="1"/>
  <c r="X2359" i="1" s="1"/>
  <c r="V2360" i="1"/>
  <c r="W2360" i="1" s="1"/>
  <c r="X2360" i="1" s="1"/>
  <c r="V2361" i="1"/>
  <c r="W2361" i="1" s="1"/>
  <c r="X2361" i="1" s="1"/>
  <c r="V2362" i="1"/>
  <c r="W2362" i="1" s="1"/>
  <c r="X2362" i="1" s="1"/>
  <c r="V2363" i="1"/>
  <c r="W2363" i="1" s="1"/>
  <c r="X2363" i="1" s="1"/>
  <c r="V2364" i="1"/>
  <c r="W2364" i="1" s="1"/>
  <c r="X2364" i="1" s="1"/>
  <c r="V2365" i="1"/>
  <c r="W2365" i="1" s="1"/>
  <c r="X2365" i="1" s="1"/>
  <c r="V2366" i="1"/>
  <c r="W2366" i="1" s="1"/>
  <c r="X2366" i="1" s="1"/>
  <c r="V2367" i="1"/>
  <c r="W2367" i="1" s="1"/>
  <c r="X2367" i="1" s="1"/>
  <c r="V2368" i="1"/>
  <c r="W2368" i="1" s="1"/>
  <c r="X2368" i="1" s="1"/>
  <c r="V2369" i="1"/>
  <c r="W2369" i="1" s="1"/>
  <c r="X2369" i="1" s="1"/>
  <c r="V2370" i="1"/>
  <c r="W2370" i="1" s="1"/>
  <c r="X2370" i="1" s="1"/>
  <c r="V2371" i="1"/>
  <c r="W2371" i="1" s="1"/>
  <c r="X2371" i="1" s="1"/>
  <c r="V2372" i="1"/>
  <c r="W2372" i="1" s="1"/>
  <c r="X2372" i="1" s="1"/>
  <c r="V2373" i="1"/>
  <c r="W2373" i="1" s="1"/>
  <c r="X2373" i="1" s="1"/>
  <c r="V2374" i="1"/>
  <c r="W2374" i="1" s="1"/>
  <c r="X2374" i="1" s="1"/>
  <c r="V2375" i="1"/>
  <c r="W2375" i="1" s="1"/>
  <c r="X2375" i="1" s="1"/>
  <c r="V2376" i="1"/>
  <c r="W2376" i="1" s="1"/>
  <c r="X2376" i="1" s="1"/>
  <c r="V2377" i="1"/>
  <c r="W2377" i="1" s="1"/>
  <c r="X2377" i="1" s="1"/>
  <c r="V2378" i="1"/>
  <c r="W2378" i="1" s="1"/>
  <c r="X2378" i="1" s="1"/>
  <c r="V2379" i="1"/>
  <c r="W2379" i="1" s="1"/>
  <c r="X2379" i="1" s="1"/>
  <c r="V2380" i="1"/>
  <c r="W2380" i="1" s="1"/>
  <c r="X2380" i="1" s="1"/>
  <c r="V2381" i="1"/>
  <c r="W2381" i="1" s="1"/>
  <c r="X2381" i="1" s="1"/>
  <c r="V2382" i="1"/>
  <c r="W2382" i="1" s="1"/>
  <c r="X2382" i="1" s="1"/>
  <c r="V2383" i="1"/>
  <c r="W2383" i="1" s="1"/>
  <c r="X2383" i="1" s="1"/>
  <c r="V2384" i="1"/>
  <c r="W2384" i="1" s="1"/>
  <c r="X2384" i="1" s="1"/>
  <c r="V2385" i="1"/>
  <c r="W2385" i="1" s="1"/>
  <c r="X2385" i="1" s="1"/>
  <c r="V2386" i="1"/>
  <c r="W2386" i="1" s="1"/>
  <c r="X2386" i="1" s="1"/>
  <c r="V2387" i="1"/>
  <c r="W2387" i="1" s="1"/>
  <c r="X2387" i="1" s="1"/>
  <c r="V2388" i="1"/>
  <c r="W2388" i="1" s="1"/>
  <c r="X2388" i="1" s="1"/>
  <c r="V2389" i="1"/>
  <c r="W2389" i="1" s="1"/>
  <c r="X2389" i="1" s="1"/>
  <c r="V2390" i="1"/>
  <c r="W2390" i="1" s="1"/>
  <c r="X2390" i="1" s="1"/>
  <c r="V2391" i="1"/>
  <c r="W2391" i="1" s="1"/>
  <c r="X2391" i="1" s="1"/>
  <c r="V2392" i="1"/>
  <c r="W2392" i="1" s="1"/>
  <c r="X2392" i="1" s="1"/>
  <c r="V2393" i="1"/>
  <c r="W2393" i="1" s="1"/>
  <c r="X2393" i="1" s="1"/>
  <c r="V2394" i="1"/>
  <c r="W2394" i="1" s="1"/>
  <c r="X2394" i="1" s="1"/>
  <c r="V2395" i="1"/>
  <c r="W2395" i="1" s="1"/>
  <c r="X2395" i="1" s="1"/>
  <c r="V2396" i="1"/>
  <c r="W2396" i="1" s="1"/>
  <c r="X2396" i="1" s="1"/>
  <c r="V2397" i="1"/>
  <c r="W2397" i="1" s="1"/>
  <c r="X2397" i="1" s="1"/>
  <c r="V2398" i="1"/>
  <c r="W2398" i="1" s="1"/>
  <c r="X2398" i="1" s="1"/>
  <c r="V2399" i="1"/>
  <c r="W2399" i="1" s="1"/>
  <c r="X2399" i="1" s="1"/>
  <c r="V2400" i="1"/>
  <c r="W2400" i="1" s="1"/>
  <c r="X2400" i="1" s="1"/>
  <c r="V2401" i="1"/>
  <c r="W2401" i="1" s="1"/>
  <c r="X2401" i="1" s="1"/>
  <c r="V2402" i="1"/>
  <c r="W2402" i="1" s="1"/>
  <c r="X2402" i="1" s="1"/>
  <c r="V2403" i="1"/>
  <c r="W2403" i="1" s="1"/>
  <c r="X2403" i="1" s="1"/>
  <c r="V2404" i="1"/>
  <c r="W2404" i="1" s="1"/>
  <c r="X2404" i="1" s="1"/>
  <c r="V2405" i="1"/>
  <c r="W2405" i="1" s="1"/>
  <c r="X2405" i="1" s="1"/>
  <c r="V2406" i="1"/>
  <c r="W2406" i="1" s="1"/>
  <c r="X2406" i="1" s="1"/>
  <c r="V2407" i="1"/>
  <c r="W2407" i="1" s="1"/>
  <c r="X2407" i="1" s="1"/>
  <c r="V2408" i="1"/>
  <c r="W2408" i="1" s="1"/>
  <c r="X2408" i="1" s="1"/>
  <c r="V2409" i="1"/>
  <c r="W2409" i="1" s="1"/>
  <c r="X2409" i="1" s="1"/>
  <c r="V2410" i="1"/>
  <c r="W2410" i="1" s="1"/>
  <c r="X2410" i="1" s="1"/>
  <c r="V2411" i="1"/>
  <c r="W2411" i="1" s="1"/>
  <c r="X2411" i="1" s="1"/>
  <c r="V2412" i="1"/>
  <c r="W2412" i="1" s="1"/>
  <c r="X2412" i="1" s="1"/>
  <c r="V2413" i="1"/>
  <c r="W2413" i="1" s="1"/>
  <c r="X2413" i="1" s="1"/>
  <c r="V2414" i="1"/>
  <c r="W2414" i="1" s="1"/>
  <c r="X2414" i="1" s="1"/>
  <c r="V2415" i="1"/>
  <c r="W2415" i="1" s="1"/>
  <c r="X2415" i="1" s="1"/>
  <c r="V2416" i="1"/>
  <c r="W2416" i="1" s="1"/>
  <c r="X2416" i="1" s="1"/>
  <c r="V2417" i="1"/>
  <c r="W2417" i="1" s="1"/>
  <c r="X2417" i="1" s="1"/>
  <c r="V2418" i="1"/>
  <c r="W2418" i="1" s="1"/>
  <c r="X2418" i="1" s="1"/>
  <c r="V2419" i="1"/>
  <c r="W2419" i="1" s="1"/>
  <c r="X2419" i="1" s="1"/>
  <c r="V2420" i="1"/>
  <c r="W2420" i="1" s="1"/>
  <c r="X2420" i="1" s="1"/>
  <c r="V2421" i="1"/>
  <c r="W2421" i="1" s="1"/>
  <c r="X2421" i="1" s="1"/>
  <c r="V2422" i="1"/>
  <c r="W2422" i="1" s="1"/>
  <c r="X2422" i="1" s="1"/>
  <c r="V2423" i="1"/>
  <c r="W2423" i="1" s="1"/>
  <c r="X2423" i="1" s="1"/>
  <c r="V2424" i="1"/>
  <c r="W2424" i="1" s="1"/>
  <c r="X2424" i="1" s="1"/>
  <c r="V2425" i="1"/>
  <c r="W2425" i="1" s="1"/>
  <c r="X2425" i="1" s="1"/>
  <c r="V2426" i="1"/>
  <c r="W2426" i="1" s="1"/>
  <c r="X2426" i="1" s="1"/>
  <c r="V2427" i="1"/>
  <c r="W2427" i="1" s="1"/>
  <c r="X2427" i="1" s="1"/>
  <c r="V2428" i="1"/>
  <c r="W2428" i="1" s="1"/>
  <c r="X2428" i="1" s="1"/>
  <c r="V2429" i="1"/>
  <c r="W2429" i="1" s="1"/>
  <c r="X2429" i="1" s="1"/>
  <c r="V2430" i="1"/>
  <c r="W2430" i="1" s="1"/>
  <c r="X2430" i="1" s="1"/>
  <c r="V2431" i="1"/>
  <c r="W2431" i="1" s="1"/>
  <c r="X2431" i="1" s="1"/>
  <c r="V2432" i="1"/>
  <c r="W2432" i="1" s="1"/>
  <c r="X2432" i="1" s="1"/>
  <c r="V2433" i="1"/>
  <c r="W2433" i="1" s="1"/>
  <c r="X2433" i="1" s="1"/>
  <c r="V2434" i="1"/>
  <c r="W2434" i="1" s="1"/>
  <c r="X2434" i="1" s="1"/>
  <c r="V2435" i="1"/>
  <c r="W2435" i="1" s="1"/>
  <c r="X2435" i="1" s="1"/>
  <c r="V2436" i="1"/>
  <c r="W2436" i="1" s="1"/>
  <c r="X2436" i="1" s="1"/>
  <c r="V2437" i="1"/>
  <c r="W2437" i="1" s="1"/>
  <c r="X2437" i="1" s="1"/>
  <c r="V2438" i="1"/>
  <c r="W2438" i="1" s="1"/>
  <c r="X2438" i="1" s="1"/>
  <c r="V2439" i="1"/>
  <c r="W2439" i="1" s="1"/>
  <c r="X2439" i="1" s="1"/>
  <c r="V2440" i="1"/>
  <c r="W2440" i="1" s="1"/>
  <c r="X2440" i="1" s="1"/>
  <c r="V2441" i="1"/>
  <c r="W2441" i="1" s="1"/>
  <c r="X2441" i="1" s="1"/>
  <c r="V2442" i="1"/>
  <c r="W2442" i="1" s="1"/>
  <c r="X2442" i="1" s="1"/>
  <c r="V2443" i="1"/>
  <c r="W2443" i="1" s="1"/>
  <c r="X2443" i="1" s="1"/>
  <c r="V2444" i="1"/>
  <c r="W2444" i="1" s="1"/>
  <c r="X2444" i="1" s="1"/>
  <c r="V2445" i="1"/>
  <c r="W2445" i="1" s="1"/>
  <c r="X2445" i="1" s="1"/>
  <c r="V2446" i="1"/>
  <c r="W2446" i="1" s="1"/>
  <c r="X2446" i="1" s="1"/>
  <c r="V2447" i="1"/>
  <c r="W2447" i="1" s="1"/>
  <c r="X2447" i="1" s="1"/>
  <c r="V2448" i="1"/>
  <c r="W2448" i="1" s="1"/>
  <c r="X2448" i="1" s="1"/>
  <c r="V2449" i="1"/>
  <c r="W2449" i="1" s="1"/>
  <c r="X2449" i="1" s="1"/>
  <c r="V2450" i="1"/>
  <c r="W2450" i="1" s="1"/>
  <c r="X2450" i="1" s="1"/>
  <c r="V2451" i="1"/>
  <c r="W2451" i="1" s="1"/>
  <c r="X2451" i="1" s="1"/>
  <c r="V2452" i="1"/>
  <c r="W2452" i="1" s="1"/>
  <c r="X2452" i="1" s="1"/>
  <c r="V2453" i="1"/>
  <c r="W2453" i="1" s="1"/>
  <c r="X2453" i="1" s="1"/>
  <c r="V2454" i="1"/>
  <c r="W2454" i="1" s="1"/>
  <c r="X2454" i="1" s="1"/>
  <c r="V2455" i="1"/>
  <c r="W2455" i="1" s="1"/>
  <c r="X2455" i="1" s="1"/>
  <c r="V2456" i="1"/>
  <c r="W2456" i="1" s="1"/>
  <c r="X2456" i="1" s="1"/>
  <c r="V2457" i="1"/>
  <c r="W2457" i="1" s="1"/>
  <c r="X2457" i="1" s="1"/>
  <c r="V2458" i="1"/>
  <c r="W2458" i="1" s="1"/>
  <c r="X2458" i="1" s="1"/>
  <c r="V2459" i="1"/>
  <c r="W2459" i="1" s="1"/>
  <c r="X2459" i="1" s="1"/>
  <c r="V2460" i="1"/>
  <c r="W2460" i="1" s="1"/>
  <c r="X2460" i="1" s="1"/>
  <c r="V2461" i="1"/>
  <c r="W2461" i="1" s="1"/>
  <c r="X2461" i="1" s="1"/>
  <c r="V2462" i="1"/>
  <c r="W2462" i="1" s="1"/>
  <c r="X2462" i="1" s="1"/>
  <c r="V2463" i="1"/>
  <c r="W2463" i="1" s="1"/>
  <c r="X2463" i="1" s="1"/>
  <c r="V2464" i="1"/>
  <c r="W2464" i="1" s="1"/>
  <c r="X2464" i="1" s="1"/>
  <c r="V2465" i="1"/>
  <c r="W2465" i="1" s="1"/>
  <c r="X2465" i="1" s="1"/>
  <c r="V2466" i="1"/>
  <c r="W2466" i="1" s="1"/>
  <c r="X2466" i="1" s="1"/>
  <c r="V2467" i="1"/>
  <c r="W2467" i="1" s="1"/>
  <c r="X2467" i="1" s="1"/>
  <c r="V2468" i="1"/>
  <c r="W2468" i="1" s="1"/>
  <c r="X2468" i="1" s="1"/>
  <c r="V2469" i="1"/>
  <c r="W2469" i="1" s="1"/>
  <c r="X2469" i="1" s="1"/>
  <c r="V2470" i="1"/>
  <c r="W2470" i="1" s="1"/>
  <c r="X2470" i="1" s="1"/>
  <c r="V2471" i="1"/>
  <c r="W2471" i="1" s="1"/>
  <c r="X2471" i="1" s="1"/>
  <c r="V2472" i="1"/>
  <c r="W2472" i="1" s="1"/>
  <c r="X2472" i="1" s="1"/>
  <c r="V2473" i="1"/>
  <c r="W2473" i="1" s="1"/>
  <c r="X2473" i="1" s="1"/>
  <c r="V2474" i="1"/>
  <c r="W2474" i="1" s="1"/>
  <c r="X2474" i="1" s="1"/>
  <c r="V2475" i="1"/>
  <c r="W2475" i="1" s="1"/>
  <c r="X2475" i="1" s="1"/>
  <c r="V2476" i="1"/>
  <c r="W2476" i="1" s="1"/>
  <c r="X2476" i="1" s="1"/>
  <c r="V2477" i="1"/>
  <c r="W2477" i="1" s="1"/>
  <c r="X2477" i="1" s="1"/>
  <c r="V2478" i="1"/>
  <c r="W2478" i="1" s="1"/>
  <c r="X2478" i="1" s="1"/>
  <c r="V2479" i="1"/>
  <c r="W2479" i="1" s="1"/>
  <c r="X2479" i="1" s="1"/>
  <c r="V2480" i="1"/>
  <c r="W2480" i="1" s="1"/>
  <c r="X2480" i="1" s="1"/>
  <c r="V2481" i="1"/>
  <c r="W2481" i="1" s="1"/>
  <c r="X2481" i="1" s="1"/>
  <c r="V2482" i="1"/>
  <c r="W2482" i="1" s="1"/>
  <c r="X2482" i="1" s="1"/>
  <c r="V2483" i="1"/>
  <c r="W2483" i="1" s="1"/>
  <c r="X2483" i="1" s="1"/>
  <c r="V2484" i="1"/>
  <c r="W2484" i="1" s="1"/>
  <c r="X2484" i="1" s="1"/>
  <c r="V2485" i="1"/>
  <c r="W2485" i="1" s="1"/>
  <c r="X2485" i="1" s="1"/>
  <c r="V2486" i="1"/>
  <c r="W2486" i="1" s="1"/>
  <c r="X2486" i="1" s="1"/>
  <c r="V2487" i="1"/>
  <c r="W2487" i="1" s="1"/>
  <c r="X2487" i="1" s="1"/>
  <c r="V2488" i="1"/>
  <c r="W2488" i="1" s="1"/>
  <c r="X2488" i="1" s="1"/>
  <c r="V2489" i="1"/>
  <c r="W2489" i="1" s="1"/>
  <c r="X2489" i="1" s="1"/>
  <c r="V2490" i="1"/>
  <c r="W2490" i="1" s="1"/>
  <c r="X2490" i="1" s="1"/>
  <c r="V2491" i="1"/>
  <c r="W2491" i="1" s="1"/>
  <c r="X2491" i="1" s="1"/>
  <c r="V2492" i="1"/>
  <c r="W2492" i="1" s="1"/>
  <c r="X2492" i="1" s="1"/>
  <c r="V2493" i="1"/>
  <c r="W2493" i="1" s="1"/>
  <c r="X2493" i="1" s="1"/>
  <c r="V2494" i="1"/>
  <c r="W2494" i="1" s="1"/>
  <c r="X2494" i="1" s="1"/>
  <c r="V2495" i="1"/>
  <c r="W2495" i="1" s="1"/>
  <c r="X2495" i="1" s="1"/>
  <c r="V2496" i="1"/>
  <c r="W2496" i="1" s="1"/>
  <c r="X2496" i="1" s="1"/>
  <c r="V2497" i="1"/>
  <c r="W2497" i="1" s="1"/>
  <c r="X2497" i="1" s="1"/>
  <c r="V2498" i="1"/>
  <c r="W2498" i="1" s="1"/>
  <c r="X2498" i="1" s="1"/>
  <c r="V2499" i="1"/>
  <c r="W2499" i="1" s="1"/>
  <c r="X2499" i="1" s="1"/>
  <c r="V2500" i="1"/>
  <c r="W2500" i="1" s="1"/>
  <c r="X2500" i="1" s="1"/>
  <c r="V2501" i="1"/>
  <c r="W2501" i="1" s="1"/>
  <c r="X2501" i="1" s="1"/>
  <c r="V2502" i="1"/>
  <c r="W2502" i="1" s="1"/>
  <c r="X2502" i="1" s="1"/>
  <c r="V2503" i="1"/>
  <c r="W2503" i="1" s="1"/>
  <c r="X2503" i="1" s="1"/>
  <c r="V2504" i="1"/>
  <c r="W2504" i="1" s="1"/>
  <c r="X2504" i="1" s="1"/>
  <c r="V2505" i="1"/>
  <c r="W2505" i="1" s="1"/>
  <c r="X2505" i="1" s="1"/>
  <c r="V2506" i="1"/>
  <c r="W2506" i="1" s="1"/>
  <c r="X2506" i="1" s="1"/>
  <c r="V2507" i="1"/>
  <c r="W2507" i="1" s="1"/>
  <c r="X2507" i="1" s="1"/>
  <c r="V2508" i="1"/>
  <c r="W2508" i="1" s="1"/>
  <c r="X2508" i="1" s="1"/>
  <c r="V2509" i="1"/>
  <c r="W2509" i="1" s="1"/>
  <c r="X2509" i="1" s="1"/>
  <c r="V2510" i="1"/>
  <c r="W2510" i="1" s="1"/>
  <c r="X2510" i="1" s="1"/>
  <c r="V2511" i="1"/>
  <c r="W2511" i="1" s="1"/>
  <c r="X2511" i="1" s="1"/>
  <c r="V2512" i="1"/>
  <c r="W2512" i="1" s="1"/>
  <c r="X2512" i="1" s="1"/>
  <c r="V2513" i="1"/>
  <c r="W2513" i="1" s="1"/>
  <c r="X2513" i="1" s="1"/>
  <c r="V2514" i="1"/>
  <c r="W2514" i="1" s="1"/>
  <c r="X2514" i="1" s="1"/>
  <c r="V2515" i="1"/>
  <c r="W2515" i="1" s="1"/>
  <c r="X2515" i="1" s="1"/>
  <c r="V2516" i="1"/>
  <c r="W2516" i="1" s="1"/>
  <c r="X2516" i="1" s="1"/>
  <c r="V2517" i="1"/>
  <c r="W2517" i="1" s="1"/>
  <c r="X2517" i="1" s="1"/>
  <c r="V2518" i="1"/>
  <c r="W2518" i="1" s="1"/>
  <c r="X2518" i="1" s="1"/>
  <c r="V2519" i="1"/>
  <c r="W2519" i="1" s="1"/>
  <c r="X2519" i="1" s="1"/>
  <c r="V2520" i="1"/>
  <c r="W2520" i="1" s="1"/>
  <c r="X2520" i="1" s="1"/>
  <c r="V2521" i="1"/>
  <c r="W2521" i="1" s="1"/>
  <c r="X2521" i="1" s="1"/>
  <c r="V2522" i="1"/>
  <c r="W2522" i="1" s="1"/>
  <c r="X2522" i="1" s="1"/>
  <c r="V2523" i="1"/>
  <c r="W2523" i="1" s="1"/>
  <c r="X2523" i="1" s="1"/>
  <c r="V2524" i="1"/>
  <c r="W2524" i="1" s="1"/>
  <c r="X2524" i="1" s="1"/>
  <c r="V2525" i="1"/>
  <c r="W2525" i="1" s="1"/>
  <c r="X2525" i="1" s="1"/>
  <c r="V2526" i="1"/>
  <c r="W2526" i="1" s="1"/>
  <c r="X2526" i="1" s="1"/>
  <c r="V2527" i="1"/>
  <c r="W2527" i="1" s="1"/>
  <c r="X2527" i="1" s="1"/>
  <c r="V2528" i="1"/>
  <c r="W2528" i="1" s="1"/>
  <c r="X2528" i="1" s="1"/>
  <c r="V2529" i="1"/>
  <c r="W2529" i="1" s="1"/>
  <c r="X2529" i="1" s="1"/>
  <c r="V2530" i="1"/>
  <c r="W2530" i="1" s="1"/>
  <c r="X2530" i="1" s="1"/>
  <c r="V2531" i="1"/>
  <c r="W2531" i="1" s="1"/>
  <c r="X2531" i="1" s="1"/>
  <c r="V2532" i="1"/>
  <c r="W2532" i="1" s="1"/>
  <c r="X2532" i="1" s="1"/>
  <c r="V2533" i="1"/>
  <c r="W2533" i="1" s="1"/>
  <c r="X2533" i="1" s="1"/>
  <c r="V2534" i="1"/>
  <c r="W2534" i="1" s="1"/>
  <c r="X2534" i="1" s="1"/>
  <c r="V2535" i="1"/>
  <c r="W2535" i="1" s="1"/>
  <c r="X2535" i="1" s="1"/>
  <c r="V2536" i="1"/>
  <c r="W2536" i="1" s="1"/>
  <c r="X2536" i="1" s="1"/>
  <c r="V2537" i="1"/>
  <c r="W2537" i="1" s="1"/>
  <c r="X2537" i="1" s="1"/>
  <c r="V2538" i="1"/>
  <c r="W2538" i="1" s="1"/>
  <c r="X2538" i="1" s="1"/>
  <c r="V2539" i="1"/>
  <c r="W2539" i="1" s="1"/>
  <c r="X2539" i="1" s="1"/>
  <c r="V2540" i="1"/>
  <c r="W2540" i="1" s="1"/>
  <c r="X2540" i="1" s="1"/>
  <c r="V2541" i="1"/>
  <c r="W2541" i="1" s="1"/>
  <c r="X2541" i="1" s="1"/>
  <c r="V2542" i="1"/>
  <c r="W2542" i="1" s="1"/>
  <c r="X2542" i="1" s="1"/>
  <c r="V2543" i="1"/>
  <c r="W2543" i="1" s="1"/>
  <c r="X2543" i="1" s="1"/>
  <c r="V2544" i="1"/>
  <c r="W2544" i="1" s="1"/>
  <c r="X2544" i="1" s="1"/>
  <c r="V2545" i="1"/>
  <c r="W2545" i="1" s="1"/>
  <c r="X2545" i="1" s="1"/>
  <c r="V2546" i="1"/>
  <c r="W2546" i="1" s="1"/>
  <c r="X2546" i="1" s="1"/>
  <c r="V2547" i="1"/>
  <c r="W2547" i="1" s="1"/>
  <c r="X2547" i="1" s="1"/>
  <c r="V2548" i="1"/>
  <c r="W2548" i="1" s="1"/>
  <c r="X2548" i="1" s="1"/>
  <c r="V2549" i="1"/>
  <c r="W2549" i="1" s="1"/>
  <c r="X2549" i="1" s="1"/>
  <c r="V2550" i="1"/>
  <c r="W2550" i="1" s="1"/>
  <c r="X2550" i="1" s="1"/>
  <c r="V2551" i="1"/>
  <c r="W2551" i="1" s="1"/>
  <c r="X2551" i="1" s="1"/>
  <c r="V2552" i="1"/>
  <c r="W2552" i="1" s="1"/>
  <c r="X2552" i="1" s="1"/>
  <c r="V2553" i="1"/>
  <c r="W2553" i="1" s="1"/>
  <c r="X2553" i="1" s="1"/>
  <c r="V2554" i="1"/>
  <c r="W2554" i="1" s="1"/>
  <c r="X2554" i="1" s="1"/>
  <c r="V2555" i="1"/>
  <c r="W2555" i="1" s="1"/>
  <c r="X2555" i="1" s="1"/>
  <c r="V2556" i="1"/>
  <c r="W2556" i="1" s="1"/>
  <c r="X2556" i="1" s="1"/>
  <c r="V2557" i="1"/>
  <c r="W2557" i="1" s="1"/>
  <c r="X2557" i="1" s="1"/>
  <c r="V2558" i="1"/>
  <c r="W2558" i="1" s="1"/>
  <c r="X2558" i="1" s="1"/>
  <c r="V2559" i="1"/>
  <c r="W2559" i="1" s="1"/>
  <c r="X2559" i="1" s="1"/>
  <c r="V2560" i="1"/>
  <c r="W2560" i="1" s="1"/>
  <c r="X2560" i="1" s="1"/>
  <c r="V2561" i="1"/>
  <c r="W2561" i="1" s="1"/>
  <c r="X2561" i="1" s="1"/>
  <c r="V2562" i="1"/>
  <c r="W2562" i="1" s="1"/>
  <c r="X2562" i="1" s="1"/>
  <c r="V2563" i="1"/>
  <c r="W2563" i="1" s="1"/>
  <c r="X2563" i="1" s="1"/>
  <c r="V2564" i="1"/>
  <c r="W2564" i="1" s="1"/>
  <c r="X2564" i="1" s="1"/>
  <c r="V2565" i="1"/>
  <c r="W2565" i="1" s="1"/>
  <c r="X2565" i="1" s="1"/>
  <c r="V2566" i="1"/>
  <c r="W2566" i="1" s="1"/>
  <c r="X2566" i="1" s="1"/>
  <c r="V2567" i="1"/>
  <c r="W2567" i="1" s="1"/>
  <c r="X2567" i="1" s="1"/>
  <c r="V2568" i="1"/>
  <c r="W2568" i="1" s="1"/>
  <c r="X2568" i="1" s="1"/>
  <c r="V2569" i="1"/>
  <c r="W2569" i="1" s="1"/>
  <c r="X2569" i="1" s="1"/>
  <c r="V2570" i="1"/>
  <c r="W2570" i="1" s="1"/>
  <c r="X2570" i="1" s="1"/>
  <c r="V2571" i="1"/>
  <c r="W2571" i="1" s="1"/>
  <c r="X2571" i="1" s="1"/>
  <c r="V2572" i="1"/>
  <c r="W2572" i="1" s="1"/>
  <c r="X2572" i="1" s="1"/>
  <c r="V2573" i="1"/>
  <c r="W2573" i="1" s="1"/>
  <c r="X2573" i="1" s="1"/>
  <c r="V2574" i="1"/>
  <c r="W2574" i="1" s="1"/>
  <c r="X2574" i="1" s="1"/>
  <c r="V2575" i="1"/>
  <c r="W2575" i="1" s="1"/>
  <c r="X2575" i="1" s="1"/>
  <c r="V2576" i="1"/>
  <c r="W2576" i="1" s="1"/>
  <c r="X2576" i="1" s="1"/>
  <c r="V2577" i="1"/>
  <c r="W2577" i="1" s="1"/>
  <c r="X2577" i="1" s="1"/>
  <c r="V2578" i="1"/>
  <c r="W2578" i="1" s="1"/>
  <c r="X2578" i="1" s="1"/>
  <c r="V2579" i="1"/>
  <c r="W2579" i="1" s="1"/>
  <c r="X2579" i="1" s="1"/>
  <c r="V2580" i="1"/>
  <c r="W2580" i="1" s="1"/>
  <c r="X2580" i="1" s="1"/>
  <c r="V2581" i="1"/>
  <c r="W2581" i="1" s="1"/>
  <c r="X2581" i="1" s="1"/>
  <c r="V2582" i="1"/>
  <c r="W2582" i="1" s="1"/>
  <c r="X2582" i="1" s="1"/>
  <c r="V2583" i="1"/>
  <c r="W2583" i="1" s="1"/>
  <c r="X2583" i="1" s="1"/>
  <c r="V2584" i="1"/>
  <c r="W2584" i="1" s="1"/>
  <c r="X2584" i="1" s="1"/>
  <c r="V2585" i="1"/>
  <c r="W2585" i="1" s="1"/>
  <c r="X2585" i="1" s="1"/>
  <c r="V2586" i="1"/>
  <c r="W2586" i="1" s="1"/>
  <c r="X2586" i="1" s="1"/>
  <c r="V2587" i="1"/>
  <c r="W2587" i="1" s="1"/>
  <c r="X2587" i="1" s="1"/>
  <c r="V2588" i="1"/>
  <c r="W2588" i="1" s="1"/>
  <c r="X2588" i="1" s="1"/>
  <c r="V2589" i="1"/>
  <c r="W2589" i="1" s="1"/>
  <c r="X2589" i="1" s="1"/>
  <c r="V2590" i="1"/>
  <c r="W2590" i="1" s="1"/>
  <c r="X2590" i="1" s="1"/>
  <c r="V2591" i="1"/>
  <c r="W2591" i="1" s="1"/>
  <c r="X2591" i="1" s="1"/>
  <c r="V2592" i="1"/>
  <c r="W2592" i="1" s="1"/>
  <c r="X2592" i="1" s="1"/>
  <c r="V2593" i="1"/>
  <c r="W2593" i="1" s="1"/>
  <c r="X2593" i="1" s="1"/>
  <c r="V2594" i="1"/>
  <c r="W2594" i="1" s="1"/>
  <c r="X2594" i="1" s="1"/>
  <c r="V2595" i="1"/>
  <c r="W2595" i="1" s="1"/>
  <c r="X2595" i="1" s="1"/>
  <c r="V2596" i="1"/>
  <c r="W2596" i="1" s="1"/>
  <c r="X2596" i="1" s="1"/>
  <c r="V2597" i="1"/>
  <c r="W2597" i="1" s="1"/>
  <c r="X2597" i="1" s="1"/>
  <c r="V2598" i="1"/>
  <c r="W2598" i="1" s="1"/>
  <c r="X2598" i="1" s="1"/>
  <c r="V2599" i="1"/>
  <c r="W2599" i="1" s="1"/>
  <c r="X2599" i="1" s="1"/>
  <c r="V2600" i="1"/>
  <c r="W2600" i="1" s="1"/>
  <c r="X2600" i="1" s="1"/>
  <c r="V2601" i="1"/>
  <c r="W2601" i="1" s="1"/>
  <c r="X2601" i="1" s="1"/>
  <c r="V2602" i="1"/>
  <c r="W2602" i="1" s="1"/>
  <c r="X2602" i="1" s="1"/>
  <c r="V2603" i="1"/>
  <c r="W2603" i="1" s="1"/>
  <c r="X2603" i="1" s="1"/>
  <c r="V2604" i="1"/>
  <c r="W2604" i="1" s="1"/>
  <c r="X2604" i="1" s="1"/>
  <c r="V2605" i="1"/>
  <c r="W2605" i="1" s="1"/>
  <c r="X2605" i="1" s="1"/>
  <c r="V2606" i="1"/>
  <c r="W2606" i="1" s="1"/>
  <c r="X2606" i="1" s="1"/>
  <c r="V2607" i="1"/>
  <c r="W2607" i="1" s="1"/>
  <c r="X2607" i="1" s="1"/>
  <c r="V2608" i="1"/>
  <c r="W2608" i="1" s="1"/>
  <c r="X2608" i="1" s="1"/>
  <c r="V2609" i="1"/>
  <c r="W2609" i="1" s="1"/>
  <c r="X2609" i="1" s="1"/>
  <c r="V2610" i="1"/>
  <c r="W2610" i="1" s="1"/>
  <c r="X2610" i="1" s="1"/>
  <c r="V2611" i="1"/>
  <c r="W2611" i="1" s="1"/>
  <c r="X2611" i="1" s="1"/>
  <c r="V2612" i="1"/>
  <c r="W2612" i="1" s="1"/>
  <c r="X2612" i="1" s="1"/>
  <c r="V2613" i="1"/>
  <c r="W2613" i="1" s="1"/>
  <c r="X2613" i="1" s="1"/>
  <c r="V2614" i="1"/>
  <c r="W2614" i="1" s="1"/>
  <c r="X2614" i="1" s="1"/>
  <c r="V2615" i="1"/>
  <c r="W2615" i="1" s="1"/>
  <c r="X2615" i="1" s="1"/>
  <c r="V2616" i="1"/>
  <c r="W2616" i="1" s="1"/>
  <c r="X2616" i="1" s="1"/>
  <c r="V2617" i="1"/>
  <c r="W2617" i="1" s="1"/>
  <c r="X2617" i="1" s="1"/>
  <c r="V2618" i="1"/>
  <c r="W2618" i="1" s="1"/>
  <c r="X2618" i="1" s="1"/>
  <c r="V2619" i="1"/>
  <c r="W2619" i="1" s="1"/>
  <c r="X2619" i="1" s="1"/>
  <c r="V2620" i="1"/>
  <c r="W2620" i="1" s="1"/>
  <c r="X2620" i="1" s="1"/>
  <c r="V2621" i="1"/>
  <c r="W2621" i="1" s="1"/>
  <c r="X2621" i="1" s="1"/>
  <c r="V2622" i="1"/>
  <c r="W2622" i="1" s="1"/>
  <c r="X2622" i="1" s="1"/>
  <c r="V2623" i="1"/>
  <c r="W2623" i="1" s="1"/>
  <c r="X2623" i="1" s="1"/>
  <c r="V2624" i="1"/>
  <c r="W2624" i="1" s="1"/>
  <c r="X2624" i="1" s="1"/>
  <c r="V2625" i="1"/>
  <c r="W2625" i="1" s="1"/>
  <c r="X2625" i="1" s="1"/>
  <c r="V2626" i="1"/>
  <c r="W2626" i="1" s="1"/>
  <c r="X2626" i="1" s="1"/>
  <c r="V2627" i="1"/>
  <c r="W2627" i="1" s="1"/>
  <c r="X2627" i="1" s="1"/>
  <c r="V2628" i="1"/>
  <c r="W2628" i="1" s="1"/>
  <c r="X2628" i="1" s="1"/>
  <c r="V2629" i="1"/>
  <c r="W2629" i="1" s="1"/>
  <c r="X2629" i="1" s="1"/>
  <c r="V2630" i="1"/>
  <c r="W2630" i="1" s="1"/>
  <c r="X2630" i="1" s="1"/>
  <c r="V2631" i="1"/>
  <c r="W2631" i="1" s="1"/>
  <c r="X2631" i="1" s="1"/>
  <c r="V2632" i="1"/>
  <c r="W2632" i="1" s="1"/>
  <c r="X2632" i="1" s="1"/>
  <c r="V2633" i="1"/>
  <c r="W2633" i="1" s="1"/>
  <c r="X2633" i="1" s="1"/>
  <c r="V2634" i="1"/>
  <c r="W2634" i="1" s="1"/>
  <c r="X2634" i="1" s="1"/>
  <c r="V2635" i="1"/>
  <c r="W2635" i="1" s="1"/>
  <c r="X2635" i="1" s="1"/>
  <c r="V2636" i="1"/>
  <c r="W2636" i="1" s="1"/>
  <c r="X2636" i="1" s="1"/>
  <c r="V2637" i="1"/>
  <c r="W2637" i="1" s="1"/>
  <c r="X2637" i="1" s="1"/>
  <c r="V2638" i="1"/>
  <c r="W2638" i="1" s="1"/>
  <c r="X2638" i="1" s="1"/>
  <c r="V2639" i="1"/>
  <c r="W2639" i="1" s="1"/>
  <c r="X2639" i="1" s="1"/>
  <c r="V2640" i="1"/>
  <c r="W2640" i="1" s="1"/>
  <c r="X2640" i="1" s="1"/>
  <c r="V2641" i="1"/>
  <c r="W2641" i="1" s="1"/>
  <c r="X2641" i="1" s="1"/>
  <c r="V2642" i="1"/>
  <c r="W2642" i="1" s="1"/>
  <c r="X2642" i="1" s="1"/>
  <c r="V2643" i="1"/>
  <c r="W2643" i="1" s="1"/>
  <c r="X2643" i="1" s="1"/>
  <c r="V2644" i="1"/>
  <c r="W2644" i="1" s="1"/>
  <c r="X2644" i="1" s="1"/>
  <c r="V2645" i="1"/>
  <c r="W2645" i="1" s="1"/>
  <c r="X2645" i="1" s="1"/>
  <c r="V2646" i="1"/>
  <c r="W2646" i="1" s="1"/>
  <c r="X2646" i="1" s="1"/>
  <c r="V2647" i="1"/>
  <c r="W2647" i="1" s="1"/>
  <c r="X2647" i="1" s="1"/>
  <c r="V2648" i="1"/>
  <c r="W2648" i="1" s="1"/>
  <c r="X2648" i="1" s="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R3" i="1"/>
  <c r="R4" i="1"/>
  <c r="S4" i="1" s="1"/>
  <c r="R5" i="1"/>
  <c r="S5" i="1" s="1"/>
  <c r="R6" i="1"/>
  <c r="S6" i="1" s="1"/>
  <c r="R7" i="1"/>
  <c r="S7" i="1" s="1"/>
  <c r="R8" i="1"/>
  <c r="S8" i="1" s="1"/>
  <c r="R9" i="1"/>
  <c r="S9" i="1" s="1"/>
  <c r="R10" i="1"/>
  <c r="S10" i="1" s="1"/>
  <c r="R11" i="1"/>
  <c r="S11" i="1" s="1"/>
  <c r="R12" i="1"/>
  <c r="S12" i="1" s="1"/>
  <c r="R13" i="1"/>
  <c r="S13" i="1" s="1"/>
  <c r="R14" i="1"/>
  <c r="S14"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S1494" i="1" s="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S1550" i="1" s="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S1614" i="1" s="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S1650" i="1" s="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S1686" i="1" s="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S1714" i="1" s="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S1750" i="1" s="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S1806" i="1" s="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S1870" i="1" s="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S1906" i="1" s="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S1942" i="1" s="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S1970" i="1" s="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S2006" i="1" s="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S2062" i="1" s="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S2126" i="1" s="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S2137" i="1" s="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S2173" i="1" s="1"/>
  <c r="R2174" i="1"/>
  <c r="S2174" i="1" s="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S2190" i="1" s="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S2201" i="1" s="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S2237" i="1" s="1"/>
  <c r="R2238" i="1"/>
  <c r="S2238" i="1" s="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S2254" i="1" s="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S2265" i="1" s="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S2301" i="1" s="1"/>
  <c r="R2302" i="1"/>
  <c r="S2302" i="1" s="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S2318" i="1" s="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S2329" i="1" s="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S2365" i="1" s="1"/>
  <c r="R2366" i="1"/>
  <c r="S2366" i="1" s="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S2382" i="1" s="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S2393" i="1" s="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S2429" i="1" s="1"/>
  <c r="R2430" i="1"/>
  <c r="S2430" i="1" s="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S2446" i="1" s="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S2457" i="1" s="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S2493" i="1" s="1"/>
  <c r="R2494" i="1"/>
  <c r="S2494" i="1" s="1"/>
  <c r="R2495" i="1"/>
  <c r="S2495" i="1" s="1"/>
  <c r="R2496" i="1"/>
  <c r="S2496" i="1" s="1"/>
  <c r="R2497" i="1"/>
  <c r="S2497" i="1" s="1"/>
  <c r="R2498" i="1"/>
  <c r="S2498" i="1" s="1"/>
  <c r="R2499" i="1"/>
  <c r="S2499" i="1" s="1"/>
  <c r="R2500" i="1"/>
  <c r="S2500" i="1" s="1"/>
  <c r="R2501" i="1"/>
  <c r="S2501" i="1" s="1"/>
  <c r="R2502" i="1"/>
  <c r="S2502" i="1" s="1"/>
  <c r="R2503" i="1"/>
  <c r="S2503" i="1" s="1"/>
  <c r="R2504" i="1"/>
  <c r="S2504" i="1" s="1"/>
  <c r="R2505" i="1"/>
  <c r="S2505" i="1" s="1"/>
  <c r="R2506" i="1"/>
  <c r="S2506" i="1" s="1"/>
  <c r="R2507" i="1"/>
  <c r="S2507" i="1" s="1"/>
  <c r="R2508" i="1"/>
  <c r="S2508" i="1" s="1"/>
  <c r="R2509" i="1"/>
  <c r="S2509" i="1" s="1"/>
  <c r="R2510" i="1"/>
  <c r="S2510" i="1" s="1"/>
  <c r="R2511" i="1"/>
  <c r="S2511" i="1" s="1"/>
  <c r="R2512" i="1"/>
  <c r="S2512" i="1" s="1"/>
  <c r="R2513" i="1"/>
  <c r="S2513" i="1" s="1"/>
  <c r="R2514" i="1"/>
  <c r="S2514" i="1" s="1"/>
  <c r="R2515" i="1"/>
  <c r="S2515" i="1" s="1"/>
  <c r="R2516" i="1"/>
  <c r="S2516" i="1" s="1"/>
  <c r="R2517" i="1"/>
  <c r="S2517" i="1" s="1"/>
  <c r="R2518" i="1"/>
  <c r="S2518" i="1" s="1"/>
  <c r="R2519" i="1"/>
  <c r="S2519" i="1" s="1"/>
  <c r="R2520" i="1"/>
  <c r="S2520" i="1" s="1"/>
  <c r="R2521" i="1"/>
  <c r="S2521" i="1" s="1"/>
  <c r="R2522" i="1"/>
  <c r="S2522" i="1" s="1"/>
  <c r="R2523" i="1"/>
  <c r="S2523" i="1" s="1"/>
  <c r="R2524" i="1"/>
  <c r="S2524" i="1" s="1"/>
  <c r="R2525" i="1"/>
  <c r="S2525" i="1" s="1"/>
  <c r="R2526" i="1"/>
  <c r="S2526" i="1" s="1"/>
  <c r="R2527" i="1"/>
  <c r="S2527" i="1" s="1"/>
  <c r="R2528" i="1"/>
  <c r="S2528" i="1" s="1"/>
  <c r="R2529" i="1"/>
  <c r="S2529" i="1" s="1"/>
  <c r="R2530" i="1"/>
  <c r="S2530" i="1" s="1"/>
  <c r="R2531" i="1"/>
  <c r="S2531" i="1" s="1"/>
  <c r="R2532" i="1"/>
  <c r="S2532" i="1" s="1"/>
  <c r="R2533" i="1"/>
  <c r="S2533" i="1" s="1"/>
  <c r="R2534" i="1"/>
  <c r="S2534" i="1" s="1"/>
  <c r="R2535" i="1"/>
  <c r="S2535" i="1" s="1"/>
  <c r="R2536" i="1"/>
  <c r="S2536" i="1" s="1"/>
  <c r="R2537" i="1"/>
  <c r="S2537" i="1" s="1"/>
  <c r="R2538" i="1"/>
  <c r="S2538" i="1" s="1"/>
  <c r="R2539" i="1"/>
  <c r="S2539" i="1" s="1"/>
  <c r="R2540" i="1"/>
  <c r="S2540" i="1" s="1"/>
  <c r="R2541" i="1"/>
  <c r="S2541" i="1" s="1"/>
  <c r="R2542" i="1"/>
  <c r="S2542" i="1" s="1"/>
  <c r="R2543" i="1"/>
  <c r="S2543" i="1" s="1"/>
  <c r="R2544" i="1"/>
  <c r="S2544" i="1" s="1"/>
  <c r="R2545" i="1"/>
  <c r="S2545" i="1" s="1"/>
  <c r="R2546" i="1"/>
  <c r="S2546" i="1" s="1"/>
  <c r="R2547" i="1"/>
  <c r="S2547" i="1" s="1"/>
  <c r="R2548" i="1"/>
  <c r="S2548" i="1" s="1"/>
  <c r="R2549" i="1"/>
  <c r="S2549" i="1" s="1"/>
  <c r="R2550" i="1"/>
  <c r="S2550" i="1" s="1"/>
  <c r="R2551" i="1"/>
  <c r="S2551" i="1" s="1"/>
  <c r="R2552" i="1"/>
  <c r="S2552" i="1" s="1"/>
  <c r="R2553" i="1"/>
  <c r="S2553" i="1" s="1"/>
  <c r="R2554" i="1"/>
  <c r="S2554" i="1" s="1"/>
  <c r="R2555" i="1"/>
  <c r="S2555" i="1" s="1"/>
  <c r="R2556" i="1"/>
  <c r="S2556" i="1" s="1"/>
  <c r="R2557" i="1"/>
  <c r="S2557" i="1" s="1"/>
  <c r="R2558" i="1"/>
  <c r="S2558" i="1" s="1"/>
  <c r="R2559" i="1"/>
  <c r="S2559" i="1" s="1"/>
  <c r="R2560" i="1"/>
  <c r="S2560" i="1" s="1"/>
  <c r="R2561" i="1"/>
  <c r="S2561" i="1" s="1"/>
  <c r="R2562" i="1"/>
  <c r="S2562" i="1" s="1"/>
  <c r="R2563" i="1"/>
  <c r="S2563" i="1" s="1"/>
  <c r="R2564" i="1"/>
  <c r="S2564" i="1" s="1"/>
  <c r="R2565" i="1"/>
  <c r="S2565" i="1" s="1"/>
  <c r="R2566" i="1"/>
  <c r="S2566" i="1" s="1"/>
  <c r="R2567" i="1"/>
  <c r="S2567" i="1" s="1"/>
  <c r="R2568" i="1"/>
  <c r="S2568" i="1" s="1"/>
  <c r="R2569" i="1"/>
  <c r="S2569" i="1" s="1"/>
  <c r="R2570" i="1"/>
  <c r="S2570" i="1" s="1"/>
  <c r="R2571" i="1"/>
  <c r="S2571" i="1" s="1"/>
  <c r="R2572" i="1"/>
  <c r="S2572" i="1" s="1"/>
  <c r="R2573" i="1"/>
  <c r="S2573" i="1" s="1"/>
  <c r="R2574" i="1"/>
  <c r="S2574" i="1" s="1"/>
  <c r="R2575" i="1"/>
  <c r="S2575" i="1" s="1"/>
  <c r="R2576" i="1"/>
  <c r="S2576" i="1" s="1"/>
  <c r="R2577" i="1"/>
  <c r="S2577" i="1" s="1"/>
  <c r="R2578" i="1"/>
  <c r="S2578" i="1" s="1"/>
  <c r="R2579" i="1"/>
  <c r="S2579" i="1" s="1"/>
  <c r="R2580" i="1"/>
  <c r="S2580" i="1" s="1"/>
  <c r="R2581" i="1"/>
  <c r="S2581" i="1" s="1"/>
  <c r="R2582" i="1"/>
  <c r="S2582" i="1" s="1"/>
  <c r="R2583" i="1"/>
  <c r="S2583" i="1" s="1"/>
  <c r="R2584" i="1"/>
  <c r="S2584" i="1" s="1"/>
  <c r="R2585" i="1"/>
  <c r="S2585" i="1" s="1"/>
  <c r="R2586" i="1"/>
  <c r="S2586" i="1" s="1"/>
  <c r="R2587" i="1"/>
  <c r="S2587" i="1" s="1"/>
  <c r="R2588" i="1"/>
  <c r="S2588" i="1" s="1"/>
  <c r="R2589" i="1"/>
  <c r="S2589" i="1" s="1"/>
  <c r="R2590" i="1"/>
  <c r="S2590" i="1" s="1"/>
  <c r="R2591" i="1"/>
  <c r="S2591" i="1" s="1"/>
  <c r="R2592" i="1"/>
  <c r="S2592" i="1" s="1"/>
  <c r="R2593" i="1"/>
  <c r="S2593" i="1" s="1"/>
  <c r="R2594" i="1"/>
  <c r="S2594" i="1" s="1"/>
  <c r="R2595" i="1"/>
  <c r="S2595" i="1" s="1"/>
  <c r="R2596" i="1"/>
  <c r="S2596" i="1" s="1"/>
  <c r="R2597" i="1"/>
  <c r="S2597" i="1" s="1"/>
  <c r="R2598" i="1"/>
  <c r="S2598" i="1" s="1"/>
  <c r="R2599" i="1"/>
  <c r="S2599" i="1" s="1"/>
  <c r="R2600" i="1"/>
  <c r="S2600" i="1" s="1"/>
  <c r="R2601" i="1"/>
  <c r="S2601" i="1" s="1"/>
  <c r="R2602" i="1"/>
  <c r="S2602" i="1" s="1"/>
  <c r="R2603" i="1"/>
  <c r="S2603" i="1" s="1"/>
  <c r="R2604" i="1"/>
  <c r="S2604" i="1" s="1"/>
  <c r="R2605" i="1"/>
  <c r="S2605" i="1" s="1"/>
  <c r="R2606" i="1"/>
  <c r="S2606" i="1" s="1"/>
  <c r="R2607" i="1"/>
  <c r="S2607" i="1" s="1"/>
  <c r="R2608" i="1"/>
  <c r="S2608" i="1" s="1"/>
  <c r="R2609" i="1"/>
  <c r="S2609" i="1" s="1"/>
  <c r="R2610" i="1"/>
  <c r="S2610" i="1" s="1"/>
  <c r="R2611" i="1"/>
  <c r="S2611" i="1" s="1"/>
  <c r="R2612" i="1"/>
  <c r="S2612" i="1" s="1"/>
  <c r="R2613" i="1"/>
  <c r="S2613" i="1" s="1"/>
  <c r="R2614" i="1"/>
  <c r="S2614" i="1" s="1"/>
  <c r="R2615" i="1"/>
  <c r="S2615" i="1" s="1"/>
  <c r="R2616" i="1"/>
  <c r="S2616" i="1" s="1"/>
  <c r="R2617" i="1"/>
  <c r="S2617" i="1" s="1"/>
  <c r="R2618" i="1"/>
  <c r="S2618" i="1" s="1"/>
  <c r="R2619" i="1"/>
  <c r="S2619" i="1" s="1"/>
  <c r="R2620" i="1"/>
  <c r="S2620" i="1" s="1"/>
  <c r="R2621" i="1"/>
  <c r="S2621" i="1" s="1"/>
  <c r="R2622" i="1"/>
  <c r="S2622" i="1" s="1"/>
  <c r="R2623" i="1"/>
  <c r="S2623" i="1" s="1"/>
  <c r="R2624" i="1"/>
  <c r="S2624" i="1" s="1"/>
  <c r="R2625" i="1"/>
  <c r="S2625" i="1" s="1"/>
  <c r="R2626" i="1"/>
  <c r="S2626" i="1" s="1"/>
  <c r="R2627" i="1"/>
  <c r="S2627" i="1" s="1"/>
  <c r="R2628" i="1"/>
  <c r="S2628" i="1" s="1"/>
  <c r="R2629" i="1"/>
  <c r="S2629" i="1" s="1"/>
  <c r="R2630" i="1"/>
  <c r="S2630" i="1" s="1"/>
  <c r="R2631" i="1"/>
  <c r="S2631" i="1" s="1"/>
  <c r="R2632" i="1"/>
  <c r="S2632" i="1" s="1"/>
  <c r="R2633" i="1"/>
  <c r="S2633" i="1" s="1"/>
  <c r="R2634" i="1"/>
  <c r="S2634" i="1" s="1"/>
  <c r="R2635" i="1"/>
  <c r="S2635" i="1" s="1"/>
  <c r="R2636" i="1"/>
  <c r="S2636" i="1" s="1"/>
  <c r="R2637" i="1"/>
  <c r="S2637" i="1" s="1"/>
  <c r="R2638" i="1"/>
  <c r="S2638" i="1" s="1"/>
  <c r="R2639" i="1"/>
  <c r="S2639" i="1" s="1"/>
  <c r="R2640" i="1"/>
  <c r="S2640" i="1" s="1"/>
  <c r="R2641" i="1"/>
  <c r="S2641" i="1" s="1"/>
  <c r="R2642" i="1"/>
  <c r="S2642" i="1" s="1"/>
  <c r="R2643" i="1"/>
  <c r="S2643" i="1" s="1"/>
  <c r="R2644" i="1"/>
  <c r="S2644" i="1" s="1"/>
  <c r="R2645" i="1"/>
  <c r="S2645" i="1" s="1"/>
  <c r="R2646" i="1"/>
  <c r="S2646" i="1" s="1"/>
  <c r="R2647" i="1"/>
  <c r="S2647" i="1" s="1"/>
  <c r="R2648" i="1"/>
  <c r="S2648" i="1" s="1"/>
  <c r="N4" i="1"/>
  <c r="O4" i="1" s="1"/>
  <c r="N3" i="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O398" i="1" s="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O414" i="1" s="1"/>
  <c r="N415" i="1"/>
  <c r="O415" i="1" s="1"/>
  <c r="N416" i="1"/>
  <c r="O416" i="1" s="1"/>
  <c r="N417" i="1"/>
  <c r="O417" i="1" s="1"/>
  <c r="N418" i="1"/>
  <c r="O418" i="1" s="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6" i="1"/>
  <c r="O436"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O448" i="1" s="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O461" i="1" s="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O485" i="1" s="1"/>
  <c r="N486" i="1"/>
  <c r="O486" i="1" s="1"/>
  <c r="N487" i="1"/>
  <c r="O487" i="1" s="1"/>
  <c r="N488" i="1"/>
  <c r="O488" i="1" s="1"/>
  <c r="N489" i="1"/>
  <c r="O489" i="1" s="1"/>
  <c r="N490" i="1"/>
  <c r="O490" i="1" s="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O503" i="1" s="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O529" i="1" s="1"/>
  <c r="N530" i="1"/>
  <c r="O530" i="1" s="1"/>
  <c r="N531" i="1"/>
  <c r="O531" i="1" s="1"/>
  <c r="N532" i="1"/>
  <c r="O532" i="1" s="1"/>
  <c r="N533" i="1"/>
  <c r="O533" i="1" s="1"/>
  <c r="N534" i="1"/>
  <c r="O534" i="1" s="1"/>
  <c r="N535" i="1"/>
  <c r="O535" i="1" s="1"/>
  <c r="N536" i="1"/>
  <c r="O536" i="1" s="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O551" i="1" s="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O574" i="1" s="1"/>
  <c r="N575" i="1"/>
  <c r="O575" i="1" s="1"/>
  <c r="N576" i="1"/>
  <c r="O576" i="1" s="1"/>
  <c r="N577" i="1"/>
  <c r="O577" i="1" s="1"/>
  <c r="N578" i="1"/>
  <c r="O578" i="1" s="1"/>
  <c r="N579" i="1"/>
  <c r="O579" i="1" s="1"/>
  <c r="N580" i="1"/>
  <c r="O580" i="1" s="1"/>
  <c r="N581" i="1"/>
  <c r="O581" i="1" s="1"/>
  <c r="N582" i="1"/>
  <c r="O582" i="1" s="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O597" i="1" s="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O609" i="1" s="1"/>
  <c r="N610" i="1"/>
  <c r="O610" i="1" s="1"/>
  <c r="N611" i="1"/>
  <c r="O611" i="1" s="1"/>
  <c r="N612" i="1"/>
  <c r="O612" i="1" s="1"/>
  <c r="N613" i="1"/>
  <c r="O613" i="1" s="1"/>
  <c r="N614" i="1"/>
  <c r="O614" i="1" s="1"/>
  <c r="N615" i="1"/>
  <c r="O615" i="1" s="1"/>
  <c r="N616" i="1"/>
  <c r="O616" i="1" s="1"/>
  <c r="N617" i="1"/>
  <c r="O617" i="1" s="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O637" i="1" s="1"/>
  <c r="N638" i="1"/>
  <c r="O638" i="1" s="1"/>
  <c r="N639" i="1"/>
  <c r="O639" i="1" s="1"/>
  <c r="N640" i="1"/>
  <c r="O640" i="1" s="1"/>
  <c r="N641" i="1"/>
  <c r="O641" i="1" s="1"/>
  <c r="N642" i="1"/>
  <c r="O642" i="1" s="1"/>
  <c r="N643" i="1"/>
  <c r="O643" i="1" s="1"/>
  <c r="N644" i="1"/>
  <c r="O644" i="1" s="1"/>
  <c r="N645" i="1"/>
  <c r="O645" i="1" s="1"/>
  <c r="N646" i="1"/>
  <c r="O646" i="1" s="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O658" i="1" s="1"/>
  <c r="N659" i="1"/>
  <c r="O659" i="1" s="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O680" i="1" s="1"/>
  <c r="N681" i="1"/>
  <c r="O681" i="1" s="1"/>
  <c r="N682" i="1"/>
  <c r="O682" i="1" s="1"/>
  <c r="N683" i="1"/>
  <c r="O683" i="1" s="1"/>
  <c r="N684" i="1"/>
  <c r="O684" i="1" s="1"/>
  <c r="N685" i="1"/>
  <c r="O685" i="1" s="1"/>
  <c r="N686" i="1"/>
  <c r="O686" i="1" s="1"/>
  <c r="N687" i="1"/>
  <c r="O687" i="1" s="1"/>
  <c r="N688" i="1"/>
  <c r="O688" i="1" s="1"/>
  <c r="N689" i="1"/>
  <c r="O689" i="1" s="1"/>
  <c r="N690" i="1"/>
  <c r="O690" i="1" s="1"/>
  <c r="N691" i="1"/>
  <c r="O691" i="1" s="1"/>
  <c r="N692" i="1"/>
  <c r="O692" i="1" s="1"/>
  <c r="N693" i="1"/>
  <c r="O693" i="1" s="1"/>
  <c r="N694" i="1"/>
  <c r="O694" i="1" s="1"/>
  <c r="N695" i="1"/>
  <c r="O695" i="1" s="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O709" i="1" s="1"/>
  <c r="N710" i="1"/>
  <c r="O710" i="1" s="1"/>
  <c r="N711" i="1"/>
  <c r="O711" i="1" s="1"/>
  <c r="N712" i="1"/>
  <c r="O712" i="1" s="1"/>
  <c r="N713" i="1"/>
  <c r="O713" i="1" s="1"/>
  <c r="N714" i="1"/>
  <c r="O714" i="1" s="1"/>
  <c r="N715" i="1"/>
  <c r="O715" i="1" s="1"/>
  <c r="N716" i="1"/>
  <c r="O716" i="1" s="1"/>
  <c r="N717" i="1"/>
  <c r="O717" i="1" s="1"/>
  <c r="N718" i="1"/>
  <c r="O718" i="1" s="1"/>
  <c r="N719" i="1"/>
  <c r="O719" i="1" s="1"/>
  <c r="N720" i="1"/>
  <c r="O720" i="1" s="1"/>
  <c r="N721" i="1"/>
  <c r="O721" i="1" s="1"/>
  <c r="N722" i="1"/>
  <c r="O722" i="1" s="1"/>
  <c r="N723" i="1"/>
  <c r="O723" i="1" s="1"/>
  <c r="N724" i="1"/>
  <c r="O724" i="1" s="1"/>
  <c r="N725" i="1"/>
  <c r="O725" i="1" s="1"/>
  <c r="N726" i="1"/>
  <c r="O726" i="1" s="1"/>
  <c r="N727" i="1"/>
  <c r="O727" i="1" s="1"/>
  <c r="N728" i="1"/>
  <c r="O728" i="1" s="1"/>
  <c r="N729" i="1"/>
  <c r="O729" i="1" s="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O742" i="1" s="1"/>
  <c r="N743" i="1"/>
  <c r="O743" i="1" s="1"/>
  <c r="N744" i="1"/>
  <c r="O744" i="1" s="1"/>
  <c r="N745" i="1"/>
  <c r="O745" i="1" s="1"/>
  <c r="N746" i="1"/>
  <c r="O746" i="1" s="1"/>
  <c r="N747" i="1"/>
  <c r="O747" i="1" s="1"/>
  <c r="N748" i="1"/>
  <c r="O748" i="1" s="1"/>
  <c r="N749" i="1"/>
  <c r="O749" i="1" s="1"/>
  <c r="N750" i="1"/>
  <c r="O750" i="1" s="1"/>
  <c r="N751" i="1"/>
  <c r="O751" i="1" s="1"/>
  <c r="N752" i="1"/>
  <c r="O752" i="1" s="1"/>
  <c r="N753" i="1"/>
  <c r="O753" i="1" s="1"/>
  <c r="N754" i="1"/>
  <c r="O754" i="1" s="1"/>
  <c r="N755" i="1"/>
  <c r="O755" i="1" s="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O805" i="1" s="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O818" i="1" s="1"/>
  <c r="N819" i="1"/>
  <c r="O819" i="1" s="1"/>
  <c r="N820" i="1"/>
  <c r="O820" i="1" s="1"/>
  <c r="N821" i="1"/>
  <c r="O821" i="1" s="1"/>
  <c r="N822" i="1"/>
  <c r="O822" i="1" s="1"/>
  <c r="N823" i="1"/>
  <c r="O823" i="1" s="1"/>
  <c r="N824" i="1"/>
  <c r="O824" i="1" s="1"/>
  <c r="N825" i="1"/>
  <c r="O825" i="1" s="1"/>
  <c r="N826" i="1"/>
  <c r="O826" i="1" s="1"/>
  <c r="N827" i="1"/>
  <c r="O827" i="1" s="1"/>
  <c r="N828" i="1"/>
  <c r="O828" i="1" s="1"/>
  <c r="N829" i="1"/>
  <c r="O829" i="1" s="1"/>
  <c r="N830" i="1"/>
  <c r="O830" i="1" s="1"/>
  <c r="N831" i="1"/>
  <c r="O831" i="1" s="1"/>
  <c r="N832" i="1"/>
  <c r="O832" i="1" s="1"/>
  <c r="N833" i="1"/>
  <c r="O833" i="1" s="1"/>
  <c r="N834" i="1"/>
  <c r="O834" i="1" s="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O850" i="1" s="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O875" i="1" s="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O898" i="1" s="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O914" i="1" s="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O953" i="1" s="1"/>
  <c r="N954" i="1"/>
  <c r="O954" i="1" s="1"/>
  <c r="N955" i="1"/>
  <c r="O955" i="1" s="1"/>
  <c r="N956" i="1"/>
  <c r="O956" i="1" s="1"/>
  <c r="N957" i="1"/>
  <c r="O957" i="1" s="1"/>
  <c r="N958" i="1"/>
  <c r="O958" i="1" s="1"/>
  <c r="N959" i="1"/>
  <c r="O959" i="1" s="1"/>
  <c r="N960" i="1"/>
  <c r="O960" i="1" s="1"/>
  <c r="N961" i="1"/>
  <c r="O961" i="1" s="1"/>
  <c r="N962" i="1"/>
  <c r="O962" i="1" s="1"/>
  <c r="N963" i="1"/>
  <c r="O963" i="1" s="1"/>
  <c r="N964" i="1"/>
  <c r="O964" i="1" s="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O998" i="1" s="1"/>
  <c r="N999" i="1"/>
  <c r="O999" i="1" s="1"/>
  <c r="N1000" i="1"/>
  <c r="O1000" i="1" s="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O1034" i="1" s="1"/>
  <c r="N1035" i="1"/>
  <c r="O1035" i="1" s="1"/>
  <c r="N1036" i="1"/>
  <c r="O1036" i="1" s="1"/>
  <c r="N1037" i="1"/>
  <c r="O1037" i="1" s="1"/>
  <c r="N1038" i="1"/>
  <c r="O1038" i="1" s="1"/>
  <c r="N1039" i="1"/>
  <c r="O1039" i="1" s="1"/>
  <c r="N1040" i="1"/>
  <c r="O1040" i="1" s="1"/>
  <c r="N1041" i="1"/>
  <c r="O1041" i="1" s="1"/>
  <c r="N1042" i="1"/>
  <c r="O1042" i="1" s="1"/>
  <c r="N1043" i="1"/>
  <c r="O1043" i="1" s="1"/>
  <c r="N1044" i="1"/>
  <c r="O1044" i="1" s="1"/>
  <c r="N1045" i="1"/>
  <c r="O1045" i="1" s="1"/>
  <c r="N1046" i="1"/>
  <c r="O1046" i="1" s="1"/>
  <c r="N1047" i="1"/>
  <c r="O1047" i="1" s="1"/>
  <c r="N1048" i="1"/>
  <c r="O1048" i="1" s="1"/>
  <c r="N1049" i="1"/>
  <c r="O1049" i="1" s="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O1070" i="1" s="1"/>
  <c r="N1071" i="1"/>
  <c r="O1071" i="1" s="1"/>
  <c r="N1072" i="1"/>
  <c r="O1072" i="1" s="1"/>
  <c r="N1073" i="1"/>
  <c r="O1073" i="1" s="1"/>
  <c r="N1074" i="1"/>
  <c r="O1074" i="1" s="1"/>
  <c r="N1075" i="1"/>
  <c r="O1075" i="1" s="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O1129" i="1" s="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3" i="1"/>
  <c r="O1163" i="1" s="1"/>
  <c r="N1164" i="1"/>
  <c r="O1164" i="1" s="1"/>
  <c r="N1165" i="1"/>
  <c r="O1165" i="1" s="1"/>
  <c r="N1166" i="1"/>
  <c r="O1166" i="1" s="1"/>
  <c r="N1167" i="1"/>
  <c r="O1167" i="1" s="1"/>
  <c r="N1168" i="1"/>
  <c r="O1168" i="1" s="1"/>
  <c r="N1169" i="1"/>
  <c r="O1169" i="1" s="1"/>
  <c r="N1170" i="1"/>
  <c r="O1170" i="1" s="1"/>
  <c r="N1171" i="1"/>
  <c r="O1171" i="1" s="1"/>
  <c r="N1172" i="1"/>
  <c r="O1172" i="1" s="1"/>
  <c r="N1173" i="1"/>
  <c r="O1173" i="1" s="1"/>
  <c r="N1174" i="1"/>
  <c r="O1174" i="1" s="1"/>
  <c r="N1175" i="1"/>
  <c r="O1175" i="1" s="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O1191" i="1" s="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O1246" i="1" s="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O1302" i="1" s="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O1332" i="1" s="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O1348" i="1" s="1"/>
  <c r="N1349" i="1"/>
  <c r="O1349" i="1" s="1"/>
  <c r="N1350" i="1"/>
  <c r="O1350" i="1" s="1"/>
  <c r="N1351" i="1"/>
  <c r="O1351" i="1" s="1"/>
  <c r="N1352" i="1"/>
  <c r="O1352" i="1" s="1"/>
  <c r="N1353" i="1"/>
  <c r="O1353" i="1" s="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O1374" i="1" s="1"/>
  <c r="N1375" i="1"/>
  <c r="O1375" i="1" s="1"/>
  <c r="N1376" i="1"/>
  <c r="O1376" i="1" s="1"/>
  <c r="N1377" i="1"/>
  <c r="O1377" i="1" s="1"/>
  <c r="N1378" i="1"/>
  <c r="O1378" i="1" s="1"/>
  <c r="N1379" i="1"/>
  <c r="O1379" i="1" s="1"/>
  <c r="N1380" i="1"/>
  <c r="O1380" i="1" s="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O1395" i="1" s="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O1415" i="1" s="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O1435" i="1" s="1"/>
  <c r="N1436" i="1"/>
  <c r="O1436" i="1" s="1"/>
  <c r="N1437" i="1"/>
  <c r="O1437" i="1" s="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O1457" i="1" s="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0" i="1"/>
  <c r="O1470" i="1" s="1"/>
  <c r="N1471" i="1"/>
  <c r="O1471" i="1" s="1"/>
  <c r="N1472" i="1"/>
  <c r="O1472" i="1" s="1"/>
  <c r="N1473" i="1"/>
  <c r="O1473" i="1" s="1"/>
  <c r="N1474" i="1"/>
  <c r="O1474" i="1" s="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O1487" i="1" s="1"/>
  <c r="N1488" i="1"/>
  <c r="O1488" i="1" s="1"/>
  <c r="N1489" i="1"/>
  <c r="O1489" i="1" s="1"/>
  <c r="N1490" i="1"/>
  <c r="O1490" i="1" s="1"/>
  <c r="N1491" i="1"/>
  <c r="O1491" i="1" s="1"/>
  <c r="N1492" i="1"/>
  <c r="O1492" i="1" s="1"/>
  <c r="N1493" i="1"/>
  <c r="O1493" i="1" s="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O1510" i="1" s="1"/>
  <c r="N1511" i="1"/>
  <c r="O1511" i="1" s="1"/>
  <c r="N1512" i="1"/>
  <c r="O1512" i="1" s="1"/>
  <c r="N1513" i="1"/>
  <c r="O1513" i="1" s="1"/>
  <c r="N1514" i="1"/>
  <c r="O1514"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O1554" i="1" s="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O1581" i="1" s="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O1602" i="1" s="1"/>
  <c r="N1603" i="1"/>
  <c r="O1603" i="1" s="1"/>
  <c r="N1604" i="1"/>
  <c r="O1604" i="1" s="1"/>
  <c r="N1605" i="1"/>
  <c r="O1605" i="1" s="1"/>
  <c r="N1606" i="1"/>
  <c r="O1606" i="1" s="1"/>
  <c r="N1607" i="1"/>
  <c r="O1607" i="1" s="1"/>
  <c r="N1608" i="1"/>
  <c r="O1608" i="1" s="1"/>
  <c r="N1609" i="1"/>
  <c r="O1609" i="1" s="1"/>
  <c r="N1610" i="1"/>
  <c r="O1610" i="1" s="1"/>
  <c r="N1611" i="1"/>
  <c r="O1611" i="1" s="1"/>
  <c r="N1612" i="1"/>
  <c r="O1612" i="1" s="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O1640" i="1" s="1"/>
  <c r="N1641" i="1"/>
  <c r="O1641" i="1" s="1"/>
  <c r="N1642" i="1"/>
  <c r="O1642" i="1" s="1"/>
  <c r="N1643" i="1"/>
  <c r="O1643" i="1" s="1"/>
  <c r="N1644" i="1"/>
  <c r="O1644" i="1" s="1"/>
  <c r="N1645" i="1"/>
  <c r="O1645" i="1" s="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O1661" i="1" s="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7" i="1"/>
  <c r="O1697"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O1726" i="1" s="1"/>
  <c r="N1727" i="1"/>
  <c r="O1727" i="1" s="1"/>
  <c r="N1728" i="1"/>
  <c r="O1728" i="1" s="1"/>
  <c r="N1729" i="1"/>
  <c r="O1729" i="1" s="1"/>
  <c r="N1730" i="1"/>
  <c r="O1730" i="1" s="1"/>
  <c r="N1731" i="1"/>
  <c r="O1731" i="1" s="1"/>
  <c r="N1732" i="1"/>
  <c r="O1732" i="1" s="1"/>
  <c r="N1733" i="1"/>
  <c r="O1733" i="1" s="1"/>
  <c r="N1734" i="1"/>
  <c r="O1734" i="1" s="1"/>
  <c r="N1735" i="1"/>
  <c r="O1735" i="1" s="1"/>
  <c r="N1736" i="1"/>
  <c r="O1736" i="1" s="1"/>
  <c r="N1737" i="1"/>
  <c r="O1737" i="1" s="1"/>
  <c r="N1738" i="1"/>
  <c r="O1738" i="1" s="1"/>
  <c r="N1739" i="1"/>
  <c r="O1739" i="1" s="1"/>
  <c r="N1740" i="1"/>
  <c r="O1740" i="1" s="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O1760" i="1" s="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O1788" i="1" s="1"/>
  <c r="N1789" i="1"/>
  <c r="O1789" i="1" s="1"/>
  <c r="N1790" i="1"/>
  <c r="O1790" i="1" s="1"/>
  <c r="N1791" i="1"/>
  <c r="O1791" i="1" s="1"/>
  <c r="N1792" i="1"/>
  <c r="O1792" i="1" s="1"/>
  <c r="N1793" i="1"/>
  <c r="O1793" i="1" s="1"/>
  <c r="N1794" i="1"/>
  <c r="O1794" i="1" s="1"/>
  <c r="N1795" i="1"/>
  <c r="O1795" i="1" s="1"/>
  <c r="N1796" i="1"/>
  <c r="O1796" i="1" s="1"/>
  <c r="N1797" i="1"/>
  <c r="O1797" i="1" s="1"/>
  <c r="N1798" i="1"/>
  <c r="O1798" i="1" s="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O1824" i="1" s="1"/>
  <c r="N1825" i="1"/>
  <c r="O1825" i="1" s="1"/>
  <c r="N1826" i="1"/>
  <c r="O1826" i="1" s="1"/>
  <c r="N1827" i="1"/>
  <c r="O1827" i="1" s="1"/>
  <c r="N1828" i="1"/>
  <c r="O1828" i="1" s="1"/>
  <c r="N1829" i="1"/>
  <c r="O1829" i="1" s="1"/>
  <c r="N1830" i="1"/>
  <c r="O1830" i="1" s="1"/>
  <c r="N1831" i="1"/>
  <c r="O1831" i="1" s="1"/>
  <c r="N1832" i="1"/>
  <c r="O1832" i="1" s="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O1847" i="1" s="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O1885" i="1" s="1"/>
  <c r="N1886" i="1"/>
  <c r="O1886" i="1" s="1"/>
  <c r="N1887" i="1"/>
  <c r="O1887" i="1" s="1"/>
  <c r="N1888" i="1"/>
  <c r="O1888" i="1" s="1"/>
  <c r="N1889" i="1"/>
  <c r="O1889" i="1" s="1"/>
  <c r="N1890" i="1"/>
  <c r="O1890" i="1" s="1"/>
  <c r="N1891" i="1"/>
  <c r="O1891" i="1" s="1"/>
  <c r="N1892" i="1"/>
  <c r="O1892" i="1" s="1"/>
  <c r="N1893" i="1"/>
  <c r="O1893" i="1" s="1"/>
  <c r="N1894" i="1"/>
  <c r="O1894" i="1" s="1"/>
  <c r="N1895" i="1"/>
  <c r="O1895" i="1" s="1"/>
  <c r="N1896" i="1"/>
  <c r="O1896" i="1" s="1"/>
  <c r="N1897" i="1"/>
  <c r="O1897" i="1" s="1"/>
  <c r="N1898" i="1"/>
  <c r="O1898" i="1" s="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O1909" i="1" s="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O1932" i="1" s="1"/>
  <c r="N1933" i="1"/>
  <c r="O1933" i="1" s="1"/>
  <c r="N1934" i="1"/>
  <c r="O1934" i="1" s="1"/>
  <c r="N1935" i="1"/>
  <c r="O1935" i="1" s="1"/>
  <c r="N1936" i="1"/>
  <c r="O1936" i="1" s="1"/>
  <c r="N1937" i="1"/>
  <c r="O1937" i="1" s="1"/>
  <c r="N1938" i="1"/>
  <c r="O1938" i="1" s="1"/>
  <c r="N1939" i="1"/>
  <c r="O1939" i="1" s="1"/>
  <c r="N1940" i="1"/>
  <c r="O1940" i="1" s="1"/>
  <c r="N1941" i="1"/>
  <c r="O1941" i="1" s="1"/>
  <c r="N1942" i="1"/>
  <c r="O1942" i="1" s="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O1966" i="1" s="1"/>
  <c r="N1967" i="1"/>
  <c r="O1967" i="1" s="1"/>
  <c r="N1968" i="1"/>
  <c r="O1968" i="1" s="1"/>
  <c r="N1969" i="1"/>
  <c r="O1969" i="1" s="1"/>
  <c r="N1970" i="1"/>
  <c r="O1970" i="1" s="1"/>
  <c r="N1971" i="1"/>
  <c r="O1971" i="1" s="1"/>
  <c r="N1972" i="1"/>
  <c r="O1972" i="1" s="1"/>
  <c r="N1973" i="1"/>
  <c r="O1973" i="1" s="1"/>
  <c r="N1974" i="1"/>
  <c r="O1974" i="1" s="1"/>
  <c r="N1975" i="1"/>
  <c r="O1975" i="1" s="1"/>
  <c r="N1976" i="1"/>
  <c r="O1976" i="1" s="1"/>
  <c r="N1977" i="1"/>
  <c r="O1977" i="1" s="1"/>
  <c r="N1978" i="1"/>
  <c r="O1978" i="1" s="1"/>
  <c r="N1979" i="1"/>
  <c r="O1979" i="1" s="1"/>
  <c r="N1980" i="1"/>
  <c r="O1980" i="1" s="1"/>
  <c r="N1981" i="1"/>
  <c r="O1981" i="1" s="1"/>
  <c r="N1982" i="1"/>
  <c r="O1982" i="1" s="1"/>
  <c r="N1983" i="1"/>
  <c r="O1983"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O2010" i="1" s="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O2032" i="1" s="1"/>
  <c r="N2033" i="1"/>
  <c r="O2033" i="1" s="1"/>
  <c r="N2034" i="1"/>
  <c r="O2034" i="1" s="1"/>
  <c r="N2035" i="1"/>
  <c r="O2035" i="1" s="1"/>
  <c r="N2036" i="1"/>
  <c r="O2036" i="1" s="1"/>
  <c r="N2037" i="1"/>
  <c r="O2037" i="1" s="1"/>
  <c r="N2038" i="1"/>
  <c r="O2038" i="1" s="1"/>
  <c r="N2039" i="1"/>
  <c r="O2039" i="1" s="1"/>
  <c r="N2040" i="1"/>
  <c r="O2040" i="1" s="1"/>
  <c r="N2041" i="1"/>
  <c r="O2041" i="1" s="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O2055" i="1" s="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3" i="1"/>
  <c r="O2073"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O2148" i="1" s="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O2161" i="1" s="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O2188" i="1" s="1"/>
  <c r="N2189" i="1"/>
  <c r="O2189" i="1" s="1"/>
  <c r="N2190" i="1"/>
  <c r="O2190" i="1" s="1"/>
  <c r="N2191" i="1"/>
  <c r="O2191" i="1" s="1"/>
  <c r="N2192" i="1"/>
  <c r="O2192" i="1" s="1"/>
  <c r="N2193" i="1"/>
  <c r="O2193" i="1" s="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O2215" i="1" s="1"/>
  <c r="N2216" i="1"/>
  <c r="O2216" i="1" s="1"/>
  <c r="N2217" i="1"/>
  <c r="O2217" i="1" s="1"/>
  <c r="N2218" i="1"/>
  <c r="O2218" i="1" s="1"/>
  <c r="N2219" i="1"/>
  <c r="O2219" i="1" s="1"/>
  <c r="N2220" i="1"/>
  <c r="O2220" i="1" s="1"/>
  <c r="N2221" i="1"/>
  <c r="O2221" i="1" s="1"/>
  <c r="N2222" i="1"/>
  <c r="O2222" i="1" s="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O2237" i="1" s="1"/>
  <c r="N2238" i="1"/>
  <c r="O2238" i="1" s="1"/>
  <c r="N2239" i="1"/>
  <c r="O2239" i="1" s="1"/>
  <c r="N2240" i="1"/>
  <c r="O2240" i="1" s="1"/>
  <c r="N2241" i="1"/>
  <c r="O2241" i="1" s="1"/>
  <c r="N2242" i="1"/>
  <c r="O2242" i="1" s="1"/>
  <c r="N2243" i="1"/>
  <c r="O2243" i="1" s="1"/>
  <c r="N2244" i="1"/>
  <c r="O2244" i="1" s="1"/>
  <c r="N2245" i="1"/>
  <c r="O2245" i="1" s="1"/>
  <c r="N2246" i="1"/>
  <c r="O2246" i="1" s="1"/>
  <c r="N2247" i="1"/>
  <c r="O2247" i="1" s="1"/>
  <c r="N2248" i="1"/>
  <c r="O2248" i="1" s="1"/>
  <c r="N2249" i="1"/>
  <c r="O2249" i="1" s="1"/>
  <c r="N2250" i="1"/>
  <c r="O2250" i="1" s="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4" i="1"/>
  <c r="O2274" i="1" s="1"/>
  <c r="N2275" i="1"/>
  <c r="O2275" i="1" s="1"/>
  <c r="N2276" i="1"/>
  <c r="O2276" i="1" s="1"/>
  <c r="N2277" i="1"/>
  <c r="O2277" i="1" s="1"/>
  <c r="N2278" i="1"/>
  <c r="O2278" i="1" s="1"/>
  <c r="N2279" i="1"/>
  <c r="O2279" i="1" s="1"/>
  <c r="N2280" i="1"/>
  <c r="O2280" i="1" s="1"/>
  <c r="N2281" i="1"/>
  <c r="O2281" i="1" s="1"/>
  <c r="N2282" i="1"/>
  <c r="O2282" i="1" s="1"/>
  <c r="N2283" i="1"/>
  <c r="O2283"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O2302" i="1" s="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O2326" i="1" s="1"/>
  <c r="N2327" i="1"/>
  <c r="O2327" i="1" s="1"/>
  <c r="N2328" i="1"/>
  <c r="O2328" i="1" s="1"/>
  <c r="N2329" i="1"/>
  <c r="O2329" i="1" s="1"/>
  <c r="N2330" i="1"/>
  <c r="O2330" i="1" s="1"/>
  <c r="N2331" i="1"/>
  <c r="O2331" i="1" s="1"/>
  <c r="N2332" i="1"/>
  <c r="O2332" i="1" s="1"/>
  <c r="N2333" i="1"/>
  <c r="O2333" i="1" s="1"/>
  <c r="N2334" i="1"/>
  <c r="O2334" i="1" s="1"/>
  <c r="N2335" i="1"/>
  <c r="O2335" i="1" s="1"/>
  <c r="N2336" i="1"/>
  <c r="O2336" i="1" s="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O2347" i="1" s="1"/>
  <c r="N2348" i="1"/>
  <c r="O2348" i="1" s="1"/>
  <c r="N2349" i="1"/>
  <c r="O2349" i="1" s="1"/>
  <c r="N2350" i="1"/>
  <c r="O2350" i="1" s="1"/>
  <c r="N2351" i="1"/>
  <c r="O2351" i="1" s="1"/>
  <c r="N2352" i="1"/>
  <c r="O2352" i="1" s="1"/>
  <c r="N2353" i="1"/>
  <c r="O2353" i="1" s="1"/>
  <c r="N2354" i="1"/>
  <c r="O2354"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O2388" i="1" s="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O2414" i="1" s="1"/>
  <c r="N2415" i="1"/>
  <c r="O2415" i="1" s="1"/>
  <c r="N2416" i="1"/>
  <c r="O2416" i="1" s="1"/>
  <c r="N2417" i="1"/>
  <c r="O2417" i="1" s="1"/>
  <c r="N2418" i="1"/>
  <c r="O2418" i="1" s="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O2435" i="1" s="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O2446" i="1" s="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O2460" i="1" s="1"/>
  <c r="N2461" i="1"/>
  <c r="O2461" i="1" s="1"/>
  <c r="N2462" i="1"/>
  <c r="O2462" i="1" s="1"/>
  <c r="N2463" i="1"/>
  <c r="O2463" i="1" s="1"/>
  <c r="N2464" i="1"/>
  <c r="O2464" i="1" s="1"/>
  <c r="N2465" i="1"/>
  <c r="O2465" i="1" s="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O2534" i="1" s="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O2607" i="1" s="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O2619" i="1" s="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S3" i="1" l="1"/>
  <c r="R1" i="1"/>
  <c r="Y1" i="4" s="1"/>
  <c r="O3" i="1"/>
  <c r="N1" i="1"/>
  <c r="W1" i="4" s="1"/>
  <c r="P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C4EB07-9261-4837-B99D-E7393E4D8D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FE1EA02-5276-4141-9006-3B1814657A40}" name="WorksheetConnection_Test Penghitungan Performance dan Analysis (HR Analyst).xlsx!Table1" type="102" refreshedVersion="6" minRefreshableVersion="5">
    <extLst>
      <ext xmlns:x15="http://schemas.microsoft.com/office/spreadsheetml/2010/11/main" uri="{DE250136-89BD-433C-8126-D09CA5730AF9}">
        <x15:connection id="Table1">
          <x15:rangePr sourceName="_xlcn.WorksheetConnection_TestPenghitunganPerformancedanAnalysisHRAnalyst.xlsxTable1"/>
        </x15:connection>
      </ext>
    </extLst>
  </connection>
</connections>
</file>

<file path=xl/sharedStrings.xml><?xml version="1.0" encoding="utf-8"?>
<sst xmlns="http://schemas.openxmlformats.org/spreadsheetml/2006/main" count="13823" uniqueCount="1410">
  <si>
    <t>Kode Toko</t>
  </si>
  <si>
    <t>Store Leader</t>
  </si>
  <si>
    <t>Area Manager</t>
  </si>
  <si>
    <t>Regional Manager</t>
  </si>
  <si>
    <t>Store Open Date</t>
  </si>
  <si>
    <t>Month</t>
  </si>
  <si>
    <t>Salary Cost</t>
  </si>
  <si>
    <t>Net Sales Actual</t>
  </si>
  <si>
    <t>Net Sales Target</t>
  </si>
  <si>
    <t>Profit (EBIT)</t>
  </si>
  <si>
    <t>BAC02A</t>
  </si>
  <si>
    <t>BAC04C</t>
  </si>
  <si>
    <t>BKL03A</t>
  </si>
  <si>
    <t>BKL09A</t>
  </si>
  <si>
    <t>PDG02A</t>
  </si>
  <si>
    <t>PDG07A</t>
  </si>
  <si>
    <t>PDG08A</t>
  </si>
  <si>
    <t>PDG11A</t>
  </si>
  <si>
    <t>DLS04A</t>
  </si>
  <si>
    <t>DLS11A</t>
  </si>
  <si>
    <t>DLS22A</t>
  </si>
  <si>
    <t>MDN01A</t>
  </si>
  <si>
    <t>MDN01C</t>
  </si>
  <si>
    <t>MDN02A</t>
  </si>
  <si>
    <t>MDN05A</t>
  </si>
  <si>
    <t>MDN06A</t>
  </si>
  <si>
    <t>MDN07A</t>
  </si>
  <si>
    <t>MDN08A</t>
  </si>
  <si>
    <t>MDN08B</t>
  </si>
  <si>
    <t>MDN09A</t>
  </si>
  <si>
    <t>MDN10B</t>
  </si>
  <si>
    <t>MDN11B</t>
  </si>
  <si>
    <t>MDN14B</t>
  </si>
  <si>
    <t>MDN14C</t>
  </si>
  <si>
    <t>MDN14D</t>
  </si>
  <si>
    <t>MDN20A</t>
  </si>
  <si>
    <t>BGR-001</t>
  </si>
  <si>
    <t>BGR-002</t>
  </si>
  <si>
    <t>BGR-003</t>
  </si>
  <si>
    <t>BGR-005</t>
  </si>
  <si>
    <t>BGR-006</t>
  </si>
  <si>
    <t>BGR-007</t>
  </si>
  <si>
    <t>BGR-008</t>
  </si>
  <si>
    <t>BGR-009</t>
  </si>
  <si>
    <t>BGR-010</t>
  </si>
  <si>
    <t>BGR-011</t>
  </si>
  <si>
    <t>BGR08A</t>
  </si>
  <si>
    <t>BGR10C</t>
  </si>
  <si>
    <t>BGR10D</t>
  </si>
  <si>
    <t>BGR12A</t>
  </si>
  <si>
    <t>BGR21B</t>
  </si>
  <si>
    <t>BGR22B</t>
  </si>
  <si>
    <t>BGR23B</t>
  </si>
  <si>
    <t>BGR30A</t>
  </si>
  <si>
    <t>JKT0002</t>
  </si>
  <si>
    <t>JKT02C</t>
  </si>
  <si>
    <t>JKT02D</t>
  </si>
  <si>
    <t>JKT06C</t>
  </si>
  <si>
    <t>JKT06E</t>
  </si>
  <si>
    <t>JKT06F</t>
  </si>
  <si>
    <t>JKT06G</t>
  </si>
  <si>
    <t>JKT07A</t>
  </si>
  <si>
    <t>JKT09G</t>
  </si>
  <si>
    <t>JKT11B</t>
  </si>
  <si>
    <t>JKT11C</t>
  </si>
  <si>
    <t>JKT11D</t>
  </si>
  <si>
    <t>JKT38G</t>
  </si>
  <si>
    <t>JKT41E</t>
  </si>
  <si>
    <t>JNW-007</t>
  </si>
  <si>
    <t>JNW-009</t>
  </si>
  <si>
    <t>JNW-010</t>
  </si>
  <si>
    <t>JNW-012</t>
  </si>
  <si>
    <t>JNW-017</t>
  </si>
  <si>
    <t>JNW-021</t>
  </si>
  <si>
    <t>JNW-025</t>
  </si>
  <si>
    <t>JNW-027</t>
  </si>
  <si>
    <t>JNW-036</t>
  </si>
  <si>
    <t>JTB-027</t>
  </si>
  <si>
    <t>JKT0001</t>
  </si>
  <si>
    <t>JKT03E</t>
  </si>
  <si>
    <t>JKT03G</t>
  </si>
  <si>
    <t>JKT03I</t>
  </si>
  <si>
    <t>JKT03J</t>
  </si>
  <si>
    <t>JKT08B</t>
  </si>
  <si>
    <t>JKT37A</t>
  </si>
  <si>
    <t>JKT38C</t>
  </si>
  <si>
    <t>JKT38D</t>
  </si>
  <si>
    <t>JKT38E</t>
  </si>
  <si>
    <t>JKT38F</t>
  </si>
  <si>
    <t>JKT39A</t>
  </si>
  <si>
    <t>JKT40A</t>
  </si>
  <si>
    <t>JKT42C</t>
  </si>
  <si>
    <t>JKT42D</t>
  </si>
  <si>
    <t>JNW-006</t>
  </si>
  <si>
    <t>JNW-008</t>
  </si>
  <si>
    <t>JNW-011</t>
  </si>
  <si>
    <t>JNW-014</t>
  </si>
  <si>
    <t>JNW-019</t>
  </si>
  <si>
    <t>JNW-029</t>
  </si>
  <si>
    <t>JNW-031</t>
  </si>
  <si>
    <t>JNW-035</t>
  </si>
  <si>
    <t>JNW-037</t>
  </si>
  <si>
    <t>TGR35B</t>
  </si>
  <si>
    <t>JKT09D</t>
  </si>
  <si>
    <t>JKT09H</t>
  </si>
  <si>
    <t>JKT09I</t>
  </si>
  <si>
    <t>JKT09J</t>
  </si>
  <si>
    <t>JKT09K</t>
  </si>
  <si>
    <t>JKT09M</t>
  </si>
  <si>
    <t>JKT10D</t>
  </si>
  <si>
    <t>JKT12A</t>
  </si>
  <si>
    <t>JKT13C</t>
  </si>
  <si>
    <t>JKT14I</t>
  </si>
  <si>
    <t>JKT15B</t>
  </si>
  <si>
    <t>JKT15C</t>
  </si>
  <si>
    <t>JKT16B</t>
  </si>
  <si>
    <t>JKT16C</t>
  </si>
  <si>
    <t>JKT25M</t>
  </si>
  <si>
    <t>JKT37B</t>
  </si>
  <si>
    <t>JNW-018</t>
  </si>
  <si>
    <t>JNW-022</t>
  </si>
  <si>
    <t>JNW-024</t>
  </si>
  <si>
    <t>JNW-032</t>
  </si>
  <si>
    <t>JNW-033</t>
  </si>
  <si>
    <t>JNW-034</t>
  </si>
  <si>
    <t>JNW-043</t>
  </si>
  <si>
    <t>JTB-020</t>
  </si>
  <si>
    <t>JTB-021</t>
  </si>
  <si>
    <t>JKT49A</t>
  </si>
  <si>
    <t>TGR-002</t>
  </si>
  <si>
    <t>TGR-003</t>
  </si>
  <si>
    <t>TGR-008</t>
  </si>
  <si>
    <t>TGR-012</t>
  </si>
  <si>
    <t>TGR-013</t>
  </si>
  <si>
    <t>TGR-017</t>
  </si>
  <si>
    <t>TGR-018</t>
  </si>
  <si>
    <t>TGR-020</t>
  </si>
  <si>
    <t>TGR-022</t>
  </si>
  <si>
    <t>TGR16D</t>
  </si>
  <si>
    <t>TGR45C</t>
  </si>
  <si>
    <t>TGR46B</t>
  </si>
  <si>
    <t>TGR47C</t>
  </si>
  <si>
    <t>TGR47D</t>
  </si>
  <si>
    <t>TGR47E</t>
  </si>
  <si>
    <t>TGR47G</t>
  </si>
  <si>
    <t>TGR47H</t>
  </si>
  <si>
    <t>TGR48B</t>
  </si>
  <si>
    <t>TGR49B</t>
  </si>
  <si>
    <t>BGR43A</t>
  </si>
  <si>
    <t>JKT04D</t>
  </si>
  <si>
    <t>JNW-030</t>
  </si>
  <si>
    <t>JNW-038</t>
  </si>
  <si>
    <t>JNW-041</t>
  </si>
  <si>
    <t>SRG29A</t>
  </si>
  <si>
    <t>TGR-001</t>
  </si>
  <si>
    <t>TGR-006</t>
  </si>
  <si>
    <t>TGR-009</t>
  </si>
  <si>
    <t>TGR-010</t>
  </si>
  <si>
    <t>TGR-011</t>
  </si>
  <si>
    <t>TGR-016</t>
  </si>
  <si>
    <t>TGR-023</t>
  </si>
  <si>
    <t>TGR09A</t>
  </si>
  <si>
    <t>TGR10A</t>
  </si>
  <si>
    <t>TGR16C</t>
  </si>
  <si>
    <t>TGR16G</t>
  </si>
  <si>
    <t>TGR23C</t>
  </si>
  <si>
    <t>TGR26A</t>
  </si>
  <si>
    <t>TGR29A</t>
  </si>
  <si>
    <t>TGR45F</t>
  </si>
  <si>
    <t>TGR48C</t>
  </si>
  <si>
    <t>TRG48H</t>
  </si>
  <si>
    <t>SBY-002</t>
  </si>
  <si>
    <t>SBY-005</t>
  </si>
  <si>
    <t>SBY01A</t>
  </si>
  <si>
    <t>SBY02A</t>
  </si>
  <si>
    <t>SBY04B</t>
  </si>
  <si>
    <t>SBY11A</t>
  </si>
  <si>
    <t>SBY12A</t>
  </si>
  <si>
    <t>SBY12B</t>
  </si>
  <si>
    <t>SBY12C</t>
  </si>
  <si>
    <t>SBY19A</t>
  </si>
  <si>
    <t>SBY22B</t>
  </si>
  <si>
    <t>SBY25A</t>
  </si>
  <si>
    <t>SBY30A</t>
  </si>
  <si>
    <t>SBY31A</t>
  </si>
  <si>
    <t>SDJ07A</t>
  </si>
  <si>
    <t>BAT01A</t>
  </si>
  <si>
    <t>JBR27A</t>
  </si>
  <si>
    <t>MLG16A</t>
  </si>
  <si>
    <t>MLG18A</t>
  </si>
  <si>
    <t>MLG18B</t>
  </si>
  <si>
    <t>MLG21A</t>
  </si>
  <si>
    <t>MLG21B</t>
  </si>
  <si>
    <t>MLG21C</t>
  </si>
  <si>
    <t>MLG29A</t>
  </si>
  <si>
    <t>MLG29B</t>
  </si>
  <si>
    <t>BKS07B</t>
  </si>
  <si>
    <t>BKS08B</t>
  </si>
  <si>
    <t>BKS09B</t>
  </si>
  <si>
    <t>BKS10E</t>
  </si>
  <si>
    <t>BKS20A</t>
  </si>
  <si>
    <t>BKS21A</t>
  </si>
  <si>
    <t>BKS26B</t>
  </si>
  <si>
    <t>BKS26E</t>
  </si>
  <si>
    <t>BKS26F</t>
  </si>
  <si>
    <t>BKS26G</t>
  </si>
  <si>
    <t>BKS33A</t>
  </si>
  <si>
    <t>JKT0003</t>
  </si>
  <si>
    <t>JKT27A</t>
  </si>
  <si>
    <t>JKT29B</t>
  </si>
  <si>
    <t>JKT29D</t>
  </si>
  <si>
    <t>JKT29E</t>
  </si>
  <si>
    <t>JSD-008</t>
  </si>
  <si>
    <t>JSD-041</t>
  </si>
  <si>
    <t>JSD-052</t>
  </si>
  <si>
    <t>JTB-004</t>
  </si>
  <si>
    <t>JTB-007</t>
  </si>
  <si>
    <t>JTB-009</t>
  </si>
  <si>
    <t>JTB-010</t>
  </si>
  <si>
    <t>JTB-022</t>
  </si>
  <si>
    <t>JTB-023</t>
  </si>
  <si>
    <t>JTB-045</t>
  </si>
  <si>
    <t>JKT18A</t>
  </si>
  <si>
    <t>JKT18I</t>
  </si>
  <si>
    <t>JKT19B</t>
  </si>
  <si>
    <t>JKT19C</t>
  </si>
  <si>
    <t>JKT19D</t>
  </si>
  <si>
    <t>JKT19E</t>
  </si>
  <si>
    <t>JKT19G</t>
  </si>
  <si>
    <t>JKT19I</t>
  </si>
  <si>
    <t>JKT21D</t>
  </si>
  <si>
    <t>JKT24B</t>
  </si>
  <si>
    <t>JKT24C</t>
  </si>
  <si>
    <t>JKT24F</t>
  </si>
  <si>
    <t>JKT30C</t>
  </si>
  <si>
    <t>JSD-005</t>
  </si>
  <si>
    <t>JSD-011</t>
  </si>
  <si>
    <t>JSD-015</t>
  </si>
  <si>
    <t>JSD-017</t>
  </si>
  <si>
    <t>JSD-018</t>
  </si>
  <si>
    <t>JSD-029</t>
  </si>
  <si>
    <t>JSD-033</t>
  </si>
  <si>
    <t>JSD-039</t>
  </si>
  <si>
    <t>JSD-045</t>
  </si>
  <si>
    <t>JKT0006</t>
  </si>
  <si>
    <t>JKT0008</t>
  </si>
  <si>
    <t>JKT18G</t>
  </si>
  <si>
    <t>JKT20G</t>
  </si>
  <si>
    <t>JKT20H</t>
  </si>
  <si>
    <t>JKT21H</t>
  </si>
  <si>
    <t>JKT22E</t>
  </si>
  <si>
    <t>JKT23B</t>
  </si>
  <si>
    <t>JKT24D</t>
  </si>
  <si>
    <t>JKT24E</t>
  </si>
  <si>
    <t>JKT25S</t>
  </si>
  <si>
    <t>JKT26D</t>
  </si>
  <si>
    <t>JKT26F</t>
  </si>
  <si>
    <t>JSD-009</t>
  </si>
  <si>
    <t>JSD-012</t>
  </si>
  <si>
    <t>JSD-013</t>
  </si>
  <si>
    <t>JSD-021</t>
  </si>
  <si>
    <t>JSD-023</t>
  </si>
  <si>
    <t>JSD-028</t>
  </si>
  <si>
    <t>JSD-044</t>
  </si>
  <si>
    <t>JSD-046</t>
  </si>
  <si>
    <t>JSD-047</t>
  </si>
  <si>
    <t>JSD-053</t>
  </si>
  <si>
    <t>DPK01A</t>
  </si>
  <si>
    <t>DPK02C</t>
  </si>
  <si>
    <t>DPK02E</t>
  </si>
  <si>
    <t>DPK03B</t>
  </si>
  <si>
    <t>DPK04A</t>
  </si>
  <si>
    <t>DPK05A</t>
  </si>
  <si>
    <t>DPK06C</t>
  </si>
  <si>
    <t>DPK07A</t>
  </si>
  <si>
    <t>DPK07B</t>
  </si>
  <si>
    <t>DPK09C</t>
  </si>
  <si>
    <t>DPK09D</t>
  </si>
  <si>
    <t>DPK10B</t>
  </si>
  <si>
    <t>DPK10C</t>
  </si>
  <si>
    <t>DPK11D</t>
  </si>
  <si>
    <t>JKT35A</t>
  </si>
  <si>
    <t>JSD-022</t>
  </si>
  <si>
    <t>JSD-036</t>
  </si>
  <si>
    <t>JSD-042</t>
  </si>
  <si>
    <t>JSD-050</t>
  </si>
  <si>
    <t>JSD-054</t>
  </si>
  <si>
    <t>JSD-059</t>
  </si>
  <si>
    <t>JTB-006</t>
  </si>
  <si>
    <t>JKT26E</t>
  </si>
  <si>
    <t>JKT29A</t>
  </si>
  <si>
    <t>JKT29C</t>
  </si>
  <si>
    <t>JKT31D</t>
  </si>
  <si>
    <t>JKT31E</t>
  </si>
  <si>
    <t>JKT31F</t>
  </si>
  <si>
    <t>JKT32C</t>
  </si>
  <si>
    <t>JKT32D</t>
  </si>
  <si>
    <t>JKT32E</t>
  </si>
  <si>
    <t>JKT33A</t>
  </si>
  <si>
    <t>JKT36A</t>
  </si>
  <si>
    <t>JKT36B</t>
  </si>
  <si>
    <t>JSD-006</t>
  </si>
  <si>
    <t>JSD-007</t>
  </si>
  <si>
    <t>JSD-025</t>
  </si>
  <si>
    <t>JSD-043</t>
  </si>
  <si>
    <t>JSD-055</t>
  </si>
  <si>
    <t>JSD-056</t>
  </si>
  <si>
    <t>JTB-005</t>
  </si>
  <si>
    <t>JTB-012</t>
  </si>
  <si>
    <t>JTB-019</t>
  </si>
  <si>
    <t>JTB-029</t>
  </si>
  <si>
    <t>JTB-030</t>
  </si>
  <si>
    <t>JTB-034</t>
  </si>
  <si>
    <t>BKS08A</t>
  </si>
  <si>
    <t>BKS09A</t>
  </si>
  <si>
    <t>BKS09C</t>
  </si>
  <si>
    <t>BKS11A</t>
  </si>
  <si>
    <t>BKS16A</t>
  </si>
  <si>
    <t>BKS16C</t>
  </si>
  <si>
    <t>BKS16D</t>
  </si>
  <si>
    <t>BKS16E</t>
  </si>
  <si>
    <t>BKS18B</t>
  </si>
  <si>
    <t>BKS18C</t>
  </si>
  <si>
    <t>BKS18D</t>
  </si>
  <si>
    <t>BKS18E</t>
  </si>
  <si>
    <t>BKS31A</t>
  </si>
  <si>
    <t>BKS31B</t>
  </si>
  <si>
    <t>BKS31D</t>
  </si>
  <si>
    <t>JTB-013</t>
  </si>
  <si>
    <t>JTB-015</t>
  </si>
  <si>
    <t>JTB-017</t>
  </si>
  <si>
    <t>JTB-026</t>
  </si>
  <si>
    <t>JTB-031</t>
  </si>
  <si>
    <t>JTB-032</t>
  </si>
  <si>
    <t>JTB-033</t>
  </si>
  <si>
    <t>JTB-035</t>
  </si>
  <si>
    <t>JKT0004</t>
  </si>
  <si>
    <t>JKT09F</t>
  </si>
  <si>
    <t>JKT09L</t>
  </si>
  <si>
    <t>JKT14D</t>
  </si>
  <si>
    <t>JKT14G</t>
  </si>
  <si>
    <t>JKT25O</t>
  </si>
  <si>
    <t>JKT25P</t>
  </si>
  <si>
    <t>JKT25U</t>
  </si>
  <si>
    <t>JKT25W</t>
  </si>
  <si>
    <t>JKT25X</t>
  </si>
  <si>
    <t>JKT25Y</t>
  </si>
  <si>
    <t>JSD-004</t>
  </si>
  <si>
    <t>JSD-016</t>
  </si>
  <si>
    <t>JSD-020</t>
  </si>
  <si>
    <t>JSD-024</t>
  </si>
  <si>
    <t>JSD-026</t>
  </si>
  <si>
    <t>JSD-027</t>
  </si>
  <si>
    <t>JSD-032</t>
  </si>
  <si>
    <t>JSD-040</t>
  </si>
  <si>
    <t>JSD-048</t>
  </si>
  <si>
    <t>JSD-049</t>
  </si>
  <si>
    <t>JSD-051</t>
  </si>
  <si>
    <t>BDG-002</t>
  </si>
  <si>
    <t>BDG-004</t>
  </si>
  <si>
    <t>BDG-005</t>
  </si>
  <si>
    <t>BDG-006</t>
  </si>
  <si>
    <t>BDG-007</t>
  </si>
  <si>
    <t>BDG-009</t>
  </si>
  <si>
    <t>BDG05A</t>
  </si>
  <si>
    <t>BDG09B</t>
  </si>
  <si>
    <t>BDG10A</t>
  </si>
  <si>
    <t>BDG28A</t>
  </si>
  <si>
    <t>BDG37A</t>
  </si>
  <si>
    <t>BDG40A</t>
  </si>
  <si>
    <t>BDG60C</t>
  </si>
  <si>
    <t>CMH02A</t>
  </si>
  <si>
    <t>CMH02B</t>
  </si>
  <si>
    <t>CRB07A</t>
  </si>
  <si>
    <t>CRB26A</t>
  </si>
  <si>
    <t>SBG01A</t>
  </si>
  <si>
    <t>SKB07A</t>
  </si>
  <si>
    <t>TSM18A</t>
  </si>
  <si>
    <t>GOW16A</t>
  </si>
  <si>
    <t>MKS05A</t>
  </si>
  <si>
    <t>MKS07B</t>
  </si>
  <si>
    <t>MKS07D</t>
  </si>
  <si>
    <t>MKS08A</t>
  </si>
  <si>
    <t>MKS09A</t>
  </si>
  <si>
    <t>MKS11A</t>
  </si>
  <si>
    <t>MKS11B</t>
  </si>
  <si>
    <t>BDN02A</t>
  </si>
  <si>
    <t>BDN02B</t>
  </si>
  <si>
    <t>BDN04A</t>
  </si>
  <si>
    <t>DPS05A</t>
  </si>
  <si>
    <t>DPS06B</t>
  </si>
  <si>
    <t>DPS06C</t>
  </si>
  <si>
    <t>DPS07A</t>
  </si>
  <si>
    <t>DPS07B</t>
  </si>
  <si>
    <t>DPS08A</t>
  </si>
  <si>
    <t>GYR01A</t>
  </si>
  <si>
    <t>GYR07A</t>
  </si>
  <si>
    <t>PLK02A</t>
  </si>
  <si>
    <t>MND05A</t>
  </si>
  <si>
    <t>MND10A</t>
  </si>
  <si>
    <t>MND11A</t>
  </si>
  <si>
    <t>KLP02A</t>
  </si>
  <si>
    <t>KLT20A</t>
  </si>
  <si>
    <t>KRG01A</t>
  </si>
  <si>
    <t>MGL10A</t>
  </si>
  <si>
    <t>SKH01A</t>
  </si>
  <si>
    <t>SLE01A</t>
  </si>
  <si>
    <t>SLE05A</t>
  </si>
  <si>
    <t>SLE05B</t>
  </si>
  <si>
    <t>SLE05C</t>
  </si>
  <si>
    <t>SLE05D</t>
  </si>
  <si>
    <t>SLE05F</t>
  </si>
  <si>
    <t>SLE16A</t>
  </si>
  <si>
    <t>SOL01A</t>
  </si>
  <si>
    <t>SOL01B</t>
  </si>
  <si>
    <t>SOL01C</t>
  </si>
  <si>
    <t>YYK01A</t>
  </si>
  <si>
    <t>YYK05A</t>
  </si>
  <si>
    <t>KDS07A</t>
  </si>
  <si>
    <t>SLT03A</t>
  </si>
  <si>
    <t>SMR03A</t>
  </si>
  <si>
    <t>SMR08A</t>
  </si>
  <si>
    <t>SMR11A</t>
  </si>
  <si>
    <t>SMR12A</t>
  </si>
  <si>
    <t>SMR23A</t>
  </si>
  <si>
    <t>TGL20A</t>
  </si>
  <si>
    <t>PKB01A</t>
  </si>
  <si>
    <t>PKB01C</t>
  </si>
  <si>
    <t>PKB03A</t>
  </si>
  <si>
    <t>PKB08A</t>
  </si>
  <si>
    <t>PKB12A</t>
  </si>
  <si>
    <t>PKB14A</t>
  </si>
  <si>
    <t>PKG10A</t>
  </si>
  <si>
    <t>BTM01A</t>
  </si>
  <si>
    <t>BTM02A</t>
  </si>
  <si>
    <t>BTM03A</t>
  </si>
  <si>
    <t>BTM08A</t>
  </si>
  <si>
    <t>BTM12A</t>
  </si>
  <si>
    <t>PLB06A</t>
  </si>
  <si>
    <t>PLB09A</t>
  </si>
  <si>
    <t>PLB09B</t>
  </si>
  <si>
    <t>PLB09C</t>
  </si>
  <si>
    <t>PLB18A</t>
  </si>
  <si>
    <t>PLB18B</t>
  </si>
  <si>
    <t>LPG01A</t>
  </si>
  <si>
    <t>LPG01B</t>
  </si>
  <si>
    <t>LPG01C</t>
  </si>
  <si>
    <t>LPG07A</t>
  </si>
  <si>
    <t>LPG07B</t>
  </si>
  <si>
    <t>SBY04A</t>
  </si>
  <si>
    <t>BKS08E</t>
  </si>
  <si>
    <t>StoreLeader1</t>
  </si>
  <si>
    <t>StoreLeader2</t>
  </si>
  <si>
    <t>StoreLeader3</t>
  </si>
  <si>
    <t>StoreLeader4</t>
  </si>
  <si>
    <t>StoreLeader5</t>
  </si>
  <si>
    <t>StoreLeader6</t>
  </si>
  <si>
    <t>StoreLeader7</t>
  </si>
  <si>
    <t>StoreLeader8</t>
  </si>
  <si>
    <t>StoreLeader9</t>
  </si>
  <si>
    <t>StoreLeader10</t>
  </si>
  <si>
    <t>StoreLeader11</t>
  </si>
  <si>
    <t>StoreLeader12</t>
  </si>
  <si>
    <t>StoreLeader13</t>
  </si>
  <si>
    <t>StoreLeader14</t>
  </si>
  <si>
    <t>StoreLeader15</t>
  </si>
  <si>
    <t>StoreLeader16</t>
  </si>
  <si>
    <t>StoreLeader17</t>
  </si>
  <si>
    <t>StoreLeader18</t>
  </si>
  <si>
    <t>StoreLeader19</t>
  </si>
  <si>
    <t>StoreLeader20</t>
  </si>
  <si>
    <t>StoreLeader21</t>
  </si>
  <si>
    <t>StoreLeader22</t>
  </si>
  <si>
    <t>StoreLeader23</t>
  </si>
  <si>
    <t>StoreLeader24</t>
  </si>
  <si>
    <t>StoreLeader25</t>
  </si>
  <si>
    <t>StoreLeader26</t>
  </si>
  <si>
    <t>StoreLeader27</t>
  </si>
  <si>
    <t>StoreLeader28</t>
  </si>
  <si>
    <t>StoreLeader29</t>
  </si>
  <si>
    <t>StoreLeader30</t>
  </si>
  <si>
    <t>StoreLeader31</t>
  </si>
  <si>
    <t>StoreLeader32</t>
  </si>
  <si>
    <t>StoreLeader33</t>
  </si>
  <si>
    <t>StoreLeader34</t>
  </si>
  <si>
    <t>StoreLeader35</t>
  </si>
  <si>
    <t>StoreLeader36</t>
  </si>
  <si>
    <t>StoreLeader37</t>
  </si>
  <si>
    <t>StoreLeader38</t>
  </si>
  <si>
    <t>StoreLeader39</t>
  </si>
  <si>
    <t>StoreLeader40</t>
  </si>
  <si>
    <t>StoreLeader41</t>
  </si>
  <si>
    <t>StoreLeader42</t>
  </si>
  <si>
    <t>StoreLeader43</t>
  </si>
  <si>
    <t>StoreLeader44</t>
  </si>
  <si>
    <t>StoreLeader45</t>
  </si>
  <si>
    <t>StoreLeader46</t>
  </si>
  <si>
    <t>StoreLeader47</t>
  </si>
  <si>
    <t>StoreLeader48</t>
  </si>
  <si>
    <t>StoreLeader49</t>
  </si>
  <si>
    <t>StoreLeader50</t>
  </si>
  <si>
    <t>StoreLeader51</t>
  </si>
  <si>
    <t>StoreLeader52</t>
  </si>
  <si>
    <t>StoreLeader53</t>
  </si>
  <si>
    <t>StoreLeader54</t>
  </si>
  <si>
    <t>StoreLeader55</t>
  </si>
  <si>
    <t>StoreLeader56</t>
  </si>
  <si>
    <t>StoreLeader57</t>
  </si>
  <si>
    <t>StoreLeader58</t>
  </si>
  <si>
    <t>StoreLeader59</t>
  </si>
  <si>
    <t>StoreLeader60</t>
  </si>
  <si>
    <t>StoreLeader61</t>
  </si>
  <si>
    <t>StoreLeader62</t>
  </si>
  <si>
    <t>StoreLeader63</t>
  </si>
  <si>
    <t>StoreLeader64</t>
  </si>
  <si>
    <t>StoreLeader65</t>
  </si>
  <si>
    <t>StoreLeader66</t>
  </si>
  <si>
    <t>StoreLeader67</t>
  </si>
  <si>
    <t>StoreLeader68</t>
  </si>
  <si>
    <t>StoreLeader69</t>
  </si>
  <si>
    <t>StoreLeader70</t>
  </si>
  <si>
    <t>StoreLeader71</t>
  </si>
  <si>
    <t>StoreLeader72</t>
  </si>
  <si>
    <t>StoreLeader73</t>
  </si>
  <si>
    <t>StoreLeader74</t>
  </si>
  <si>
    <t>StoreLeader75</t>
  </si>
  <si>
    <t>StoreLeader76</t>
  </si>
  <si>
    <t>StoreLeader77</t>
  </si>
  <si>
    <t>StoreLeader78</t>
  </si>
  <si>
    <t>StoreLeader79</t>
  </si>
  <si>
    <t>StoreLeader80</t>
  </si>
  <si>
    <t>StoreLeader81</t>
  </si>
  <si>
    <t>StoreLeader82</t>
  </si>
  <si>
    <t>StoreLeader83</t>
  </si>
  <si>
    <t>StoreLeader84</t>
  </si>
  <si>
    <t>StoreLeader85</t>
  </si>
  <si>
    <t>StoreLeader86</t>
  </si>
  <si>
    <t>StoreLeader87</t>
  </si>
  <si>
    <t>StoreLeader88</t>
  </si>
  <si>
    <t>StoreLeader89</t>
  </si>
  <si>
    <t>StoreLeader90</t>
  </si>
  <si>
    <t>StoreLeader91</t>
  </si>
  <si>
    <t>StoreLeader92</t>
  </si>
  <si>
    <t>StoreLeader93</t>
  </si>
  <si>
    <t>StoreLeader94</t>
  </si>
  <si>
    <t>StoreLeader95</t>
  </si>
  <si>
    <t>StoreLeader96</t>
  </si>
  <si>
    <t>StoreLeader97</t>
  </si>
  <si>
    <t>StoreLeader98</t>
  </si>
  <si>
    <t>StoreLeader99</t>
  </si>
  <si>
    <t>StoreLeader100</t>
  </si>
  <si>
    <t>StoreLeader101</t>
  </si>
  <si>
    <t>StoreLeader102</t>
  </si>
  <si>
    <t>StoreLeader103</t>
  </si>
  <si>
    <t>StoreLeader104</t>
  </si>
  <si>
    <t>StoreLeader105</t>
  </si>
  <si>
    <t>StoreLeader106</t>
  </si>
  <si>
    <t>StoreLeader107</t>
  </si>
  <si>
    <t>StoreLeader108</t>
  </si>
  <si>
    <t>StoreLeader109</t>
  </si>
  <si>
    <t>StoreLeader110</t>
  </si>
  <si>
    <t>StoreLeader111</t>
  </si>
  <si>
    <t>StoreLeader112</t>
  </si>
  <si>
    <t>StoreLeader113</t>
  </si>
  <si>
    <t>StoreLeader114</t>
  </si>
  <si>
    <t>StoreLeader115</t>
  </si>
  <si>
    <t>StoreLeader116</t>
  </si>
  <si>
    <t>StoreLeader117</t>
  </si>
  <si>
    <t>StoreLeader118</t>
  </si>
  <si>
    <t>StoreLeader119</t>
  </si>
  <si>
    <t>StoreLeader120</t>
  </si>
  <si>
    <t>StoreLeader121</t>
  </si>
  <si>
    <t>StoreLeader122</t>
  </si>
  <si>
    <t>StoreLeader123</t>
  </si>
  <si>
    <t>StoreLeader124</t>
  </si>
  <si>
    <t>StoreLeader125</t>
  </si>
  <si>
    <t>StoreLeader126</t>
  </si>
  <si>
    <t>StoreLeader127</t>
  </si>
  <si>
    <t>StoreLeader128</t>
  </si>
  <si>
    <t>StoreLeader129</t>
  </si>
  <si>
    <t>StoreLeader130</t>
  </si>
  <si>
    <t>StoreLeader131</t>
  </si>
  <si>
    <t>StoreLeader132</t>
  </si>
  <si>
    <t>StoreLeader133</t>
  </si>
  <si>
    <t>StoreLeader134</t>
  </si>
  <si>
    <t>StoreLeader135</t>
  </si>
  <si>
    <t>StoreLeader136</t>
  </si>
  <si>
    <t>StoreLeader137</t>
  </si>
  <si>
    <t>StoreLeader138</t>
  </si>
  <si>
    <t>StoreLeader139</t>
  </si>
  <si>
    <t>StoreLeader140</t>
  </si>
  <si>
    <t>StoreLeader141</t>
  </si>
  <si>
    <t>StoreLeader142</t>
  </si>
  <si>
    <t>StoreLeader143</t>
  </si>
  <si>
    <t>StoreLeader144</t>
  </si>
  <si>
    <t>StoreLeader145</t>
  </si>
  <si>
    <t>StoreLeader146</t>
  </si>
  <si>
    <t>StoreLeader147</t>
  </si>
  <si>
    <t>StoreLeader148</t>
  </si>
  <si>
    <t>StoreLeader149</t>
  </si>
  <si>
    <t>StoreLeader150</t>
  </si>
  <si>
    <t>StoreLeader151</t>
  </si>
  <si>
    <t>StoreLeader152</t>
  </si>
  <si>
    <t>StoreLeader153</t>
  </si>
  <si>
    <t>StoreLeader154</t>
  </si>
  <si>
    <t>StoreLeader155</t>
  </si>
  <si>
    <t>StoreLeader156</t>
  </si>
  <si>
    <t>StoreLeader157</t>
  </si>
  <si>
    <t>StoreLeader158</t>
  </si>
  <si>
    <t>StoreLeader159</t>
  </si>
  <si>
    <t>StoreLeader160</t>
  </si>
  <si>
    <t>StoreLeader161</t>
  </si>
  <si>
    <t>StoreLeader162</t>
  </si>
  <si>
    <t>StoreLeader163</t>
  </si>
  <si>
    <t>StoreLeader164</t>
  </si>
  <si>
    <t>StoreLeader165</t>
  </si>
  <si>
    <t>StoreLeader166</t>
  </si>
  <si>
    <t>StoreLeader167</t>
  </si>
  <si>
    <t>StoreLeader168</t>
  </si>
  <si>
    <t>StoreLeader169</t>
  </si>
  <si>
    <t>StoreLeader170</t>
  </si>
  <si>
    <t>StoreLeader171</t>
  </si>
  <si>
    <t>StoreLeader172</t>
  </si>
  <si>
    <t>StoreLeader173</t>
  </si>
  <si>
    <t>StoreLeader174</t>
  </si>
  <si>
    <t>StoreLeader175</t>
  </si>
  <si>
    <t>StoreLeader176</t>
  </si>
  <si>
    <t>StoreLeader177</t>
  </si>
  <si>
    <t>StoreLeader178</t>
  </si>
  <si>
    <t>StoreLeader179</t>
  </si>
  <si>
    <t>StoreLeader180</t>
  </si>
  <si>
    <t>StoreLeader181</t>
  </si>
  <si>
    <t>StoreLeader182</t>
  </si>
  <si>
    <t>StoreLeader183</t>
  </si>
  <si>
    <t>StoreLeader184</t>
  </si>
  <si>
    <t>StoreLeader185</t>
  </si>
  <si>
    <t>StoreLeader186</t>
  </si>
  <si>
    <t>StoreLeader187</t>
  </si>
  <si>
    <t>StoreLeader188</t>
  </si>
  <si>
    <t>StoreLeader189</t>
  </si>
  <si>
    <t>StoreLeader190</t>
  </si>
  <si>
    <t>StoreLeader191</t>
  </si>
  <si>
    <t>StoreLeader192</t>
  </si>
  <si>
    <t>StoreLeader193</t>
  </si>
  <si>
    <t>StoreLeader194</t>
  </si>
  <si>
    <t>StoreLeader195</t>
  </si>
  <si>
    <t>StoreLeader196</t>
  </si>
  <si>
    <t>StoreLeader197</t>
  </si>
  <si>
    <t>StoreLeader198</t>
  </si>
  <si>
    <t>StoreLeader199</t>
  </si>
  <si>
    <t>StoreLeader200</t>
  </si>
  <si>
    <t>StoreLeader201</t>
  </si>
  <si>
    <t>StoreLeader202</t>
  </si>
  <si>
    <t>StoreLeader203</t>
  </si>
  <si>
    <t>StoreLeader204</t>
  </si>
  <si>
    <t>StoreLeader205</t>
  </si>
  <si>
    <t>StoreLeader206</t>
  </si>
  <si>
    <t>StoreLeader207</t>
  </si>
  <si>
    <t>StoreLeader208</t>
  </si>
  <si>
    <t>StoreLeader209</t>
  </si>
  <si>
    <t>StoreLeader210</t>
  </si>
  <si>
    <t>StoreLeader211</t>
  </si>
  <si>
    <t>StoreLeader212</t>
  </si>
  <si>
    <t>StoreLeader213</t>
  </si>
  <si>
    <t>StoreLeader214</t>
  </si>
  <si>
    <t>StoreLeader215</t>
  </si>
  <si>
    <t>StoreLeader216</t>
  </si>
  <si>
    <t>StoreLeader217</t>
  </si>
  <si>
    <t>StoreLeader218</t>
  </si>
  <si>
    <t>StoreLeader219</t>
  </si>
  <si>
    <t>StoreLeader220</t>
  </si>
  <si>
    <t>StoreLeader221</t>
  </si>
  <si>
    <t>StoreLeader222</t>
  </si>
  <si>
    <t>StoreLeader223</t>
  </si>
  <si>
    <t>StoreLeader224</t>
  </si>
  <si>
    <t>StoreLeader225</t>
  </si>
  <si>
    <t>StoreLeader226</t>
  </si>
  <si>
    <t>StoreLeader227</t>
  </si>
  <si>
    <t>StoreLeader228</t>
  </si>
  <si>
    <t>StoreLeader229</t>
  </si>
  <si>
    <t>StoreLeader230</t>
  </si>
  <si>
    <t>StoreLeader231</t>
  </si>
  <si>
    <t>StoreLeader232</t>
  </si>
  <si>
    <t>StoreLeader233</t>
  </si>
  <si>
    <t>StoreLeader234</t>
  </si>
  <si>
    <t>StoreLeader235</t>
  </si>
  <si>
    <t>StoreLeader236</t>
  </si>
  <si>
    <t>StoreLeader237</t>
  </si>
  <si>
    <t>StoreLeader238</t>
  </si>
  <si>
    <t>StoreLeader239</t>
  </si>
  <si>
    <t>StoreLeader240</t>
  </si>
  <si>
    <t>StoreLeader241</t>
  </si>
  <si>
    <t>StoreLeader242</t>
  </si>
  <si>
    <t>StoreLeader243</t>
  </si>
  <si>
    <t>StoreLeader244</t>
  </si>
  <si>
    <t>StoreLeader245</t>
  </si>
  <si>
    <t>StoreLeader246</t>
  </si>
  <si>
    <t>StoreLeader247</t>
  </si>
  <si>
    <t>StoreLeader248</t>
  </si>
  <si>
    <t>StoreLeader249</t>
  </si>
  <si>
    <t>StoreLeader250</t>
  </si>
  <si>
    <t>StoreLeader251</t>
  </si>
  <si>
    <t>StoreLeader252</t>
  </si>
  <si>
    <t>StoreLeader253</t>
  </si>
  <si>
    <t>StoreLeader254</t>
  </si>
  <si>
    <t>StoreLeader255</t>
  </si>
  <si>
    <t>StoreLeader256</t>
  </si>
  <si>
    <t>StoreLeader257</t>
  </si>
  <si>
    <t>StoreLeader258</t>
  </si>
  <si>
    <t>StoreLeader259</t>
  </si>
  <si>
    <t>StoreLeader260</t>
  </si>
  <si>
    <t>StoreLeader261</t>
  </si>
  <si>
    <t>StoreLeader262</t>
  </si>
  <si>
    <t>StoreLeader263</t>
  </si>
  <si>
    <t>StoreLeader264</t>
  </si>
  <si>
    <t>StoreLeader265</t>
  </si>
  <si>
    <t>StoreLeader266</t>
  </si>
  <si>
    <t>StoreLeader267</t>
  </si>
  <si>
    <t>StoreLeader268</t>
  </si>
  <si>
    <t>StoreLeader269</t>
  </si>
  <si>
    <t>StoreLeader270</t>
  </si>
  <si>
    <t>StoreLeader271</t>
  </si>
  <si>
    <t>StoreLeader272</t>
  </si>
  <si>
    <t>StoreLeader273</t>
  </si>
  <si>
    <t>StoreLeader274</t>
  </si>
  <si>
    <t>StoreLeader275</t>
  </si>
  <si>
    <t>StoreLeader276</t>
  </si>
  <si>
    <t>StoreLeader277</t>
  </si>
  <si>
    <t>StoreLeader278</t>
  </si>
  <si>
    <t>StoreLeader279</t>
  </si>
  <si>
    <t>StoreLeader280</t>
  </si>
  <si>
    <t>StoreLeader281</t>
  </si>
  <si>
    <t>StoreLeader282</t>
  </si>
  <si>
    <t>StoreLeader283</t>
  </si>
  <si>
    <t>StoreLeader284</t>
  </si>
  <si>
    <t>StoreLeader285</t>
  </si>
  <si>
    <t>StoreLeader286</t>
  </si>
  <si>
    <t>StoreLeader287</t>
  </si>
  <si>
    <t>StoreLeader288</t>
  </si>
  <si>
    <t>StoreLeader289</t>
  </si>
  <si>
    <t>StoreLeader290</t>
  </si>
  <si>
    <t>StoreLeader291</t>
  </si>
  <si>
    <t>StoreLeader292</t>
  </si>
  <si>
    <t>StoreLeader293</t>
  </si>
  <si>
    <t>StoreLeader294</t>
  </si>
  <si>
    <t>StoreLeader295</t>
  </si>
  <si>
    <t>StoreLeader296</t>
  </si>
  <si>
    <t>StoreLeader297</t>
  </si>
  <si>
    <t>StoreLeader298</t>
  </si>
  <si>
    <t>StoreLeader299</t>
  </si>
  <si>
    <t>StoreLeader300</t>
  </si>
  <si>
    <t>StoreLeader301</t>
  </si>
  <si>
    <t>StoreLeader302</t>
  </si>
  <si>
    <t>StoreLeader303</t>
  </si>
  <si>
    <t>StoreLeader304</t>
  </si>
  <si>
    <t>StoreLeader305</t>
  </si>
  <si>
    <t>StoreLeader306</t>
  </si>
  <si>
    <t>StoreLeader307</t>
  </si>
  <si>
    <t>StoreLeader308</t>
  </si>
  <si>
    <t>StoreLeader309</t>
  </si>
  <si>
    <t>StoreLeader310</t>
  </si>
  <si>
    <t>StoreLeader311</t>
  </si>
  <si>
    <t>StoreLeader312</t>
  </si>
  <si>
    <t>StoreLeader313</t>
  </si>
  <si>
    <t>StoreLeader314</t>
  </si>
  <si>
    <t>StoreLeader315</t>
  </si>
  <si>
    <t>StoreLeader316</t>
  </si>
  <si>
    <t>StoreLeader317</t>
  </si>
  <si>
    <t>StoreLeader318</t>
  </si>
  <si>
    <t>StoreLeader319</t>
  </si>
  <si>
    <t>StoreLeader320</t>
  </si>
  <si>
    <t>StoreLeader321</t>
  </si>
  <si>
    <t>StoreLeader322</t>
  </si>
  <si>
    <t>StoreLeader323</t>
  </si>
  <si>
    <t>StoreLeader324</t>
  </si>
  <si>
    <t>StoreLeader325</t>
  </si>
  <si>
    <t>StoreLeader326</t>
  </si>
  <si>
    <t>StoreLeader327</t>
  </si>
  <si>
    <t>StoreLeader328</t>
  </si>
  <si>
    <t>StoreLeader329</t>
  </si>
  <si>
    <t>StoreLeader330</t>
  </si>
  <si>
    <t>StoreLeader331</t>
  </si>
  <si>
    <t>StoreLeader332</t>
  </si>
  <si>
    <t>StoreLeader333</t>
  </si>
  <si>
    <t>StoreLeader334</t>
  </si>
  <si>
    <t>StoreLeader335</t>
  </si>
  <si>
    <t>StoreLeader336</t>
  </si>
  <si>
    <t>StoreLeader337</t>
  </si>
  <si>
    <t>StoreLeader338</t>
  </si>
  <si>
    <t>StoreLeader339</t>
  </si>
  <si>
    <t>StoreLeader340</t>
  </si>
  <si>
    <t>StoreLeader341</t>
  </si>
  <si>
    <t>StoreLeader342</t>
  </si>
  <si>
    <t>StoreLeader343</t>
  </si>
  <si>
    <t>StoreLeader344</t>
  </si>
  <si>
    <t>StoreLeader345</t>
  </si>
  <si>
    <t>StoreLeader346</t>
  </si>
  <si>
    <t>StoreLeader347</t>
  </si>
  <si>
    <t>StoreLeader348</t>
  </si>
  <si>
    <t>StoreLeader349</t>
  </si>
  <si>
    <t>StoreLeader350</t>
  </si>
  <si>
    <t>StoreLeader351</t>
  </si>
  <si>
    <t>StoreLeader352</t>
  </si>
  <si>
    <t>StoreLeader353</t>
  </si>
  <si>
    <t>StoreLeader354</t>
  </si>
  <si>
    <t>StoreLeader355</t>
  </si>
  <si>
    <t>StoreLeader356</t>
  </si>
  <si>
    <t>StoreLeader357</t>
  </si>
  <si>
    <t>StoreLeader358</t>
  </si>
  <si>
    <t>StoreLeader359</t>
  </si>
  <si>
    <t>StoreLeader360</t>
  </si>
  <si>
    <t>StoreLeader361</t>
  </si>
  <si>
    <t>StoreLeader362</t>
  </si>
  <si>
    <t>StoreLeader363</t>
  </si>
  <si>
    <t>StoreLeader364</t>
  </si>
  <si>
    <t>StoreLeader365</t>
  </si>
  <si>
    <t>StoreLeader366</t>
  </si>
  <si>
    <t>StoreLeader367</t>
  </si>
  <si>
    <t>StoreLeader368</t>
  </si>
  <si>
    <t>StoreLeader369</t>
  </si>
  <si>
    <t>StoreLeader370</t>
  </si>
  <si>
    <t>StoreLeader371</t>
  </si>
  <si>
    <t>StoreLeader372</t>
  </si>
  <si>
    <t>StoreLeader373</t>
  </si>
  <si>
    <t>StoreLeader374</t>
  </si>
  <si>
    <t>StoreLeader375</t>
  </si>
  <si>
    <t>StoreLeader376</t>
  </si>
  <si>
    <t>StoreLeader377</t>
  </si>
  <si>
    <t>StoreLeader378</t>
  </si>
  <si>
    <t>StoreLeader379</t>
  </si>
  <si>
    <t>StoreLeader380</t>
  </si>
  <si>
    <t>StoreLeader381</t>
  </si>
  <si>
    <t>StoreLeader382</t>
  </si>
  <si>
    <t>StoreLeader383</t>
  </si>
  <si>
    <t>StoreLeader384</t>
  </si>
  <si>
    <t>StoreLeader385</t>
  </si>
  <si>
    <t>StoreLeader386</t>
  </si>
  <si>
    <t>StoreLeader387</t>
  </si>
  <si>
    <t>StoreLeader388</t>
  </si>
  <si>
    <t>StoreLeader389</t>
  </si>
  <si>
    <t>StoreLeader390</t>
  </si>
  <si>
    <t>StoreLeader391</t>
  </si>
  <si>
    <t>StoreLeader392</t>
  </si>
  <si>
    <t>StoreLeader393</t>
  </si>
  <si>
    <t>StoreLeader394</t>
  </si>
  <si>
    <t>StoreLeader395</t>
  </si>
  <si>
    <t>StoreLeader396</t>
  </si>
  <si>
    <t>StoreLeader397</t>
  </si>
  <si>
    <t>StoreLeader398</t>
  </si>
  <si>
    <t>StoreLeader399</t>
  </si>
  <si>
    <t>StoreLeader400</t>
  </si>
  <si>
    <t>StoreLeader401</t>
  </si>
  <si>
    <t>StoreLeader402</t>
  </si>
  <si>
    <t>StoreLeader403</t>
  </si>
  <si>
    <t>StoreLeader404</t>
  </si>
  <si>
    <t>StoreLeader405</t>
  </si>
  <si>
    <t>StoreLeader406</t>
  </si>
  <si>
    <t>StoreLeader407</t>
  </si>
  <si>
    <t>StoreLeader408</t>
  </si>
  <si>
    <t>StoreLeader409</t>
  </si>
  <si>
    <t>StoreLeader410</t>
  </si>
  <si>
    <t>StoreLeader411</t>
  </si>
  <si>
    <t>StoreLeader412</t>
  </si>
  <si>
    <t>StoreLeader413</t>
  </si>
  <si>
    <t>StoreLeader414</t>
  </si>
  <si>
    <t>StoreLeader415</t>
  </si>
  <si>
    <t>StoreLeader416</t>
  </si>
  <si>
    <t>StoreLeader417</t>
  </si>
  <si>
    <t>StoreLeader418</t>
  </si>
  <si>
    <t>StoreLeader419</t>
  </si>
  <si>
    <t>StoreLeader420</t>
  </si>
  <si>
    <t>StoreLeader421</t>
  </si>
  <si>
    <t>StoreLeader422</t>
  </si>
  <si>
    <t>StoreLeader423</t>
  </si>
  <si>
    <t>StoreLeader424</t>
  </si>
  <si>
    <t>StoreLeader425</t>
  </si>
  <si>
    <t>StoreLeader426</t>
  </si>
  <si>
    <t>StoreLeader427</t>
  </si>
  <si>
    <t>StoreLeader428</t>
  </si>
  <si>
    <t>StoreLeader429</t>
  </si>
  <si>
    <t>StoreLeader430</t>
  </si>
  <si>
    <t>StoreLeader431</t>
  </si>
  <si>
    <t>StoreLeader432</t>
  </si>
  <si>
    <t>StoreLeader433</t>
  </si>
  <si>
    <t>StoreLeader434</t>
  </si>
  <si>
    <t>StoreLeader435</t>
  </si>
  <si>
    <t>StoreLeader436</t>
  </si>
  <si>
    <t>StoreLeader437</t>
  </si>
  <si>
    <t>StoreLeader438</t>
  </si>
  <si>
    <t>StoreLeader439</t>
  </si>
  <si>
    <t>StoreLeader440</t>
  </si>
  <si>
    <t>StoreLeader441</t>
  </si>
  <si>
    <t>Area Manager1</t>
  </si>
  <si>
    <t>Area Manager2</t>
  </si>
  <si>
    <t>Area Manager3</t>
  </si>
  <si>
    <t>Area Manager4</t>
  </si>
  <si>
    <t>Area Manager5</t>
  </si>
  <si>
    <t>Area Manager6</t>
  </si>
  <si>
    <t>Area Manager7</t>
  </si>
  <si>
    <t>Area Manager8</t>
  </si>
  <si>
    <t>Area Manager9</t>
  </si>
  <si>
    <t>Area Manager10</t>
  </si>
  <si>
    <t>Area Manager11</t>
  </si>
  <si>
    <t>Area Manager12</t>
  </si>
  <si>
    <t>Area Manager13</t>
  </si>
  <si>
    <t>Area Manager14</t>
  </si>
  <si>
    <t>Area Manager15</t>
  </si>
  <si>
    <t>Area Manager16</t>
  </si>
  <si>
    <t>Area Manager17</t>
  </si>
  <si>
    <t>Area Manager18</t>
  </si>
  <si>
    <t>Area Manager19</t>
  </si>
  <si>
    <t>Area Manager20</t>
  </si>
  <si>
    <t>Area Manager21</t>
  </si>
  <si>
    <t>Area Manager22</t>
  </si>
  <si>
    <t>Area Manager23</t>
  </si>
  <si>
    <t>Area Manager24</t>
  </si>
  <si>
    <t>Area Manager25</t>
  </si>
  <si>
    <t>Area Manager26</t>
  </si>
  <si>
    <t>Area Manager27</t>
  </si>
  <si>
    <t>Area Manager28</t>
  </si>
  <si>
    <t>Area Manager29</t>
  </si>
  <si>
    <t>Area Manager30</t>
  </si>
  <si>
    <t>Regional Manager1</t>
  </si>
  <si>
    <t>Regional Manager2</t>
  </si>
  <si>
    <t>Regional Manager3</t>
  </si>
  <si>
    <t>Regional Manager4</t>
  </si>
  <si>
    <t>Regional Manager5</t>
  </si>
  <si>
    <t>Regional Manager6</t>
  </si>
  <si>
    <t>Regional Manager7</t>
  </si>
  <si>
    <t>Regional Manager8</t>
  </si>
  <si>
    <t>Store Name1</t>
  </si>
  <si>
    <t>Store Name2</t>
  </si>
  <si>
    <t>Store Name3</t>
  </si>
  <si>
    <t>Store Name4</t>
  </si>
  <si>
    <t>Store Name5</t>
  </si>
  <si>
    <t>Store Name6</t>
  </si>
  <si>
    <t>Store Name7</t>
  </si>
  <si>
    <t>Store Name8</t>
  </si>
  <si>
    <t>Store Name9</t>
  </si>
  <si>
    <t>Store Name10</t>
  </si>
  <si>
    <t>Store Name11</t>
  </si>
  <si>
    <t>Store Name12</t>
  </si>
  <si>
    <t>Store Name13</t>
  </si>
  <si>
    <t>Store Name14</t>
  </si>
  <si>
    <t>Store Name15</t>
  </si>
  <si>
    <t>Store Name16</t>
  </si>
  <si>
    <t>Store Name17</t>
  </si>
  <si>
    <t>Store Name18</t>
  </si>
  <si>
    <t>Store Name19</t>
  </si>
  <si>
    <t>Store Name20</t>
  </si>
  <si>
    <t>Store Name21</t>
  </si>
  <si>
    <t>Store Name22</t>
  </si>
  <si>
    <t>Store Name23</t>
  </si>
  <si>
    <t>Store Name24</t>
  </si>
  <si>
    <t>Store Name25</t>
  </si>
  <si>
    <t>Store Name26</t>
  </si>
  <si>
    <t>Store Name27</t>
  </si>
  <si>
    <t>Store Name28</t>
  </si>
  <si>
    <t>Store Name29</t>
  </si>
  <si>
    <t>Store Name30</t>
  </si>
  <si>
    <t>Store Name31</t>
  </si>
  <si>
    <t>Store Name32</t>
  </si>
  <si>
    <t>Store Name33</t>
  </si>
  <si>
    <t>Store Name34</t>
  </si>
  <si>
    <t>Store Name35</t>
  </si>
  <si>
    <t>Store Name36</t>
  </si>
  <si>
    <t>Store Name37</t>
  </si>
  <si>
    <t>Store Name38</t>
  </si>
  <si>
    <t>Store Name39</t>
  </si>
  <si>
    <t>Store Name40</t>
  </si>
  <si>
    <t>Store Name41</t>
  </si>
  <si>
    <t>Store Name42</t>
  </si>
  <si>
    <t>Store Name43</t>
  </si>
  <si>
    <t>Store Name44</t>
  </si>
  <si>
    <t>Store Name45</t>
  </si>
  <si>
    <t>Store Name46</t>
  </si>
  <si>
    <t>Store Name47</t>
  </si>
  <si>
    <t>Store Name48</t>
  </si>
  <si>
    <t>Store Name49</t>
  </si>
  <si>
    <t>Store Name50</t>
  </si>
  <si>
    <t>Store Name51</t>
  </si>
  <si>
    <t>Store Name52</t>
  </si>
  <si>
    <t>Store Name53</t>
  </si>
  <si>
    <t>Store Name54</t>
  </si>
  <si>
    <t>Store Name55</t>
  </si>
  <si>
    <t>Store Name56</t>
  </si>
  <si>
    <t>Store Name57</t>
  </si>
  <si>
    <t>Store Name58</t>
  </si>
  <si>
    <t>Store Name59</t>
  </si>
  <si>
    <t>Store Name60</t>
  </si>
  <si>
    <t>Store Name61</t>
  </si>
  <si>
    <t>Store Name62</t>
  </si>
  <si>
    <t>Store Name63</t>
  </si>
  <si>
    <t>Store Name64</t>
  </si>
  <si>
    <t>Store Name65</t>
  </si>
  <si>
    <t>Store Name66</t>
  </si>
  <si>
    <t>Store Name67</t>
  </si>
  <si>
    <t>Store Name68</t>
  </si>
  <si>
    <t>Store Name69</t>
  </si>
  <si>
    <t>Store Name70</t>
  </si>
  <si>
    <t>Store Name71</t>
  </si>
  <si>
    <t>Store Name72</t>
  </si>
  <si>
    <t>Store Name73</t>
  </si>
  <si>
    <t>Store Name74</t>
  </si>
  <si>
    <t>Store Name75</t>
  </si>
  <si>
    <t>Store Name76</t>
  </si>
  <si>
    <t>Store Name77</t>
  </si>
  <si>
    <t>Store Name78</t>
  </si>
  <si>
    <t>Store Name79</t>
  </si>
  <si>
    <t>Store Name80</t>
  </si>
  <si>
    <t>Store Name81</t>
  </si>
  <si>
    <t>Store Name82</t>
  </si>
  <si>
    <t>Store Name83</t>
  </si>
  <si>
    <t>Store Name84</t>
  </si>
  <si>
    <t>Store Name85</t>
  </si>
  <si>
    <t>Store Name86</t>
  </si>
  <si>
    <t>Store Name87</t>
  </si>
  <si>
    <t>Store Name88</t>
  </si>
  <si>
    <t>Store Name89</t>
  </si>
  <si>
    <t>Store Name90</t>
  </si>
  <si>
    <t>Store Name91</t>
  </si>
  <si>
    <t>Store Name92</t>
  </si>
  <si>
    <t>Store Name93</t>
  </si>
  <si>
    <t>Store Name94</t>
  </si>
  <si>
    <t>Store Name95</t>
  </si>
  <si>
    <t>Store Name96</t>
  </si>
  <si>
    <t>Store Name97</t>
  </si>
  <si>
    <t>Store Name98</t>
  </si>
  <si>
    <t>Store Name99</t>
  </si>
  <si>
    <t>Store Name100</t>
  </si>
  <si>
    <t>Store Name101</t>
  </si>
  <si>
    <t>Store Name102</t>
  </si>
  <si>
    <t>Store Name103</t>
  </si>
  <si>
    <t>Store Name104</t>
  </si>
  <si>
    <t>Store Name105</t>
  </si>
  <si>
    <t>Store Name106</t>
  </si>
  <si>
    <t>Store Name107</t>
  </si>
  <si>
    <t>Store Name108</t>
  </si>
  <si>
    <t>Store Name109</t>
  </si>
  <si>
    <t>Store Name110</t>
  </si>
  <si>
    <t>Store Name111</t>
  </si>
  <si>
    <t>Store Name112</t>
  </si>
  <si>
    <t>Store Name113</t>
  </si>
  <si>
    <t>Store Name114</t>
  </si>
  <si>
    <t>Store Name115</t>
  </si>
  <si>
    <t>Store Name116</t>
  </si>
  <si>
    <t>Store Name117</t>
  </si>
  <si>
    <t>Store Name118</t>
  </si>
  <si>
    <t>Store Name119</t>
  </si>
  <si>
    <t>Store Name120</t>
  </si>
  <si>
    <t>Store Name121</t>
  </si>
  <si>
    <t>Store Name122</t>
  </si>
  <si>
    <t>Store Name123</t>
  </si>
  <si>
    <t>Store Name124</t>
  </si>
  <si>
    <t>Store Name125</t>
  </si>
  <si>
    <t>Store Name126</t>
  </si>
  <si>
    <t>Store Name127</t>
  </si>
  <si>
    <t>Store Name128</t>
  </si>
  <si>
    <t>Store Name129</t>
  </si>
  <si>
    <t>Store Name130</t>
  </si>
  <si>
    <t>Store Name131</t>
  </si>
  <si>
    <t>Store Name132</t>
  </si>
  <si>
    <t>Store Name133</t>
  </si>
  <si>
    <t>Store Name134</t>
  </si>
  <si>
    <t>Store Name135</t>
  </si>
  <si>
    <t>Store Name136</t>
  </si>
  <si>
    <t>Store Name137</t>
  </si>
  <si>
    <t>Store Name138</t>
  </si>
  <si>
    <t>Store Name139</t>
  </si>
  <si>
    <t>Store Name140</t>
  </si>
  <si>
    <t>Store Name141</t>
  </si>
  <si>
    <t>Store Name142</t>
  </si>
  <si>
    <t>Store Name143</t>
  </si>
  <si>
    <t>Store Name144</t>
  </si>
  <si>
    <t>Store Name145</t>
  </si>
  <si>
    <t>Store Name146</t>
  </si>
  <si>
    <t>Store Name147</t>
  </si>
  <si>
    <t>Store Name148</t>
  </si>
  <si>
    <t>Store Name149</t>
  </si>
  <si>
    <t>Store Name150</t>
  </si>
  <si>
    <t>Store Name151</t>
  </si>
  <si>
    <t>Store Name152</t>
  </si>
  <si>
    <t>Store Name153</t>
  </si>
  <si>
    <t>Store Name154</t>
  </si>
  <si>
    <t>Store Name155</t>
  </si>
  <si>
    <t>Store Name156</t>
  </si>
  <si>
    <t>Store Name157</t>
  </si>
  <si>
    <t>Store Name158</t>
  </si>
  <si>
    <t>Store Name159</t>
  </si>
  <si>
    <t>Store Name160</t>
  </si>
  <si>
    <t>Store Name161</t>
  </si>
  <si>
    <t>Store Name162</t>
  </si>
  <si>
    <t>Store Name163</t>
  </si>
  <si>
    <t>Store Name164</t>
  </si>
  <si>
    <t>Store Name165</t>
  </si>
  <si>
    <t>Store Name166</t>
  </si>
  <si>
    <t>Store Name167</t>
  </si>
  <si>
    <t>Store Name168</t>
  </si>
  <si>
    <t>Store Name169</t>
  </si>
  <si>
    <t>Store Name170</t>
  </si>
  <si>
    <t>Store Name171</t>
  </si>
  <si>
    <t>Store Name172</t>
  </si>
  <si>
    <t>Store Name173</t>
  </si>
  <si>
    <t>Store Name174</t>
  </si>
  <si>
    <t>Store Name175</t>
  </si>
  <si>
    <t>Store Name176</t>
  </si>
  <si>
    <t>Store Name177</t>
  </si>
  <si>
    <t>Store Name178</t>
  </si>
  <si>
    <t>Store Name179</t>
  </si>
  <si>
    <t>Store Name180</t>
  </si>
  <si>
    <t>Store Name181</t>
  </si>
  <si>
    <t>Store Name182</t>
  </si>
  <si>
    <t>Store Name183</t>
  </si>
  <si>
    <t>Store Name184</t>
  </si>
  <si>
    <t>Store Name185</t>
  </si>
  <si>
    <t>Store Name186</t>
  </si>
  <si>
    <t>Store Name187</t>
  </si>
  <si>
    <t>Store Name188</t>
  </si>
  <si>
    <t>Store Name189</t>
  </si>
  <si>
    <t>Store Name190</t>
  </si>
  <si>
    <t>Store Name191</t>
  </si>
  <si>
    <t>Store Name192</t>
  </si>
  <si>
    <t>Store Name193</t>
  </si>
  <si>
    <t>Store Name194</t>
  </si>
  <si>
    <t>Store Name195</t>
  </si>
  <si>
    <t>Store Name196</t>
  </si>
  <si>
    <t>Store Name197</t>
  </si>
  <si>
    <t>Store Name198</t>
  </si>
  <si>
    <t>Store Name199</t>
  </si>
  <si>
    <t>Store Name200</t>
  </si>
  <si>
    <t>Store Name201</t>
  </si>
  <si>
    <t>Store Name202</t>
  </si>
  <si>
    <t>Store Name203</t>
  </si>
  <si>
    <t>Store Name204</t>
  </si>
  <si>
    <t>Store Name205</t>
  </si>
  <si>
    <t>Store Name206</t>
  </si>
  <si>
    <t>Store Name207</t>
  </si>
  <si>
    <t>Store Name208</t>
  </si>
  <si>
    <t>Store Name209</t>
  </si>
  <si>
    <t>Store Name210</t>
  </si>
  <si>
    <t>Store Name211</t>
  </si>
  <si>
    <t>Store Name212</t>
  </si>
  <si>
    <t>Store Name213</t>
  </si>
  <si>
    <t>Store Name214</t>
  </si>
  <si>
    <t>Store Name215</t>
  </si>
  <si>
    <t>Store Name216</t>
  </si>
  <si>
    <t>Store Name217</t>
  </si>
  <si>
    <t>Store Name218</t>
  </si>
  <si>
    <t>Store Name219</t>
  </si>
  <si>
    <t>Store Name220</t>
  </si>
  <si>
    <t>Store Name221</t>
  </si>
  <si>
    <t>Store Name222</t>
  </si>
  <si>
    <t>Store Name223</t>
  </si>
  <si>
    <t>Store Name224</t>
  </si>
  <si>
    <t>Store Name225</t>
  </si>
  <si>
    <t>Store Name226</t>
  </si>
  <si>
    <t>Store Name227</t>
  </si>
  <si>
    <t>Store Name228</t>
  </si>
  <si>
    <t>Store Name229</t>
  </si>
  <si>
    <t>Store Name230</t>
  </si>
  <si>
    <t>Store Name231</t>
  </si>
  <si>
    <t>Store Name232</t>
  </si>
  <si>
    <t>Store Name233</t>
  </si>
  <si>
    <t>Store Name234</t>
  </si>
  <si>
    <t>Store Name235</t>
  </si>
  <si>
    <t>Store Name236</t>
  </si>
  <si>
    <t>Store Name237</t>
  </si>
  <si>
    <t>Store Name238</t>
  </si>
  <si>
    <t>Store Name239</t>
  </si>
  <si>
    <t>Store Name240</t>
  </si>
  <si>
    <t>Store Name241</t>
  </si>
  <si>
    <t>Store Name242</t>
  </si>
  <si>
    <t>Store Name243</t>
  </si>
  <si>
    <t>Store Name244</t>
  </si>
  <si>
    <t>Store Name245</t>
  </si>
  <si>
    <t>Store Name246</t>
  </si>
  <si>
    <t>Store Name247</t>
  </si>
  <si>
    <t>Store Name248</t>
  </si>
  <si>
    <t>Store Name249</t>
  </si>
  <si>
    <t>Store Name250</t>
  </si>
  <si>
    <t>Store Name251</t>
  </si>
  <si>
    <t>Store Name252</t>
  </si>
  <si>
    <t>Store Name253</t>
  </si>
  <si>
    <t>Store Name254</t>
  </si>
  <si>
    <t>Store Name255</t>
  </si>
  <si>
    <t>Store Name256</t>
  </si>
  <si>
    <t>Store Name257</t>
  </si>
  <si>
    <t>Store Name258</t>
  </si>
  <si>
    <t>Store Name259</t>
  </si>
  <si>
    <t>Store Name260</t>
  </si>
  <si>
    <t>Store Name261</t>
  </si>
  <si>
    <t>Store Name262</t>
  </si>
  <si>
    <t>Store Name263</t>
  </si>
  <si>
    <t>Store Name264</t>
  </si>
  <si>
    <t>Store Name265</t>
  </si>
  <si>
    <t>Store Name266</t>
  </si>
  <si>
    <t>Store Name267</t>
  </si>
  <si>
    <t>Store Name268</t>
  </si>
  <si>
    <t>Store Name269</t>
  </si>
  <si>
    <t>Store Name270</t>
  </si>
  <si>
    <t>Store Name271</t>
  </si>
  <si>
    <t>Store Name272</t>
  </si>
  <si>
    <t>Store Name273</t>
  </si>
  <si>
    <t>Store Name274</t>
  </si>
  <si>
    <t>Store Name275</t>
  </si>
  <si>
    <t>Store Name276</t>
  </si>
  <si>
    <t>Store Name277</t>
  </si>
  <si>
    <t>Store Name278</t>
  </si>
  <si>
    <t>Store Name279</t>
  </si>
  <si>
    <t>Store Name280</t>
  </si>
  <si>
    <t>Store Name281</t>
  </si>
  <si>
    <t>Store Name282</t>
  </si>
  <si>
    <t>Store Name283</t>
  </si>
  <si>
    <t>Store Name284</t>
  </si>
  <si>
    <t>Store Name285</t>
  </si>
  <si>
    <t>Store Name286</t>
  </si>
  <si>
    <t>Store Name287</t>
  </si>
  <si>
    <t>Store Name288</t>
  </si>
  <si>
    <t>Store Name289</t>
  </si>
  <si>
    <t>Store Name290</t>
  </si>
  <si>
    <t>Store Name291</t>
  </si>
  <si>
    <t>Store Name292</t>
  </si>
  <si>
    <t>Store Name293</t>
  </si>
  <si>
    <t>Store Name294</t>
  </si>
  <si>
    <t>Store Name295</t>
  </si>
  <si>
    <t>Store Name296</t>
  </si>
  <si>
    <t>Store Name297</t>
  </si>
  <si>
    <t>Store Name298</t>
  </si>
  <si>
    <t>Store Name299</t>
  </si>
  <si>
    <t>Store Name300</t>
  </si>
  <si>
    <t>Store Name301</t>
  </si>
  <si>
    <t>Store Name302</t>
  </si>
  <si>
    <t>Store Name303</t>
  </si>
  <si>
    <t>Store Name304</t>
  </si>
  <si>
    <t>Store Name305</t>
  </si>
  <si>
    <t>Store Name306</t>
  </si>
  <si>
    <t>Store Name307</t>
  </si>
  <si>
    <t>Store Name308</t>
  </si>
  <si>
    <t>Store Name309</t>
  </si>
  <si>
    <t>Store Name310</t>
  </si>
  <si>
    <t>Store Name311</t>
  </si>
  <si>
    <t>Store Name312</t>
  </si>
  <si>
    <t>Store Name313</t>
  </si>
  <si>
    <t>Store Name314</t>
  </si>
  <si>
    <t>Store Name315</t>
  </si>
  <si>
    <t>Store Name316</t>
  </si>
  <si>
    <t>Store Name317</t>
  </si>
  <si>
    <t>Store Name318</t>
  </si>
  <si>
    <t>Store Name319</t>
  </si>
  <si>
    <t>Store Name320</t>
  </si>
  <si>
    <t>Store Name321</t>
  </si>
  <si>
    <t>Store Name322</t>
  </si>
  <si>
    <t>Store Name323</t>
  </si>
  <si>
    <t>Store Name324</t>
  </si>
  <si>
    <t>Store Name325</t>
  </si>
  <si>
    <t>Store Name326</t>
  </si>
  <si>
    <t>Store Name327</t>
  </si>
  <si>
    <t>Store Name328</t>
  </si>
  <si>
    <t>Store Name329</t>
  </si>
  <si>
    <t>Store Name330</t>
  </si>
  <si>
    <t>Store Name331</t>
  </si>
  <si>
    <t>Store Name332</t>
  </si>
  <si>
    <t>Store Name333</t>
  </si>
  <si>
    <t>Store Name334</t>
  </si>
  <si>
    <t>Store Name335</t>
  </si>
  <si>
    <t>Store Name336</t>
  </si>
  <si>
    <t>Store Name337</t>
  </si>
  <si>
    <t>Store Name338</t>
  </si>
  <si>
    <t>Store Name339</t>
  </si>
  <si>
    <t>Store Name340</t>
  </si>
  <si>
    <t>Store Name341</t>
  </si>
  <si>
    <t>Store Name342</t>
  </si>
  <si>
    <t>Store Name343</t>
  </si>
  <si>
    <t>Store Name344</t>
  </si>
  <si>
    <t>Store Name345</t>
  </si>
  <si>
    <t>Store Name346</t>
  </si>
  <si>
    <t>Store Name347</t>
  </si>
  <si>
    <t>Store Name348</t>
  </si>
  <si>
    <t>Store Name349</t>
  </si>
  <si>
    <t>Store Name350</t>
  </si>
  <si>
    <t>Store Name351</t>
  </si>
  <si>
    <t>Store Name352</t>
  </si>
  <si>
    <t>Store Name353</t>
  </si>
  <si>
    <t>Store Name354</t>
  </si>
  <si>
    <t>Store Name355</t>
  </si>
  <si>
    <t>Store Name356</t>
  </si>
  <si>
    <t>Store Name357</t>
  </si>
  <si>
    <t>Store Name358</t>
  </si>
  <si>
    <t>Store Name359</t>
  </si>
  <si>
    <t>Store Name360</t>
  </si>
  <si>
    <t>Store Name361</t>
  </si>
  <si>
    <t>Store Name362</t>
  </si>
  <si>
    <t>Store Name363</t>
  </si>
  <si>
    <t>Store Name364</t>
  </si>
  <si>
    <t>Store Name365</t>
  </si>
  <si>
    <t>Store Name366</t>
  </si>
  <si>
    <t>Store Name367</t>
  </si>
  <si>
    <t>Store Name368</t>
  </si>
  <si>
    <t>Store Name369</t>
  </si>
  <si>
    <t>Store Name370</t>
  </si>
  <si>
    <t>Store Name371</t>
  </si>
  <si>
    <t>Store Name372</t>
  </si>
  <si>
    <t>Store Name373</t>
  </si>
  <si>
    <t>Store Name374</t>
  </si>
  <si>
    <t>Store Name375</t>
  </si>
  <si>
    <t>Store Name376</t>
  </si>
  <si>
    <t>Store Name377</t>
  </si>
  <si>
    <t>Store Name378</t>
  </si>
  <si>
    <t>Store Name379</t>
  </si>
  <si>
    <t>Store Name380</t>
  </si>
  <si>
    <t>Store Name381</t>
  </si>
  <si>
    <t>Store Name382</t>
  </si>
  <si>
    <t>Store Name383</t>
  </si>
  <si>
    <t>Store Name384</t>
  </si>
  <si>
    <t>Store Name385</t>
  </si>
  <si>
    <t>Store Name386</t>
  </si>
  <si>
    <t>Store Name387</t>
  </si>
  <si>
    <t>Store Name388</t>
  </si>
  <si>
    <t>Store Name389</t>
  </si>
  <si>
    <t>Store Name390</t>
  </si>
  <si>
    <t>Store Name391</t>
  </si>
  <si>
    <t>Store Name392</t>
  </si>
  <si>
    <t>Store Name393</t>
  </si>
  <si>
    <t>Store Name394</t>
  </si>
  <si>
    <t>Store Name395</t>
  </si>
  <si>
    <t>Store Name396</t>
  </si>
  <si>
    <t>Store Name397</t>
  </si>
  <si>
    <t>Store Name398</t>
  </si>
  <si>
    <t>Store Name399</t>
  </si>
  <si>
    <t>Store Name400</t>
  </si>
  <si>
    <t>Store Name401</t>
  </si>
  <si>
    <t>Store Name402</t>
  </si>
  <si>
    <t>Store Name403</t>
  </si>
  <si>
    <t>Store Name404</t>
  </si>
  <si>
    <t>Store Name405</t>
  </si>
  <si>
    <t>Store Name406</t>
  </si>
  <si>
    <t>Store Name407</t>
  </si>
  <si>
    <t>Store Name408</t>
  </si>
  <si>
    <t>Store Name409</t>
  </si>
  <si>
    <t>Store Name410</t>
  </si>
  <si>
    <t>Store Name411</t>
  </si>
  <si>
    <t>Store Name412</t>
  </si>
  <si>
    <t>Store Name413</t>
  </si>
  <si>
    <t>Store Name414</t>
  </si>
  <si>
    <t>Store Name415</t>
  </si>
  <si>
    <t>Store Name416</t>
  </si>
  <si>
    <t>Store Name417</t>
  </si>
  <si>
    <t>Store Name418</t>
  </si>
  <si>
    <t>Store Name419</t>
  </si>
  <si>
    <t>Store Name420</t>
  </si>
  <si>
    <t>Store Name421</t>
  </si>
  <si>
    <t>Store Name422</t>
  </si>
  <si>
    <t>Store Name423</t>
  </si>
  <si>
    <t>Store Name424</t>
  </si>
  <si>
    <t>Store Name425</t>
  </si>
  <si>
    <t>Store Name426</t>
  </si>
  <si>
    <t>Store Name427</t>
  </si>
  <si>
    <t>Store Name428</t>
  </si>
  <si>
    <t>Store Name429</t>
  </si>
  <si>
    <t>Store Name430</t>
  </si>
  <si>
    <t>Store Name431</t>
  </si>
  <si>
    <t>Store Name432</t>
  </si>
  <si>
    <t>Store Name433</t>
  </si>
  <si>
    <t>Store Name434</t>
  </si>
  <si>
    <t>Store Name435</t>
  </si>
  <si>
    <t>Store Name436</t>
  </si>
  <si>
    <t>Store Name437</t>
  </si>
  <si>
    <t>Store Name438</t>
  </si>
  <si>
    <t>Store Name439</t>
  </si>
  <si>
    <t>Store Name440</t>
  </si>
  <si>
    <t>Store Name441</t>
  </si>
  <si>
    <t>Month A</t>
  </si>
  <si>
    <t>Row Labels</t>
  </si>
  <si>
    <t>April</t>
  </si>
  <si>
    <t>February</t>
  </si>
  <si>
    <t>January</t>
  </si>
  <si>
    <t>June</t>
  </si>
  <si>
    <t>March</t>
  </si>
  <si>
    <t>May</t>
  </si>
  <si>
    <t>Grand Total</t>
  </si>
  <si>
    <t>% Achievement</t>
  </si>
  <si>
    <t>Salary Ratio</t>
  </si>
  <si>
    <t>Profit Ratio</t>
  </si>
  <si>
    <t>Status Salary Ratio</t>
  </si>
  <si>
    <t>Profit Status</t>
  </si>
  <si>
    <t>Gap</t>
  </si>
  <si>
    <t>Achievement Status</t>
  </si>
  <si>
    <t>Status Profitability</t>
  </si>
  <si>
    <t>Store Age (Days)</t>
  </si>
  <si>
    <t>Store Age (Months)</t>
  </si>
  <si>
    <t>Category of Months</t>
  </si>
  <si>
    <t>Sum of Profit (EBIT)</t>
  </si>
  <si>
    <t>Actual</t>
  </si>
  <si>
    <t>Target</t>
  </si>
  <si>
    <t>Efficient</t>
  </si>
  <si>
    <t>Needs Attention</t>
  </si>
  <si>
    <t>Too High</t>
  </si>
  <si>
    <t>Average of Salary Ratio</t>
  </si>
  <si>
    <t>Profit</t>
  </si>
  <si>
    <t>Sum of Profit</t>
  </si>
  <si>
    <t>Loss</t>
  </si>
  <si>
    <t>Monthly Performance Dashboard: Sales, Profit, and Cost Insights</t>
  </si>
  <si>
    <t>Store Name</t>
  </si>
  <si>
    <t>Count of Profit Status</t>
  </si>
  <si>
    <t>Total</t>
  </si>
  <si>
    <t>Achieved</t>
  </si>
  <si>
    <t>Almost Achieve</t>
  </si>
  <si>
    <t>Needs Improvement</t>
  </si>
  <si>
    <t>Count of Achievement Status</t>
  </si>
  <si>
    <t>Achievement Status (T&amp;A)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</si>
</sst>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164" formatCode="&quot;Rp&quot;#,##0;\-&quot;Rp&quot;#,##0"/>
    <numFmt numFmtId="165" formatCode="_(* #,##0_);_(* \(#,##0\);_(* &quot;-&quot;??_);_(@_)"/>
  </numFmts>
  <fonts count="12" x14ac:knownFonts="1">
    <font>
      <sz val="11"/>
      <color theme="1"/>
      <name val="Calibri"/>
      <family val="2"/>
      <scheme val="minor"/>
    </font>
    <font>
      <sz val="10"/>
      <name val="Arial"/>
      <family val="2"/>
      <charset val="1"/>
    </font>
    <font>
      <sz val="11"/>
      <color indexed="8"/>
      <name val="Calibri"/>
      <family val="2"/>
      <charset val="1"/>
    </font>
    <font>
      <sz val="11"/>
      <color theme="1"/>
      <name val="Calibri"/>
      <family val="2"/>
      <scheme val="minor"/>
    </font>
    <font>
      <b/>
      <sz val="11"/>
      <color theme="1"/>
      <name val="Calibri"/>
      <family val="2"/>
      <scheme val="minor"/>
    </font>
    <font>
      <b/>
      <sz val="11"/>
      <color indexed="8"/>
      <name val="Calibri"/>
      <family val="2"/>
    </font>
    <font>
      <sz val="8"/>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20"/>
      <color theme="1"/>
      <name val="Calibri"/>
      <family val="2"/>
      <scheme val="minor"/>
    </font>
    <font>
      <b/>
      <sz val="21"/>
      <color theme="1"/>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9" tint="0.39997558519241921"/>
        <bgColor indexed="64"/>
      </patternFill>
    </fill>
  </fills>
  <borders count="10">
    <border>
      <left/>
      <right/>
      <top/>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s>
  <cellStyleXfs count="9">
    <xf numFmtId="0" fontId="0" fillId="0" borderId="0"/>
    <xf numFmtId="0" fontId="1" fillId="0" borderId="0"/>
    <xf numFmtId="0" fontId="2" fillId="0" borderId="0"/>
    <xf numFmtId="9" fontId="2" fillId="0" borderId="0"/>
    <xf numFmtId="41" fontId="3" fillId="0" borderId="0" applyFont="0" applyFill="0" applyBorder="0" applyAlignment="0" applyProtection="0"/>
    <xf numFmtId="9" fontId="3" fillId="0" borderId="0" applyFon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0" applyNumberFormat="0" applyBorder="0" applyAlignment="0" applyProtection="0"/>
  </cellStyleXfs>
  <cellXfs count="37">
    <xf numFmtId="0" fontId="0" fillId="0" borderId="0" xfId="0"/>
    <xf numFmtId="0" fontId="2" fillId="0" borderId="0" xfId="2"/>
    <xf numFmtId="0" fontId="0" fillId="0" borderId="0" xfId="0" applyAlignment="1">
      <alignment horizontal="left"/>
    </xf>
    <xf numFmtId="0" fontId="5" fillId="2" borderId="1" xfId="2" applyFont="1" applyFill="1" applyBorder="1" applyAlignment="1">
      <alignment horizontal="center"/>
    </xf>
    <xf numFmtId="0" fontId="2" fillId="0" borderId="0" xfId="2" applyAlignment="1">
      <alignment horizontal="center"/>
    </xf>
    <xf numFmtId="14" fontId="5" fillId="2" borderId="1" xfId="2" applyNumberFormat="1" applyFont="1" applyFill="1" applyBorder="1" applyAlignment="1">
      <alignment horizontal="center"/>
    </xf>
    <xf numFmtId="14" fontId="2" fillId="0" borderId="0" xfId="2" applyNumberFormat="1"/>
    <xf numFmtId="41" fontId="2" fillId="0" borderId="0" xfId="4" applyFont="1"/>
    <xf numFmtId="0" fontId="0" fillId="0" borderId="0" xfId="0" pivotButton="1"/>
    <xf numFmtId="9" fontId="2" fillId="0" borderId="0" xfId="5" applyFont="1"/>
    <xf numFmtId="165" fontId="0" fillId="0" borderId="0" xfId="0" applyNumberFormat="1"/>
    <xf numFmtId="9" fontId="0" fillId="0" borderId="0" xfId="0" applyNumberFormat="1"/>
    <xf numFmtId="0" fontId="0" fillId="6" borderId="0" xfId="0" applyFill="1"/>
    <xf numFmtId="0" fontId="0" fillId="7" borderId="0" xfId="0" applyFill="1"/>
    <xf numFmtId="0" fontId="7" fillId="3" borderId="3" xfId="6" applyBorder="1"/>
    <xf numFmtId="0" fontId="8" fillId="4" borderId="7" xfId="7" applyBorder="1"/>
    <xf numFmtId="0" fontId="7" fillId="3" borderId="0" xfId="6" applyBorder="1"/>
    <xf numFmtId="0" fontId="9" fillId="5" borderId="0" xfId="8" applyBorder="1"/>
    <xf numFmtId="0" fontId="8" fillId="4" borderId="0" xfId="7" applyBorder="1"/>
    <xf numFmtId="0" fontId="4" fillId="6" borderId="4" xfId="0" applyFont="1" applyFill="1" applyBorder="1"/>
    <xf numFmtId="0" fontId="4" fillId="6" borderId="5" xfId="0" applyFont="1" applyFill="1" applyBorder="1"/>
    <xf numFmtId="0" fontId="0" fillId="6" borderId="2" xfId="0" applyFill="1" applyBorder="1"/>
    <xf numFmtId="0" fontId="0" fillId="6" borderId="6" xfId="0" applyFill="1" applyBorder="1"/>
    <xf numFmtId="0" fontId="10" fillId="0" borderId="7" xfId="0" applyFont="1" applyBorder="1" applyAlignment="1">
      <alignment horizontal="center"/>
    </xf>
    <xf numFmtId="0" fontId="10" fillId="0" borderId="6" xfId="0" applyFont="1" applyBorder="1" applyAlignment="1">
      <alignment horizontal="center"/>
    </xf>
    <xf numFmtId="0" fontId="10" fillId="0" borderId="8" xfId="0" applyFont="1" applyBorder="1" applyAlignment="1">
      <alignment horizontal="center"/>
    </xf>
    <xf numFmtId="0" fontId="10" fillId="0" borderId="9" xfId="0" applyFont="1" applyBorder="1" applyAlignment="1">
      <alignment horizontal="center"/>
    </xf>
    <xf numFmtId="0" fontId="10" fillId="0" borderId="5" xfId="0" applyFont="1" applyBorder="1" applyAlignment="1">
      <alignment horizontal="center"/>
    </xf>
    <xf numFmtId="0" fontId="10" fillId="0" borderId="4" xfId="0" applyFont="1" applyBorder="1" applyAlignment="1">
      <alignment horizontal="center"/>
    </xf>
    <xf numFmtId="9" fontId="10" fillId="0" borderId="7" xfId="0" applyNumberFormat="1" applyFont="1" applyBorder="1" applyAlignment="1">
      <alignment horizontal="center"/>
    </xf>
    <xf numFmtId="0" fontId="11" fillId="0" borderId="0" xfId="0" applyFont="1" applyAlignment="1">
      <alignment horizontal="center" vertical="center"/>
    </xf>
    <xf numFmtId="164" fontId="10" fillId="0" borderId="7" xfId="4" applyNumberFormat="1" applyFont="1" applyBorder="1" applyAlignment="1">
      <alignment horizontal="center"/>
    </xf>
    <xf numFmtId="164" fontId="10" fillId="0" borderId="6" xfId="4" applyNumberFormat="1" applyFont="1" applyBorder="1" applyAlignment="1">
      <alignment horizontal="center"/>
    </xf>
    <xf numFmtId="164" fontId="10" fillId="0" borderId="8" xfId="4" applyNumberFormat="1" applyFont="1" applyBorder="1" applyAlignment="1">
      <alignment horizontal="center"/>
    </xf>
    <xf numFmtId="164" fontId="10" fillId="0" borderId="9" xfId="4" applyNumberFormat="1" applyFont="1" applyBorder="1" applyAlignment="1">
      <alignment horizontal="center"/>
    </xf>
    <xf numFmtId="164" fontId="10" fillId="0" borderId="5" xfId="4" applyNumberFormat="1" applyFont="1" applyBorder="1" applyAlignment="1">
      <alignment horizontal="center"/>
    </xf>
    <xf numFmtId="164" fontId="10" fillId="0" borderId="4" xfId="4" applyNumberFormat="1" applyFont="1" applyBorder="1" applyAlignment="1">
      <alignment horizontal="center"/>
    </xf>
  </cellXfs>
  <cellStyles count="9">
    <cellStyle name="Bad" xfId="7" builtinId="27"/>
    <cellStyle name="Comma [0]" xfId="4" builtinId="6"/>
    <cellStyle name="Excel Built-in Normal" xfId="2" xr:uid="{67412790-5A8D-4DA9-8F6F-E490FD4D0F79}"/>
    <cellStyle name="Good" xfId="6" builtinId="26"/>
    <cellStyle name="Neutral" xfId="8" builtinId="28"/>
    <cellStyle name="Normal" xfId="0" builtinId="0"/>
    <cellStyle name="Normal 2" xfId="1" xr:uid="{31D92A13-DACC-495F-BA8B-EC5B2CDD775B}"/>
    <cellStyle name="Percent" xfId="5" builtinId="5"/>
    <cellStyle name="Percent 2" xfId="3" xr:uid="{D6EB2898-B087-43C9-B7EE-FF3D829755C7}"/>
  </cellStyles>
  <dxfs count="44">
    <dxf>
      <fill>
        <patternFill patternType="solid">
          <fgColor indexed="64"/>
          <bgColor theme="0"/>
        </patternFill>
      </fill>
    </dxf>
    <dxf>
      <fill>
        <patternFill patternType="solid">
          <fgColor indexed="64"/>
          <bgColor theme="0"/>
        </patternFill>
      </fill>
    </dxf>
    <dxf>
      <border diagonalUp="0" diagonalDown="0">
        <left style="medium">
          <color indexed="64"/>
        </left>
        <right style="medium">
          <color indexed="64"/>
        </right>
        <top style="medium">
          <color indexed="64"/>
        </top>
        <bottom style="medium">
          <color indexed="64"/>
        </bottom>
      </border>
    </dxf>
    <dxf>
      <fill>
        <patternFill patternType="solid">
          <fgColor indexed="64"/>
          <bgColor theme="0"/>
        </patternFill>
      </fill>
    </dxf>
    <dxf>
      <fill>
        <patternFill patternType="solid">
          <fgColor indexed="64"/>
          <bgColor theme="0"/>
        </patternFill>
      </fill>
    </dxf>
    <dxf>
      <fill>
        <patternFill>
          <fgColor indexed="64"/>
          <bgColor theme="0"/>
        </patternFill>
      </fill>
      <border diagonalUp="0" diagonalDown="0" outline="0">
        <left style="thin">
          <color indexed="64"/>
        </left>
        <right/>
        <top style="thin">
          <color indexed="64"/>
        </top>
        <bottom style="thin">
          <color indexed="64"/>
        </bottom>
      </border>
    </dxf>
    <dxf>
      <fill>
        <patternFill>
          <fgColor indexed="64"/>
          <bgColor theme="0"/>
        </patternFill>
      </fill>
      <border diagonalUp="0" diagonalDown="0" outline="0">
        <left/>
        <right style="thin">
          <color indexed="64"/>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ill>
        <patternFill>
          <fgColor indexed="64"/>
          <bgColor theme="0"/>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fgColor indexed="64"/>
          <bgColor theme="0"/>
        </patternFill>
      </fill>
      <border diagonalUp="0" diagonalDown="0" outline="0">
        <left style="thin">
          <color indexed="64"/>
        </left>
        <right style="thin">
          <color indexed="64"/>
        </right>
        <top/>
        <bottom/>
      </bord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33" formatCode="_(* #,##0_);_(* \(#,##0\);_(* &quot;-&quot;_);_(@_)"/>
    </dxf>
    <dxf>
      <numFmt numFmtId="165" formatCode="_(* #,##0_);_(* \(#,##0\);_(* &quot;-&quot;??_);_(@_)"/>
    </dxf>
    <dxf>
      <numFmt numFmtId="165" formatCode="_(* #,##0_);_(* \(#,##0\);_(* &quot;-&quot;??_);_(@_)"/>
    </dxf>
    <dxf>
      <numFmt numFmtId="165" formatCode="_(* #,##0_);_(* \(#,##0\);_(* &quot;-&quot;??_);_(@_)"/>
    </dxf>
    <dxf>
      <font>
        <b val="0"/>
        <i val="0"/>
        <strike val="0"/>
        <condense val="0"/>
        <extend val="0"/>
        <outline val="0"/>
        <shadow val="0"/>
        <u val="none"/>
        <vertAlign val="baseline"/>
        <sz val="11"/>
        <color indexed="8"/>
        <name val="Calibri"/>
        <family val="2"/>
        <charset val="1"/>
        <scheme val="none"/>
      </font>
      <numFmt numFmtId="33" formatCode="_(* #,##0_);_(* \(#,##0\);_(* &quot;-&quot;_);_(@_)"/>
    </dxf>
    <dxf>
      <font>
        <b val="0"/>
        <i val="0"/>
        <strike val="0"/>
        <condense val="0"/>
        <extend val="0"/>
        <outline val="0"/>
        <shadow val="0"/>
        <u val="none"/>
        <vertAlign val="baseline"/>
        <sz val="11"/>
        <color indexed="8"/>
        <name val="Calibri"/>
        <family val="2"/>
        <charset val="1"/>
        <scheme val="none"/>
      </font>
    </dxf>
    <dxf>
      <font>
        <b val="0"/>
        <i val="0"/>
        <strike val="0"/>
        <condense val="0"/>
        <extend val="0"/>
        <outline val="0"/>
        <shadow val="0"/>
        <u val="none"/>
        <vertAlign val="baseline"/>
        <sz val="11"/>
        <color indexed="8"/>
        <name val="Calibri"/>
        <family val="2"/>
        <charset val="1"/>
        <scheme val="none"/>
      </font>
      <numFmt numFmtId="33" formatCode="_(* #,##0_);_(* \(#,##0\);_(* &quot;-&quot;_);_(@_)"/>
    </dxf>
    <dxf>
      <font>
        <b val="0"/>
        <i val="0"/>
        <strike val="0"/>
        <condense val="0"/>
        <extend val="0"/>
        <outline val="0"/>
        <shadow val="0"/>
        <u val="none"/>
        <vertAlign val="baseline"/>
        <sz val="11"/>
        <color indexed="8"/>
        <name val="Calibri"/>
        <family val="2"/>
        <charset val="1"/>
        <scheme val="none"/>
      </font>
      <numFmt numFmtId="33" formatCode="_(* #,##0_);_(* \(#,##0\);_(* &quot;-&quot;_);_(@_)"/>
    </dxf>
    <dxf>
      <font>
        <b val="0"/>
        <i val="0"/>
        <strike val="0"/>
        <condense val="0"/>
        <extend val="0"/>
        <outline val="0"/>
        <shadow val="0"/>
        <u val="none"/>
        <vertAlign val="baseline"/>
        <sz val="11"/>
        <color indexed="8"/>
        <name val="Calibri"/>
        <family val="2"/>
        <charset val="1"/>
        <scheme val="none"/>
      </font>
    </dxf>
    <dxf>
      <font>
        <b val="0"/>
        <i val="0"/>
        <strike val="0"/>
        <condense val="0"/>
        <extend val="0"/>
        <outline val="0"/>
        <shadow val="0"/>
        <u val="none"/>
        <vertAlign val="baseline"/>
        <sz val="11"/>
        <color indexed="8"/>
        <name val="Calibri"/>
        <family val="2"/>
        <charset val="1"/>
        <scheme val="none"/>
      </font>
      <numFmt numFmtId="13" formatCode="0%"/>
    </dxf>
    <dxf>
      <font>
        <b val="0"/>
        <i val="0"/>
        <strike val="0"/>
        <condense val="0"/>
        <extend val="0"/>
        <outline val="0"/>
        <shadow val="0"/>
        <u val="none"/>
        <vertAlign val="baseline"/>
        <sz val="11"/>
        <color indexed="8"/>
        <name val="Calibri"/>
        <family val="2"/>
        <charset val="1"/>
        <scheme val="none"/>
      </font>
    </dxf>
    <dxf>
      <font>
        <b val="0"/>
        <i val="0"/>
        <strike val="0"/>
        <condense val="0"/>
        <extend val="0"/>
        <outline val="0"/>
        <shadow val="0"/>
        <u val="none"/>
        <vertAlign val="baseline"/>
        <sz val="11"/>
        <color indexed="8"/>
        <name val="Calibri"/>
        <family val="2"/>
        <charset val="1"/>
        <scheme val="none"/>
      </font>
      <numFmt numFmtId="33" formatCode="_(* #,##0_);_(* \(#,##0\);_(* &quot;-&quot;_);_(@_)"/>
    </dxf>
    <dxf>
      <font>
        <b val="0"/>
        <i val="0"/>
        <strike val="0"/>
        <condense val="0"/>
        <extend val="0"/>
        <outline val="0"/>
        <shadow val="0"/>
        <u val="none"/>
        <vertAlign val="baseline"/>
        <sz val="11"/>
        <color indexed="8"/>
        <name val="Calibri"/>
        <family val="2"/>
        <charset val="1"/>
        <scheme val="none"/>
      </font>
      <numFmt numFmtId="33" formatCode="_(* #,##0_);_(* \(#,##0\);_(* &quot;-&quot;_);_(@_)"/>
    </dxf>
    <dxf>
      <font>
        <b val="0"/>
        <i val="0"/>
        <strike val="0"/>
        <condense val="0"/>
        <extend val="0"/>
        <outline val="0"/>
        <shadow val="0"/>
        <u val="none"/>
        <vertAlign val="baseline"/>
        <sz val="11"/>
        <color indexed="8"/>
        <name val="Calibri"/>
        <family val="2"/>
        <charset val="1"/>
        <scheme val="none"/>
      </font>
      <numFmt numFmtId="13" formatCode="0%"/>
    </dxf>
    <dxf>
      <font>
        <b val="0"/>
        <i val="0"/>
        <strike val="0"/>
        <condense val="0"/>
        <extend val="0"/>
        <outline val="0"/>
        <shadow val="0"/>
        <u val="none"/>
        <vertAlign val="baseline"/>
        <sz val="11"/>
        <color indexed="8"/>
        <name val="Calibri"/>
        <family val="2"/>
        <charset val="1"/>
        <scheme val="none"/>
      </font>
      <numFmt numFmtId="13" formatCode="0%"/>
    </dxf>
    <dxf>
      <font>
        <b val="0"/>
        <i val="0"/>
        <strike val="0"/>
        <condense val="0"/>
        <extend val="0"/>
        <outline val="0"/>
        <shadow val="0"/>
        <u val="none"/>
        <vertAlign val="baseline"/>
        <sz val="11"/>
        <color indexed="8"/>
        <name val="Calibri"/>
        <family val="2"/>
        <charset val="1"/>
        <scheme val="none"/>
      </font>
      <numFmt numFmtId="33" formatCode="_(* #,##0_);_(* \(#,##0\);_(* &quot;-&quot;_);_(@_)"/>
    </dxf>
    <dxf>
      <font>
        <b val="0"/>
        <i val="0"/>
        <strike val="0"/>
        <condense val="0"/>
        <extend val="0"/>
        <outline val="0"/>
        <shadow val="0"/>
        <u val="none"/>
        <vertAlign val="baseline"/>
        <sz val="11"/>
        <color indexed="8"/>
        <name val="Calibri"/>
        <family val="2"/>
        <charset val="1"/>
        <scheme val="none"/>
      </font>
    </dxf>
    <dxf>
      <font>
        <b val="0"/>
        <i val="0"/>
        <strike val="0"/>
        <condense val="0"/>
        <extend val="0"/>
        <outline val="0"/>
        <shadow val="0"/>
        <u val="none"/>
        <vertAlign val="baseline"/>
        <sz val="11"/>
        <color indexed="8"/>
        <name val="Calibri"/>
        <family val="2"/>
        <charset val="1"/>
        <scheme val="none"/>
      </font>
    </dxf>
    <dxf>
      <font>
        <b val="0"/>
        <i val="0"/>
        <strike val="0"/>
        <condense val="0"/>
        <extend val="0"/>
        <outline val="0"/>
        <shadow val="0"/>
        <u val="none"/>
        <vertAlign val="baseline"/>
        <sz val="11"/>
        <color indexed="8"/>
        <name val="Calibri"/>
        <family val="2"/>
        <charset val="1"/>
        <scheme val="none"/>
      </font>
    </dxf>
    <dxf>
      <font>
        <b val="0"/>
        <i val="0"/>
        <strike val="0"/>
        <condense val="0"/>
        <extend val="0"/>
        <outline val="0"/>
        <shadow val="0"/>
        <u val="none"/>
        <vertAlign val="baseline"/>
        <sz val="11"/>
        <color indexed="8"/>
        <name val="Calibri"/>
        <family val="2"/>
        <charset val="1"/>
        <scheme val="none"/>
      </font>
    </dxf>
    <dxf>
      <numFmt numFmtId="166" formatCode="m/d/yyyy"/>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family val="2"/>
        <charset val="1"/>
        <scheme val="none"/>
      </font>
    </dxf>
    <dxf>
      <border outline="0">
        <bottom style="thin">
          <color indexed="64"/>
        </bottom>
      </border>
    </dxf>
    <dxf>
      <font>
        <b/>
        <i val="0"/>
        <strike val="0"/>
        <condense val="0"/>
        <extend val="0"/>
        <outline val="0"/>
        <shadow val="0"/>
        <u val="none"/>
        <vertAlign val="baseline"/>
        <sz val="11"/>
        <color indexed="8"/>
        <name val="Calibri"/>
        <family val="2"/>
        <scheme val="none"/>
      </font>
      <fill>
        <patternFill patternType="solid">
          <fgColor indexed="64"/>
          <bgColor theme="5" tint="0.5999938962981048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Performing Stores Based on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Pivot!$B$13</c:f>
              <c:strCache>
                <c:ptCount val="1"/>
                <c:pt idx="0">
                  <c:v>Total</c:v>
                </c:pt>
              </c:strCache>
            </c:strRef>
          </c:tx>
          <c:spPr>
            <a:solidFill>
              <a:schemeClr val="accent1"/>
            </a:solidFill>
            <a:ln>
              <a:noFill/>
            </a:ln>
            <a:effectLst/>
          </c:spPr>
          <c:invertIfNegative val="0"/>
          <c:cat>
            <c:strRef>
              <c:f>Pivot!$A$14:$A$18</c:f>
              <c:strCache>
                <c:ptCount val="5"/>
                <c:pt idx="0">
                  <c:v>Store Name181</c:v>
                </c:pt>
                <c:pt idx="1">
                  <c:v>Store Name409</c:v>
                </c:pt>
                <c:pt idx="2">
                  <c:v>Store Name378</c:v>
                </c:pt>
                <c:pt idx="3">
                  <c:v>Store Name361</c:v>
                </c:pt>
                <c:pt idx="4">
                  <c:v>Store Name234</c:v>
                </c:pt>
              </c:strCache>
            </c:strRef>
          </c:cat>
          <c:val>
            <c:numRef>
              <c:f>Pivot!$B$14:$B$18</c:f>
              <c:numCache>
                <c:formatCode>_(* #,##0_);_(* \(#,##0\);_(* "-"??_);_(@_)</c:formatCode>
                <c:ptCount val="5"/>
                <c:pt idx="0">
                  <c:v>129040587.23540001</c:v>
                </c:pt>
                <c:pt idx="1">
                  <c:v>97064840.981200024</c:v>
                </c:pt>
                <c:pt idx="2">
                  <c:v>94380844.547499999</c:v>
                </c:pt>
                <c:pt idx="3">
                  <c:v>93741281.158000037</c:v>
                </c:pt>
                <c:pt idx="4">
                  <c:v>89435057.04460001</c:v>
                </c:pt>
              </c:numCache>
            </c:numRef>
          </c:val>
          <c:extLst>
            <c:ext xmlns:c16="http://schemas.microsoft.com/office/drawing/2014/chart" uri="{C3380CC4-5D6E-409C-BE32-E72D297353CC}">
              <c16:uniqueId val="{00000001-FC67-45FF-8107-F2FC9AD1B77F}"/>
            </c:ext>
          </c:extLst>
        </c:ser>
        <c:dLbls>
          <c:showLegendKey val="0"/>
          <c:showVal val="0"/>
          <c:showCatName val="0"/>
          <c:showSerName val="0"/>
          <c:showPercent val="0"/>
          <c:showBubbleSize val="0"/>
        </c:dLbls>
        <c:gapWidth val="182"/>
        <c:axId val="1847838527"/>
        <c:axId val="1847841023"/>
      </c:barChart>
      <c:catAx>
        <c:axId val="184783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41023"/>
        <c:crosses val="autoZero"/>
        <c:auto val="1"/>
        <c:lblAlgn val="ctr"/>
        <c:lblOffset val="100"/>
        <c:noMultiLvlLbl val="0"/>
      </c:catAx>
      <c:valAx>
        <c:axId val="184784102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38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Kesuma_Performance.xlsx]Pivot!PivotTable3</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Pivot!$L$2</c:f>
              <c:strCache>
                <c:ptCount val="1"/>
                <c:pt idx="0">
                  <c:v>Salary Cost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Pivot!$K$3:$K$8</c:f>
              <c:strCache>
                <c:ptCount val="6"/>
                <c:pt idx="0">
                  <c:v>January</c:v>
                </c:pt>
                <c:pt idx="1">
                  <c:v>February</c:v>
                </c:pt>
                <c:pt idx="2">
                  <c:v>March</c:v>
                </c:pt>
                <c:pt idx="3">
                  <c:v>April</c:v>
                </c:pt>
                <c:pt idx="4">
                  <c:v>May</c:v>
                </c:pt>
                <c:pt idx="5">
                  <c:v>June</c:v>
                </c:pt>
              </c:strCache>
            </c:strRef>
          </c:cat>
          <c:val>
            <c:numRef>
              <c:f>Pivot!$L$3:$L$8</c:f>
              <c:numCache>
                <c:formatCode>_(* #,##0_);_(* \(#,##0\);_(* "-"??_);_(@_)</c:formatCode>
                <c:ptCount val="6"/>
                <c:pt idx="0">
                  <c:v>7723936897.1499939</c:v>
                </c:pt>
                <c:pt idx="1">
                  <c:v>8046115598</c:v>
                </c:pt>
                <c:pt idx="2">
                  <c:v>8089964056</c:v>
                </c:pt>
                <c:pt idx="3">
                  <c:v>7712194627</c:v>
                </c:pt>
                <c:pt idx="4">
                  <c:v>7484529236</c:v>
                </c:pt>
                <c:pt idx="5">
                  <c:v>7376908540</c:v>
                </c:pt>
              </c:numCache>
            </c:numRef>
          </c:val>
          <c:smooth val="0"/>
          <c:extLst>
            <c:ext xmlns:c16="http://schemas.microsoft.com/office/drawing/2014/chart" uri="{C3380CC4-5D6E-409C-BE32-E72D297353CC}">
              <c16:uniqueId val="{00000000-E6E1-4B40-BAF4-EF4C0F393935}"/>
            </c:ext>
          </c:extLst>
        </c:ser>
        <c:ser>
          <c:idx val="1"/>
          <c:order val="1"/>
          <c:tx>
            <c:strRef>
              <c:f>Pivot!$M$2</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Pivot!$K$3:$K$8</c:f>
              <c:strCache>
                <c:ptCount val="6"/>
                <c:pt idx="0">
                  <c:v>January</c:v>
                </c:pt>
                <c:pt idx="1">
                  <c:v>February</c:v>
                </c:pt>
                <c:pt idx="2">
                  <c:v>March</c:v>
                </c:pt>
                <c:pt idx="3">
                  <c:v>April</c:v>
                </c:pt>
                <c:pt idx="4">
                  <c:v>May</c:v>
                </c:pt>
                <c:pt idx="5">
                  <c:v>June</c:v>
                </c:pt>
              </c:strCache>
            </c:strRef>
          </c:cat>
          <c:val>
            <c:numRef>
              <c:f>Pivot!$M$3:$M$8</c:f>
              <c:numCache>
                <c:formatCode>_(* #,##0_);_(* \(#,##0\);_(* "-"??_);_(@_)</c:formatCode>
                <c:ptCount val="6"/>
                <c:pt idx="0">
                  <c:v>-1881784929.0765002</c:v>
                </c:pt>
                <c:pt idx="1">
                  <c:v>1473356357.0900004</c:v>
                </c:pt>
                <c:pt idx="2">
                  <c:v>1532185524.4100003</c:v>
                </c:pt>
                <c:pt idx="3">
                  <c:v>1041502029.1100004</c:v>
                </c:pt>
                <c:pt idx="4">
                  <c:v>1102097854.4400005</c:v>
                </c:pt>
                <c:pt idx="5">
                  <c:v>1023953537.7699993</c:v>
                </c:pt>
              </c:numCache>
            </c:numRef>
          </c:val>
          <c:smooth val="0"/>
          <c:extLst>
            <c:ext xmlns:c16="http://schemas.microsoft.com/office/drawing/2014/chart" uri="{C3380CC4-5D6E-409C-BE32-E72D297353CC}">
              <c16:uniqueId val="{00000001-E6E1-4B40-BAF4-EF4C0F393935}"/>
            </c:ext>
          </c:extLst>
        </c:ser>
        <c:dLbls>
          <c:showLegendKey val="0"/>
          <c:showVal val="0"/>
          <c:showCatName val="0"/>
          <c:showSerName val="0"/>
          <c:showPercent val="0"/>
          <c:showBubbleSize val="0"/>
        </c:dLbls>
        <c:marker val="1"/>
        <c:smooth val="0"/>
        <c:axId val="802872943"/>
        <c:axId val="802871279"/>
      </c:lineChart>
      <c:catAx>
        <c:axId val="80287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1279"/>
        <c:crosses val="autoZero"/>
        <c:auto val="1"/>
        <c:lblAlgn val="ctr"/>
        <c:lblOffset val="100"/>
        <c:noMultiLvlLbl val="0"/>
      </c:catAx>
      <c:valAx>
        <c:axId val="802871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Pivot!$L$28</c:f>
              <c:strCache>
                <c:ptCount val="1"/>
                <c:pt idx="0">
                  <c:v>Total</c:v>
                </c:pt>
              </c:strCache>
            </c:strRef>
          </c:tx>
          <c:spPr>
            <a:solidFill>
              <a:schemeClr val="accent1"/>
            </a:solidFill>
            <a:ln>
              <a:noFill/>
            </a:ln>
            <a:effectLst/>
          </c:spPr>
          <c:invertIfNegative val="0"/>
          <c:cat>
            <c:strRef>
              <c:f>Pivot!$K$29:$K$38</c:f>
              <c:strCache>
                <c:ptCount val="10"/>
                <c:pt idx="0">
                  <c:v>StoreLeader366</c:v>
                </c:pt>
                <c:pt idx="1">
                  <c:v>StoreLeader410</c:v>
                </c:pt>
                <c:pt idx="2">
                  <c:v>StoreLeader9</c:v>
                </c:pt>
                <c:pt idx="3">
                  <c:v>StoreLeader149</c:v>
                </c:pt>
                <c:pt idx="4">
                  <c:v>StoreLeader379</c:v>
                </c:pt>
                <c:pt idx="5">
                  <c:v>StoreLeader234</c:v>
                </c:pt>
                <c:pt idx="6">
                  <c:v>StoreLeader361</c:v>
                </c:pt>
                <c:pt idx="7">
                  <c:v>StoreLeader378</c:v>
                </c:pt>
                <c:pt idx="8">
                  <c:v>StoreLeader409</c:v>
                </c:pt>
                <c:pt idx="9">
                  <c:v>StoreLeader181</c:v>
                </c:pt>
              </c:strCache>
            </c:strRef>
          </c:cat>
          <c:val>
            <c:numRef>
              <c:f>Pivot!$L$29:$L$38</c:f>
              <c:numCache>
                <c:formatCode>_(* #,##0_);_(* \(#,##0\);_(* "-"??_);_(@_)</c:formatCode>
                <c:ptCount val="10"/>
                <c:pt idx="0">
                  <c:v>82343062.279999986</c:v>
                </c:pt>
                <c:pt idx="1">
                  <c:v>83747751.75999999</c:v>
                </c:pt>
                <c:pt idx="2">
                  <c:v>84342924.780000001</c:v>
                </c:pt>
                <c:pt idx="3">
                  <c:v>84689355.450000018</c:v>
                </c:pt>
                <c:pt idx="4">
                  <c:v>99324088.230000004</c:v>
                </c:pt>
                <c:pt idx="5">
                  <c:v>100488828.13999999</c:v>
                </c:pt>
                <c:pt idx="6">
                  <c:v>105327282.20000005</c:v>
                </c:pt>
                <c:pt idx="7">
                  <c:v>106045892.75000001</c:v>
                </c:pt>
                <c:pt idx="8">
                  <c:v>109061619.08000003</c:v>
                </c:pt>
                <c:pt idx="9">
                  <c:v>144989423.86000001</c:v>
                </c:pt>
              </c:numCache>
            </c:numRef>
          </c:val>
          <c:extLst>
            <c:ext xmlns:c16="http://schemas.microsoft.com/office/drawing/2014/chart" uri="{C3380CC4-5D6E-409C-BE32-E72D297353CC}">
              <c16:uniqueId val="{00000000-6AA4-49F0-8AAA-D7293DB24EF0}"/>
            </c:ext>
          </c:extLst>
        </c:ser>
        <c:dLbls>
          <c:showLegendKey val="0"/>
          <c:showVal val="0"/>
          <c:showCatName val="0"/>
          <c:showSerName val="0"/>
          <c:showPercent val="0"/>
          <c:showBubbleSize val="0"/>
        </c:dLbls>
        <c:gapWidth val="150"/>
        <c:overlap val="100"/>
        <c:axId val="2045914703"/>
        <c:axId val="2045913039"/>
      </c:barChart>
      <c:catAx>
        <c:axId val="204591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13039"/>
        <c:crosses val="autoZero"/>
        <c:auto val="1"/>
        <c:lblAlgn val="ctr"/>
        <c:lblOffset val="100"/>
        <c:noMultiLvlLbl val="0"/>
      </c:catAx>
      <c:valAx>
        <c:axId val="2045913039"/>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1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47852064408402"/>
          <c:y val="0.1869782643902104"/>
          <c:w val="0.48653239645209784"/>
          <c:h val="0.70974621574080765"/>
        </c:manualLayout>
      </c:layout>
      <c:lineChart>
        <c:grouping val="standard"/>
        <c:varyColors val="0"/>
        <c:ser>
          <c:idx val="0"/>
          <c:order val="0"/>
          <c:tx>
            <c:strRef>
              <c:f>Pivot!$B$3</c:f>
              <c:strCache>
                <c:ptCount val="1"/>
                <c:pt idx="0">
                  <c:v>Actual</c:v>
                </c:pt>
              </c:strCache>
            </c:strRef>
          </c:tx>
          <c:spPr>
            <a:ln w="28575" cap="rnd">
              <a:solidFill>
                <a:schemeClr val="accent1"/>
              </a:solidFill>
              <a:round/>
            </a:ln>
            <a:effectLst/>
          </c:spPr>
          <c:marker>
            <c:symbol val="none"/>
          </c:marker>
          <c:cat>
            <c:strRef>
              <c:f>Pivot!$A$4:$A$10</c:f>
              <c:strCache>
                <c:ptCount val="6"/>
                <c:pt idx="0">
                  <c:v>January</c:v>
                </c:pt>
                <c:pt idx="1">
                  <c:v>February</c:v>
                </c:pt>
                <c:pt idx="2">
                  <c:v>March</c:v>
                </c:pt>
                <c:pt idx="3">
                  <c:v>April</c:v>
                </c:pt>
                <c:pt idx="4">
                  <c:v>May</c:v>
                </c:pt>
                <c:pt idx="5">
                  <c:v>June</c:v>
                </c:pt>
              </c:strCache>
            </c:strRef>
          </c:cat>
          <c:val>
            <c:numRef>
              <c:f>Pivot!$B$4:$B$10</c:f>
              <c:numCache>
                <c:formatCode>_(* #,##0_);_(* \(#,##0\);_(* "-"??_);_(@_)</c:formatCode>
                <c:ptCount val="6"/>
                <c:pt idx="0">
                  <c:v>54509074868</c:v>
                </c:pt>
                <c:pt idx="1">
                  <c:v>60272210242</c:v>
                </c:pt>
                <c:pt idx="2">
                  <c:v>59549457853</c:v>
                </c:pt>
                <c:pt idx="3">
                  <c:v>57853782352</c:v>
                </c:pt>
                <c:pt idx="4">
                  <c:v>55321817726</c:v>
                </c:pt>
                <c:pt idx="5">
                  <c:v>54226582481</c:v>
                </c:pt>
              </c:numCache>
            </c:numRef>
          </c:val>
          <c:smooth val="0"/>
          <c:extLst>
            <c:ext xmlns:c16="http://schemas.microsoft.com/office/drawing/2014/chart" uri="{C3380CC4-5D6E-409C-BE32-E72D297353CC}">
              <c16:uniqueId val="{00000000-853B-4ECD-BFFE-5263DC3D06F1}"/>
            </c:ext>
          </c:extLst>
        </c:ser>
        <c:ser>
          <c:idx val="1"/>
          <c:order val="1"/>
          <c:tx>
            <c:strRef>
              <c:f>Pivot!$C$3</c:f>
              <c:strCache>
                <c:ptCount val="1"/>
                <c:pt idx="0">
                  <c:v>Target</c:v>
                </c:pt>
              </c:strCache>
            </c:strRef>
          </c:tx>
          <c:spPr>
            <a:ln w="28575" cap="rnd">
              <a:solidFill>
                <a:schemeClr val="accent2"/>
              </a:solidFill>
              <a:round/>
            </a:ln>
            <a:effectLst/>
          </c:spPr>
          <c:marker>
            <c:symbol val="none"/>
          </c:marker>
          <c:cat>
            <c:strRef>
              <c:f>Pivot!$A$4:$A$10</c:f>
              <c:strCache>
                <c:ptCount val="6"/>
                <c:pt idx="0">
                  <c:v>January</c:v>
                </c:pt>
                <c:pt idx="1">
                  <c:v>February</c:v>
                </c:pt>
                <c:pt idx="2">
                  <c:v>March</c:v>
                </c:pt>
                <c:pt idx="3">
                  <c:v>April</c:v>
                </c:pt>
                <c:pt idx="4">
                  <c:v>May</c:v>
                </c:pt>
                <c:pt idx="5">
                  <c:v>June</c:v>
                </c:pt>
              </c:strCache>
            </c:strRef>
          </c:cat>
          <c:val>
            <c:numRef>
              <c:f>Pivot!$C$4:$C$10</c:f>
              <c:numCache>
                <c:formatCode>_(* #,##0_);_(* \(#,##0\);_(* "-"??_);_(@_)</c:formatCode>
                <c:ptCount val="6"/>
                <c:pt idx="0">
                  <c:v>64333317482</c:v>
                </c:pt>
                <c:pt idx="1">
                  <c:v>63154931738</c:v>
                </c:pt>
                <c:pt idx="2">
                  <c:v>62038575977</c:v>
                </c:pt>
                <c:pt idx="3">
                  <c:v>60478906267</c:v>
                </c:pt>
                <c:pt idx="4">
                  <c:v>58686810404</c:v>
                </c:pt>
                <c:pt idx="5">
                  <c:v>57433126867</c:v>
                </c:pt>
              </c:numCache>
            </c:numRef>
          </c:val>
          <c:smooth val="0"/>
          <c:extLst>
            <c:ext xmlns:c16="http://schemas.microsoft.com/office/drawing/2014/chart" uri="{C3380CC4-5D6E-409C-BE32-E72D297353CC}">
              <c16:uniqueId val="{00000001-853B-4ECD-BFFE-5263DC3D06F1}"/>
            </c:ext>
          </c:extLst>
        </c:ser>
        <c:dLbls>
          <c:showLegendKey val="0"/>
          <c:showVal val="0"/>
          <c:showCatName val="0"/>
          <c:showSerName val="0"/>
          <c:showPercent val="0"/>
          <c:showBubbleSize val="0"/>
        </c:dLbls>
        <c:smooth val="0"/>
        <c:axId val="841232415"/>
        <c:axId val="841236991"/>
      </c:lineChart>
      <c:catAx>
        <c:axId val="84123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6991"/>
        <c:crosses val="autoZero"/>
        <c:auto val="1"/>
        <c:lblAlgn val="ctr"/>
        <c:lblOffset val="100"/>
        <c:noMultiLvlLbl val="0"/>
      </c:catAx>
      <c:valAx>
        <c:axId val="8412369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Kesuma_Performance.xlsx]Pivot!PivotTable5</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Pivot!$O$44</c:f>
              <c:strCache>
                <c:ptCount val="1"/>
                <c:pt idx="0">
                  <c:v>Total</c:v>
                </c:pt>
              </c:strCache>
            </c:strRef>
          </c:tx>
          <c:spPr>
            <a:solidFill>
              <a:schemeClr val="accent1"/>
            </a:solidFill>
            <a:ln>
              <a:noFill/>
            </a:ln>
            <a:effectLst/>
          </c:spPr>
          <c:invertIfNegative val="0"/>
          <c:cat>
            <c:multiLvlStrRef>
              <c:f>Pivot!$M$45:$N$57</c:f>
              <c:multiLvlStrCache>
                <c:ptCount val="13"/>
                <c:lvl>
                  <c:pt idx="0">
                    <c:v>Efficient</c:v>
                  </c:pt>
                  <c:pt idx="1">
                    <c:v>Needs Attention</c:v>
                  </c:pt>
                  <c:pt idx="2">
                    <c:v>Efficient</c:v>
                  </c:pt>
                  <c:pt idx="3">
                    <c:v>Needs Attention</c:v>
                  </c:pt>
                  <c:pt idx="4">
                    <c:v>Efficient</c:v>
                  </c:pt>
                  <c:pt idx="5">
                    <c:v>Needs Attention</c:v>
                  </c:pt>
                  <c:pt idx="6">
                    <c:v>Efficient</c:v>
                  </c:pt>
                  <c:pt idx="7">
                    <c:v>Needs Attention</c:v>
                  </c:pt>
                  <c:pt idx="8">
                    <c:v>Efficient</c:v>
                  </c:pt>
                  <c:pt idx="9">
                    <c:v>Needs Attention</c:v>
                  </c:pt>
                  <c:pt idx="10">
                    <c:v>Efficient</c:v>
                  </c:pt>
                  <c:pt idx="11">
                    <c:v>Needs Attention</c:v>
                  </c:pt>
                  <c:pt idx="12">
                    <c:v>Too High</c:v>
                  </c:pt>
                </c:lvl>
                <c:lvl>
                  <c:pt idx="0">
                    <c:v>June</c:v>
                  </c:pt>
                  <c:pt idx="2">
                    <c:v>May</c:v>
                  </c:pt>
                  <c:pt idx="4">
                    <c:v>April</c:v>
                  </c:pt>
                  <c:pt idx="6">
                    <c:v>March</c:v>
                  </c:pt>
                  <c:pt idx="8">
                    <c:v>February</c:v>
                  </c:pt>
                  <c:pt idx="10">
                    <c:v>January</c:v>
                  </c:pt>
                </c:lvl>
              </c:multiLvlStrCache>
            </c:multiLvlStrRef>
          </c:cat>
          <c:val>
            <c:numRef>
              <c:f>Pivot!$O$45:$O$57</c:f>
              <c:numCache>
                <c:formatCode>0%</c:formatCode>
                <c:ptCount val="13"/>
                <c:pt idx="0">
                  <c:v>0.12100699657336629</c:v>
                </c:pt>
                <c:pt idx="1">
                  <c:v>0.16522684536590809</c:v>
                </c:pt>
                <c:pt idx="2">
                  <c:v>0.118391425208146</c:v>
                </c:pt>
                <c:pt idx="3">
                  <c:v>0.16526859904246727</c:v>
                </c:pt>
                <c:pt idx="4">
                  <c:v>0.11888304326079759</c:v>
                </c:pt>
                <c:pt idx="5">
                  <c:v>0.16674007164314855</c:v>
                </c:pt>
                <c:pt idx="6">
                  <c:v>0.11936114833187139</c:v>
                </c:pt>
                <c:pt idx="7">
                  <c:v>0.16558997772721126</c:v>
                </c:pt>
                <c:pt idx="8">
                  <c:v>0.12000656588563463</c:v>
                </c:pt>
                <c:pt idx="9">
                  <c:v>0.16455745550197665</c:v>
                </c:pt>
                <c:pt idx="10">
                  <c:v>0.12491840745846995</c:v>
                </c:pt>
                <c:pt idx="11">
                  <c:v>0.17737843887595253</c:v>
                </c:pt>
                <c:pt idx="12">
                  <c:v>0.28487729188725058</c:v>
                </c:pt>
              </c:numCache>
            </c:numRef>
          </c:val>
          <c:extLst>
            <c:ext xmlns:c16="http://schemas.microsoft.com/office/drawing/2014/chart" uri="{C3380CC4-5D6E-409C-BE32-E72D297353CC}">
              <c16:uniqueId val="{00000000-897D-489B-BF48-1CE2D265BD1A}"/>
            </c:ext>
          </c:extLst>
        </c:ser>
        <c:dLbls>
          <c:showLegendKey val="0"/>
          <c:showVal val="0"/>
          <c:showCatName val="0"/>
          <c:showSerName val="0"/>
          <c:showPercent val="0"/>
          <c:showBubbleSize val="0"/>
        </c:dLbls>
        <c:gapWidth val="182"/>
        <c:axId val="1915513935"/>
        <c:axId val="1754590191"/>
      </c:barChart>
      <c:catAx>
        <c:axId val="191551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191"/>
        <c:crosses val="autoZero"/>
        <c:auto val="1"/>
        <c:lblAlgn val="ctr"/>
        <c:lblOffset val="100"/>
        <c:noMultiLvlLbl val="0"/>
      </c:catAx>
      <c:valAx>
        <c:axId val="17545901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51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5 Highest Profit-Contributing Regional and Area Managers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solidFill>
              <a:srgbClr val="92D050"/>
            </a:solidFill>
          </a:ln>
          <a:effectLst/>
        </c:spPr>
      </c:pivotFmt>
    </c:pivotFmts>
    <c:plotArea>
      <c:layout/>
      <c:barChart>
        <c:barDir val="col"/>
        <c:grouping val="clustered"/>
        <c:varyColors val="0"/>
        <c:ser>
          <c:idx val="0"/>
          <c:order val="0"/>
          <c:tx>
            <c:strRef>
              <c:f>Pivot!$O$61</c:f>
              <c:strCache>
                <c:ptCount val="1"/>
                <c:pt idx="0">
                  <c:v>Total</c:v>
                </c:pt>
              </c:strCache>
            </c:strRef>
          </c:tx>
          <c:spPr>
            <a:solidFill>
              <a:schemeClr val="accent1"/>
            </a:solidFill>
            <a:ln>
              <a:noFill/>
            </a:ln>
            <a:effectLst/>
          </c:spPr>
          <c:invertIfNegative val="0"/>
          <c:dPt>
            <c:idx val="6"/>
            <c:invertIfNegative val="0"/>
            <c:bubble3D val="0"/>
            <c:spPr>
              <a:solidFill>
                <a:srgbClr val="92D050"/>
              </a:solidFill>
              <a:ln>
                <a:solidFill>
                  <a:srgbClr val="92D050"/>
                </a:solidFill>
              </a:ln>
              <a:effectLst/>
            </c:spPr>
            <c:extLst>
              <c:ext xmlns:c16="http://schemas.microsoft.com/office/drawing/2014/chart" uri="{C3380CC4-5D6E-409C-BE32-E72D297353CC}">
                <c16:uniqueId val="{00000001-4F6E-4C1B-9A7A-4E45550650AA}"/>
              </c:ext>
            </c:extLst>
          </c:dPt>
          <c:cat>
            <c:multiLvlStrRef>
              <c:f>Pivot!$M$62:$N$80</c:f>
              <c:multiLvlStrCache>
                <c:ptCount val="19"/>
                <c:lvl>
                  <c:pt idx="0">
                    <c:v>Area Manager2</c:v>
                  </c:pt>
                  <c:pt idx="1">
                    <c:v>Area Manager1</c:v>
                  </c:pt>
                  <c:pt idx="2">
                    <c:v>Area Manager4</c:v>
                  </c:pt>
                  <c:pt idx="3">
                    <c:v>Area Manager25</c:v>
                  </c:pt>
                  <c:pt idx="4">
                    <c:v>Area Manager26</c:v>
                  </c:pt>
                  <c:pt idx="5">
                    <c:v>Area Manager20</c:v>
                  </c:pt>
                  <c:pt idx="6">
                    <c:v>Area Manager19</c:v>
                  </c:pt>
                  <c:pt idx="7">
                    <c:v>Area Manager7</c:v>
                  </c:pt>
                  <c:pt idx="8">
                    <c:v>Area Manager9</c:v>
                  </c:pt>
                  <c:pt idx="9">
                    <c:v>Area Manager6</c:v>
                  </c:pt>
                  <c:pt idx="10">
                    <c:v>Area Manager8</c:v>
                  </c:pt>
                  <c:pt idx="11">
                    <c:v>Area Manager5</c:v>
                  </c:pt>
                  <c:pt idx="12">
                    <c:v>Area Manager14</c:v>
                  </c:pt>
                  <c:pt idx="13">
                    <c:v>Area Manager15</c:v>
                  </c:pt>
                  <c:pt idx="14">
                    <c:v>Area Manager16</c:v>
                  </c:pt>
                  <c:pt idx="15">
                    <c:v>Area Manager12</c:v>
                  </c:pt>
                  <c:pt idx="16">
                    <c:v>Area Manager18</c:v>
                  </c:pt>
                  <c:pt idx="17">
                    <c:v>Area Manager13</c:v>
                  </c:pt>
                  <c:pt idx="18">
                    <c:v>Area Manager17</c:v>
                  </c:pt>
                </c:lvl>
                <c:lvl>
                  <c:pt idx="0">
                    <c:v>Regional Manager1</c:v>
                  </c:pt>
                  <c:pt idx="3">
                    <c:v>Regional Manager7</c:v>
                  </c:pt>
                  <c:pt idx="5">
                    <c:v>Regional Manager5</c:v>
                  </c:pt>
                  <c:pt idx="7">
                    <c:v>Regional Manager2</c:v>
                  </c:pt>
                  <c:pt idx="12">
                    <c:v>Regional Manager4</c:v>
                  </c:pt>
                </c:lvl>
              </c:multiLvlStrCache>
            </c:multiLvlStrRef>
          </c:cat>
          <c:val>
            <c:numRef>
              <c:f>Pivot!$O$62:$O$80</c:f>
              <c:numCache>
                <c:formatCode>_(* #,##0_);_(* \(#,##0\);_(* "-"??_);_(@_)</c:formatCode>
                <c:ptCount val="19"/>
                <c:pt idx="0">
                  <c:v>14078746.044200031</c:v>
                </c:pt>
                <c:pt idx="1">
                  <c:v>46628601.456699975</c:v>
                </c:pt>
                <c:pt idx="2">
                  <c:v>243697006.07639995</c:v>
                </c:pt>
                <c:pt idx="3">
                  <c:v>261455554.00600016</c:v>
                </c:pt>
                <c:pt idx="4">
                  <c:v>281203532.09869999</c:v>
                </c:pt>
                <c:pt idx="5">
                  <c:v>79490209.095200002</c:v>
                </c:pt>
                <c:pt idx="6">
                  <c:v>493050640.84010023</c:v>
                </c:pt>
                <c:pt idx="7">
                  <c:v>144001781.06000003</c:v>
                </c:pt>
                <c:pt idx="8">
                  <c:v>146255274.50789997</c:v>
                </c:pt>
                <c:pt idx="9">
                  <c:v>147987262.67470008</c:v>
                </c:pt>
                <c:pt idx="10">
                  <c:v>206140680.79829982</c:v>
                </c:pt>
                <c:pt idx="11">
                  <c:v>260989899.92730001</c:v>
                </c:pt>
                <c:pt idx="12">
                  <c:v>46798592.035200045</c:v>
                </c:pt>
                <c:pt idx="13">
                  <c:v>106604324.07490009</c:v>
                </c:pt>
                <c:pt idx="14">
                  <c:v>167741480.64640003</c:v>
                </c:pt>
                <c:pt idx="15">
                  <c:v>197729370.56900015</c:v>
                </c:pt>
                <c:pt idx="16">
                  <c:v>211757095.21830013</c:v>
                </c:pt>
                <c:pt idx="17">
                  <c:v>220506639.80160004</c:v>
                </c:pt>
                <c:pt idx="18">
                  <c:v>314047965.79879993</c:v>
                </c:pt>
              </c:numCache>
            </c:numRef>
          </c:val>
          <c:extLst>
            <c:ext xmlns:c16="http://schemas.microsoft.com/office/drawing/2014/chart" uri="{C3380CC4-5D6E-409C-BE32-E72D297353CC}">
              <c16:uniqueId val="{00000003-3C1F-49EC-B5B3-5AA8F900A657}"/>
            </c:ext>
          </c:extLst>
        </c:ser>
        <c:dLbls>
          <c:showLegendKey val="0"/>
          <c:showVal val="0"/>
          <c:showCatName val="0"/>
          <c:showSerName val="0"/>
          <c:showPercent val="0"/>
          <c:showBubbleSize val="0"/>
        </c:dLbls>
        <c:gapWidth val="219"/>
        <c:overlap val="-27"/>
        <c:axId val="493607535"/>
        <c:axId val="486263903"/>
      </c:barChart>
      <c:catAx>
        <c:axId val="49360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63903"/>
        <c:crosses val="autoZero"/>
        <c:auto val="1"/>
        <c:lblAlgn val="ctr"/>
        <c:lblOffset val="100"/>
        <c:noMultiLvlLbl val="0"/>
      </c:catAx>
      <c:valAx>
        <c:axId val="48626390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075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Kesuma_Performance.xlsx]Pivot!PivotTable1</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Net Sales Performance Overview: Target vs Actual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lumMod val="60000"/>
                <a:lumOff val="4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60000"/>
                <a:lumOff val="40000"/>
              </a:schemeClr>
            </a:solidFill>
            <a:round/>
          </a:ln>
          <a:effectLst/>
        </c:spPr>
        <c:marker>
          <c:symbol val="circle"/>
          <c:size val="5"/>
          <c:spPr>
            <a:solidFill>
              <a:schemeClr val="accent1"/>
            </a:solidFill>
            <a:ln w="9525">
              <a:solidFill>
                <a:schemeClr val="accent1"/>
              </a:solidFill>
            </a:ln>
            <a:effectLst/>
          </c:spPr>
        </c:marker>
        <c:dLbl>
          <c:idx val="0"/>
          <c:layout>
            <c:manualLayout>
              <c:x val="-9.7859346068404449E-2"/>
              <c:y val="5.78742246922078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60000"/>
                <a:lumOff val="40000"/>
              </a:schemeClr>
            </a:solidFill>
            <a:round/>
          </a:ln>
          <a:effectLst/>
        </c:spPr>
        <c:marker>
          <c:symbol val="circle"/>
          <c:size val="5"/>
          <c:spPr>
            <a:solidFill>
              <a:schemeClr val="accent1"/>
            </a:solidFill>
            <a:ln w="9525">
              <a:solidFill>
                <a:schemeClr val="accent1"/>
              </a:solidFill>
            </a:ln>
            <a:effectLst/>
          </c:spPr>
        </c:marker>
        <c:dLbl>
          <c:idx val="0"/>
          <c:layout>
            <c:manualLayout>
              <c:x val="-0.15657495370944716"/>
              <c:y val="-4.4518634378621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60000"/>
                <a:lumOff val="40000"/>
              </a:schemeClr>
            </a:solidFill>
            <a:round/>
          </a:ln>
          <a:effectLst/>
        </c:spPr>
        <c:marker>
          <c:symbol val="circle"/>
          <c:size val="5"/>
          <c:spPr>
            <a:solidFill>
              <a:schemeClr val="accent1"/>
            </a:solidFill>
            <a:ln w="9525">
              <a:solidFill>
                <a:schemeClr val="accent1"/>
              </a:solidFill>
            </a:ln>
            <a:effectLst/>
          </c:spPr>
        </c:marker>
        <c:dLbl>
          <c:idx val="0"/>
          <c:layout>
            <c:manualLayout>
              <c:x val="-6.8501542247883213E-2"/>
              <c:y val="4.45186343786214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lumMod val="60000"/>
                <a:lumOff val="40000"/>
              </a:schemeClr>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7569258603724355"/>
          <c:y val="0.1869782643902104"/>
          <c:w val="0.65044680111667541"/>
          <c:h val="0.70974621574080765"/>
        </c:manualLayout>
      </c:layout>
      <c:lineChart>
        <c:grouping val="standard"/>
        <c:varyColors val="0"/>
        <c:ser>
          <c:idx val="0"/>
          <c:order val="0"/>
          <c:tx>
            <c:strRef>
              <c:f>Pivot!$B$3</c:f>
              <c:strCache>
                <c:ptCount val="1"/>
                <c:pt idx="0">
                  <c:v>Actual</c:v>
                </c:pt>
              </c:strCache>
            </c:strRef>
          </c:tx>
          <c:spPr>
            <a:ln w="28575" cap="rnd">
              <a:solidFill>
                <a:schemeClr val="accent1">
                  <a:lumMod val="60000"/>
                  <a:lumOff val="40000"/>
                </a:schemeClr>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CC2F-4BAF-A3DD-484EC22CC865}"/>
              </c:ext>
            </c:extLst>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E0F0-47F0-9509-32F5224E5F04}"/>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E0F0-47F0-9509-32F5224E5F04}"/>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F884-48D0-8FE8-EB8C5F535D5C}"/>
              </c:ext>
            </c:extLst>
          </c:dPt>
          <c:dLbls>
            <c:dLbl>
              <c:idx val="1"/>
              <c:layout>
                <c:manualLayout>
                  <c:x val="-0.15657495370944716"/>
                  <c:y val="-4.45186343786215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F0-47F0-9509-32F5224E5F04}"/>
                </c:ext>
              </c:extLst>
            </c:dLbl>
            <c:dLbl>
              <c:idx val="2"/>
              <c:layout>
                <c:manualLayout>
                  <c:x val="-9.7859346068404449E-2"/>
                  <c:y val="5.78742246922078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F0-47F0-9509-32F5224E5F04}"/>
                </c:ext>
              </c:extLst>
            </c:dLbl>
            <c:dLbl>
              <c:idx val="3"/>
              <c:layout>
                <c:manualLayout>
                  <c:x val="-6.8501542247883213E-2"/>
                  <c:y val="4.4518634378621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84-48D0-8FE8-EB8C5F535D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Pivot!$A$4:$A$10</c:f>
              <c:strCache>
                <c:ptCount val="6"/>
                <c:pt idx="0">
                  <c:v>January</c:v>
                </c:pt>
                <c:pt idx="1">
                  <c:v>February</c:v>
                </c:pt>
                <c:pt idx="2">
                  <c:v>March</c:v>
                </c:pt>
                <c:pt idx="3">
                  <c:v>April</c:v>
                </c:pt>
                <c:pt idx="4">
                  <c:v>May</c:v>
                </c:pt>
                <c:pt idx="5">
                  <c:v>June</c:v>
                </c:pt>
              </c:strCache>
            </c:strRef>
          </c:cat>
          <c:val>
            <c:numRef>
              <c:f>Pivot!$B$4:$B$10</c:f>
              <c:numCache>
                <c:formatCode>_(* #,##0_);_(* \(#,##0\);_(* "-"??_);_(@_)</c:formatCode>
                <c:ptCount val="6"/>
                <c:pt idx="0">
                  <c:v>54509074868</c:v>
                </c:pt>
                <c:pt idx="1">
                  <c:v>60272210242</c:v>
                </c:pt>
                <c:pt idx="2">
                  <c:v>59549457853</c:v>
                </c:pt>
                <c:pt idx="3">
                  <c:v>57853782352</c:v>
                </c:pt>
                <c:pt idx="4">
                  <c:v>55321817726</c:v>
                </c:pt>
                <c:pt idx="5">
                  <c:v>54226582481</c:v>
                </c:pt>
              </c:numCache>
            </c:numRef>
          </c:val>
          <c:smooth val="1"/>
          <c:extLst>
            <c:ext xmlns:c16="http://schemas.microsoft.com/office/drawing/2014/chart" uri="{C3380CC4-5D6E-409C-BE32-E72D297353CC}">
              <c16:uniqueId val="{00000000-6306-477B-B0C4-D4F39956C13A}"/>
            </c:ext>
          </c:extLst>
        </c:ser>
        <c:ser>
          <c:idx val="1"/>
          <c:order val="1"/>
          <c:tx>
            <c:strRef>
              <c:f>Pivot!$C$3</c:f>
              <c:strCache>
                <c:ptCount val="1"/>
                <c:pt idx="0">
                  <c:v>Target</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Pivot!$A$4:$A$10</c:f>
              <c:strCache>
                <c:ptCount val="6"/>
                <c:pt idx="0">
                  <c:v>January</c:v>
                </c:pt>
                <c:pt idx="1">
                  <c:v>February</c:v>
                </c:pt>
                <c:pt idx="2">
                  <c:v>March</c:v>
                </c:pt>
                <c:pt idx="3">
                  <c:v>April</c:v>
                </c:pt>
                <c:pt idx="4">
                  <c:v>May</c:v>
                </c:pt>
                <c:pt idx="5">
                  <c:v>June</c:v>
                </c:pt>
              </c:strCache>
            </c:strRef>
          </c:cat>
          <c:val>
            <c:numRef>
              <c:f>Pivot!$C$4:$C$10</c:f>
              <c:numCache>
                <c:formatCode>_(* #,##0_);_(* \(#,##0\);_(* "-"??_);_(@_)</c:formatCode>
                <c:ptCount val="6"/>
                <c:pt idx="0">
                  <c:v>64333317482</c:v>
                </c:pt>
                <c:pt idx="1">
                  <c:v>63154931738</c:v>
                </c:pt>
                <c:pt idx="2">
                  <c:v>62038575977</c:v>
                </c:pt>
                <c:pt idx="3">
                  <c:v>60478906267</c:v>
                </c:pt>
                <c:pt idx="4">
                  <c:v>58686810404</c:v>
                </c:pt>
                <c:pt idx="5">
                  <c:v>57433126867</c:v>
                </c:pt>
              </c:numCache>
            </c:numRef>
          </c:val>
          <c:smooth val="1"/>
          <c:extLst>
            <c:ext xmlns:c16="http://schemas.microsoft.com/office/drawing/2014/chart" uri="{C3380CC4-5D6E-409C-BE32-E72D297353CC}">
              <c16:uniqueId val="{00000001-6306-477B-B0C4-D4F39956C13A}"/>
            </c:ext>
          </c:extLst>
        </c:ser>
        <c:dLbls>
          <c:showLegendKey val="0"/>
          <c:showVal val="0"/>
          <c:showCatName val="0"/>
          <c:showSerName val="0"/>
          <c:showPercent val="0"/>
          <c:showBubbleSize val="0"/>
        </c:dLbls>
        <c:marker val="1"/>
        <c:smooth val="0"/>
        <c:axId val="841232415"/>
        <c:axId val="841236991"/>
      </c:lineChart>
      <c:catAx>
        <c:axId val="84123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6991"/>
        <c:crosses val="autoZero"/>
        <c:auto val="1"/>
        <c:lblAlgn val="ctr"/>
        <c:lblOffset val="100"/>
        <c:noMultiLvlLbl val="0"/>
      </c:catAx>
      <c:valAx>
        <c:axId val="84123699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232415"/>
        <c:crosses val="autoZero"/>
        <c:crossBetween val="between"/>
      </c:valAx>
      <c:spPr>
        <a:noFill/>
        <a:ln>
          <a:noFill/>
        </a:ln>
        <a:effectLst/>
      </c:spPr>
    </c:plotArea>
    <c:legend>
      <c:legendPos val="r"/>
      <c:layout>
        <c:manualLayout>
          <c:xMode val="edge"/>
          <c:yMode val="edge"/>
          <c:x val="0.84938194502770503"/>
          <c:y val="0.82129028322965514"/>
          <c:w val="0.13104618575861413"/>
          <c:h val="0.15025144264913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[Rica Kesuma_Performance.xlsx]Pivot!PivotTable2</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Performing Stores Based on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Pivot!$A$14:$A$18</c:f>
              <c:strCache>
                <c:ptCount val="5"/>
                <c:pt idx="0">
                  <c:v>Store Name181</c:v>
                </c:pt>
                <c:pt idx="1">
                  <c:v>Store Name409</c:v>
                </c:pt>
                <c:pt idx="2">
                  <c:v>Store Name378</c:v>
                </c:pt>
                <c:pt idx="3">
                  <c:v>Store Name361</c:v>
                </c:pt>
                <c:pt idx="4">
                  <c:v>Store Name234</c:v>
                </c:pt>
              </c:strCache>
            </c:strRef>
          </c:cat>
          <c:val>
            <c:numRef>
              <c:f>Pivot!$B$14:$B$18</c:f>
              <c:numCache>
                <c:formatCode>_(* #,##0_);_(* \(#,##0\);_(* "-"??_);_(@_)</c:formatCode>
                <c:ptCount val="5"/>
                <c:pt idx="0">
                  <c:v>129040587.23540001</c:v>
                </c:pt>
                <c:pt idx="1">
                  <c:v>97064840.981200024</c:v>
                </c:pt>
                <c:pt idx="2">
                  <c:v>94380844.547499999</c:v>
                </c:pt>
                <c:pt idx="3">
                  <c:v>93741281.158000037</c:v>
                </c:pt>
                <c:pt idx="4">
                  <c:v>89435057.04460001</c:v>
                </c:pt>
              </c:numCache>
            </c:numRef>
          </c:val>
          <c:extLst>
            <c:ext xmlns:c16="http://schemas.microsoft.com/office/drawing/2014/chart" uri="{C3380CC4-5D6E-409C-BE32-E72D297353CC}">
              <c16:uniqueId val="{00000001-A876-435C-88ED-132B7AF2A492}"/>
            </c:ext>
          </c:extLst>
        </c:ser>
        <c:dLbls>
          <c:showLegendKey val="0"/>
          <c:showVal val="0"/>
          <c:showCatName val="0"/>
          <c:showSerName val="0"/>
          <c:showPercent val="0"/>
          <c:showBubbleSize val="0"/>
        </c:dLbls>
        <c:gapWidth val="100"/>
        <c:overlap val="-24"/>
        <c:axId val="1847838527"/>
        <c:axId val="1847841023"/>
      </c:barChart>
      <c:catAx>
        <c:axId val="18478385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41023"/>
        <c:crosses val="autoZero"/>
        <c:auto val="1"/>
        <c:lblAlgn val="ctr"/>
        <c:lblOffset val="100"/>
        <c:noMultiLvlLbl val="0"/>
      </c:catAx>
      <c:valAx>
        <c:axId val="1847841023"/>
        <c:scaling>
          <c:orientation val="minMax"/>
        </c:scaling>
        <c:delete val="0"/>
        <c:axPos val="l"/>
        <c:majorGridlines>
          <c:spPr>
            <a:ln w="9525" cap="flat" cmpd="sng" algn="ctr">
              <a:solidFill>
                <a:schemeClr val="bg2"/>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838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Kesuma_Performance.xlsx]Pivot!PivotTable5</c:name>
    <c:fmtId val="2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Efficiency</a:t>
            </a:r>
            <a:r>
              <a:rPr lang="en-US" b="1" baseline="0"/>
              <a:t> </a:t>
            </a:r>
            <a:r>
              <a:rPr lang="en-US" b="1"/>
              <a:t>of Salary Ratio</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w="34925">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34925">
            <a:solidFill>
              <a:srgbClr val="FF0000"/>
            </a:solidFill>
          </a:ln>
          <a:effectLst/>
        </c:spPr>
      </c:pivotFmt>
      <c:pivotFmt>
        <c:idx val="5"/>
        <c:spPr>
          <a:solidFill>
            <a:schemeClr val="accent4">
              <a:lumMod val="60000"/>
              <a:lumOff val="40000"/>
            </a:schemeClr>
          </a:solidFill>
          <a:ln w="34925">
            <a:solidFill>
              <a:schemeClr val="accent4">
                <a:lumMod val="60000"/>
                <a:lumOff val="40000"/>
              </a:schemeClr>
            </a:solidFill>
          </a:ln>
          <a:effectLst/>
        </c:spPr>
      </c:pivotFmt>
      <c:pivotFmt>
        <c:idx val="6"/>
        <c:spPr>
          <a:solidFill>
            <a:schemeClr val="accent4">
              <a:lumMod val="60000"/>
              <a:lumOff val="40000"/>
            </a:schemeClr>
          </a:solidFill>
          <a:ln w="34925">
            <a:solidFill>
              <a:schemeClr val="accent4">
                <a:lumMod val="60000"/>
                <a:lumOff val="40000"/>
              </a:schemeClr>
            </a:solidFill>
          </a:ln>
          <a:effectLst/>
        </c:spPr>
      </c:pivotFmt>
      <c:pivotFmt>
        <c:idx val="7"/>
        <c:spPr>
          <a:solidFill>
            <a:schemeClr val="accent4">
              <a:lumMod val="60000"/>
              <a:lumOff val="40000"/>
            </a:schemeClr>
          </a:solidFill>
          <a:ln w="34925">
            <a:solidFill>
              <a:schemeClr val="accent4">
                <a:lumMod val="60000"/>
                <a:lumOff val="40000"/>
              </a:schemeClr>
            </a:solidFill>
            <a:miter lim="800000"/>
          </a:ln>
          <a:effectLst/>
        </c:spPr>
      </c:pivotFmt>
      <c:pivotFmt>
        <c:idx val="8"/>
        <c:spPr>
          <a:solidFill>
            <a:schemeClr val="accent4">
              <a:lumMod val="60000"/>
              <a:lumOff val="40000"/>
            </a:schemeClr>
          </a:solidFill>
          <a:ln w="34925">
            <a:solidFill>
              <a:schemeClr val="accent4">
                <a:lumMod val="60000"/>
                <a:lumOff val="40000"/>
              </a:schemeClr>
            </a:solidFill>
          </a:ln>
          <a:effectLst/>
        </c:spPr>
      </c:pivotFmt>
      <c:pivotFmt>
        <c:idx val="9"/>
        <c:spPr>
          <a:solidFill>
            <a:schemeClr val="accent4">
              <a:lumMod val="60000"/>
              <a:lumOff val="40000"/>
            </a:schemeClr>
          </a:solidFill>
          <a:ln w="34925">
            <a:solidFill>
              <a:schemeClr val="accent4">
                <a:lumMod val="60000"/>
                <a:lumOff val="40000"/>
              </a:schemeClr>
            </a:solidFill>
          </a:ln>
          <a:effectLst/>
        </c:spPr>
      </c:pivotFmt>
      <c:pivotFmt>
        <c:idx val="10"/>
        <c:spPr>
          <a:solidFill>
            <a:schemeClr val="accent4">
              <a:lumMod val="60000"/>
              <a:lumOff val="40000"/>
            </a:schemeClr>
          </a:solidFill>
          <a:ln w="34925">
            <a:solidFill>
              <a:schemeClr val="accent4">
                <a:lumMod val="60000"/>
                <a:lumOff val="40000"/>
              </a:schemeClr>
            </a:solidFill>
          </a:ln>
          <a:effectLst/>
        </c:spPr>
      </c:pivotFmt>
      <c:pivotFmt>
        <c:idx val="11"/>
        <c:spPr>
          <a:solidFill>
            <a:srgbClr val="92D050"/>
          </a:solidFill>
          <a:ln w="34925">
            <a:solidFill>
              <a:srgbClr val="92D050"/>
            </a:solidFill>
          </a:ln>
          <a:effectLst/>
        </c:spPr>
      </c:pivotFmt>
      <c:pivotFmt>
        <c:idx val="12"/>
        <c:spPr>
          <a:solidFill>
            <a:srgbClr val="92D050"/>
          </a:solidFill>
          <a:ln w="34925">
            <a:solidFill>
              <a:srgbClr val="92D050"/>
            </a:solidFill>
          </a:ln>
          <a:effectLst/>
        </c:spPr>
      </c:pivotFmt>
      <c:pivotFmt>
        <c:idx val="13"/>
        <c:spPr>
          <a:solidFill>
            <a:srgbClr val="92D050"/>
          </a:solidFill>
          <a:ln w="34925">
            <a:solidFill>
              <a:srgbClr val="92D050"/>
            </a:solidFill>
          </a:ln>
          <a:effectLst/>
        </c:spPr>
      </c:pivotFmt>
      <c:pivotFmt>
        <c:idx val="14"/>
        <c:spPr>
          <a:solidFill>
            <a:srgbClr val="92D050"/>
          </a:solidFill>
          <a:ln w="34925">
            <a:solidFill>
              <a:srgbClr val="92D050"/>
            </a:solidFill>
          </a:ln>
          <a:effectLst/>
        </c:spPr>
      </c:pivotFmt>
      <c:pivotFmt>
        <c:idx val="15"/>
        <c:spPr>
          <a:solidFill>
            <a:srgbClr val="92D050"/>
          </a:solidFill>
          <a:ln w="34925">
            <a:solidFill>
              <a:srgbClr val="92D050"/>
            </a:solidFill>
          </a:ln>
          <a:effectLst/>
        </c:spPr>
      </c:pivotFmt>
      <c:pivotFmt>
        <c:idx val="16"/>
        <c:spPr>
          <a:solidFill>
            <a:srgbClr val="92D050"/>
          </a:solidFill>
          <a:ln w="34925">
            <a:solidFill>
              <a:srgbClr val="92D050"/>
            </a:solidFill>
          </a:ln>
          <a:effectLst/>
        </c:spPr>
      </c:pivotFmt>
    </c:pivotFmts>
    <c:plotArea>
      <c:layout/>
      <c:barChart>
        <c:barDir val="bar"/>
        <c:grouping val="clustered"/>
        <c:varyColors val="0"/>
        <c:ser>
          <c:idx val="0"/>
          <c:order val="0"/>
          <c:tx>
            <c:strRef>
              <c:f>Pivot!$O$44</c:f>
              <c:strCache>
                <c:ptCount val="1"/>
                <c:pt idx="0">
                  <c:v>Total</c:v>
                </c:pt>
              </c:strCache>
            </c:strRef>
          </c:tx>
          <c:spPr>
            <a:solidFill>
              <a:schemeClr val="accent1">
                <a:lumMod val="40000"/>
                <a:lumOff val="60000"/>
              </a:schemeClr>
            </a:solidFill>
            <a:ln w="34925">
              <a:solidFill>
                <a:schemeClr val="tx1">
                  <a:lumMod val="15000"/>
                  <a:lumOff val="85000"/>
                </a:schemeClr>
              </a:solidFill>
            </a:ln>
            <a:effectLst/>
          </c:spPr>
          <c:invertIfNegative val="0"/>
          <c:dPt>
            <c:idx val="0"/>
            <c:invertIfNegative val="0"/>
            <c:bubble3D val="0"/>
            <c:spPr>
              <a:solidFill>
                <a:srgbClr val="92D050"/>
              </a:solidFill>
              <a:ln w="34925">
                <a:solidFill>
                  <a:srgbClr val="92D050"/>
                </a:solidFill>
              </a:ln>
              <a:effectLst/>
            </c:spPr>
            <c:extLst>
              <c:ext xmlns:c16="http://schemas.microsoft.com/office/drawing/2014/chart" uri="{C3380CC4-5D6E-409C-BE32-E72D297353CC}">
                <c16:uniqueId val="{0000000E-09D0-466D-A5C5-643235C07E07}"/>
              </c:ext>
            </c:extLst>
          </c:dPt>
          <c:dPt>
            <c:idx val="1"/>
            <c:invertIfNegative val="0"/>
            <c:bubble3D val="0"/>
            <c:spPr>
              <a:solidFill>
                <a:schemeClr val="accent4">
                  <a:lumMod val="60000"/>
                  <a:lumOff val="40000"/>
                </a:schemeClr>
              </a:solidFill>
              <a:ln w="34925">
                <a:solidFill>
                  <a:schemeClr val="accent4">
                    <a:lumMod val="60000"/>
                    <a:lumOff val="40000"/>
                  </a:schemeClr>
                </a:solidFill>
              </a:ln>
              <a:effectLst/>
            </c:spPr>
            <c:extLst>
              <c:ext xmlns:c16="http://schemas.microsoft.com/office/drawing/2014/chart" uri="{C3380CC4-5D6E-409C-BE32-E72D297353CC}">
                <c16:uniqueId val="{00000008-09D0-466D-A5C5-643235C07E07}"/>
              </c:ext>
            </c:extLst>
          </c:dPt>
          <c:dPt>
            <c:idx val="2"/>
            <c:invertIfNegative val="0"/>
            <c:bubble3D val="0"/>
            <c:spPr>
              <a:solidFill>
                <a:srgbClr val="92D050"/>
              </a:solidFill>
              <a:ln w="34925">
                <a:solidFill>
                  <a:srgbClr val="92D050"/>
                </a:solidFill>
              </a:ln>
              <a:effectLst/>
            </c:spPr>
            <c:extLst>
              <c:ext xmlns:c16="http://schemas.microsoft.com/office/drawing/2014/chart" uri="{C3380CC4-5D6E-409C-BE32-E72D297353CC}">
                <c16:uniqueId val="{0000000D-09D0-466D-A5C5-643235C07E07}"/>
              </c:ext>
            </c:extLst>
          </c:dPt>
          <c:dPt>
            <c:idx val="3"/>
            <c:invertIfNegative val="0"/>
            <c:bubble3D val="0"/>
            <c:spPr>
              <a:solidFill>
                <a:schemeClr val="accent4">
                  <a:lumMod val="60000"/>
                  <a:lumOff val="40000"/>
                </a:schemeClr>
              </a:solidFill>
              <a:ln w="34925">
                <a:solidFill>
                  <a:schemeClr val="accent4">
                    <a:lumMod val="60000"/>
                    <a:lumOff val="40000"/>
                  </a:schemeClr>
                </a:solidFill>
              </a:ln>
              <a:effectLst/>
            </c:spPr>
            <c:extLst>
              <c:ext xmlns:c16="http://schemas.microsoft.com/office/drawing/2014/chart" uri="{C3380CC4-5D6E-409C-BE32-E72D297353CC}">
                <c16:uniqueId val="{00000007-09D0-466D-A5C5-643235C07E07}"/>
              </c:ext>
            </c:extLst>
          </c:dPt>
          <c:dPt>
            <c:idx val="4"/>
            <c:invertIfNegative val="0"/>
            <c:bubble3D val="0"/>
            <c:spPr>
              <a:solidFill>
                <a:srgbClr val="92D050"/>
              </a:solidFill>
              <a:ln w="34925">
                <a:solidFill>
                  <a:srgbClr val="92D050"/>
                </a:solidFill>
              </a:ln>
              <a:effectLst/>
            </c:spPr>
            <c:extLst>
              <c:ext xmlns:c16="http://schemas.microsoft.com/office/drawing/2014/chart" uri="{C3380CC4-5D6E-409C-BE32-E72D297353CC}">
                <c16:uniqueId val="{0000000C-09D0-466D-A5C5-643235C07E07}"/>
              </c:ext>
            </c:extLst>
          </c:dPt>
          <c:dPt>
            <c:idx val="5"/>
            <c:invertIfNegative val="0"/>
            <c:bubble3D val="0"/>
            <c:spPr>
              <a:solidFill>
                <a:schemeClr val="accent4">
                  <a:lumMod val="60000"/>
                  <a:lumOff val="40000"/>
                </a:schemeClr>
              </a:solidFill>
              <a:ln w="34925">
                <a:solidFill>
                  <a:schemeClr val="accent4">
                    <a:lumMod val="60000"/>
                    <a:lumOff val="40000"/>
                  </a:schemeClr>
                </a:solidFill>
              </a:ln>
              <a:effectLst/>
            </c:spPr>
            <c:extLst>
              <c:ext xmlns:c16="http://schemas.microsoft.com/office/drawing/2014/chart" uri="{C3380CC4-5D6E-409C-BE32-E72D297353CC}">
                <c16:uniqueId val="{00000006-09D0-466D-A5C5-643235C07E07}"/>
              </c:ext>
            </c:extLst>
          </c:dPt>
          <c:dPt>
            <c:idx val="6"/>
            <c:invertIfNegative val="0"/>
            <c:bubble3D val="0"/>
            <c:spPr>
              <a:solidFill>
                <a:srgbClr val="92D050"/>
              </a:solidFill>
              <a:ln w="34925">
                <a:solidFill>
                  <a:srgbClr val="92D050"/>
                </a:solidFill>
              </a:ln>
              <a:effectLst/>
            </c:spPr>
            <c:extLst>
              <c:ext xmlns:c16="http://schemas.microsoft.com/office/drawing/2014/chart" uri="{C3380CC4-5D6E-409C-BE32-E72D297353CC}">
                <c16:uniqueId val="{0000000B-09D0-466D-A5C5-643235C07E07}"/>
              </c:ext>
            </c:extLst>
          </c:dPt>
          <c:dPt>
            <c:idx val="7"/>
            <c:invertIfNegative val="0"/>
            <c:bubble3D val="0"/>
            <c:spPr>
              <a:solidFill>
                <a:schemeClr val="accent4">
                  <a:lumMod val="60000"/>
                  <a:lumOff val="40000"/>
                </a:schemeClr>
              </a:solidFill>
              <a:ln w="34925">
                <a:solidFill>
                  <a:schemeClr val="accent4">
                    <a:lumMod val="60000"/>
                    <a:lumOff val="40000"/>
                  </a:schemeClr>
                </a:solidFill>
                <a:miter lim="800000"/>
              </a:ln>
              <a:effectLst/>
            </c:spPr>
            <c:extLst>
              <c:ext xmlns:c16="http://schemas.microsoft.com/office/drawing/2014/chart" uri="{C3380CC4-5D6E-409C-BE32-E72D297353CC}">
                <c16:uniqueId val="{00000005-09D0-466D-A5C5-643235C07E07}"/>
              </c:ext>
            </c:extLst>
          </c:dPt>
          <c:dPt>
            <c:idx val="8"/>
            <c:invertIfNegative val="0"/>
            <c:bubble3D val="0"/>
            <c:spPr>
              <a:solidFill>
                <a:srgbClr val="92D050"/>
              </a:solidFill>
              <a:ln w="34925">
                <a:solidFill>
                  <a:srgbClr val="92D050"/>
                </a:solidFill>
              </a:ln>
              <a:effectLst/>
            </c:spPr>
            <c:extLst>
              <c:ext xmlns:c16="http://schemas.microsoft.com/office/drawing/2014/chart" uri="{C3380CC4-5D6E-409C-BE32-E72D297353CC}">
                <c16:uniqueId val="{0000000A-09D0-466D-A5C5-643235C07E07}"/>
              </c:ext>
            </c:extLst>
          </c:dPt>
          <c:dPt>
            <c:idx val="9"/>
            <c:invertIfNegative val="0"/>
            <c:bubble3D val="0"/>
            <c:spPr>
              <a:solidFill>
                <a:schemeClr val="accent4">
                  <a:lumMod val="60000"/>
                  <a:lumOff val="40000"/>
                </a:schemeClr>
              </a:solidFill>
              <a:ln w="34925">
                <a:solidFill>
                  <a:schemeClr val="accent4">
                    <a:lumMod val="60000"/>
                    <a:lumOff val="40000"/>
                  </a:schemeClr>
                </a:solidFill>
              </a:ln>
              <a:effectLst/>
            </c:spPr>
            <c:extLst>
              <c:ext xmlns:c16="http://schemas.microsoft.com/office/drawing/2014/chart" uri="{C3380CC4-5D6E-409C-BE32-E72D297353CC}">
                <c16:uniqueId val="{00000004-09D0-466D-A5C5-643235C07E07}"/>
              </c:ext>
            </c:extLst>
          </c:dPt>
          <c:dPt>
            <c:idx val="10"/>
            <c:invertIfNegative val="0"/>
            <c:bubble3D val="0"/>
            <c:spPr>
              <a:solidFill>
                <a:srgbClr val="92D050"/>
              </a:solidFill>
              <a:ln w="34925">
                <a:solidFill>
                  <a:srgbClr val="92D050"/>
                </a:solidFill>
              </a:ln>
              <a:effectLst/>
            </c:spPr>
            <c:extLst>
              <c:ext xmlns:c16="http://schemas.microsoft.com/office/drawing/2014/chart" uri="{C3380CC4-5D6E-409C-BE32-E72D297353CC}">
                <c16:uniqueId val="{00000009-09D0-466D-A5C5-643235C07E07}"/>
              </c:ext>
            </c:extLst>
          </c:dPt>
          <c:dPt>
            <c:idx val="11"/>
            <c:invertIfNegative val="0"/>
            <c:bubble3D val="0"/>
            <c:spPr>
              <a:solidFill>
                <a:schemeClr val="accent4">
                  <a:lumMod val="60000"/>
                  <a:lumOff val="40000"/>
                </a:schemeClr>
              </a:solidFill>
              <a:ln w="34925">
                <a:solidFill>
                  <a:schemeClr val="accent4">
                    <a:lumMod val="60000"/>
                    <a:lumOff val="40000"/>
                  </a:schemeClr>
                </a:solidFill>
              </a:ln>
              <a:effectLst/>
            </c:spPr>
            <c:extLst>
              <c:ext xmlns:c16="http://schemas.microsoft.com/office/drawing/2014/chart" uri="{C3380CC4-5D6E-409C-BE32-E72D297353CC}">
                <c16:uniqueId val="{00000003-09D0-466D-A5C5-643235C07E07}"/>
              </c:ext>
            </c:extLst>
          </c:dPt>
          <c:dPt>
            <c:idx val="12"/>
            <c:invertIfNegative val="0"/>
            <c:bubble3D val="0"/>
            <c:spPr>
              <a:solidFill>
                <a:srgbClr val="FF0000"/>
              </a:solidFill>
              <a:ln w="34925">
                <a:solidFill>
                  <a:srgbClr val="FF0000"/>
                </a:solidFill>
              </a:ln>
              <a:effectLst/>
            </c:spPr>
            <c:extLst>
              <c:ext xmlns:c16="http://schemas.microsoft.com/office/drawing/2014/chart" uri="{C3380CC4-5D6E-409C-BE32-E72D297353CC}">
                <c16:uniqueId val="{00000002-01FC-404B-AC1F-7F1E64E805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Pivot!$M$45:$N$57</c:f>
              <c:multiLvlStrCache>
                <c:ptCount val="13"/>
                <c:lvl>
                  <c:pt idx="0">
                    <c:v>Efficient</c:v>
                  </c:pt>
                  <c:pt idx="1">
                    <c:v>Needs Attention</c:v>
                  </c:pt>
                  <c:pt idx="2">
                    <c:v>Efficient</c:v>
                  </c:pt>
                  <c:pt idx="3">
                    <c:v>Needs Attention</c:v>
                  </c:pt>
                  <c:pt idx="4">
                    <c:v>Efficient</c:v>
                  </c:pt>
                  <c:pt idx="5">
                    <c:v>Needs Attention</c:v>
                  </c:pt>
                  <c:pt idx="6">
                    <c:v>Efficient</c:v>
                  </c:pt>
                  <c:pt idx="7">
                    <c:v>Needs Attention</c:v>
                  </c:pt>
                  <c:pt idx="8">
                    <c:v>Efficient</c:v>
                  </c:pt>
                  <c:pt idx="9">
                    <c:v>Needs Attention</c:v>
                  </c:pt>
                  <c:pt idx="10">
                    <c:v>Efficient</c:v>
                  </c:pt>
                  <c:pt idx="11">
                    <c:v>Needs Attention</c:v>
                  </c:pt>
                  <c:pt idx="12">
                    <c:v>Too High</c:v>
                  </c:pt>
                </c:lvl>
                <c:lvl>
                  <c:pt idx="0">
                    <c:v>June</c:v>
                  </c:pt>
                  <c:pt idx="2">
                    <c:v>May</c:v>
                  </c:pt>
                  <c:pt idx="4">
                    <c:v>April</c:v>
                  </c:pt>
                  <c:pt idx="6">
                    <c:v>March</c:v>
                  </c:pt>
                  <c:pt idx="8">
                    <c:v>February</c:v>
                  </c:pt>
                  <c:pt idx="10">
                    <c:v>January</c:v>
                  </c:pt>
                </c:lvl>
              </c:multiLvlStrCache>
            </c:multiLvlStrRef>
          </c:cat>
          <c:val>
            <c:numRef>
              <c:f>Pivot!$O$45:$O$57</c:f>
              <c:numCache>
                <c:formatCode>0%</c:formatCode>
                <c:ptCount val="13"/>
                <c:pt idx="0">
                  <c:v>0.12100699657336629</c:v>
                </c:pt>
                <c:pt idx="1">
                  <c:v>0.16522684536590809</c:v>
                </c:pt>
                <c:pt idx="2">
                  <c:v>0.118391425208146</c:v>
                </c:pt>
                <c:pt idx="3">
                  <c:v>0.16526859904246727</c:v>
                </c:pt>
                <c:pt idx="4">
                  <c:v>0.11888304326079759</c:v>
                </c:pt>
                <c:pt idx="5">
                  <c:v>0.16674007164314855</c:v>
                </c:pt>
                <c:pt idx="6">
                  <c:v>0.11936114833187139</c:v>
                </c:pt>
                <c:pt idx="7">
                  <c:v>0.16558997772721126</c:v>
                </c:pt>
                <c:pt idx="8">
                  <c:v>0.12000656588563463</c:v>
                </c:pt>
                <c:pt idx="9">
                  <c:v>0.16455745550197665</c:v>
                </c:pt>
                <c:pt idx="10">
                  <c:v>0.12491840745846995</c:v>
                </c:pt>
                <c:pt idx="11">
                  <c:v>0.17737843887595253</c:v>
                </c:pt>
                <c:pt idx="12">
                  <c:v>0.28487729188725058</c:v>
                </c:pt>
              </c:numCache>
            </c:numRef>
          </c:val>
          <c:extLst>
            <c:ext xmlns:c16="http://schemas.microsoft.com/office/drawing/2014/chart" uri="{C3380CC4-5D6E-409C-BE32-E72D297353CC}">
              <c16:uniqueId val="{00000000-01FC-404B-AC1F-7F1E64E8054D}"/>
            </c:ext>
          </c:extLst>
        </c:ser>
        <c:dLbls>
          <c:showLegendKey val="0"/>
          <c:showVal val="0"/>
          <c:showCatName val="0"/>
          <c:showSerName val="0"/>
          <c:showPercent val="0"/>
          <c:showBubbleSize val="0"/>
        </c:dLbls>
        <c:gapWidth val="182"/>
        <c:overlap val="2"/>
        <c:axId val="1915513935"/>
        <c:axId val="1754590191"/>
      </c:barChart>
      <c:catAx>
        <c:axId val="191551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191"/>
        <c:crosses val="autoZero"/>
        <c:auto val="1"/>
        <c:lblAlgn val="ctr"/>
        <c:lblOffset val="100"/>
        <c:noMultiLvlLbl val="0"/>
      </c:catAx>
      <c:valAx>
        <c:axId val="17545901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513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0" cap="sq"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Kesuma_Performance.xlsx]Pivot!PivotTable3</c:name>
    <c:fmtId val="3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Comparison of Profit and Salary Cost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Lbl>
          <c:idx val="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4.4660588779438924E-2"/>
              <c:y val="-0.1107561235356762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4.7011146083619877E-3"/>
              <c:y val="-8.94568690095846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0"/>
              <c:y val="-5.537806176783812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0.10107396407978272"/>
              <c:y val="3.40788072417464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0.10577507868814472"/>
              <c:y val="-1.27795527156549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5.1712260691981864E-2"/>
              <c:y val="0.12353567625133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Lbl>
          <c:idx val="0"/>
          <c:layout>
            <c:manualLayout>
              <c:x val="-8.4620062950515773E-2"/>
              <c:y val="-7.2417465388711397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Lbl>
          <c:idx val="0"/>
          <c:layout>
            <c:manualLayout>
              <c:x val="-4.7011146083619913E-2"/>
              <c:y val="8.9456869009584661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Lbl>
          <c:idx val="0"/>
          <c:layout>
            <c:manualLayout>
              <c:x val="-6.1114489908705834E-2"/>
              <c:y val="0.19169329073482413"/>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Lbl>
          <c:idx val="0"/>
          <c:layout>
            <c:manualLayout>
              <c:x val="-4.701114608361983E-2"/>
              <c:y val="0.31096911608093719"/>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Lbl>
          <c:idx val="0"/>
          <c:layout>
            <c:manualLayout>
              <c:x val="7.9918948342153615E-2"/>
              <c:y val="6.3897763578274758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Lbl>
          <c:idx val="0"/>
          <c:layout>
            <c:manualLayout>
              <c:x val="-3.7608916866895901E-2"/>
              <c:y val="9.3716719914802987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cked"/>
        <c:varyColors val="0"/>
        <c:ser>
          <c:idx val="0"/>
          <c:order val="0"/>
          <c:tx>
            <c:strRef>
              <c:f>Pivot!$L$2</c:f>
              <c:strCache>
                <c:ptCount val="1"/>
                <c:pt idx="0">
                  <c:v>Salary Cost</c:v>
                </c:pt>
              </c:strCache>
            </c:strRef>
          </c:tx>
          <c:spPr>
            <a:ln w="28575" cap="rnd">
              <a:solidFill>
                <a:schemeClr val="accent1"/>
              </a:solidFill>
              <a:round/>
              <a:headEnd w="sm" len="sm"/>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3702-4F0C-BE85-A5A9868CB418}"/>
              </c:ext>
            </c:extLst>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A-3702-4F0C-BE85-A5A9868CB418}"/>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C-3702-4F0C-BE85-A5A9868CB418}"/>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B-3702-4F0C-BE85-A5A9868CB418}"/>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E-3702-4F0C-BE85-A5A9868CB418}"/>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D-3702-4F0C-BE85-A5A9868CB418}"/>
              </c:ext>
            </c:extLst>
          </c:dPt>
          <c:dLbls>
            <c:dLbl>
              <c:idx val="0"/>
              <c:layout>
                <c:manualLayout>
                  <c:x val="-8.4620062950515773E-2"/>
                  <c:y val="-7.241746538871139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702-4F0C-BE85-A5A9868CB418}"/>
                </c:ext>
              </c:extLst>
            </c:dLbl>
            <c:dLbl>
              <c:idx val="1"/>
              <c:layout>
                <c:manualLayout>
                  <c:x val="-4.7011146083619913E-2"/>
                  <c:y val="8.945686900958466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702-4F0C-BE85-A5A9868CB418}"/>
                </c:ext>
              </c:extLst>
            </c:dLbl>
            <c:dLbl>
              <c:idx val="2"/>
              <c:layout>
                <c:manualLayout>
                  <c:x val="-4.701114608361983E-2"/>
                  <c:y val="0.3109691160809371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702-4F0C-BE85-A5A9868CB418}"/>
                </c:ext>
              </c:extLst>
            </c:dLbl>
            <c:dLbl>
              <c:idx val="3"/>
              <c:layout>
                <c:manualLayout>
                  <c:x val="-6.1114489908705834E-2"/>
                  <c:y val="0.1916932907348241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702-4F0C-BE85-A5A9868CB418}"/>
                </c:ext>
              </c:extLst>
            </c:dLbl>
            <c:dLbl>
              <c:idx val="4"/>
              <c:layout>
                <c:manualLayout>
                  <c:x val="-3.7608916866895901E-2"/>
                  <c:y val="9.371671991480298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702-4F0C-BE85-A5A9868CB418}"/>
                </c:ext>
              </c:extLst>
            </c:dLbl>
            <c:dLbl>
              <c:idx val="5"/>
              <c:layout>
                <c:manualLayout>
                  <c:x val="7.9918948342153615E-2"/>
                  <c:y val="6.389776357827475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702-4F0C-BE85-A5A9868CB418}"/>
                </c:ext>
              </c:extLst>
            </c:dLbl>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Pivot!$K$3:$K$8</c:f>
              <c:strCache>
                <c:ptCount val="6"/>
                <c:pt idx="0">
                  <c:v>January</c:v>
                </c:pt>
                <c:pt idx="1">
                  <c:v>February</c:v>
                </c:pt>
                <c:pt idx="2">
                  <c:v>March</c:v>
                </c:pt>
                <c:pt idx="3">
                  <c:v>April</c:v>
                </c:pt>
                <c:pt idx="4">
                  <c:v>May</c:v>
                </c:pt>
                <c:pt idx="5">
                  <c:v>June</c:v>
                </c:pt>
              </c:strCache>
            </c:strRef>
          </c:cat>
          <c:val>
            <c:numRef>
              <c:f>Pivot!$L$3:$L$8</c:f>
              <c:numCache>
                <c:formatCode>_(* #,##0_);_(* \(#,##0\);_(* "-"??_);_(@_)</c:formatCode>
                <c:ptCount val="6"/>
                <c:pt idx="0">
                  <c:v>7723936897.1499939</c:v>
                </c:pt>
                <c:pt idx="1">
                  <c:v>8046115598</c:v>
                </c:pt>
                <c:pt idx="2">
                  <c:v>8089964056</c:v>
                </c:pt>
                <c:pt idx="3">
                  <c:v>7712194627</c:v>
                </c:pt>
                <c:pt idx="4">
                  <c:v>7484529236</c:v>
                </c:pt>
                <c:pt idx="5">
                  <c:v>7376908540</c:v>
                </c:pt>
              </c:numCache>
            </c:numRef>
          </c:val>
          <c:smooth val="0"/>
          <c:extLst>
            <c:ext xmlns:c16="http://schemas.microsoft.com/office/drawing/2014/chart" uri="{C3380CC4-5D6E-409C-BE32-E72D297353CC}">
              <c16:uniqueId val="{00000000-3702-4F0C-BE85-A5A9868CB418}"/>
            </c:ext>
          </c:extLst>
        </c:ser>
        <c:ser>
          <c:idx val="1"/>
          <c:order val="1"/>
          <c:tx>
            <c:strRef>
              <c:f>Pivot!$M$2</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8-3702-4F0C-BE85-A5A9868CB418}"/>
              </c:ext>
            </c:extLst>
          </c:dPt>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3702-4F0C-BE85-A5A9868CB418}"/>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3702-4F0C-BE85-A5A9868CB418}"/>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3702-4F0C-BE85-A5A9868CB418}"/>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7-3702-4F0C-BE85-A5A9868CB418}"/>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3702-4F0C-BE85-A5A9868CB418}"/>
              </c:ext>
            </c:extLst>
          </c:dPt>
          <c:dLbls>
            <c:dLbl>
              <c:idx val="0"/>
              <c:layout>
                <c:manualLayout>
                  <c:x val="-5.1712260691981864E-2"/>
                  <c:y val="0.123535676251331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702-4F0C-BE85-A5A9868CB418}"/>
                </c:ext>
              </c:extLst>
            </c:dLbl>
            <c:dLbl>
              <c:idx val="1"/>
              <c:layout>
                <c:manualLayout>
                  <c:x val="-4.4660588779438924E-2"/>
                  <c:y val="-0.1107561235356762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02-4F0C-BE85-A5A9868CB418}"/>
                </c:ext>
              </c:extLst>
            </c:dLbl>
            <c:dLbl>
              <c:idx val="2"/>
              <c:layout>
                <c:manualLayout>
                  <c:x val="4.7011146083619877E-3"/>
                  <c:y val="-8.945686900958464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702-4F0C-BE85-A5A9868CB418}"/>
                </c:ext>
              </c:extLst>
            </c:dLbl>
            <c:dLbl>
              <c:idx val="3"/>
              <c:layout>
                <c:manualLayout>
                  <c:x val="0"/>
                  <c:y val="-5.537806176783812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02-4F0C-BE85-A5A9868CB418}"/>
                </c:ext>
              </c:extLst>
            </c:dLbl>
            <c:dLbl>
              <c:idx val="4"/>
              <c:layout>
                <c:manualLayout>
                  <c:x val="0.10577507868814472"/>
                  <c:y val="-1.277955271565499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02-4F0C-BE85-A5A9868CB418}"/>
                </c:ext>
              </c:extLst>
            </c:dLbl>
            <c:dLbl>
              <c:idx val="5"/>
              <c:layout>
                <c:manualLayout>
                  <c:x val="0.10107396407978272"/>
                  <c:y val="3.407880724174645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702-4F0C-BE85-A5A9868CB41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Pivot!$K$3:$K$8</c:f>
              <c:strCache>
                <c:ptCount val="6"/>
                <c:pt idx="0">
                  <c:v>January</c:v>
                </c:pt>
                <c:pt idx="1">
                  <c:v>February</c:v>
                </c:pt>
                <c:pt idx="2">
                  <c:v>March</c:v>
                </c:pt>
                <c:pt idx="3">
                  <c:v>April</c:v>
                </c:pt>
                <c:pt idx="4">
                  <c:v>May</c:v>
                </c:pt>
                <c:pt idx="5">
                  <c:v>June</c:v>
                </c:pt>
              </c:strCache>
            </c:strRef>
          </c:cat>
          <c:val>
            <c:numRef>
              <c:f>Pivot!$M$3:$M$8</c:f>
              <c:numCache>
                <c:formatCode>_(* #,##0_);_(* \(#,##0\);_(* "-"??_);_(@_)</c:formatCode>
                <c:ptCount val="6"/>
                <c:pt idx="0">
                  <c:v>-1881784929.0765002</c:v>
                </c:pt>
                <c:pt idx="1">
                  <c:v>1473356357.0900004</c:v>
                </c:pt>
                <c:pt idx="2">
                  <c:v>1532185524.4100003</c:v>
                </c:pt>
                <c:pt idx="3">
                  <c:v>1041502029.1100004</c:v>
                </c:pt>
                <c:pt idx="4">
                  <c:v>1102097854.4400005</c:v>
                </c:pt>
                <c:pt idx="5">
                  <c:v>1023953537.7699993</c:v>
                </c:pt>
              </c:numCache>
            </c:numRef>
          </c:val>
          <c:smooth val="0"/>
          <c:extLst>
            <c:ext xmlns:c16="http://schemas.microsoft.com/office/drawing/2014/chart" uri="{C3380CC4-5D6E-409C-BE32-E72D297353CC}">
              <c16:uniqueId val="{00000001-3702-4F0C-BE85-A5A9868CB418}"/>
            </c:ext>
          </c:extLst>
        </c:ser>
        <c:dLbls>
          <c:showLegendKey val="0"/>
          <c:showVal val="0"/>
          <c:showCatName val="0"/>
          <c:showSerName val="0"/>
          <c:showPercent val="0"/>
          <c:showBubbleSize val="0"/>
        </c:dLbls>
        <c:marker val="1"/>
        <c:smooth val="0"/>
        <c:axId val="802872943"/>
        <c:axId val="802871279"/>
      </c:lineChart>
      <c:catAx>
        <c:axId val="80287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1279"/>
        <c:crosses val="autoZero"/>
        <c:auto val="1"/>
        <c:lblAlgn val="ctr"/>
        <c:lblOffset val="100"/>
        <c:noMultiLvlLbl val="0"/>
      </c:catAx>
      <c:valAx>
        <c:axId val="802871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2943"/>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Kesuma_Performance.xlsx]Pivot!PivotTable6</c:name>
    <c:fmtId val="2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Top 5 Highest Profit-Contributing Regional and Area Managers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solidFill>
              <a:srgbClr val="92D050"/>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solidFill>
              <a:srgbClr val="92D050"/>
            </a:solid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solidFill>
              <a:srgbClr val="92D050"/>
            </a:solidFill>
          </a:ln>
          <a:effectLst/>
        </c:spPr>
      </c:pivotFmt>
    </c:pivotFmts>
    <c:plotArea>
      <c:layout/>
      <c:barChart>
        <c:barDir val="col"/>
        <c:grouping val="clustered"/>
        <c:varyColors val="0"/>
        <c:ser>
          <c:idx val="0"/>
          <c:order val="0"/>
          <c:tx>
            <c:strRef>
              <c:f>Pivot!$O$61</c:f>
              <c:strCache>
                <c:ptCount val="1"/>
                <c:pt idx="0">
                  <c:v>Total</c:v>
                </c:pt>
              </c:strCache>
            </c:strRef>
          </c:tx>
          <c:spPr>
            <a:solidFill>
              <a:schemeClr val="accent1"/>
            </a:solidFill>
            <a:ln>
              <a:noFill/>
            </a:ln>
            <a:effectLst/>
          </c:spPr>
          <c:invertIfNegative val="0"/>
          <c:dPt>
            <c:idx val="6"/>
            <c:invertIfNegative val="0"/>
            <c:bubble3D val="0"/>
            <c:spPr>
              <a:solidFill>
                <a:srgbClr val="92D050"/>
              </a:solidFill>
              <a:ln>
                <a:solidFill>
                  <a:srgbClr val="92D050"/>
                </a:solidFill>
              </a:ln>
              <a:effectLst/>
            </c:spPr>
            <c:extLst>
              <c:ext xmlns:c16="http://schemas.microsoft.com/office/drawing/2014/chart" uri="{C3380CC4-5D6E-409C-BE32-E72D297353CC}">
                <c16:uniqueId val="{00000001-45CA-407C-8546-59BCF34F4F3B}"/>
              </c:ext>
            </c:extLst>
          </c:dPt>
          <c:cat>
            <c:multiLvlStrRef>
              <c:f>Pivot!$M$62:$N$80</c:f>
              <c:multiLvlStrCache>
                <c:ptCount val="19"/>
                <c:lvl>
                  <c:pt idx="0">
                    <c:v>Area Manager2</c:v>
                  </c:pt>
                  <c:pt idx="1">
                    <c:v>Area Manager1</c:v>
                  </c:pt>
                  <c:pt idx="2">
                    <c:v>Area Manager4</c:v>
                  </c:pt>
                  <c:pt idx="3">
                    <c:v>Area Manager25</c:v>
                  </c:pt>
                  <c:pt idx="4">
                    <c:v>Area Manager26</c:v>
                  </c:pt>
                  <c:pt idx="5">
                    <c:v>Area Manager20</c:v>
                  </c:pt>
                  <c:pt idx="6">
                    <c:v>Area Manager19</c:v>
                  </c:pt>
                  <c:pt idx="7">
                    <c:v>Area Manager7</c:v>
                  </c:pt>
                  <c:pt idx="8">
                    <c:v>Area Manager9</c:v>
                  </c:pt>
                  <c:pt idx="9">
                    <c:v>Area Manager6</c:v>
                  </c:pt>
                  <c:pt idx="10">
                    <c:v>Area Manager8</c:v>
                  </c:pt>
                  <c:pt idx="11">
                    <c:v>Area Manager5</c:v>
                  </c:pt>
                  <c:pt idx="12">
                    <c:v>Area Manager14</c:v>
                  </c:pt>
                  <c:pt idx="13">
                    <c:v>Area Manager15</c:v>
                  </c:pt>
                  <c:pt idx="14">
                    <c:v>Area Manager16</c:v>
                  </c:pt>
                  <c:pt idx="15">
                    <c:v>Area Manager12</c:v>
                  </c:pt>
                  <c:pt idx="16">
                    <c:v>Area Manager18</c:v>
                  </c:pt>
                  <c:pt idx="17">
                    <c:v>Area Manager13</c:v>
                  </c:pt>
                  <c:pt idx="18">
                    <c:v>Area Manager17</c:v>
                  </c:pt>
                </c:lvl>
                <c:lvl>
                  <c:pt idx="0">
                    <c:v>Regional Manager1</c:v>
                  </c:pt>
                  <c:pt idx="3">
                    <c:v>Regional Manager7</c:v>
                  </c:pt>
                  <c:pt idx="5">
                    <c:v>Regional Manager5</c:v>
                  </c:pt>
                  <c:pt idx="7">
                    <c:v>Regional Manager2</c:v>
                  </c:pt>
                  <c:pt idx="12">
                    <c:v>Regional Manager4</c:v>
                  </c:pt>
                </c:lvl>
              </c:multiLvlStrCache>
            </c:multiLvlStrRef>
          </c:cat>
          <c:val>
            <c:numRef>
              <c:f>Pivot!$O$62:$O$80</c:f>
              <c:numCache>
                <c:formatCode>_(* #,##0_);_(* \(#,##0\);_(* "-"??_);_(@_)</c:formatCode>
                <c:ptCount val="19"/>
                <c:pt idx="0">
                  <c:v>14078746.044200031</c:v>
                </c:pt>
                <c:pt idx="1">
                  <c:v>46628601.456699975</c:v>
                </c:pt>
                <c:pt idx="2">
                  <c:v>243697006.07639995</c:v>
                </c:pt>
                <c:pt idx="3">
                  <c:v>261455554.00600016</c:v>
                </c:pt>
                <c:pt idx="4">
                  <c:v>281203532.09869999</c:v>
                </c:pt>
                <c:pt idx="5">
                  <c:v>79490209.095200002</c:v>
                </c:pt>
                <c:pt idx="6">
                  <c:v>493050640.84010023</c:v>
                </c:pt>
                <c:pt idx="7">
                  <c:v>144001781.06000003</c:v>
                </c:pt>
                <c:pt idx="8">
                  <c:v>146255274.50789997</c:v>
                </c:pt>
                <c:pt idx="9">
                  <c:v>147987262.67470008</c:v>
                </c:pt>
                <c:pt idx="10">
                  <c:v>206140680.79829982</c:v>
                </c:pt>
                <c:pt idx="11">
                  <c:v>260989899.92730001</c:v>
                </c:pt>
                <c:pt idx="12">
                  <c:v>46798592.035200045</c:v>
                </c:pt>
                <c:pt idx="13">
                  <c:v>106604324.07490009</c:v>
                </c:pt>
                <c:pt idx="14">
                  <c:v>167741480.64640003</c:v>
                </c:pt>
                <c:pt idx="15">
                  <c:v>197729370.56900015</c:v>
                </c:pt>
                <c:pt idx="16">
                  <c:v>211757095.21830013</c:v>
                </c:pt>
                <c:pt idx="17">
                  <c:v>220506639.80160004</c:v>
                </c:pt>
                <c:pt idx="18">
                  <c:v>314047965.79879993</c:v>
                </c:pt>
              </c:numCache>
            </c:numRef>
          </c:val>
          <c:extLst>
            <c:ext xmlns:c16="http://schemas.microsoft.com/office/drawing/2014/chart" uri="{C3380CC4-5D6E-409C-BE32-E72D297353CC}">
              <c16:uniqueId val="{00000002-45CA-407C-8546-59BCF34F4F3B}"/>
            </c:ext>
          </c:extLst>
        </c:ser>
        <c:dLbls>
          <c:showLegendKey val="0"/>
          <c:showVal val="0"/>
          <c:showCatName val="0"/>
          <c:showSerName val="0"/>
          <c:showPercent val="0"/>
          <c:showBubbleSize val="0"/>
        </c:dLbls>
        <c:gapWidth val="219"/>
        <c:overlap val="-27"/>
        <c:axId val="493607535"/>
        <c:axId val="486263903"/>
      </c:barChart>
      <c:catAx>
        <c:axId val="49360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263903"/>
        <c:crosses val="autoZero"/>
        <c:auto val="1"/>
        <c:lblAlgn val="ctr"/>
        <c:lblOffset val="100"/>
        <c:noMultiLvlLbl val="0"/>
      </c:catAx>
      <c:valAx>
        <c:axId val="48626390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075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[Rica Kesuma_Performance.xlsx]Pivot!PivotTable4</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10 Store Leaders – Profit Performance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Pivot!$L$28</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Pivot!$K$29:$K$38</c:f>
              <c:strCache>
                <c:ptCount val="10"/>
                <c:pt idx="0">
                  <c:v>StoreLeader366</c:v>
                </c:pt>
                <c:pt idx="1">
                  <c:v>StoreLeader410</c:v>
                </c:pt>
                <c:pt idx="2">
                  <c:v>StoreLeader9</c:v>
                </c:pt>
                <c:pt idx="3">
                  <c:v>StoreLeader149</c:v>
                </c:pt>
                <c:pt idx="4">
                  <c:v>StoreLeader379</c:v>
                </c:pt>
                <c:pt idx="5">
                  <c:v>StoreLeader234</c:v>
                </c:pt>
                <c:pt idx="6">
                  <c:v>StoreLeader361</c:v>
                </c:pt>
                <c:pt idx="7">
                  <c:v>StoreLeader378</c:v>
                </c:pt>
                <c:pt idx="8">
                  <c:v>StoreLeader409</c:v>
                </c:pt>
                <c:pt idx="9">
                  <c:v>StoreLeader181</c:v>
                </c:pt>
              </c:strCache>
            </c:strRef>
          </c:cat>
          <c:val>
            <c:numRef>
              <c:f>Pivot!$L$29:$L$38</c:f>
              <c:numCache>
                <c:formatCode>_(* #,##0_);_(* \(#,##0\);_(* "-"??_);_(@_)</c:formatCode>
                <c:ptCount val="10"/>
                <c:pt idx="0">
                  <c:v>82343062.279999986</c:v>
                </c:pt>
                <c:pt idx="1">
                  <c:v>83747751.75999999</c:v>
                </c:pt>
                <c:pt idx="2">
                  <c:v>84342924.780000001</c:v>
                </c:pt>
                <c:pt idx="3">
                  <c:v>84689355.450000018</c:v>
                </c:pt>
                <c:pt idx="4">
                  <c:v>99324088.230000004</c:v>
                </c:pt>
                <c:pt idx="5">
                  <c:v>100488828.13999999</c:v>
                </c:pt>
                <c:pt idx="6">
                  <c:v>105327282.20000005</c:v>
                </c:pt>
                <c:pt idx="7">
                  <c:v>106045892.75000001</c:v>
                </c:pt>
                <c:pt idx="8">
                  <c:v>109061619.08000003</c:v>
                </c:pt>
                <c:pt idx="9">
                  <c:v>144989423.86000001</c:v>
                </c:pt>
              </c:numCache>
            </c:numRef>
          </c:val>
          <c:extLst>
            <c:ext xmlns:c16="http://schemas.microsoft.com/office/drawing/2014/chart" uri="{C3380CC4-5D6E-409C-BE32-E72D297353CC}">
              <c16:uniqueId val="{00000000-1307-45EF-AE35-665B3D67067B}"/>
            </c:ext>
          </c:extLst>
        </c:ser>
        <c:dLbls>
          <c:dLblPos val="ctr"/>
          <c:showLegendKey val="0"/>
          <c:showVal val="1"/>
          <c:showCatName val="0"/>
          <c:showSerName val="0"/>
          <c:showPercent val="0"/>
          <c:showBubbleSize val="0"/>
        </c:dLbls>
        <c:gapWidth val="79"/>
        <c:overlap val="100"/>
        <c:axId val="2045914703"/>
        <c:axId val="2045913039"/>
      </c:barChart>
      <c:catAx>
        <c:axId val="204591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45913039"/>
        <c:crosses val="autoZero"/>
        <c:auto val="1"/>
        <c:lblAlgn val="ctr"/>
        <c:lblOffset val="100"/>
        <c:noMultiLvlLbl val="0"/>
      </c:catAx>
      <c:valAx>
        <c:axId val="2045913039"/>
        <c:scaling>
          <c:orientation val="minMax"/>
        </c:scaling>
        <c:delete val="1"/>
        <c:axPos val="b"/>
        <c:numFmt formatCode="_(* #,##0_);_(* \(#,##0\);_(* &quot;-&quot;??_);_(@_)" sourceLinked="1"/>
        <c:majorTickMark val="none"/>
        <c:minorTickMark val="none"/>
        <c:tickLblPos val="nextTo"/>
        <c:crossAx val="2045914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1414461</xdr:colOff>
      <xdr:row>17</xdr:row>
      <xdr:rowOff>4762</xdr:rowOff>
    </xdr:from>
    <xdr:to>
      <xdr:col>9</xdr:col>
      <xdr:colOff>304800</xdr:colOff>
      <xdr:row>34</xdr:row>
      <xdr:rowOff>95250</xdr:rowOff>
    </xdr:to>
    <xdr:graphicFrame macro="">
      <xdr:nvGraphicFramePr>
        <xdr:cNvPr id="4" name="Chart 3">
          <a:extLst>
            <a:ext uri="{FF2B5EF4-FFF2-40B4-BE49-F238E27FC236}">
              <a16:creationId xmlns:a16="http://schemas.microsoft.com/office/drawing/2014/main" id="{B026770D-91EB-4935-BD9B-7F8A13215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xdr:colOff>
      <xdr:row>8</xdr:row>
      <xdr:rowOff>176211</xdr:rowOff>
    </xdr:from>
    <xdr:to>
      <xdr:col>14</xdr:col>
      <xdr:colOff>1019175</xdr:colOff>
      <xdr:row>25</xdr:row>
      <xdr:rowOff>142874</xdr:rowOff>
    </xdr:to>
    <xdr:graphicFrame macro="">
      <xdr:nvGraphicFramePr>
        <xdr:cNvPr id="7" name="Chart 6">
          <a:extLst>
            <a:ext uri="{FF2B5EF4-FFF2-40B4-BE49-F238E27FC236}">
              <a16:creationId xmlns:a16="http://schemas.microsoft.com/office/drawing/2014/main" id="{4F1F90D4-BDD3-4409-882E-AD190DFFF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85725</xdr:colOff>
      <xdr:row>26</xdr:row>
      <xdr:rowOff>19050</xdr:rowOff>
    </xdr:from>
    <xdr:to>
      <xdr:col>16</xdr:col>
      <xdr:colOff>485775</xdr:colOff>
      <xdr:row>41</xdr:row>
      <xdr:rowOff>38100</xdr:rowOff>
    </xdr:to>
    <xdr:graphicFrame macro="">
      <xdr:nvGraphicFramePr>
        <xdr:cNvPr id="8" name="Chart 7">
          <a:extLst>
            <a:ext uri="{FF2B5EF4-FFF2-40B4-BE49-F238E27FC236}">
              <a16:creationId xmlns:a16="http://schemas.microsoft.com/office/drawing/2014/main" id="{CA557DD8-2004-4174-B3F9-9C33355AF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197160</xdr:colOff>
      <xdr:row>1</xdr:row>
      <xdr:rowOff>5436</xdr:rowOff>
    </xdr:from>
    <xdr:to>
      <xdr:col>9</xdr:col>
      <xdr:colOff>492434</xdr:colOff>
      <xdr:row>16</xdr:row>
      <xdr:rowOff>674</xdr:rowOff>
    </xdr:to>
    <xdr:graphicFrame macro="">
      <xdr:nvGraphicFramePr>
        <xdr:cNvPr id="9" name="Chart 8">
          <a:extLst>
            <a:ext uri="{FF2B5EF4-FFF2-40B4-BE49-F238E27FC236}">
              <a16:creationId xmlns:a16="http://schemas.microsoft.com/office/drawing/2014/main" id="{CBD498E0-D145-479D-A9A9-479B81353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333375</xdr:colOff>
      <xdr:row>34</xdr:row>
      <xdr:rowOff>185736</xdr:rowOff>
    </xdr:from>
    <xdr:to>
      <xdr:col>11</xdr:col>
      <xdr:colOff>371475</xdr:colOff>
      <xdr:row>56</xdr:row>
      <xdr:rowOff>95249</xdr:rowOff>
    </xdr:to>
    <xdr:graphicFrame macro="">
      <xdr:nvGraphicFramePr>
        <xdr:cNvPr id="2" name="Chart 1">
          <a:extLst>
            <a:ext uri="{FF2B5EF4-FFF2-40B4-BE49-F238E27FC236}">
              <a16:creationId xmlns:a16="http://schemas.microsoft.com/office/drawing/2014/main" id="{94AEE94F-FF8F-48CB-929F-5553CEFBE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539469</xdr:colOff>
      <xdr:row>58</xdr:row>
      <xdr:rowOff>76201</xdr:rowOff>
    </xdr:from>
    <xdr:to>
      <xdr:col>10</xdr:col>
      <xdr:colOff>531040</xdr:colOff>
      <xdr:row>77</xdr:row>
      <xdr:rowOff>101151</xdr:rowOff>
    </xdr:to>
    <xdr:graphicFrame macro="">
      <xdr:nvGraphicFramePr>
        <xdr:cNvPr id="3" name="Chart 2">
          <a:extLst>
            <a:ext uri="{FF2B5EF4-FFF2-40B4-BE49-F238E27FC236}">
              <a16:creationId xmlns:a16="http://schemas.microsoft.com/office/drawing/2014/main" id="{F11BD391-51BE-429E-8441-38B9E8BC5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497415</xdr:colOff>
      <xdr:row>4</xdr:row>
      <xdr:rowOff>0</xdr:rowOff>
    </xdr:from>
    <xdr:to>
      <xdr:col>8</xdr:col>
      <xdr:colOff>476249</xdr:colOff>
      <xdr:row>19</xdr:row>
      <xdr:rowOff>10584</xdr:rowOff>
    </xdr:to>
    <xdr:graphicFrame macro="">
      <xdr:nvGraphicFramePr>
        <xdr:cNvPr id="2" name="Chart 1">
          <a:extLst>
            <a:ext uri="{FF2B5EF4-FFF2-40B4-BE49-F238E27FC236}">
              <a16:creationId xmlns:a16="http://schemas.microsoft.com/office/drawing/2014/main" id="{3D87EC0E-6F20-4BC6-96E6-B8030FA7C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171452</xdr:rowOff>
    </xdr:from>
    <xdr:to>
      <xdr:col>8</xdr:col>
      <xdr:colOff>508000</xdr:colOff>
      <xdr:row>38</xdr:row>
      <xdr:rowOff>169333</xdr:rowOff>
    </xdr:to>
    <xdr:graphicFrame macro="">
      <xdr:nvGraphicFramePr>
        <xdr:cNvPr id="5" name="Chart 4">
          <a:extLst>
            <a:ext uri="{FF2B5EF4-FFF2-40B4-BE49-F238E27FC236}">
              <a16:creationId xmlns:a16="http://schemas.microsoft.com/office/drawing/2014/main" id="{CDA239AB-33EB-4247-8A40-2DA059A56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19</xdr:row>
      <xdr:rowOff>190499</xdr:rowOff>
    </xdr:from>
    <xdr:to>
      <xdr:col>17</xdr:col>
      <xdr:colOff>455083</xdr:colOff>
      <xdr:row>38</xdr:row>
      <xdr:rowOff>179916</xdr:rowOff>
    </xdr:to>
    <xdr:graphicFrame macro="">
      <xdr:nvGraphicFramePr>
        <xdr:cNvPr id="4" name="Chart 3">
          <a:extLst>
            <a:ext uri="{FF2B5EF4-FFF2-40B4-BE49-F238E27FC236}">
              <a16:creationId xmlns:a16="http://schemas.microsoft.com/office/drawing/2014/main" id="{CB1FFACA-0B6B-4689-BB8C-C59BEC4C0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74084</xdr:colOff>
      <xdr:row>3</xdr:row>
      <xdr:rowOff>179917</xdr:rowOff>
    </xdr:from>
    <xdr:to>
      <xdr:col>17</xdr:col>
      <xdr:colOff>476250</xdr:colOff>
      <xdr:row>19</xdr:row>
      <xdr:rowOff>10583</xdr:rowOff>
    </xdr:to>
    <xdr:graphicFrame macro="">
      <xdr:nvGraphicFramePr>
        <xdr:cNvPr id="7" name="Chart 6">
          <a:extLst>
            <a:ext uri="{FF2B5EF4-FFF2-40B4-BE49-F238E27FC236}">
              <a16:creationId xmlns:a16="http://schemas.microsoft.com/office/drawing/2014/main" id="{0895ED6A-7F33-4F29-A5FB-F82B62510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21166</xdr:colOff>
      <xdr:row>20</xdr:row>
      <xdr:rowOff>1</xdr:rowOff>
    </xdr:from>
    <xdr:to>
      <xdr:col>26</xdr:col>
      <xdr:colOff>508000</xdr:colOff>
      <xdr:row>38</xdr:row>
      <xdr:rowOff>137585</xdr:rowOff>
    </xdr:to>
    <xdr:graphicFrame macro="">
      <xdr:nvGraphicFramePr>
        <xdr:cNvPr id="9" name="Chart 8">
          <a:extLst>
            <a:ext uri="{FF2B5EF4-FFF2-40B4-BE49-F238E27FC236}">
              <a16:creationId xmlns:a16="http://schemas.microsoft.com/office/drawing/2014/main" id="{6BDC91F6-E3F0-48A8-ADDA-4143A73AD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28</xdr:col>
      <xdr:colOff>1439334</xdr:colOff>
      <xdr:row>16</xdr:row>
      <xdr:rowOff>63500</xdr:rowOff>
    </xdr:from>
    <xdr:to>
      <xdr:col>29</xdr:col>
      <xdr:colOff>1217083</xdr:colOff>
      <xdr:row>26</xdr:row>
      <xdr:rowOff>148167</xdr:rowOff>
    </xdr:to>
    <mc:AlternateContent xmlns:mc="http://schemas.openxmlformats.org/markup-compatibility/2006" xmlns:a14="http://schemas.microsoft.com/office/drawing/2010/main">
      <mc:Choice Requires="a14">
        <xdr:graphicFrame macro="">
          <xdr:nvGraphicFramePr>
            <xdr:cNvPr id="10" name="Store Name">
              <a:extLst>
                <a:ext uri="{FF2B5EF4-FFF2-40B4-BE49-F238E27FC236}">
                  <a16:creationId xmlns:a16="http://schemas.microsoft.com/office/drawing/2014/main" id="{9694D274-B0C2-4C92-B9A9-EEF08F413019}"/>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8213917" y="3111500"/>
              <a:ext cx="1587499" cy="1989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21166</xdr:colOff>
      <xdr:row>3</xdr:row>
      <xdr:rowOff>185210</xdr:rowOff>
    </xdr:from>
    <xdr:to>
      <xdr:col>26</xdr:col>
      <xdr:colOff>508001</xdr:colOff>
      <xdr:row>19</xdr:row>
      <xdr:rowOff>0</xdr:rowOff>
    </xdr:to>
    <xdr:graphicFrame macro="">
      <xdr:nvGraphicFramePr>
        <xdr:cNvPr id="11" name="Chart 10">
          <a:extLst>
            <a:ext uri="{FF2B5EF4-FFF2-40B4-BE49-F238E27FC236}">
              <a16:creationId xmlns:a16="http://schemas.microsoft.com/office/drawing/2014/main" id="{060856F3-CFA5-411E-B2EC-E9ECA93D5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12</xdr:col>
      <xdr:colOff>264584</xdr:colOff>
      <xdr:row>0</xdr:row>
      <xdr:rowOff>31752</xdr:rowOff>
    </xdr:from>
    <xdr:ext cx="814916" cy="338668"/>
    <xdr:sp macro="" textlink="">
      <xdr:nvSpPr>
        <xdr:cNvPr id="12" name="TextBox 11">
          <a:extLst>
            <a:ext uri="{FF2B5EF4-FFF2-40B4-BE49-F238E27FC236}">
              <a16:creationId xmlns:a16="http://schemas.microsoft.com/office/drawing/2014/main" id="{49258A45-13CB-4149-B248-88F8B68C315E}"/>
            </a:ext>
          </a:extLst>
        </xdr:cNvPr>
        <xdr:cNvSpPr txBox="1"/>
      </xdr:nvSpPr>
      <xdr:spPr>
        <a:xfrm>
          <a:off x="7810501" y="31752"/>
          <a:ext cx="814916" cy="338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STORES</a:t>
          </a:r>
        </a:p>
      </xdr:txBody>
    </xdr:sp>
    <xdr:clientData/>
  </xdr:oneCellAnchor>
  <xdr:twoCellAnchor editAs="oneCell">
    <xdr:from>
      <xdr:col>27</xdr:col>
      <xdr:colOff>270932</xdr:colOff>
      <xdr:row>16</xdr:row>
      <xdr:rowOff>48684</xdr:rowOff>
    </xdr:from>
    <xdr:to>
      <xdr:col>28</xdr:col>
      <xdr:colOff>1392767</xdr:colOff>
      <xdr:row>26</xdr:row>
      <xdr:rowOff>148168</xdr:rowOff>
    </xdr:to>
    <mc:AlternateContent xmlns:mc="http://schemas.openxmlformats.org/markup-compatibility/2006" xmlns:a14="http://schemas.microsoft.com/office/drawing/2010/main">
      <mc:Choice Requires="a14">
        <xdr:graphicFrame macro="">
          <xdr:nvGraphicFramePr>
            <xdr:cNvPr id="8" name="Month A">
              <a:extLst>
                <a:ext uri="{FF2B5EF4-FFF2-40B4-BE49-F238E27FC236}">
                  <a16:creationId xmlns:a16="http://schemas.microsoft.com/office/drawing/2014/main" id="{D95E0EAC-9CA8-4B42-9898-8930A5745D9E}"/>
                </a:ext>
              </a:extLst>
            </xdr:cNvPr>
            <xdr:cNvGraphicFramePr/>
          </xdr:nvGraphicFramePr>
          <xdr:xfrm>
            <a:off x="0" y="0"/>
            <a:ext cx="0" cy="0"/>
          </xdr:xfrm>
          <a:graphic>
            <a:graphicData uri="http://schemas.microsoft.com/office/drawing/2010/slicer">
              <sle:slicer xmlns:sle="http://schemas.microsoft.com/office/drawing/2010/slicer" name="Month A"/>
            </a:graphicData>
          </a:graphic>
        </xdr:graphicFrame>
      </mc:Choice>
      <mc:Fallback xmlns="">
        <xdr:sp macro="" textlink="">
          <xdr:nvSpPr>
            <xdr:cNvPr id="0" name=""/>
            <xdr:cNvSpPr>
              <a:spLocks noTextEdit="1"/>
            </xdr:cNvSpPr>
          </xdr:nvSpPr>
          <xdr:spPr>
            <a:xfrm>
              <a:off x="16776699" y="3096684"/>
              <a:ext cx="1390651" cy="2004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264583</xdr:colOff>
      <xdr:row>0</xdr:row>
      <xdr:rowOff>42333</xdr:rowOff>
    </xdr:from>
    <xdr:ext cx="772583" cy="311496"/>
    <xdr:sp macro="" textlink="">
      <xdr:nvSpPr>
        <xdr:cNvPr id="13" name="TextBox 12">
          <a:extLst>
            <a:ext uri="{FF2B5EF4-FFF2-40B4-BE49-F238E27FC236}">
              <a16:creationId xmlns:a16="http://schemas.microsoft.com/office/drawing/2014/main" id="{4A461D26-C07B-4B53-83AE-98B0A6E25254}"/>
            </a:ext>
          </a:extLst>
        </xdr:cNvPr>
        <xdr:cNvSpPr txBox="1"/>
      </xdr:nvSpPr>
      <xdr:spPr>
        <a:xfrm>
          <a:off x="9038166" y="42333"/>
          <a:ext cx="7725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TARGET</a:t>
          </a:r>
        </a:p>
      </xdr:txBody>
    </xdr:sp>
    <xdr:clientData/>
  </xdr:oneCellAnchor>
  <xdr:oneCellAnchor>
    <xdr:from>
      <xdr:col>16</xdr:col>
      <xdr:colOff>243417</xdr:colOff>
      <xdr:row>0</xdr:row>
      <xdr:rowOff>31750</xdr:rowOff>
    </xdr:from>
    <xdr:ext cx="1047750" cy="306917"/>
    <xdr:sp macro="" textlink="">
      <xdr:nvSpPr>
        <xdr:cNvPr id="14" name="TextBox 13">
          <a:extLst>
            <a:ext uri="{FF2B5EF4-FFF2-40B4-BE49-F238E27FC236}">
              <a16:creationId xmlns:a16="http://schemas.microsoft.com/office/drawing/2014/main" id="{7E175AA7-4475-4BC3-BA0D-C8CAC38FC658}"/>
            </a:ext>
          </a:extLst>
        </xdr:cNvPr>
        <xdr:cNvSpPr txBox="1"/>
      </xdr:nvSpPr>
      <xdr:spPr>
        <a:xfrm>
          <a:off x="10244667" y="31750"/>
          <a:ext cx="1047750" cy="306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ACTUAL</a:t>
          </a:r>
        </a:p>
      </xdr:txBody>
    </xdr:sp>
    <xdr:clientData/>
  </xdr:oneCellAnchor>
  <xdr:oneCellAnchor>
    <xdr:from>
      <xdr:col>17</xdr:col>
      <xdr:colOff>613833</xdr:colOff>
      <xdr:row>0</xdr:row>
      <xdr:rowOff>21167</xdr:rowOff>
    </xdr:from>
    <xdr:ext cx="1259417" cy="275167"/>
    <xdr:sp macro="" textlink="">
      <xdr:nvSpPr>
        <xdr:cNvPr id="15" name="TextBox 14">
          <a:extLst>
            <a:ext uri="{FF2B5EF4-FFF2-40B4-BE49-F238E27FC236}">
              <a16:creationId xmlns:a16="http://schemas.microsoft.com/office/drawing/2014/main" id="{36492CD7-D1A1-4503-91E1-0CDFB79A477D}"/>
            </a:ext>
          </a:extLst>
        </xdr:cNvPr>
        <xdr:cNvSpPr txBox="1"/>
      </xdr:nvSpPr>
      <xdr:spPr>
        <a:xfrm>
          <a:off x="11228916" y="21167"/>
          <a:ext cx="1259417" cy="275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SALARY</a:t>
          </a:r>
          <a:r>
            <a:rPr lang="en-US" sz="1400" b="1" baseline="0"/>
            <a:t> </a:t>
          </a:r>
          <a:r>
            <a:rPr lang="en-US" sz="1400" b="1"/>
            <a:t>COST</a:t>
          </a:r>
        </a:p>
      </xdr:txBody>
    </xdr:sp>
    <xdr:clientData/>
  </xdr:oneCellAnchor>
  <xdr:oneCellAnchor>
    <xdr:from>
      <xdr:col>19</xdr:col>
      <xdr:colOff>613833</xdr:colOff>
      <xdr:row>0</xdr:row>
      <xdr:rowOff>21167</xdr:rowOff>
    </xdr:from>
    <xdr:ext cx="1259417" cy="275167"/>
    <xdr:sp macro="" textlink="">
      <xdr:nvSpPr>
        <xdr:cNvPr id="16" name="TextBox 15">
          <a:extLst>
            <a:ext uri="{FF2B5EF4-FFF2-40B4-BE49-F238E27FC236}">
              <a16:creationId xmlns:a16="http://schemas.microsoft.com/office/drawing/2014/main" id="{FC6D2987-2BFF-4435-A3E4-18C86AF6D807}"/>
            </a:ext>
          </a:extLst>
        </xdr:cNvPr>
        <xdr:cNvSpPr txBox="1"/>
      </xdr:nvSpPr>
      <xdr:spPr>
        <a:xfrm>
          <a:off x="11228916" y="21167"/>
          <a:ext cx="1259417" cy="275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PROFIT</a:t>
          </a:r>
        </a:p>
      </xdr:txBody>
    </xdr:sp>
    <xdr:clientData/>
  </xdr:oneCellAnchor>
  <xdr:oneCellAnchor>
    <xdr:from>
      <xdr:col>21</xdr:col>
      <xdr:colOff>571499</xdr:colOff>
      <xdr:row>0</xdr:row>
      <xdr:rowOff>21167</xdr:rowOff>
    </xdr:from>
    <xdr:ext cx="1259417" cy="275167"/>
    <xdr:sp macro="" textlink="">
      <xdr:nvSpPr>
        <xdr:cNvPr id="20" name="TextBox 19">
          <a:extLst>
            <a:ext uri="{FF2B5EF4-FFF2-40B4-BE49-F238E27FC236}">
              <a16:creationId xmlns:a16="http://schemas.microsoft.com/office/drawing/2014/main" id="{6E411A12-5C96-451E-9C9D-EC3CB5F4D247}"/>
            </a:ext>
          </a:extLst>
        </xdr:cNvPr>
        <xdr:cNvSpPr txBox="1"/>
      </xdr:nvSpPr>
      <xdr:spPr>
        <a:xfrm>
          <a:off x="13641916" y="21167"/>
          <a:ext cx="1259417" cy="275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%ACH AVG</a:t>
          </a:r>
        </a:p>
      </xdr:txBody>
    </xdr:sp>
    <xdr:clientData/>
  </xdr:oneCellAnchor>
  <xdr:oneCellAnchor>
    <xdr:from>
      <xdr:col>23</xdr:col>
      <xdr:colOff>571499</xdr:colOff>
      <xdr:row>0</xdr:row>
      <xdr:rowOff>21167</xdr:rowOff>
    </xdr:from>
    <xdr:ext cx="1259417" cy="275167"/>
    <xdr:sp macro="" textlink="">
      <xdr:nvSpPr>
        <xdr:cNvPr id="21" name="TextBox 20">
          <a:extLst>
            <a:ext uri="{FF2B5EF4-FFF2-40B4-BE49-F238E27FC236}">
              <a16:creationId xmlns:a16="http://schemas.microsoft.com/office/drawing/2014/main" id="{73A10BDB-AB8B-4CED-99CB-AFDFBC252414}"/>
            </a:ext>
          </a:extLst>
        </xdr:cNvPr>
        <xdr:cNvSpPr txBox="1"/>
      </xdr:nvSpPr>
      <xdr:spPr>
        <a:xfrm>
          <a:off x="13641916" y="21167"/>
          <a:ext cx="1259417" cy="275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%SALARY</a:t>
          </a: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8.65212233796" backgroundQuery="1" createdVersion="7" refreshedVersion="6" minRefreshableVersion="3" recordCount="0" supportSubquery="1" supportAdvancedDrill="1" xr:uid="{7C8AB6D3-FC63-49CB-BF67-153D1F455D94}">
  <cacheSource type="external" connectionId="1"/>
  <cacheFields count="2">
    <cacheField name="[Measures].[Count of Profit Status]" caption="Count of Profit Status" numFmtId="0" hierarchy="32" level="32767"/>
    <cacheField name="[Table1].[Profit Status].[Profit Status]" caption="Profit Status" numFmtId="0" hierarchy="16" level="1">
      <sharedItems count="2">
        <s v="Loss"/>
        <s v="Profit"/>
      </sharedItems>
    </cacheField>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0" memberValueDatatype="130" unbalanced="0"/>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0" memberValueDatatype="130" unbalanced="0"/>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2" memberValueDatatype="130" unbalanced="0">
      <fieldsUsage count="2">
        <fieldUsage x="-1"/>
        <fieldUsage x="1"/>
      </fieldsUsage>
    </cacheHierarchy>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8.64316550926" backgroundQuery="1" createdVersion="7" refreshedVersion="6" minRefreshableVersion="3" recordCount="0" supportSubquery="1" supportAdvancedDrill="1" xr:uid="{BC654AB7-75F1-458D-9F34-04B10A26174C}">
  <cacheSource type="external" connectionId="1"/>
  <cacheFields count="1">
    <cacheField name="[Table1].[Nama Toko].[Nama Toko]" caption="Nama Toko" numFmtId="0" hierarchy="3" level="1">
      <sharedItems count="441">
        <s v="Store Name1"/>
        <s v="Store Name10"/>
        <s v="Store Name100"/>
        <s v="Store Name101"/>
        <s v="Store Name102"/>
        <s v="Store Name103"/>
        <s v="Store Name104"/>
        <s v="Store Name105"/>
        <s v="Store Name106"/>
        <s v="Store Name107"/>
        <s v="Store Name108"/>
        <s v="Store Name109"/>
        <s v="Store Name11"/>
        <s v="Store Name110"/>
        <s v="Store Name111"/>
        <s v="Store Name112"/>
        <s v="Store Name113"/>
        <s v="Store Name114"/>
        <s v="Store Name115"/>
        <s v="Store Name116"/>
        <s v="Store Name117"/>
        <s v="Store Name118"/>
        <s v="Store Name119"/>
        <s v="Store Name12"/>
        <s v="Store Name120"/>
        <s v="Store Name121"/>
        <s v="Store Name122"/>
        <s v="Store Name123"/>
        <s v="Store Name124"/>
        <s v="Store Name125"/>
        <s v="Store Name126"/>
        <s v="Store Name127"/>
        <s v="Store Name128"/>
        <s v="Store Name129"/>
        <s v="Store Name13"/>
        <s v="Store Name130"/>
        <s v="Store Name131"/>
        <s v="Store Name132"/>
        <s v="Store Name133"/>
        <s v="Store Name134"/>
        <s v="Store Name135"/>
        <s v="Store Name136"/>
        <s v="Store Name137"/>
        <s v="Store Name138"/>
        <s v="Store Name139"/>
        <s v="Store Name14"/>
        <s v="Store Name140"/>
        <s v="Store Name141"/>
        <s v="Store Name142"/>
        <s v="Store Name143"/>
        <s v="Store Name144"/>
        <s v="Store Name145"/>
        <s v="Store Name146"/>
        <s v="Store Name147"/>
        <s v="Store Name148"/>
        <s v="Store Name149"/>
        <s v="Store Name15"/>
        <s v="Store Name150"/>
        <s v="Store Name151"/>
        <s v="Store Name152"/>
        <s v="Store Name153"/>
        <s v="Store Name154"/>
        <s v="Store Name155"/>
        <s v="Store Name156"/>
        <s v="Store Name157"/>
        <s v="Store Name158"/>
        <s v="Store Name159"/>
        <s v="Store Name16"/>
        <s v="Store Name160"/>
        <s v="Store Name161"/>
        <s v="Store Name162"/>
        <s v="Store Name163"/>
        <s v="Store Name164"/>
        <s v="Store Name165"/>
        <s v="Store Name166"/>
        <s v="Store Name167"/>
        <s v="Store Name168"/>
        <s v="Store Name169"/>
        <s v="Store Name17"/>
        <s v="Store Name170"/>
        <s v="Store Name171"/>
        <s v="Store Name172"/>
        <s v="Store Name173"/>
        <s v="Store Name174"/>
        <s v="Store Name175"/>
        <s v="Store Name176"/>
        <s v="Store Name177"/>
        <s v="Store Name178"/>
        <s v="Store Name179"/>
        <s v="Store Name18"/>
        <s v="Store Name180"/>
        <s v="Store Name181"/>
        <s v="Store Name182"/>
        <s v="Store Name183"/>
        <s v="Store Name184"/>
        <s v="Store Name185"/>
        <s v="Store Name186"/>
        <s v="Store Name187"/>
        <s v="Store Name188"/>
        <s v="Store Name189"/>
        <s v="Store Name19"/>
        <s v="Store Name190"/>
        <s v="Store Name191"/>
        <s v="Store Name192"/>
        <s v="Store Name193"/>
        <s v="Store Name194"/>
        <s v="Store Name195"/>
        <s v="Store Name196"/>
        <s v="Store Name197"/>
        <s v="Store Name198"/>
        <s v="Store Name199"/>
        <s v="Store Name2"/>
        <s v="Store Name20"/>
        <s v="Store Name200"/>
        <s v="Store Name201"/>
        <s v="Store Name202"/>
        <s v="Store Name203"/>
        <s v="Store Name204"/>
        <s v="Store Name205"/>
        <s v="Store Name206"/>
        <s v="Store Name207"/>
        <s v="Store Name208"/>
        <s v="Store Name209"/>
        <s v="Store Name21"/>
        <s v="Store Name210"/>
        <s v="Store Name211"/>
        <s v="Store Name212"/>
        <s v="Store Name213"/>
        <s v="Store Name214"/>
        <s v="Store Name215"/>
        <s v="Store Name216"/>
        <s v="Store Name217"/>
        <s v="Store Name218"/>
        <s v="Store Name219"/>
        <s v="Store Name22"/>
        <s v="Store Name220"/>
        <s v="Store Name221"/>
        <s v="Store Name222"/>
        <s v="Store Name223"/>
        <s v="Store Name224"/>
        <s v="Store Name225"/>
        <s v="Store Name226"/>
        <s v="Store Name227"/>
        <s v="Store Name228"/>
        <s v="Store Name229"/>
        <s v="Store Name23"/>
        <s v="Store Name230"/>
        <s v="Store Name231"/>
        <s v="Store Name232"/>
        <s v="Store Name233"/>
        <s v="Store Name234"/>
        <s v="Store Name235"/>
        <s v="Store Name236"/>
        <s v="Store Name237"/>
        <s v="Store Name238"/>
        <s v="Store Name239"/>
        <s v="Store Name24"/>
        <s v="Store Name240"/>
        <s v="Store Name241"/>
        <s v="Store Name242"/>
        <s v="Store Name243"/>
        <s v="Store Name244"/>
        <s v="Store Name245"/>
        <s v="Store Name246"/>
        <s v="Store Name247"/>
        <s v="Store Name248"/>
        <s v="Store Name249"/>
        <s v="Store Name25"/>
        <s v="Store Name250"/>
        <s v="Store Name251"/>
        <s v="Store Name252"/>
        <s v="Store Name253"/>
        <s v="Store Name254"/>
        <s v="Store Name255"/>
        <s v="Store Name256"/>
        <s v="Store Name257"/>
        <s v="Store Name258"/>
        <s v="Store Name259"/>
        <s v="Store Name26"/>
        <s v="Store Name260"/>
        <s v="Store Name261"/>
        <s v="Store Name262"/>
        <s v="Store Name263"/>
        <s v="Store Name264"/>
        <s v="Store Name265"/>
        <s v="Store Name266"/>
        <s v="Store Name267"/>
        <s v="Store Name268"/>
        <s v="Store Name269"/>
        <s v="Store Name27"/>
        <s v="Store Name270"/>
        <s v="Store Name271"/>
        <s v="Store Name272"/>
        <s v="Store Name273"/>
        <s v="Store Name274"/>
        <s v="Store Name275"/>
        <s v="Store Name276"/>
        <s v="Store Name277"/>
        <s v="Store Name278"/>
        <s v="Store Name279"/>
        <s v="Store Name28"/>
        <s v="Store Name280"/>
        <s v="Store Name281"/>
        <s v="Store Name282"/>
        <s v="Store Name283"/>
        <s v="Store Name284"/>
        <s v="Store Name285"/>
        <s v="Store Name286"/>
        <s v="Store Name287"/>
        <s v="Store Name288"/>
        <s v="Store Name289"/>
        <s v="Store Name29"/>
        <s v="Store Name290"/>
        <s v="Store Name291"/>
        <s v="Store Name292"/>
        <s v="Store Name293"/>
        <s v="Store Name294"/>
        <s v="Store Name295"/>
        <s v="Store Name296"/>
        <s v="Store Name297"/>
        <s v="Store Name298"/>
        <s v="Store Name299"/>
        <s v="Store Name3"/>
        <s v="Store Name30"/>
        <s v="Store Name300"/>
        <s v="Store Name301"/>
        <s v="Store Name302"/>
        <s v="Store Name303"/>
        <s v="Store Name304"/>
        <s v="Store Name305"/>
        <s v="Store Name306"/>
        <s v="Store Name307"/>
        <s v="Store Name308"/>
        <s v="Store Name309"/>
        <s v="Store Name31"/>
        <s v="Store Name310"/>
        <s v="Store Name311"/>
        <s v="Store Name312"/>
        <s v="Store Name313"/>
        <s v="Store Name314"/>
        <s v="Store Name315"/>
        <s v="Store Name316"/>
        <s v="Store Name317"/>
        <s v="Store Name318"/>
        <s v="Store Name319"/>
        <s v="Store Name32"/>
        <s v="Store Name320"/>
        <s v="Store Name321"/>
        <s v="Store Name322"/>
        <s v="Store Name323"/>
        <s v="Store Name324"/>
        <s v="Store Name325"/>
        <s v="Store Name326"/>
        <s v="Store Name327"/>
        <s v="Store Name328"/>
        <s v="Store Name329"/>
        <s v="Store Name33"/>
        <s v="Store Name330"/>
        <s v="Store Name331"/>
        <s v="Store Name332"/>
        <s v="Store Name333"/>
        <s v="Store Name334"/>
        <s v="Store Name335"/>
        <s v="Store Name336"/>
        <s v="Store Name337"/>
        <s v="Store Name338"/>
        <s v="Store Name339"/>
        <s v="Store Name34"/>
        <s v="Store Name340"/>
        <s v="Store Name341"/>
        <s v="Store Name342"/>
        <s v="Store Name343"/>
        <s v="Store Name344"/>
        <s v="Store Name345"/>
        <s v="Store Name346"/>
        <s v="Store Name347"/>
        <s v="Store Name348"/>
        <s v="Store Name349"/>
        <s v="Store Name35"/>
        <s v="Store Name350"/>
        <s v="Store Name351"/>
        <s v="Store Name352"/>
        <s v="Store Name353"/>
        <s v="Store Name354"/>
        <s v="Store Name355"/>
        <s v="Store Name356"/>
        <s v="Store Name357"/>
        <s v="Store Name358"/>
        <s v="Store Name359"/>
        <s v="Store Name36"/>
        <s v="Store Name360"/>
        <s v="Store Name361"/>
        <s v="Store Name362"/>
        <s v="Store Name363"/>
        <s v="Store Name364"/>
        <s v="Store Name365"/>
        <s v="Store Name366"/>
        <s v="Store Name367"/>
        <s v="Store Name368"/>
        <s v="Store Name369"/>
        <s v="Store Name37"/>
        <s v="Store Name370"/>
        <s v="Store Name371"/>
        <s v="Store Name372"/>
        <s v="Store Name373"/>
        <s v="Store Name374"/>
        <s v="Store Name375"/>
        <s v="Store Name376"/>
        <s v="Store Name377"/>
        <s v="Store Name378"/>
        <s v="Store Name379"/>
        <s v="Store Name38"/>
        <s v="Store Name380"/>
        <s v="Store Name381"/>
        <s v="Store Name382"/>
        <s v="Store Name383"/>
        <s v="Store Name384"/>
        <s v="Store Name385"/>
        <s v="Store Name386"/>
        <s v="Store Name387"/>
        <s v="Store Name388"/>
        <s v="Store Name389"/>
        <s v="Store Name39"/>
        <s v="Store Name390"/>
        <s v="Store Name391"/>
        <s v="Store Name392"/>
        <s v="Store Name393"/>
        <s v="Store Name394"/>
        <s v="Store Name395"/>
        <s v="Store Name396"/>
        <s v="Store Name397"/>
        <s v="Store Name398"/>
        <s v="Store Name399"/>
        <s v="Store Name4"/>
        <s v="Store Name40"/>
        <s v="Store Name400"/>
        <s v="Store Name401"/>
        <s v="Store Name402"/>
        <s v="Store Name403"/>
        <s v="Store Name404"/>
        <s v="Store Name405"/>
        <s v="Store Name406"/>
        <s v="Store Name407"/>
        <s v="Store Name408"/>
        <s v="Store Name409"/>
        <s v="Store Name41"/>
        <s v="Store Name410"/>
        <s v="Store Name411"/>
        <s v="Store Name412"/>
        <s v="Store Name413"/>
        <s v="Store Name414"/>
        <s v="Store Name415"/>
        <s v="Store Name416"/>
        <s v="Store Name417"/>
        <s v="Store Name418"/>
        <s v="Store Name419"/>
        <s v="Store Name42"/>
        <s v="Store Name420"/>
        <s v="Store Name421"/>
        <s v="Store Name422"/>
        <s v="Store Name423"/>
        <s v="Store Name424"/>
        <s v="Store Name425"/>
        <s v="Store Name426"/>
        <s v="Store Name427"/>
        <s v="Store Name428"/>
        <s v="Store Name429"/>
        <s v="Store Name43"/>
        <s v="Store Name430"/>
        <s v="Store Name431"/>
        <s v="Store Name432"/>
        <s v="Store Name433"/>
        <s v="Store Name434"/>
        <s v="Store Name435"/>
        <s v="Store Name436"/>
        <s v="Store Name437"/>
        <s v="Store Name438"/>
        <s v="Store Name439"/>
        <s v="Store Name44"/>
        <s v="Store Name440"/>
        <s v="Store Name441"/>
        <s v="Store Name45"/>
        <s v="Store Name46"/>
        <s v="Store Name47"/>
        <s v="Store Name48"/>
        <s v="Store Name49"/>
        <s v="Store Name5"/>
        <s v="Store Name50"/>
        <s v="Store Name51"/>
        <s v="Store Name52"/>
        <s v="Store Name53"/>
        <s v="Store Name54"/>
        <s v="Store Name55"/>
        <s v="Store Name56"/>
        <s v="Store Name57"/>
        <s v="Store Name58"/>
        <s v="Store Name59"/>
        <s v="Store Name6"/>
        <s v="Store Name60"/>
        <s v="Store Name61"/>
        <s v="Store Name62"/>
        <s v="Store Name63"/>
        <s v="Store Name64"/>
        <s v="Store Name65"/>
        <s v="Store Name66"/>
        <s v="Store Name67"/>
        <s v="Store Name68"/>
        <s v="Store Name69"/>
        <s v="Store Name7"/>
        <s v="Store Name70"/>
        <s v="Store Name71"/>
        <s v="Store Name72"/>
        <s v="Store Name73"/>
        <s v="Store Name74"/>
        <s v="Store Name75"/>
        <s v="Store Name76"/>
        <s v="Store Name77"/>
        <s v="Store Name78"/>
        <s v="Store Name79"/>
        <s v="Store Name8"/>
        <s v="Store Name80"/>
        <s v="Store Name81"/>
        <s v="Store Name82"/>
        <s v="Store Name83"/>
        <s v="Store Name84"/>
        <s v="Store Name85"/>
        <s v="Store Name86"/>
        <s v="Store Name87"/>
        <s v="Store Name88"/>
        <s v="Store Name89"/>
        <s v="Store Name9"/>
        <s v="Store Name90"/>
        <s v="Store Name91"/>
        <s v="Store Name92"/>
        <s v="Store Name93"/>
        <s v="Store Name94"/>
        <s v="Store Name95"/>
        <s v="Store Name96"/>
        <s v="Store Name97"/>
        <s v="Store Name98"/>
        <s v="Store Name99"/>
      </sharedItems>
    </cacheField>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0" memberValueDatatype="130" unbalanced="0"/>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2" memberValueDatatype="130" unbalanced="0">
      <fieldsUsage count="2">
        <fieldUsage x="-1"/>
        <fieldUsage x="0"/>
      </fieldsUsage>
    </cacheHierarchy>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8.417874884261" backgroundQuery="1" createdVersion="7" refreshedVersion="6" minRefreshableVersion="3" recordCount="0" supportSubquery="1" supportAdvancedDrill="1" xr:uid="{17ACFA9A-9778-4ED2-951E-5CA358A95839}">
  <cacheSource type="external" connectionId="1"/>
  <cacheFields count="4">
    <cacheField name="[Table1].[Nama Toko].[Nama Toko]" caption="Nama Toko" numFmtId="0" hierarchy="3" level="1">
      <sharedItems count="5">
        <s v="Store Name181"/>
        <s v="Store Name234"/>
        <s v="Store Name361"/>
        <s v="Store Name378"/>
        <s v="Store Name409"/>
      </sharedItems>
    </cacheField>
    <cacheField name="[Table1].[Regional Manager].[Regional Manager]" caption="Regional Manager" numFmtId="0" hierarchy="6" level="1">
      <sharedItems count="5">
        <s v="Regional Manager1"/>
        <s v="Regional Manager2"/>
        <s v="Regional Manager4"/>
        <s v="Regional Manager5"/>
        <s v="Regional Manager7"/>
      </sharedItems>
    </cacheField>
    <cacheField name="[Table1].[Area Manager].[Area Manager]" caption="Area Manager" numFmtId="0" hierarchy="5" level="1">
      <sharedItems count="19">
        <s v="Area Manager1"/>
        <s v="Area Manager2"/>
        <s v="Area Manager4"/>
        <s v="Area Manager5"/>
        <s v="Area Manager6"/>
        <s v="Area Manager7"/>
        <s v="Area Manager8"/>
        <s v="Area Manager9"/>
        <s v="Area Manager12"/>
        <s v="Area Manager13"/>
        <s v="Area Manager14"/>
        <s v="Area Manager15"/>
        <s v="Area Manager16"/>
        <s v="Area Manager17"/>
        <s v="Area Manager18"/>
        <s v="Area Manager19"/>
        <s v="Area Manager20"/>
        <s v="Area Manager25"/>
        <s v="Area Manager26"/>
      </sharedItems>
    </cacheField>
    <cacheField name="[Measures].[Sum of Profit]" caption="Sum of Profit" numFmtId="0" hierarchy="36" level="32767"/>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0" memberValueDatatype="130" unbalanced="0"/>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2" memberValueDatatype="130" unbalanced="0">
      <fieldsUsage count="2">
        <fieldUsage x="-1"/>
        <fieldUsage x="0"/>
      </fieldsUsage>
    </cacheHierarchy>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2" memberValueDatatype="130" unbalanced="0">
      <fieldsUsage count="2">
        <fieldUsage x="-1"/>
        <fieldUsage x="2"/>
      </fieldsUsage>
    </cacheHierarchy>
    <cacheHierarchy uniqueName="[Table1].[Regional Manager]" caption="Regional Manager" attribute="1" defaultMemberUniqueName="[Table1].[Regional Manager].[All]" allUniqueName="[Table1].[Regional Manager].[All]" dimensionUniqueName="[Table1]" displayFolder="" count="2" memberValueDatatype="130" unbalanced="0">
      <fieldsUsage count="2">
        <fieldUsage x="-1"/>
        <fieldUsage x="1"/>
      </fieldsUsage>
    </cacheHierarchy>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7.842818171295" backgroundQuery="1" createdVersion="7" refreshedVersion="6" minRefreshableVersion="3" recordCount="0" supportSubquery="1" supportAdvancedDrill="1" xr:uid="{9C095998-B1DF-42A9-98E3-6DB4139C5B5C}">
  <cacheSource type="external" connectionId="1"/>
  <cacheFields count="3">
    <cacheField name="[Table1].[Nama Toko].[Nama Toko]" caption="Nama Toko" numFmtId="0" hierarchy="3" level="1">
      <sharedItems count="12">
        <s v="Store Name125"/>
        <s v="Store Name149"/>
        <s v="Store Name181"/>
        <s v="Store Name297"/>
        <s v="Store Name88"/>
        <s v="Store Name293"/>
        <s v="Store Name361"/>
        <s v="Store Name409"/>
        <s v="Store Name45"/>
        <s v="Store Name103"/>
        <s v="Store Name67"/>
        <s v="Store Name90"/>
      </sharedItems>
    </cacheField>
    <cacheField name="[Table1].[Store Leader].[Store Leader]" caption="Store Leader" numFmtId="0" hierarchy="4" level="1">
      <sharedItems count="10">
        <s v="StoreLeader149"/>
        <s v="StoreLeader181"/>
        <s v="StoreLeader234"/>
        <s v="StoreLeader361"/>
        <s v="StoreLeader366"/>
        <s v="StoreLeader378"/>
        <s v="StoreLeader379"/>
        <s v="StoreLeader409"/>
        <s v="StoreLeader410"/>
        <s v="StoreLeader9"/>
      </sharedItems>
    </cacheField>
    <cacheField name="[Measures].[Sum of Profit (EBIT)]" caption="Sum of Profit (EBIT)" numFmtId="0" hierarchy="28" level="32767"/>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0" memberValueDatatype="130" unbalanced="0"/>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2" memberValueDatatype="130" unbalanced="0">
      <fieldsUsage count="2">
        <fieldUsage x="-1"/>
        <fieldUsage x="0"/>
      </fieldsUsage>
    </cacheHierarchy>
    <cacheHierarchy uniqueName="[Table1].[Store Leader]" caption="Store Leader" attribute="1" defaultMemberUniqueName="[Table1].[Store Leader].[All]" allUniqueName="[Table1].[Store Leader].[All]" dimensionUniqueName="[Table1]" displayFolder="" count="2" memberValueDatatype="130" unbalanced="0">
      <fieldsUsage count="2">
        <fieldUsage x="-1"/>
        <fieldUsage x="1"/>
      </fieldsUsage>
    </cacheHierarchy>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7.856183564814" backgroundQuery="1" createdVersion="7" refreshedVersion="6" minRefreshableVersion="3" recordCount="0" supportSubquery="1" supportAdvancedDrill="1" xr:uid="{87769FE2-3581-44AE-BE17-3BB39F4449F5}">
  <cacheSource type="external" connectionId="1"/>
  <cacheFields count="4">
    <cacheField name="[Table1].[Nama Toko].[Nama Toko]" caption="Nama Toko" numFmtId="0" hierarchy="3" level="1">
      <sharedItems count="5">
        <s v="Store Name181"/>
        <s v="Store Name234"/>
        <s v="Store Name361"/>
        <s v="Store Name378"/>
        <s v="Store Name409"/>
      </sharedItems>
    </cacheField>
    <cacheField name="[Table1].[Status Salary Ratio].[Status Salary Ratio]" caption="Status Salary Ratio" numFmtId="0" hierarchy="18" level="1">
      <sharedItems count="3">
        <s v="Efficient"/>
        <s v="Needs Attention"/>
        <s v="Too High"/>
      </sharedItems>
    </cacheField>
    <cacheField name="[Table1].[Month A].[Month A]" caption="Month A" numFmtId="0" hierarchy="1" level="1">
      <sharedItems count="6">
        <s v="April"/>
        <s v="February"/>
        <s v="January"/>
        <s v="June"/>
        <s v="March"/>
        <s v="May"/>
      </sharedItems>
    </cacheField>
    <cacheField name="[Measures].[Average of Salary Ratio]" caption="Average of Salary Ratio" numFmtId="0" hierarchy="35" level="32767"/>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2" memberValueDatatype="130" unbalanced="0">
      <fieldsUsage count="2">
        <fieldUsage x="-1"/>
        <fieldUsage x="2"/>
      </fieldsUsage>
    </cacheHierarchy>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2" memberValueDatatype="130" unbalanced="0">
      <fieldsUsage count="2">
        <fieldUsage x="-1"/>
        <fieldUsage x="0"/>
      </fieldsUsage>
    </cacheHierarchy>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2" memberValueDatatype="130" unbalanced="0">
      <fieldsUsage count="2">
        <fieldUsage x="-1"/>
        <fieldUsage x="1"/>
      </fieldsUsage>
    </cacheHierarchy>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8.650898263892" backgroundQuery="1" createdVersion="7" refreshedVersion="6" minRefreshableVersion="3" recordCount="0" supportSubquery="1" supportAdvancedDrill="1" xr:uid="{BCD053F7-E908-4AE5-9B81-4DAE829E8EA8}">
  <cacheSource type="external" connectionId="1"/>
  <cacheFields count="4">
    <cacheField name="[Table1].[Month A].[Month A]" caption="Month A" numFmtId="0" hierarchy="1" level="1">
      <sharedItems count="6">
        <s v="April"/>
        <s v="February"/>
        <s v="January"/>
        <s v="June"/>
        <s v="March"/>
        <s v="May"/>
      </sharedItems>
    </cacheField>
    <cacheField name="[Measures].[Sum of Salary Cost]" caption="Sum of Salary Cost" numFmtId="0" hierarchy="29" level="32767"/>
    <cacheField name="[Measures].[Sum of Profit]" caption="Sum of Profit" numFmtId="0" hierarchy="36" level="32767"/>
    <cacheField name="[Table1].[Nama Toko].[Nama Toko]" caption="Nama Toko" numFmtId="0" hierarchy="3" level="1">
      <sharedItems containsSemiMixedTypes="0" containsNonDate="0" containsString="0"/>
    </cacheField>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2" memberValueDatatype="130" unbalanced="0">
      <fieldsUsage count="2">
        <fieldUsage x="-1"/>
        <fieldUsage x="0"/>
      </fieldsUsage>
    </cacheHierarchy>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2" memberValueDatatype="130" unbalanced="0">
      <fieldsUsage count="2">
        <fieldUsage x="-1"/>
        <fieldUsage x="3"/>
      </fieldsUsage>
    </cacheHierarchy>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8.417875810184" backgroundQuery="1" createdVersion="7" refreshedVersion="6" minRefreshableVersion="3" recordCount="0" supportSubquery="1" supportAdvancedDrill="1" xr:uid="{ED6DF4EC-665B-48F4-A578-FFCACD32B0D0}">
  <cacheSource type="external" connectionId="1"/>
  <cacheFields count="2">
    <cacheField name="[Table1].[Nama Toko].[Nama Toko]" caption="Nama Toko" numFmtId="0" hierarchy="3" level="1">
      <sharedItems count="5">
        <s v="Store Name181"/>
        <s v="Store Name234"/>
        <s v="Store Name361"/>
        <s v="Store Name378"/>
        <s v="Store Name409"/>
      </sharedItems>
    </cacheField>
    <cacheField name="[Measures].[Sum of Profit]" caption="Sum of Profit" numFmtId="0" hierarchy="36" level="32767"/>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0" memberValueDatatype="130" unbalanced="0"/>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2" memberValueDatatype="130" unbalanced="0">
      <fieldsUsage count="2">
        <fieldUsage x="-1"/>
        <fieldUsage x="0"/>
      </fieldsUsage>
    </cacheHierarchy>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8.417876620369" backgroundQuery="1" createdVersion="7" refreshedVersion="6" minRefreshableVersion="3" recordCount="0" supportSubquery="1" supportAdvancedDrill="1" xr:uid="{263AE283-9F59-4FE0-9AC0-18CA37B2F9F8}">
  <cacheSource type="external" connectionId="1"/>
  <cacheFields count="3">
    <cacheField name="[Table1].[Month A].[Month A]" caption="Month A" numFmtId="0" hierarchy="1" level="1">
      <sharedItems count="6">
        <s v="April"/>
        <s v="February"/>
        <s v="January"/>
        <s v="June"/>
        <s v="March"/>
        <s v="May"/>
      </sharedItems>
    </cacheField>
    <cacheField name="[Measures].[Sum of Net Sales Actual]" caption="Sum of Net Sales Actual" numFmtId="0" hierarchy="26" level="32767"/>
    <cacheField name="[Measures].[Sum of Net Sales Target]" caption="Sum of Net Sales Target" numFmtId="0" hierarchy="27" level="32767"/>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2" memberValueDatatype="130" unbalanced="0">
      <fieldsUsage count="2">
        <fieldUsage x="-1"/>
        <fieldUsage x="0"/>
      </fieldsUsage>
    </cacheHierarchy>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0" memberValueDatatype="130" unbalanced="0"/>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8.655022222221" backgroundQuery="1" createdVersion="7" refreshedVersion="6" minRefreshableVersion="3" recordCount="0" supportSubquery="1" supportAdvancedDrill="1" xr:uid="{A2709763-A5F9-405A-B3B2-CDDCB9BDDADB}">
  <cacheSource type="external" connectionId="1"/>
  <cacheFields count="3">
    <cacheField name="[Table1].[Profit Status].[Profit Status]" caption="Profit Status" numFmtId="0" hierarchy="16" level="1">
      <sharedItems count="2">
        <s v="Loss"/>
        <s v="Profit"/>
      </sharedItems>
    </cacheField>
    <cacheField name="[Table1].[Achievement Status].[Achievement Status]" caption="Achievement Status" numFmtId="0" hierarchy="14" level="1">
      <sharedItems count="3">
        <s v="Achieved"/>
        <s v="Almost Achieve"/>
        <s v="Needs Improvement"/>
      </sharedItems>
    </cacheField>
    <cacheField name="[Measures].[Count of Achievement Status]" caption="Count of Achievement Status" numFmtId="0" hierarchy="38" level="32767"/>
  </cacheFields>
  <cacheHierarchies count="39">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0" memberValueDatatype="130" unbalanced="0"/>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0" memberValueDatatype="130" unbalanced="0"/>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2" memberValueDatatype="130" unbalanced="0">
      <fieldsUsage count="2">
        <fieldUsage x="-1"/>
        <fieldUsage x="1"/>
      </fieldsUsage>
    </cacheHierarchy>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2" memberValueDatatype="130" unbalanced="0">
      <fieldsUsage count="2">
        <fieldUsage x="-1"/>
        <fieldUsage x="0"/>
      </fieldsUsage>
    </cacheHierarchy>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Distinct Count of Profit Status]" caption="Distinct 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chievement Status]" caption="Count of Achievement Status" measure="1" displayFolder="" measureGroup="Table1" count="0" oneField="1" hidden="1">
      <fieldsUsage count="1">
        <fieldUsage x="2"/>
      </fieldsUsage>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7.842806712964" backgroundQuery="1" createdVersion="3" refreshedVersion="6" minRefreshableVersion="3" recordCount="0" supportSubquery="1" supportAdvancedDrill="1" xr:uid="{C1E3D476-B5DA-45A3-A926-A18B62BBD508}">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Table1].[Month]" caption="Month" attribute="1" defaultMemberUniqueName="[Table1].[Month].[All]" allUniqueName="[Table1].[Month].[All]" dimensionUniqueName="[Table1]" displayFolder="" count="0" memberValueDatatype="20" unbalanced="0"/>
    <cacheHierarchy uniqueName="[Table1].[Month A]" caption="Month A" attribute="1" defaultMemberUniqueName="[Table1].[Month A].[All]" allUniqueName="[Table1].[Month A].[All]" dimensionUniqueName="[Table1]" displayFolder="" count="2" memberValueDatatype="130" unbalanced="0"/>
    <cacheHierarchy uniqueName="[Table1].[Kode Toko]" caption="Kode Toko" attribute="1" defaultMemberUniqueName="[Table1].[Kode Toko].[All]" allUniqueName="[Table1].[Kode Toko].[All]" dimensionUniqueName="[Table1]" displayFolder="" count="0" memberValueDatatype="130" unbalanced="0"/>
    <cacheHierarchy uniqueName="[Table1].[Nama Toko]" caption="Nama Toko" attribute="1" defaultMemberUniqueName="[Table1].[Nama Toko].[All]" allUniqueName="[Table1].[Nama Toko].[All]" dimensionUniqueName="[Table1]" displayFolder="" count="2" memberValueDatatype="130" unbalanced="0"/>
    <cacheHierarchy uniqueName="[Table1].[Store Leader]" caption="Store Leader" attribute="1" defaultMemberUniqueName="[Table1].[Store Leader].[All]" allUniqueName="[Table1].[Store Leader].[All]" dimensionUniqueName="[Table1]" displayFolder="" count="0" memberValueDatatype="130" unbalanced="0"/>
    <cacheHierarchy uniqueName="[Table1].[Area Manager]" caption="Area Manager" attribute="1" defaultMemberUniqueName="[Table1].[Area Manager].[All]" allUniqueName="[Table1].[Area Manager].[All]" dimensionUniqueName="[Table1]" displayFolder="" count="0" memberValueDatatype="130" unbalanced="0"/>
    <cacheHierarchy uniqueName="[Table1].[Regional Manager]" caption="Regional Manager" attribute="1" defaultMemberUniqueName="[Table1].[Regional Manager].[All]" allUniqueName="[Table1].[Regional Manager].[All]" dimensionUniqueName="[Table1]" displayFolder="" count="0" memberValueDatatype="130" unbalanced="0"/>
    <cacheHierarchy uniqueName="[Table1].[Store Open Date]" caption="Store Open Date" attribute="1" time="1" defaultMemberUniqueName="[Table1].[Store Open Date].[All]" allUniqueName="[Table1].[Store Open Date].[All]" dimensionUniqueName="[Table1]" displayFolder="" count="0" memberValueDatatype="7" unbalanced="0"/>
    <cacheHierarchy uniqueName="[Table1].[Net Sales Target]" caption="Net Sales Target" attribute="1" defaultMemberUniqueName="[Table1].[Net Sales Target].[All]" allUniqueName="[Table1].[Net Sales Target].[All]" dimensionUniqueName="[Table1]" displayFolder="" count="0" memberValueDatatype="20" unbalanced="0"/>
    <cacheHierarchy uniqueName="[Table1].[Net Sales Actual]" caption="Net Sales Actual" attribute="1" defaultMemberUniqueName="[Table1].[Net Sales Actual].[All]" allUniqueName="[Table1].[Net Sales Actual].[All]" dimensionUniqueName="[Table1]" displayFolder="" count="0" memberValueDatatype="20" unbalanced="0"/>
    <cacheHierarchy uniqueName="[Table1].[Salary Cost]" caption="Salary Cost" attribute="1" defaultMemberUniqueName="[Table1].[Salary Cost].[All]" allUniqueName="[Table1].[Salary Cost].[All]" dimensionUniqueName="[Table1]" displayFolder="" count="0" memberValueDatatype="5" unbalanced="0"/>
    <cacheHierarchy uniqueName="[Table1].[Profit (EBIT)]" caption="Profit (EBIT)" attribute="1" defaultMemberUniqueName="[Table1].[Profit (EBIT)].[All]" allUniqueName="[Table1].[Profit (EBI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 Achievement]" caption="% Achievement" attribute="1" defaultMemberUniqueName="[Table1].[% Achievement].[All]" allUniqueName="[Table1].[% Achievement].[All]" dimensionUniqueName="[Table1]" displayFolder="" count="0" memberValueDatatype="5" unbalanced="0"/>
    <cacheHierarchy uniqueName="[Table1].[Achievement Status]" caption="Achievement Status" attribute="1" defaultMemberUniqueName="[Table1].[Achievement Status].[All]" allUniqueName="[Table1].[Achievement Status].[All]" dimensionUniqueName="[Table1]" displayFolder="" count="0" memberValueDatatype="130" unbalanced="0"/>
    <cacheHierarchy uniqueName="[Table1].[Gap]" caption="Gap" attribute="1" defaultMemberUniqueName="[Table1].[Gap].[All]" allUniqueName="[Table1].[Gap].[All]" dimensionUniqueName="[Table1]" displayFolder="" count="0" memberValueDatatype="20" unbalanced="0"/>
    <cacheHierarchy uniqueName="[Table1].[Profit Status]" caption="Profit Status" attribute="1" defaultMemberUniqueName="[Table1].[Profit Status].[All]" allUniqueName="[Table1].[Profit Status].[All]" dimensionUniqueName="[Table1]" displayFolder="" count="0" memberValueDatatype="130" unbalanced="0"/>
    <cacheHierarchy uniqueName="[Table1].[Salary Ratio]" caption="Salary Ratio" attribute="1" defaultMemberUniqueName="[Table1].[Salary Ratio].[All]" allUniqueName="[Table1].[Salary Ratio].[All]" dimensionUniqueName="[Table1]" displayFolder="" count="0" memberValueDatatype="5" unbalanced="0"/>
    <cacheHierarchy uniqueName="[Table1].[Status Salary Ratio]" caption="Status Salary Ratio" attribute="1" defaultMemberUniqueName="[Table1].[Status Salary Ratio].[All]" allUniqueName="[Table1].[Status Salary Ratio].[All]" dimensionUniqueName="[Table1]" displayFolder="" count="0" memberValueDatatype="130" unbalanced="0"/>
    <cacheHierarchy uniqueName="[Table1].[Profit Ratio]" caption="Profit Ratio" attribute="1" defaultMemberUniqueName="[Table1].[Profit Ratio].[All]" allUniqueName="[Table1].[Profit Ratio].[All]" dimensionUniqueName="[Table1]" displayFolder="" count="0" memberValueDatatype="5" unbalanced="0"/>
    <cacheHierarchy uniqueName="[Table1].[Status Profitability]" caption="Status Profitability" attribute="1" defaultMemberUniqueName="[Table1].[Status Profitability].[All]" allUniqueName="[Table1].[Status Profitability].[All]" dimensionUniqueName="[Table1]" displayFolder="" count="0" memberValueDatatype="130" unbalanced="0"/>
    <cacheHierarchy uniqueName="[Table1].[Store Age (Days)]" caption="Store Age (Days)" attribute="1" defaultMemberUniqueName="[Table1].[Store Age (Days)].[All]" allUniqueName="[Table1].[Store Age (Days)].[All]" dimensionUniqueName="[Table1]" displayFolder="" count="0" memberValueDatatype="20" unbalanced="0"/>
    <cacheHierarchy uniqueName="[Table1].[Store Age (Months)]" caption="Store Age (Months)" attribute="1" defaultMemberUniqueName="[Table1].[Store Age (Months)].[All]" allUniqueName="[Table1].[Store Age (Months)].[All]" dimensionUniqueName="[Table1]" displayFolder="" count="0" memberValueDatatype="20" unbalanced="0"/>
    <cacheHierarchy uniqueName="[Table1].[Category of Months]" caption="Category of Months" attribute="1" defaultMemberUniqueName="[Table1].[Category of Months].[All]" allUniqueName="[Table1].[Category of Month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Net Sales Actual]" caption="Sum of Net Sales Actual" measure="1" displayFolder="" measureGroup="Table1" count="0" hidden="1">
      <extLst>
        <ext xmlns:x15="http://schemas.microsoft.com/office/spreadsheetml/2010/11/main" uri="{B97F6D7D-B522-45F9-BDA1-12C45D357490}">
          <x15:cacheHierarchy aggregatedColumn="9"/>
        </ext>
      </extLst>
    </cacheHierarchy>
    <cacheHierarchy uniqueName="[Measures].[Sum of Net Sales Target]" caption="Sum of Net Sales Target" measure="1" displayFolder="" measureGroup="Table1" count="0" hidden="1">
      <extLst>
        <ext xmlns:x15="http://schemas.microsoft.com/office/spreadsheetml/2010/11/main" uri="{B97F6D7D-B522-45F9-BDA1-12C45D357490}">
          <x15:cacheHierarchy aggregatedColumn="8"/>
        </ext>
      </extLst>
    </cacheHierarchy>
    <cacheHierarchy uniqueName="[Measures].[Sum of Profit (EBIT)]" caption="Sum of Profit (EBIT)" measure="1" displayFolder="" measureGroup="Table1" count="0" hidden="1">
      <extLst>
        <ext xmlns:x15="http://schemas.microsoft.com/office/spreadsheetml/2010/11/main" uri="{B97F6D7D-B522-45F9-BDA1-12C45D357490}">
          <x15:cacheHierarchy aggregatedColumn="11"/>
        </ext>
      </extLst>
    </cacheHierarchy>
    <cacheHierarchy uniqueName="[Measures].[Sum of Salary Cost]" caption="Sum of Salary Cost" measure="1" displayFolder="" measureGroup="Table1" count="0" hidden="1">
      <extLst>
        <ext xmlns:x15="http://schemas.microsoft.com/office/spreadsheetml/2010/11/main" uri="{B97F6D7D-B522-45F9-BDA1-12C45D357490}">
          <x15:cacheHierarchy aggregatedColumn="10"/>
        </ext>
      </extLst>
    </cacheHierarchy>
    <cacheHierarchy uniqueName="[Measures].[Sum of Month]" caption="Sum of Month" measure="1" displayFolder="" measureGroup="Table1" count="0" hidden="1">
      <extLst>
        <ext xmlns:x15="http://schemas.microsoft.com/office/spreadsheetml/2010/11/main" uri="{B97F6D7D-B522-45F9-BDA1-12C45D357490}">
          <x15:cacheHierarchy aggregatedColumn="0"/>
        </ext>
      </extLst>
    </cacheHierarchy>
    <cacheHierarchy uniqueName="[Measures].[Sum of Gap]" caption="Sum of Gap" measure="1" displayFolder="" measureGroup="Table1" count="0" hidden="1">
      <extLst>
        <ext xmlns:x15="http://schemas.microsoft.com/office/spreadsheetml/2010/11/main" uri="{B97F6D7D-B522-45F9-BDA1-12C45D357490}">
          <x15:cacheHierarchy aggregatedColumn="15"/>
        </ext>
      </extLst>
    </cacheHierarchy>
    <cacheHierarchy uniqueName="[Measures].[Count of Profit Status]" caption="Count of Profit Status" measure="1" displayFolder="" measureGroup="Table1" count="0" hidden="1">
      <extLst>
        <ext xmlns:x15="http://schemas.microsoft.com/office/spreadsheetml/2010/11/main" uri="{B97F6D7D-B522-45F9-BDA1-12C45D357490}">
          <x15:cacheHierarchy aggregatedColumn="16"/>
        </ext>
      </extLst>
    </cacheHierarchy>
    <cacheHierarchy uniqueName="[Measures].[Count of Area Manager]" caption="Count of Area Manager" measure="1" displayFolder="" measureGroup="Table1" count="0" hidden="1">
      <extLst>
        <ext xmlns:x15="http://schemas.microsoft.com/office/spreadsheetml/2010/11/main" uri="{B97F6D7D-B522-45F9-BDA1-12C45D357490}">
          <x15:cacheHierarchy aggregatedColumn="5"/>
        </ext>
      </extLst>
    </cacheHierarchy>
    <cacheHierarchy uniqueName="[Measures].[Sum of Salary Ratio]" caption="Sum of Salary Ratio" measure="1" displayFolder="" measureGroup="Table1" count="0" hidden="1">
      <extLst>
        <ext xmlns:x15="http://schemas.microsoft.com/office/spreadsheetml/2010/11/main" uri="{B97F6D7D-B522-45F9-BDA1-12C45D357490}">
          <x15:cacheHierarchy aggregatedColumn="17"/>
        </ext>
      </extLst>
    </cacheHierarchy>
    <cacheHierarchy uniqueName="[Measures].[Average of Salary Ratio]" caption="Average of Salary Ratio" measure="1" displayFolder="" measureGroup="Table1"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7819773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53D49B-BF49-4928-910A-54D993EF02AD}" name="PivotTable6" cacheId="19" applyNumberFormats="0" applyBorderFormats="0" applyFontFormats="0" applyPatternFormats="0" applyAlignmentFormats="0" applyWidthHeightFormats="1" dataCaption="Values" tag="65e14223-2350-4a61-b5e5-cd5a2189cd05" updatedVersion="6" minRefreshableVersion="3" useAutoFormatting="1" subtotalHiddenItems="1" rowGrandTotals="0" colGrandTotals="0" itemPrintTitles="1" createdVersion="7" indent="0" compact="0" compactData="0" multipleFieldFilters="0" chartFormat="31">
  <location ref="M61:O80" firstHeaderRow="1" firstDataRow="1" firstDataCol="2"/>
  <pivotFields count="4">
    <pivotField compact="0" allDrilled="1" outline="0" subtotalTop="0" showAll="0" measureFilter="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measureFilter="1" sortType="a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2"/>
  </rowFields>
  <rowItems count="19">
    <i>
      <x/>
      <x v="1"/>
    </i>
    <i r="1">
      <x/>
    </i>
    <i r="1">
      <x v="2"/>
    </i>
    <i>
      <x v="4"/>
      <x v="17"/>
    </i>
    <i r="1">
      <x v="18"/>
    </i>
    <i>
      <x v="3"/>
      <x v="16"/>
    </i>
    <i r="1">
      <x v="15"/>
    </i>
    <i>
      <x v="1"/>
      <x v="5"/>
    </i>
    <i r="1">
      <x v="7"/>
    </i>
    <i r="1">
      <x v="4"/>
    </i>
    <i r="1">
      <x v="6"/>
    </i>
    <i r="1">
      <x v="3"/>
    </i>
    <i>
      <x v="2"/>
      <x v="10"/>
    </i>
    <i r="1">
      <x v="11"/>
    </i>
    <i r="1">
      <x v="12"/>
    </i>
    <i r="1">
      <x v="8"/>
    </i>
    <i r="1">
      <x v="14"/>
    </i>
    <i r="1">
      <x v="9"/>
    </i>
    <i r="1">
      <x v="13"/>
    </i>
  </rowItems>
  <colItems count="1">
    <i/>
  </colItems>
  <dataFields count="1">
    <dataField name="Sum of Profit" fld="3" baseField="0" baseItem="0"/>
  </dataFields>
  <formats count="1">
    <format dxfId="12">
      <pivotArea outline="0" collapsedLevelsAreSubtotals="1" fieldPosition="0"/>
    </format>
  </formats>
  <chartFormats count="4">
    <chartFormat chart="16" format="0" series="1">
      <pivotArea type="data" outline="0" fieldPosition="0">
        <references count="1">
          <reference field="4294967294" count="1" selected="0">
            <x v="0"/>
          </reference>
        </references>
      </pivotArea>
    </chartFormat>
    <chartFormat chart="16" format="1">
      <pivotArea type="data" outline="0" fieldPosition="0">
        <references count="3">
          <reference field="4294967294" count="1" selected="0">
            <x v="0"/>
          </reference>
          <reference field="1" count="1" selected="0">
            <x v="3"/>
          </reference>
          <reference field="2" count="1" selected="0">
            <x v="15"/>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3">
          <reference field="4294967294" count="1" selected="0">
            <x v="0"/>
          </reference>
          <reference field="1" count="1" selected="0">
            <x v="3"/>
          </reference>
          <reference field="2" count="1" selected="0">
            <x v="15"/>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1" type="count" id="10" iMeasureHier="36">
      <autoFilter ref="A1">
        <filterColumn colId="0">
          <top10 val="5" filterVal="5"/>
        </filterColumn>
      </autoFilter>
    </filter>
    <filter fld="0" type="count" id="6" iMeasureHier="28">
      <autoFilter ref="A1">
        <filterColumn colId="0">
          <top10 val="5" filterVal="5"/>
        </filterColumn>
      </autoFilter>
    </filter>
    <filter fld="2" type="valueGreaterThan" evalOrder="1" id="13" iMeasureHier="36">
      <autoFilter ref="A1">
        <filterColumn colId="0">
          <customFilters>
            <customFilter operator="greaterThan" val="0"/>
          </customFilters>
        </filterColumn>
      </autoFilter>
    </filter>
  </filters>
  <rowHierarchiesUsage count="2">
    <rowHierarchyUsage hierarchyUsage="6"/>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93B907-6135-490B-B30D-9E49B9892F69}" name="PivotTable8" cacheId="17" applyNumberFormats="0" applyBorderFormats="0" applyFontFormats="0" applyPatternFormats="0" applyAlignmentFormats="0" applyWidthHeightFormats="1" dataCaption="Values" tag="01eb39e1-630e-48f4-9bc3-02f7e4a62dbb" updatedVersion="6" minRefreshableVersion="3" useAutoFormatting="1" subtotalHiddenItems="1" rowGrandTotals="0" colGrandTotals="0" itemPrintTitles="1" createdVersion="7" indent="0" compact="0" compactData="0" multipleFieldFilters="0" chartFormat="42">
  <location ref="P3:Q5" firstHeaderRow="1" firstDataRow="1" firstDataCol="1"/>
  <pivotFields count="2">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s>
  <rowFields count="1">
    <field x="1"/>
  </rowFields>
  <rowItems count="2">
    <i>
      <x/>
    </i>
    <i>
      <x v="1"/>
    </i>
  </rowItems>
  <colItems count="1">
    <i/>
  </colItems>
  <dataFields count="1">
    <dataField name="Count of Profit Status" fld="0" subtotal="count" baseField="0" baseItem="0"/>
  </dataFields>
  <formats count="1">
    <format dxfId="13">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Salary Cost"/>
    <pivotHierarchy dragToData="1"/>
    <pivotHierarchy dragToData="1"/>
    <pivotHierarchy dragToData="1"/>
    <pivotHierarchy dragToData="1"/>
    <pivotHierarchy dragToData="1"/>
    <pivotHierarchy dragToData="1"/>
    <pivotHierarchy dragToData="1" caption="Profit"/>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C4CA84-8CB6-4BB3-B6DB-C7C53EE9C882}" name="PivotTable3" cacheId="22" applyNumberFormats="0" applyBorderFormats="0" applyFontFormats="0" applyPatternFormats="0" applyAlignmentFormats="0" applyWidthHeightFormats="1" dataCaption="Values" tag="01eb39e1-630e-48f4-9bc3-02f7e4a62dbb" updatedVersion="6" minRefreshableVersion="3" useAutoFormatting="1" subtotalHiddenItems="1" rowGrandTotals="0" colGrandTotals="0" itemPrintTitles="1" createdVersion="7" indent="0" compact="0" compactData="0" multipleFieldFilters="0" chartFormat="42">
  <location ref="K2:M8" firstHeaderRow="0" firstDataRow="1" firstDataCol="1"/>
  <pivotFields count="4">
    <pivotField axis="axisRow" compact="0" allDrilled="1" outline="0" subtotalTop="0" showAll="0" defaultSubtotal="0" defaultAttributeDrillState="1">
      <items count="6">
        <item x="2"/>
        <item x="1"/>
        <item x="4"/>
        <item x="0"/>
        <item x="5"/>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6">
    <i>
      <x/>
    </i>
    <i>
      <x v="1"/>
    </i>
    <i>
      <x v="2"/>
    </i>
    <i>
      <x v="3"/>
    </i>
    <i>
      <x v="4"/>
    </i>
    <i>
      <x v="5"/>
    </i>
  </rowItems>
  <colFields count="1">
    <field x="-2"/>
  </colFields>
  <colItems count="2">
    <i>
      <x/>
    </i>
    <i i="1">
      <x v="1"/>
    </i>
  </colItems>
  <dataFields count="2">
    <dataField name="Salary Cost" fld="1" baseField="0" baseItem="0"/>
    <dataField name="Profit" fld="2" baseField="0" baseItem="0"/>
  </dataFields>
  <formats count="1">
    <format dxfId="14">
      <pivotArea outline="0" collapsedLevelsAreSubtotals="1" fieldPosition="0"/>
    </format>
  </formats>
  <chartFormats count="16">
    <chartFormat chart="34"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 chart="38" format="8" series="1">
      <pivotArea type="data" outline="0" fieldPosition="0">
        <references count="1">
          <reference field="4294967294" count="1" selected="0">
            <x v="0"/>
          </reference>
        </references>
      </pivotArea>
    </chartFormat>
    <chartFormat chart="38" format="9" series="1">
      <pivotArea type="data" outline="0" fieldPosition="0">
        <references count="1">
          <reference field="4294967294" count="1" selected="0">
            <x v="1"/>
          </reference>
        </references>
      </pivotArea>
    </chartFormat>
    <chartFormat chart="38" format="10">
      <pivotArea type="data" outline="0" fieldPosition="0">
        <references count="2">
          <reference field="4294967294" count="1" selected="0">
            <x v="1"/>
          </reference>
          <reference field="0" count="1" selected="0">
            <x v="1"/>
          </reference>
        </references>
      </pivotArea>
    </chartFormat>
    <chartFormat chart="38" format="11">
      <pivotArea type="data" outline="0" fieldPosition="0">
        <references count="2">
          <reference field="4294967294" count="1" selected="0">
            <x v="1"/>
          </reference>
          <reference field="0" count="1" selected="0">
            <x v="2"/>
          </reference>
        </references>
      </pivotArea>
    </chartFormat>
    <chartFormat chart="38" format="12">
      <pivotArea type="data" outline="0" fieldPosition="0">
        <references count="2">
          <reference field="4294967294" count="1" selected="0">
            <x v="1"/>
          </reference>
          <reference field="0" count="1" selected="0">
            <x v="3"/>
          </reference>
        </references>
      </pivotArea>
    </chartFormat>
    <chartFormat chart="38" format="13">
      <pivotArea type="data" outline="0" fieldPosition="0">
        <references count="2">
          <reference field="4294967294" count="1" selected="0">
            <x v="1"/>
          </reference>
          <reference field="0" count="1" selected="0">
            <x v="5"/>
          </reference>
        </references>
      </pivotArea>
    </chartFormat>
    <chartFormat chart="38" format="14">
      <pivotArea type="data" outline="0" fieldPosition="0">
        <references count="2">
          <reference field="4294967294" count="1" selected="0">
            <x v="1"/>
          </reference>
          <reference field="0" count="1" selected="0">
            <x v="4"/>
          </reference>
        </references>
      </pivotArea>
    </chartFormat>
    <chartFormat chart="38" format="15">
      <pivotArea type="data" outline="0" fieldPosition="0">
        <references count="2">
          <reference field="4294967294" count="1" selected="0">
            <x v="1"/>
          </reference>
          <reference field="0" count="1" selected="0">
            <x v="0"/>
          </reference>
        </references>
      </pivotArea>
    </chartFormat>
    <chartFormat chart="38" format="16">
      <pivotArea type="data" outline="0" fieldPosition="0">
        <references count="2">
          <reference field="4294967294" count="1" selected="0">
            <x v="0"/>
          </reference>
          <reference field="0" count="1" selected="0">
            <x v="0"/>
          </reference>
        </references>
      </pivotArea>
    </chartFormat>
    <chartFormat chart="38" format="17">
      <pivotArea type="data" outline="0" fieldPosition="0">
        <references count="2">
          <reference field="4294967294" count="1" selected="0">
            <x v="0"/>
          </reference>
          <reference field="0" count="1" selected="0">
            <x v="1"/>
          </reference>
        </references>
      </pivotArea>
    </chartFormat>
    <chartFormat chart="38" format="18">
      <pivotArea type="data" outline="0" fieldPosition="0">
        <references count="2">
          <reference field="4294967294" count="1" selected="0">
            <x v="0"/>
          </reference>
          <reference field="0" count="1" selected="0">
            <x v="3"/>
          </reference>
        </references>
      </pivotArea>
    </chartFormat>
    <chartFormat chart="38" format="19">
      <pivotArea type="data" outline="0" fieldPosition="0">
        <references count="2">
          <reference field="4294967294" count="1" selected="0">
            <x v="0"/>
          </reference>
          <reference field="0" count="1" selected="0">
            <x v="2"/>
          </reference>
        </references>
      </pivotArea>
    </chartFormat>
    <chartFormat chart="38" format="20">
      <pivotArea type="data" outline="0" fieldPosition="0">
        <references count="2">
          <reference field="4294967294" count="1" selected="0">
            <x v="0"/>
          </reference>
          <reference field="0" count="1" selected="0">
            <x v="5"/>
          </reference>
        </references>
      </pivotArea>
    </chartFormat>
    <chartFormat chart="38" format="21">
      <pivotArea type="data" outline="0" fieldPosition="0">
        <references count="2">
          <reference field="4294967294" count="1" selected="0">
            <x v="0"/>
          </reference>
          <reference field="0" count="1" selected="0">
            <x v="4"/>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Salary Cost"/>
    <pivotHierarchy dragToData="1"/>
    <pivotHierarchy dragToData="1"/>
    <pivotHierarchy dragToData="1"/>
    <pivotHierarchy dragToData="1"/>
    <pivotHierarchy dragToData="1"/>
    <pivotHierarchy dragToData="1"/>
    <pivotHierarchy dragToData="1" caption="Profit"/>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6884FD-618A-4072-BD86-949CF534260E}" name="PivotTable7" cacheId="18" applyNumberFormats="0" applyBorderFormats="0" applyFontFormats="0" applyPatternFormats="0" applyAlignmentFormats="0" applyWidthHeightFormats="1" dataCaption="Values" tag="65e14223-2350-4a61-b5e5-cd5a2189cd05" updatedVersion="6" minRefreshableVersion="3" useAutoFormatting="1" subtotalHiddenItems="1" rowGrandTotals="0" colGrandTotals="0" itemPrintTitles="1" createdVersion="7" indent="0" compact="0" compactData="0" multipleFieldFilters="0" chartFormat="25">
  <location ref="A20:A461" firstHeaderRow="1" firstDataRow="1" firstDataCol="1"/>
  <pivotFields count="1">
    <pivotField name="Store Name" axis="axisRow" compact="0" allDrilled="1" outline="0" subtotalTop="0" showAll="0" defaultSubtotal="0" defaultAttributeDrillState="1">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extLst>
        <ext xmlns:x14="http://schemas.microsoft.com/office/spreadsheetml/2009/9/main" uri="{2946ED86-A175-432a-8AC1-64E0C546D7DE}">
          <x14:pivotField fillDownLabels="1"/>
        </ext>
      </extLst>
    </pivotField>
  </pivotFields>
  <rowFields count="1">
    <field x="0"/>
  </rowFields>
  <rowItems count="4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rowItems>
  <formats count="1">
    <format dxfId="15">
      <pivotArea outline="0" collapsedLevelsAreSubtotals="1" fieldPosition="0"/>
    </format>
  </formats>
  <pivotHierarchies count="3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BE9EA1-A898-4816-BDCE-DD4585C70CDD}" name="PivotTable4" cacheId="20" applyNumberFormats="0" applyBorderFormats="0" applyFontFormats="0" applyPatternFormats="0" applyAlignmentFormats="0" applyWidthHeightFormats="1" dataCaption="Values" tag="c764f62d-9a8c-476a-b107-10c146793251" updatedVersion="6" minRefreshableVersion="3" useAutoFormatting="1" subtotalHiddenItems="1" rowGrandTotals="0" colGrandTotals="0" itemPrintTitles="1" createdVersion="7" indent="0" compact="0" compactData="0" multipleFieldFilters="0" chartFormat="20">
  <location ref="K28:L38" firstHeaderRow="1" firstDataRow="1" firstDataCol="1"/>
  <pivotFields count="3">
    <pivotField compact="0" allDrilled="1" outline="0" subtotalTop="0" showAll="0" measureFilter="1" defaultSubtotal="0" defaultAttributeDrillState="1">
      <items count="12">
        <item x="2"/>
        <item x="6"/>
        <item x="4"/>
        <item x="0"/>
        <item x="3"/>
        <item x="5"/>
        <item x="9"/>
        <item x="10"/>
        <item x="11"/>
        <item x="7"/>
        <item x="1"/>
        <item x="8"/>
      </items>
      <extLst>
        <ext xmlns:x14="http://schemas.microsoft.com/office/spreadsheetml/2009/9/main" uri="{2946ED86-A175-432a-8AC1-64E0C546D7DE}">
          <x14:pivotField fillDownLabels="1"/>
        </ext>
      </extLst>
    </pivotField>
    <pivotField axis="axisRow" compact="0" allDrilled="1" outline="0" subtotalTop="0"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1"/>
  </rowFields>
  <rowItems count="10">
    <i>
      <x v="4"/>
    </i>
    <i>
      <x v="8"/>
    </i>
    <i>
      <x v="9"/>
    </i>
    <i>
      <x/>
    </i>
    <i>
      <x v="6"/>
    </i>
    <i>
      <x v="2"/>
    </i>
    <i>
      <x v="3"/>
    </i>
    <i>
      <x v="5"/>
    </i>
    <i>
      <x v="7"/>
    </i>
    <i>
      <x v="1"/>
    </i>
  </rowItems>
  <colItems count="1">
    <i/>
  </colItems>
  <dataFields count="1">
    <dataField name="Sum of Profit (EBIT)" fld="2" baseField="0" baseItem="0"/>
  </dataFields>
  <formats count="1">
    <format dxfId="16">
      <pivotArea outline="0" collapsedLevelsAreSubtotals="1" fieldPosition="0"/>
    </format>
  </formats>
  <chartFormats count="2">
    <chartFormat chart="11"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28">
      <autoFilter ref="A1">
        <filterColumn colId="0">
          <top10 val="5" filterVal="5"/>
        </filterColumn>
      </autoFilter>
    </filter>
    <filter fld="1" type="count" id="4" iMeasureHier="28">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1075C2-238A-4ECC-9C0D-32EC1622AB5F}" name="PivotTable5" cacheId="21" applyNumberFormats="0" applyBorderFormats="0" applyFontFormats="0" applyPatternFormats="0" applyAlignmentFormats="0" applyWidthHeightFormats="1" dataCaption="Values" tag="65e14223-2350-4a61-b5e5-cd5a2189cd05" updatedVersion="6" minRefreshableVersion="3" useAutoFormatting="1" subtotalHiddenItems="1" rowGrandTotals="0" colGrandTotals="0" itemPrintTitles="1" createdVersion="7" indent="0" compact="0" compactData="0" multipleFieldFilters="0" chartFormat="29">
  <location ref="M44:O57" firstHeaderRow="1" firstDataRow="1" firstDataCol="2"/>
  <pivotFields count="4">
    <pivotField compact="0" allDrilled="1" outline="0" subtotalTop="0" showAll="0" measureFilter="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Row" compact="0" allDrilled="1" outline="0" subtotalTop="0" showAll="0"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6">
        <item x="3"/>
        <item x="5"/>
        <item x="0"/>
        <item x="4"/>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2"/>
    <field x="1"/>
  </rowFields>
  <rowItems count="13">
    <i>
      <x/>
      <x/>
    </i>
    <i r="1">
      <x v="1"/>
    </i>
    <i>
      <x v="1"/>
      <x/>
    </i>
    <i r="1">
      <x v="1"/>
    </i>
    <i>
      <x v="2"/>
      <x/>
    </i>
    <i r="1">
      <x v="1"/>
    </i>
    <i>
      <x v="3"/>
      <x/>
    </i>
    <i r="1">
      <x v="1"/>
    </i>
    <i>
      <x v="4"/>
      <x/>
    </i>
    <i r="1">
      <x v="1"/>
    </i>
    <i>
      <x v="5"/>
      <x/>
    </i>
    <i r="1">
      <x v="1"/>
    </i>
    <i r="1">
      <x v="2"/>
    </i>
  </rowItems>
  <colItems count="1">
    <i/>
  </colItems>
  <dataFields count="1">
    <dataField name="Average of Salary Ratio" fld="3" subtotal="average" baseField="1" baseItem="0" numFmtId="9"/>
  </dataFields>
  <formats count="2">
    <format dxfId="18">
      <pivotArea outline="0" collapsedLevelsAreSubtotals="1" fieldPosition="0"/>
    </format>
    <format dxfId="17">
      <pivotArea outline="0" fieldPosition="0">
        <references count="1">
          <reference field="4294967294" count="1">
            <x v="0"/>
          </reference>
        </references>
      </pivotArea>
    </format>
  </formats>
  <chartFormats count="15">
    <chartFormat chart="20"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2" format="4">
      <pivotArea type="data" outline="0" fieldPosition="0">
        <references count="3">
          <reference field="4294967294" count="1" selected="0">
            <x v="0"/>
          </reference>
          <reference field="1" count="1" selected="0">
            <x v="2"/>
          </reference>
          <reference field="2" count="1" selected="0">
            <x v="5"/>
          </reference>
        </references>
      </pivotArea>
    </chartFormat>
    <chartFormat chart="22" format="5">
      <pivotArea type="data" outline="0" fieldPosition="0">
        <references count="3">
          <reference field="4294967294" count="1" selected="0">
            <x v="0"/>
          </reference>
          <reference field="1" count="1" selected="0">
            <x v="1"/>
          </reference>
          <reference field="2" count="1" selected="0">
            <x v="5"/>
          </reference>
        </references>
      </pivotArea>
    </chartFormat>
    <chartFormat chart="22" format="6">
      <pivotArea type="data" outline="0" fieldPosition="0">
        <references count="3">
          <reference field="4294967294" count="1" selected="0">
            <x v="0"/>
          </reference>
          <reference field="1" count="1" selected="0">
            <x v="1"/>
          </reference>
          <reference field="2" count="1" selected="0">
            <x v="4"/>
          </reference>
        </references>
      </pivotArea>
    </chartFormat>
    <chartFormat chart="22" format="7">
      <pivotArea type="data" outline="0" fieldPosition="0">
        <references count="3">
          <reference field="4294967294" count="1" selected="0">
            <x v="0"/>
          </reference>
          <reference field="1" count="1" selected="0">
            <x v="1"/>
          </reference>
          <reference field="2" count="1" selected="0">
            <x v="3"/>
          </reference>
        </references>
      </pivotArea>
    </chartFormat>
    <chartFormat chart="22" format="8">
      <pivotArea type="data" outline="0" fieldPosition="0">
        <references count="3">
          <reference field="4294967294" count="1" selected="0">
            <x v="0"/>
          </reference>
          <reference field="1" count="1" selected="0">
            <x v="1"/>
          </reference>
          <reference field="2" count="1" selected="0">
            <x v="2"/>
          </reference>
        </references>
      </pivotArea>
    </chartFormat>
    <chartFormat chart="22" format="9">
      <pivotArea type="data" outline="0" fieldPosition="0">
        <references count="3">
          <reference field="4294967294" count="1" selected="0">
            <x v="0"/>
          </reference>
          <reference field="1" count="1" selected="0">
            <x v="1"/>
          </reference>
          <reference field="2" count="1" selected="0">
            <x v="1"/>
          </reference>
        </references>
      </pivotArea>
    </chartFormat>
    <chartFormat chart="22" format="10">
      <pivotArea type="data" outline="0" fieldPosition="0">
        <references count="3">
          <reference field="4294967294" count="1" selected="0">
            <x v="0"/>
          </reference>
          <reference field="1" count="1" selected="0">
            <x v="1"/>
          </reference>
          <reference field="2" count="1" selected="0">
            <x v="0"/>
          </reference>
        </references>
      </pivotArea>
    </chartFormat>
    <chartFormat chart="22" format="11">
      <pivotArea type="data" outline="0" fieldPosition="0">
        <references count="3">
          <reference field="4294967294" count="1" selected="0">
            <x v="0"/>
          </reference>
          <reference field="1" count="1" selected="0">
            <x v="0"/>
          </reference>
          <reference field="2" count="1" selected="0">
            <x v="5"/>
          </reference>
        </references>
      </pivotArea>
    </chartFormat>
    <chartFormat chart="22" format="12">
      <pivotArea type="data" outline="0" fieldPosition="0">
        <references count="3">
          <reference field="4294967294" count="1" selected="0">
            <x v="0"/>
          </reference>
          <reference field="1" count="1" selected="0">
            <x v="0"/>
          </reference>
          <reference field="2" count="1" selected="0">
            <x v="4"/>
          </reference>
        </references>
      </pivotArea>
    </chartFormat>
    <chartFormat chart="22" format="13">
      <pivotArea type="data" outline="0" fieldPosition="0">
        <references count="3">
          <reference field="4294967294" count="1" selected="0">
            <x v="0"/>
          </reference>
          <reference field="1" count="1" selected="0">
            <x v="0"/>
          </reference>
          <reference field="2" count="1" selected="0">
            <x v="3"/>
          </reference>
        </references>
      </pivotArea>
    </chartFormat>
    <chartFormat chart="22" format="14">
      <pivotArea type="data" outline="0" fieldPosition="0">
        <references count="3">
          <reference field="4294967294" count="1" selected="0">
            <x v="0"/>
          </reference>
          <reference field="1" count="1" selected="0">
            <x v="0"/>
          </reference>
          <reference field="2" count="1" selected="0">
            <x v="2"/>
          </reference>
        </references>
      </pivotArea>
    </chartFormat>
    <chartFormat chart="22" format="15">
      <pivotArea type="data" outline="0" fieldPosition="0">
        <references count="3">
          <reference field="4294967294" count="1" selected="0">
            <x v="0"/>
          </reference>
          <reference field="1" count="1" selected="0">
            <x v="0"/>
          </reference>
          <reference field="2" count="1" selected="0">
            <x v="1"/>
          </reference>
        </references>
      </pivotArea>
    </chartFormat>
    <chartFormat chart="22" format="16">
      <pivotArea type="data" outline="0" fieldPosition="0">
        <references count="3">
          <reference field="4294967294" count="1" selected="0">
            <x v="0"/>
          </reference>
          <reference field="1" count="1" selected="0">
            <x v="0"/>
          </reference>
          <reference field="2"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alary Ratio"/>
    <pivotHierarchy dragToData="1" caption="Average of Salary Ratio"/>
    <pivotHierarchy dragToData="1"/>
    <pivotHierarchy dragToData="1"/>
    <pivotHierarchy dragToData="1"/>
  </pivotHierarchies>
  <pivotTableStyleInfo name="PivotStyleLight16" showRowHeaders="1" showColHeaders="1" showRowStripes="0" showColStripes="0" showLastColumn="1"/>
  <filters count="1">
    <filter fld="0" type="count" id="3" iMeasureHier="28">
      <autoFilter ref="A1">
        <filterColumn colId="0">
          <top10 val="5" filterVal="5"/>
        </filterColumn>
      </autoFilter>
    </filter>
  </filters>
  <rowHierarchiesUsage count="2">
    <rowHierarchyUsage hierarchyUsage="1"/>
    <rowHierarchyUsage hierarchyUsage="18"/>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07456F-C10B-403E-99B5-19A7D84F51F6}" name="PivotTable2" cacheId="23" applyNumberFormats="0" applyBorderFormats="0" applyFontFormats="0" applyPatternFormats="0" applyAlignmentFormats="0" applyWidthHeightFormats="1" dataCaption="Values" tag="65e14223-2350-4a61-b5e5-cd5a2189cd05" updatedVersion="6" minRefreshableVersion="3" useAutoFormatting="1" subtotalHiddenItems="1" rowGrandTotals="0" colGrandTotals="0" itemPrintTitles="1" createdVersion="7" indent="0" compact="0" compactData="0" multipleFieldFilters="0" chartFormat="25">
  <location ref="A13:B18" firstHeaderRow="1" firstDataRow="1" firstDataCol="1"/>
  <pivotFields count="2">
    <pivotField name="Store Name"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0"/>
  </rowFields>
  <rowItems count="5">
    <i>
      <x/>
    </i>
    <i>
      <x v="4"/>
    </i>
    <i>
      <x v="3"/>
    </i>
    <i>
      <x v="2"/>
    </i>
    <i>
      <x v="1"/>
    </i>
  </rowItems>
  <colItems count="1">
    <i/>
  </colItems>
  <dataFields count="1">
    <dataField name="Sum of Profit" fld="1" baseField="0" baseItem="0"/>
  </dataFields>
  <formats count="1">
    <format dxfId="19">
      <pivotArea outline="0" collapsedLevelsAreSubtotals="1" fieldPosition="0"/>
    </format>
  </formats>
  <chartFormats count="4">
    <chartFormat chart="15" format="3"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411A5D-30D6-456B-BBFE-5BD03881B67D}" name="PivotTable9" cacheId="25" applyNumberFormats="0" applyBorderFormats="0" applyFontFormats="0" applyPatternFormats="0" applyAlignmentFormats="0" applyWidthHeightFormats="1" dataCaption="Values" tag="01eb39e1-630e-48f4-9bc3-02f7e4a62dbb" updatedVersion="6" minRefreshableVersion="3" useAutoFormatting="1" subtotalHiddenItems="1" rowGrandTotals="0" colGrandTotals="0" itemPrintTitles="1" createdVersion="7" indent="0" compact="0" compactData="0" multipleFieldFilters="0" chartFormat="42">
  <location ref="P7:Q10" firstHeaderRow="1" firstDataRow="1" firstDataCol="1"/>
  <pivotFields count="3">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1"/>
  </rowFields>
  <rowItems count="3">
    <i>
      <x/>
    </i>
    <i>
      <x v="1"/>
    </i>
    <i>
      <x v="2"/>
    </i>
  </rowItems>
  <colItems count="1">
    <i/>
  </colItems>
  <dataFields count="1">
    <dataField name="Count of Achievement Status" fld="2" subtotal="count" baseField="0" baseItem="0"/>
  </dataFields>
  <formats count="1">
    <format dxfId="20">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Salary Cost"/>
    <pivotHierarchy dragToData="1"/>
    <pivotHierarchy dragToData="1"/>
    <pivotHierarchy dragToData="1"/>
    <pivotHierarchy dragToData="1"/>
    <pivotHierarchy dragToData="1"/>
    <pivotHierarchy dragToData="1"/>
    <pivotHierarchy dragToData="1" caption="Profit"/>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58BA9D-F883-4DE5-8B12-33DEE8819717}" name="PivotTable1" cacheId="24" applyNumberFormats="0" applyBorderFormats="0" applyFontFormats="0" applyPatternFormats="0" applyAlignmentFormats="0" applyWidthHeightFormats="1" dataCaption="Values" tag="740a5a00-b8d4-4160-8ea7-e8fb98771a40" updatedVersion="6" minRefreshableVersion="3" useAutoFormatting="1" subtotalHiddenItems="1" itemPrintTitles="1" createdVersion="7" indent="0" outline="1" outlineData="1" multipleFieldFilters="0" chartFormat="23">
  <location ref="A3:C10" firstHeaderRow="0" firstDataRow="1" firstDataCol="1"/>
  <pivotFields count="3">
    <pivotField axis="axisRow" allDrilled="1" subtotalTop="0" showAll="0" defaultSubtotal="0" defaultAttributeDrillState="1">
      <items count="6">
        <item x="2"/>
        <item x="1"/>
        <item x="4"/>
        <item x="0"/>
        <item x="5"/>
        <item x="3"/>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Actual" fld="1" baseField="0" baseItem="0" numFmtId="165"/>
    <dataField name="Target" fld="2" baseField="0" baseItem="0"/>
  </dataFields>
  <formats count="1">
    <format dxfId="21">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0"/>
          </reference>
          <reference field="0" count="1" selected="0">
            <x v="2"/>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9" format="8">
      <pivotArea type="data" outline="0" fieldPosition="0">
        <references count="2">
          <reference field="4294967294" count="1" selected="0">
            <x v="0"/>
          </reference>
          <reference field="0" count="1" selected="0">
            <x v="3"/>
          </reference>
        </references>
      </pivotArea>
    </chartFormat>
    <chartFormat chart="9" format="9">
      <pivotArea type="data" outline="0" fieldPosition="0">
        <references count="2">
          <reference field="4294967294" count="1" selected="0">
            <x v="0"/>
          </reference>
          <reference field="0" count="1" selected="0">
            <x v="0"/>
          </reference>
        </references>
      </pivotArea>
    </chartFormat>
  </chartFormats>
  <pivotHierarchies count="39">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Actual"/>
    <pivotHierarchy dragToData="1" caption="Tar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st Penghitungan Performance dan Analysis (HR Analys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A" xr10:uid="{1D073086-9FCA-4AEA-9784-C9A75A9837B1}" sourceName="[Table1].[Month A]">
  <pivotTables>
    <pivotTable tabId="3" name="PivotTable1"/>
  </pivotTables>
  <data>
    <olap pivotCacheId="781977321">
      <levels count="2">
        <level uniqueName="[Table1].[Month A].[(All)]" sourceCaption="(All)" count="0"/>
        <level uniqueName="[Table1].[Month A].[Month A]" sourceCaption="Month A" count="6" sortOrder="descending">
          <ranges>
            <range startItem="0">
              <i n="[Table1].[Month A].&amp;[May]" c="May"/>
              <i n="[Table1].[Month A].&amp;[March]" c="March"/>
              <i n="[Table1].[Month A].&amp;[June]" c="June"/>
              <i n="[Table1].[Month A].&amp;[January]" c="January"/>
              <i n="[Table1].[Month A].&amp;[February]" c="February"/>
              <i n="[Table1].[Month A].&amp;[April]" c="April"/>
            </range>
          </ranges>
        </level>
      </levels>
      <selections count="1">
        <selection n="[Table1].[Month A].[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Toko" xr10:uid="{ECCB0FBE-302E-4992-AE62-8C73F66499C5}" sourceName="[Table1].[Nama Toko]">
  <pivotTables>
    <pivotTable tabId="3" name="PivotTable3"/>
    <pivotTable tabId="3" name="PivotTable8"/>
    <pivotTable tabId="3" name="PivotTable9"/>
  </pivotTables>
  <data>
    <olap pivotCacheId="781977321">
      <levels count="2">
        <level uniqueName="[Table1].[Nama Toko].[(All)]" sourceCaption="(All)" count="0"/>
        <level uniqueName="[Table1].[Nama Toko].[Nama Toko]" sourceCaption="Nama Toko" count="441">
          <ranges>
            <range startItem="0">
              <i n="[Table1].[Nama Toko].&amp;[Store Name1]" c="Store Name1"/>
              <i n="[Table1].[Nama Toko].&amp;[Store Name10]" c="Store Name10"/>
              <i n="[Table1].[Nama Toko].&amp;[Store Name100]" c="Store Name100"/>
              <i n="[Table1].[Nama Toko].&amp;[Store Name101]" c="Store Name101"/>
              <i n="[Table1].[Nama Toko].&amp;[Store Name102]" c="Store Name102"/>
              <i n="[Table1].[Nama Toko].&amp;[Store Name103]" c="Store Name103"/>
              <i n="[Table1].[Nama Toko].&amp;[Store Name104]" c="Store Name104"/>
              <i n="[Table1].[Nama Toko].&amp;[Store Name105]" c="Store Name105"/>
              <i n="[Table1].[Nama Toko].&amp;[Store Name106]" c="Store Name106"/>
              <i n="[Table1].[Nama Toko].&amp;[Store Name107]" c="Store Name107"/>
              <i n="[Table1].[Nama Toko].&amp;[Store Name108]" c="Store Name108"/>
              <i n="[Table1].[Nama Toko].&amp;[Store Name109]" c="Store Name109"/>
              <i n="[Table1].[Nama Toko].&amp;[Store Name11]" c="Store Name11"/>
              <i n="[Table1].[Nama Toko].&amp;[Store Name110]" c="Store Name110"/>
              <i n="[Table1].[Nama Toko].&amp;[Store Name111]" c="Store Name111"/>
              <i n="[Table1].[Nama Toko].&amp;[Store Name112]" c="Store Name112"/>
              <i n="[Table1].[Nama Toko].&amp;[Store Name113]" c="Store Name113"/>
              <i n="[Table1].[Nama Toko].&amp;[Store Name114]" c="Store Name114"/>
              <i n="[Table1].[Nama Toko].&amp;[Store Name115]" c="Store Name115"/>
              <i n="[Table1].[Nama Toko].&amp;[Store Name116]" c="Store Name116"/>
              <i n="[Table1].[Nama Toko].&amp;[Store Name117]" c="Store Name117"/>
              <i n="[Table1].[Nama Toko].&amp;[Store Name118]" c="Store Name118"/>
              <i n="[Table1].[Nama Toko].&amp;[Store Name119]" c="Store Name119"/>
              <i n="[Table1].[Nama Toko].&amp;[Store Name12]" c="Store Name12"/>
              <i n="[Table1].[Nama Toko].&amp;[Store Name120]" c="Store Name120"/>
              <i n="[Table1].[Nama Toko].&amp;[Store Name121]" c="Store Name121"/>
              <i n="[Table1].[Nama Toko].&amp;[Store Name122]" c="Store Name122"/>
              <i n="[Table1].[Nama Toko].&amp;[Store Name123]" c="Store Name123"/>
              <i n="[Table1].[Nama Toko].&amp;[Store Name124]" c="Store Name124"/>
              <i n="[Table1].[Nama Toko].&amp;[Store Name125]" c="Store Name125"/>
              <i n="[Table1].[Nama Toko].&amp;[Store Name126]" c="Store Name126"/>
              <i n="[Table1].[Nama Toko].&amp;[Store Name127]" c="Store Name127"/>
              <i n="[Table1].[Nama Toko].&amp;[Store Name128]" c="Store Name128"/>
              <i n="[Table1].[Nama Toko].&amp;[Store Name129]" c="Store Name129"/>
              <i n="[Table1].[Nama Toko].&amp;[Store Name13]" c="Store Name13"/>
              <i n="[Table1].[Nama Toko].&amp;[Store Name130]" c="Store Name130"/>
              <i n="[Table1].[Nama Toko].&amp;[Store Name131]" c="Store Name131"/>
              <i n="[Table1].[Nama Toko].&amp;[Store Name132]" c="Store Name132"/>
              <i n="[Table1].[Nama Toko].&amp;[Store Name133]" c="Store Name133"/>
              <i n="[Table1].[Nama Toko].&amp;[Store Name134]" c="Store Name134"/>
              <i n="[Table1].[Nama Toko].&amp;[Store Name135]" c="Store Name135"/>
              <i n="[Table1].[Nama Toko].&amp;[Store Name136]" c="Store Name136"/>
              <i n="[Table1].[Nama Toko].&amp;[Store Name137]" c="Store Name137"/>
              <i n="[Table1].[Nama Toko].&amp;[Store Name138]" c="Store Name138"/>
              <i n="[Table1].[Nama Toko].&amp;[Store Name139]" c="Store Name139"/>
              <i n="[Table1].[Nama Toko].&amp;[Store Name14]" c="Store Name14"/>
              <i n="[Table1].[Nama Toko].&amp;[Store Name140]" c="Store Name140"/>
              <i n="[Table1].[Nama Toko].&amp;[Store Name141]" c="Store Name141"/>
              <i n="[Table1].[Nama Toko].&amp;[Store Name142]" c="Store Name142"/>
              <i n="[Table1].[Nama Toko].&amp;[Store Name143]" c="Store Name143"/>
              <i n="[Table1].[Nama Toko].&amp;[Store Name144]" c="Store Name144"/>
              <i n="[Table1].[Nama Toko].&amp;[Store Name145]" c="Store Name145"/>
              <i n="[Table1].[Nama Toko].&amp;[Store Name146]" c="Store Name146"/>
              <i n="[Table1].[Nama Toko].&amp;[Store Name147]" c="Store Name147"/>
              <i n="[Table1].[Nama Toko].&amp;[Store Name148]" c="Store Name148"/>
              <i n="[Table1].[Nama Toko].&amp;[Store Name149]" c="Store Name149"/>
              <i n="[Table1].[Nama Toko].&amp;[Store Name15]" c="Store Name15"/>
              <i n="[Table1].[Nama Toko].&amp;[Store Name150]" c="Store Name150"/>
              <i n="[Table1].[Nama Toko].&amp;[Store Name151]" c="Store Name151"/>
              <i n="[Table1].[Nama Toko].&amp;[Store Name152]" c="Store Name152"/>
              <i n="[Table1].[Nama Toko].&amp;[Store Name153]" c="Store Name153"/>
              <i n="[Table1].[Nama Toko].&amp;[Store Name154]" c="Store Name154"/>
              <i n="[Table1].[Nama Toko].&amp;[Store Name155]" c="Store Name155"/>
              <i n="[Table1].[Nama Toko].&amp;[Store Name156]" c="Store Name156"/>
              <i n="[Table1].[Nama Toko].&amp;[Store Name157]" c="Store Name157"/>
              <i n="[Table1].[Nama Toko].&amp;[Store Name158]" c="Store Name158"/>
              <i n="[Table1].[Nama Toko].&amp;[Store Name159]" c="Store Name159"/>
              <i n="[Table1].[Nama Toko].&amp;[Store Name16]" c="Store Name16"/>
              <i n="[Table1].[Nama Toko].&amp;[Store Name160]" c="Store Name160"/>
              <i n="[Table1].[Nama Toko].&amp;[Store Name161]" c="Store Name161"/>
              <i n="[Table1].[Nama Toko].&amp;[Store Name162]" c="Store Name162"/>
              <i n="[Table1].[Nama Toko].&amp;[Store Name163]" c="Store Name163"/>
              <i n="[Table1].[Nama Toko].&amp;[Store Name164]" c="Store Name164"/>
              <i n="[Table1].[Nama Toko].&amp;[Store Name165]" c="Store Name165"/>
              <i n="[Table1].[Nama Toko].&amp;[Store Name166]" c="Store Name166"/>
              <i n="[Table1].[Nama Toko].&amp;[Store Name167]" c="Store Name167"/>
              <i n="[Table1].[Nama Toko].&amp;[Store Name168]" c="Store Name168"/>
              <i n="[Table1].[Nama Toko].&amp;[Store Name169]" c="Store Name169"/>
              <i n="[Table1].[Nama Toko].&amp;[Store Name17]" c="Store Name17"/>
              <i n="[Table1].[Nama Toko].&amp;[Store Name170]" c="Store Name170"/>
              <i n="[Table1].[Nama Toko].&amp;[Store Name171]" c="Store Name171"/>
              <i n="[Table1].[Nama Toko].&amp;[Store Name172]" c="Store Name172"/>
              <i n="[Table1].[Nama Toko].&amp;[Store Name173]" c="Store Name173"/>
              <i n="[Table1].[Nama Toko].&amp;[Store Name174]" c="Store Name174"/>
              <i n="[Table1].[Nama Toko].&amp;[Store Name175]" c="Store Name175"/>
              <i n="[Table1].[Nama Toko].&amp;[Store Name176]" c="Store Name176"/>
              <i n="[Table1].[Nama Toko].&amp;[Store Name177]" c="Store Name177"/>
              <i n="[Table1].[Nama Toko].&amp;[Store Name178]" c="Store Name178"/>
              <i n="[Table1].[Nama Toko].&amp;[Store Name179]" c="Store Name179"/>
              <i n="[Table1].[Nama Toko].&amp;[Store Name18]" c="Store Name18"/>
              <i n="[Table1].[Nama Toko].&amp;[Store Name180]" c="Store Name180"/>
              <i n="[Table1].[Nama Toko].&amp;[Store Name181]" c="Store Name181"/>
              <i n="[Table1].[Nama Toko].&amp;[Store Name182]" c="Store Name182"/>
              <i n="[Table1].[Nama Toko].&amp;[Store Name183]" c="Store Name183"/>
              <i n="[Table1].[Nama Toko].&amp;[Store Name184]" c="Store Name184"/>
              <i n="[Table1].[Nama Toko].&amp;[Store Name185]" c="Store Name185"/>
              <i n="[Table1].[Nama Toko].&amp;[Store Name186]" c="Store Name186"/>
              <i n="[Table1].[Nama Toko].&amp;[Store Name187]" c="Store Name187"/>
              <i n="[Table1].[Nama Toko].&amp;[Store Name188]" c="Store Name188"/>
              <i n="[Table1].[Nama Toko].&amp;[Store Name189]" c="Store Name189"/>
              <i n="[Table1].[Nama Toko].&amp;[Store Name19]" c="Store Name19"/>
              <i n="[Table1].[Nama Toko].&amp;[Store Name190]" c="Store Name190"/>
              <i n="[Table1].[Nama Toko].&amp;[Store Name191]" c="Store Name191"/>
              <i n="[Table1].[Nama Toko].&amp;[Store Name192]" c="Store Name192"/>
              <i n="[Table1].[Nama Toko].&amp;[Store Name193]" c="Store Name193"/>
              <i n="[Table1].[Nama Toko].&amp;[Store Name194]" c="Store Name194"/>
              <i n="[Table1].[Nama Toko].&amp;[Store Name195]" c="Store Name195"/>
              <i n="[Table1].[Nama Toko].&amp;[Store Name196]" c="Store Name196"/>
              <i n="[Table1].[Nama Toko].&amp;[Store Name197]" c="Store Name197"/>
              <i n="[Table1].[Nama Toko].&amp;[Store Name198]" c="Store Name198"/>
              <i n="[Table1].[Nama Toko].&amp;[Store Name199]" c="Store Name199"/>
              <i n="[Table1].[Nama Toko].&amp;[Store Name2]" c="Store Name2"/>
              <i n="[Table1].[Nama Toko].&amp;[Store Name20]" c="Store Name20"/>
              <i n="[Table1].[Nama Toko].&amp;[Store Name200]" c="Store Name200"/>
              <i n="[Table1].[Nama Toko].&amp;[Store Name201]" c="Store Name201"/>
              <i n="[Table1].[Nama Toko].&amp;[Store Name202]" c="Store Name202"/>
              <i n="[Table1].[Nama Toko].&amp;[Store Name203]" c="Store Name203"/>
              <i n="[Table1].[Nama Toko].&amp;[Store Name204]" c="Store Name204"/>
              <i n="[Table1].[Nama Toko].&amp;[Store Name205]" c="Store Name205"/>
              <i n="[Table1].[Nama Toko].&amp;[Store Name206]" c="Store Name206"/>
              <i n="[Table1].[Nama Toko].&amp;[Store Name207]" c="Store Name207"/>
              <i n="[Table1].[Nama Toko].&amp;[Store Name208]" c="Store Name208"/>
              <i n="[Table1].[Nama Toko].&amp;[Store Name209]" c="Store Name209"/>
              <i n="[Table1].[Nama Toko].&amp;[Store Name21]" c="Store Name21"/>
              <i n="[Table1].[Nama Toko].&amp;[Store Name210]" c="Store Name210"/>
              <i n="[Table1].[Nama Toko].&amp;[Store Name211]" c="Store Name211"/>
              <i n="[Table1].[Nama Toko].&amp;[Store Name212]" c="Store Name212"/>
              <i n="[Table1].[Nama Toko].&amp;[Store Name213]" c="Store Name213"/>
              <i n="[Table1].[Nama Toko].&amp;[Store Name214]" c="Store Name214"/>
              <i n="[Table1].[Nama Toko].&amp;[Store Name215]" c="Store Name215"/>
              <i n="[Table1].[Nama Toko].&amp;[Store Name216]" c="Store Name216"/>
              <i n="[Table1].[Nama Toko].&amp;[Store Name217]" c="Store Name217"/>
              <i n="[Table1].[Nama Toko].&amp;[Store Name218]" c="Store Name218"/>
              <i n="[Table1].[Nama Toko].&amp;[Store Name219]" c="Store Name219"/>
              <i n="[Table1].[Nama Toko].&amp;[Store Name22]" c="Store Name22"/>
              <i n="[Table1].[Nama Toko].&amp;[Store Name220]" c="Store Name220"/>
              <i n="[Table1].[Nama Toko].&amp;[Store Name221]" c="Store Name221"/>
              <i n="[Table1].[Nama Toko].&amp;[Store Name222]" c="Store Name222"/>
              <i n="[Table1].[Nama Toko].&amp;[Store Name223]" c="Store Name223"/>
              <i n="[Table1].[Nama Toko].&amp;[Store Name224]" c="Store Name224"/>
              <i n="[Table1].[Nama Toko].&amp;[Store Name225]" c="Store Name225"/>
              <i n="[Table1].[Nama Toko].&amp;[Store Name226]" c="Store Name226"/>
              <i n="[Table1].[Nama Toko].&amp;[Store Name227]" c="Store Name227"/>
              <i n="[Table1].[Nama Toko].&amp;[Store Name228]" c="Store Name228"/>
              <i n="[Table1].[Nama Toko].&amp;[Store Name229]" c="Store Name229"/>
              <i n="[Table1].[Nama Toko].&amp;[Store Name23]" c="Store Name23"/>
              <i n="[Table1].[Nama Toko].&amp;[Store Name230]" c="Store Name230"/>
              <i n="[Table1].[Nama Toko].&amp;[Store Name231]" c="Store Name231"/>
              <i n="[Table1].[Nama Toko].&amp;[Store Name232]" c="Store Name232"/>
              <i n="[Table1].[Nama Toko].&amp;[Store Name233]" c="Store Name233"/>
              <i n="[Table1].[Nama Toko].&amp;[Store Name234]" c="Store Name234"/>
              <i n="[Table1].[Nama Toko].&amp;[Store Name235]" c="Store Name235"/>
              <i n="[Table1].[Nama Toko].&amp;[Store Name236]" c="Store Name236"/>
              <i n="[Table1].[Nama Toko].&amp;[Store Name237]" c="Store Name237"/>
              <i n="[Table1].[Nama Toko].&amp;[Store Name238]" c="Store Name238"/>
              <i n="[Table1].[Nama Toko].&amp;[Store Name239]" c="Store Name239"/>
              <i n="[Table1].[Nama Toko].&amp;[Store Name24]" c="Store Name24"/>
              <i n="[Table1].[Nama Toko].&amp;[Store Name240]" c="Store Name240"/>
              <i n="[Table1].[Nama Toko].&amp;[Store Name241]" c="Store Name241"/>
              <i n="[Table1].[Nama Toko].&amp;[Store Name242]" c="Store Name242"/>
              <i n="[Table1].[Nama Toko].&amp;[Store Name243]" c="Store Name243"/>
              <i n="[Table1].[Nama Toko].&amp;[Store Name244]" c="Store Name244"/>
              <i n="[Table1].[Nama Toko].&amp;[Store Name245]" c="Store Name245"/>
              <i n="[Table1].[Nama Toko].&amp;[Store Name246]" c="Store Name246"/>
              <i n="[Table1].[Nama Toko].&amp;[Store Name247]" c="Store Name247"/>
              <i n="[Table1].[Nama Toko].&amp;[Store Name248]" c="Store Name248"/>
              <i n="[Table1].[Nama Toko].&amp;[Store Name249]" c="Store Name249"/>
              <i n="[Table1].[Nama Toko].&amp;[Store Name25]" c="Store Name25"/>
              <i n="[Table1].[Nama Toko].&amp;[Store Name250]" c="Store Name250"/>
              <i n="[Table1].[Nama Toko].&amp;[Store Name251]" c="Store Name251"/>
              <i n="[Table1].[Nama Toko].&amp;[Store Name252]" c="Store Name252"/>
              <i n="[Table1].[Nama Toko].&amp;[Store Name253]" c="Store Name253"/>
              <i n="[Table1].[Nama Toko].&amp;[Store Name254]" c="Store Name254"/>
              <i n="[Table1].[Nama Toko].&amp;[Store Name255]" c="Store Name255"/>
              <i n="[Table1].[Nama Toko].&amp;[Store Name256]" c="Store Name256"/>
              <i n="[Table1].[Nama Toko].&amp;[Store Name257]" c="Store Name257"/>
              <i n="[Table1].[Nama Toko].&amp;[Store Name258]" c="Store Name258"/>
              <i n="[Table1].[Nama Toko].&amp;[Store Name259]" c="Store Name259"/>
              <i n="[Table1].[Nama Toko].&amp;[Store Name26]" c="Store Name26"/>
              <i n="[Table1].[Nama Toko].&amp;[Store Name260]" c="Store Name260"/>
              <i n="[Table1].[Nama Toko].&amp;[Store Name261]" c="Store Name261"/>
              <i n="[Table1].[Nama Toko].&amp;[Store Name262]" c="Store Name262"/>
              <i n="[Table1].[Nama Toko].&amp;[Store Name263]" c="Store Name263"/>
              <i n="[Table1].[Nama Toko].&amp;[Store Name264]" c="Store Name264"/>
              <i n="[Table1].[Nama Toko].&amp;[Store Name265]" c="Store Name265"/>
              <i n="[Table1].[Nama Toko].&amp;[Store Name266]" c="Store Name266"/>
              <i n="[Table1].[Nama Toko].&amp;[Store Name267]" c="Store Name267"/>
              <i n="[Table1].[Nama Toko].&amp;[Store Name268]" c="Store Name268"/>
              <i n="[Table1].[Nama Toko].&amp;[Store Name269]" c="Store Name269"/>
              <i n="[Table1].[Nama Toko].&amp;[Store Name27]" c="Store Name27"/>
              <i n="[Table1].[Nama Toko].&amp;[Store Name270]" c="Store Name270"/>
              <i n="[Table1].[Nama Toko].&amp;[Store Name271]" c="Store Name271"/>
              <i n="[Table1].[Nama Toko].&amp;[Store Name272]" c="Store Name272"/>
              <i n="[Table1].[Nama Toko].&amp;[Store Name273]" c="Store Name273"/>
              <i n="[Table1].[Nama Toko].&amp;[Store Name274]" c="Store Name274"/>
              <i n="[Table1].[Nama Toko].&amp;[Store Name275]" c="Store Name275"/>
              <i n="[Table1].[Nama Toko].&amp;[Store Name276]" c="Store Name276"/>
              <i n="[Table1].[Nama Toko].&amp;[Store Name277]" c="Store Name277"/>
              <i n="[Table1].[Nama Toko].&amp;[Store Name278]" c="Store Name278"/>
              <i n="[Table1].[Nama Toko].&amp;[Store Name279]" c="Store Name279"/>
              <i n="[Table1].[Nama Toko].&amp;[Store Name28]" c="Store Name28"/>
              <i n="[Table1].[Nama Toko].&amp;[Store Name280]" c="Store Name280"/>
              <i n="[Table1].[Nama Toko].&amp;[Store Name281]" c="Store Name281"/>
              <i n="[Table1].[Nama Toko].&amp;[Store Name282]" c="Store Name282"/>
              <i n="[Table1].[Nama Toko].&amp;[Store Name283]" c="Store Name283"/>
              <i n="[Table1].[Nama Toko].&amp;[Store Name284]" c="Store Name284"/>
              <i n="[Table1].[Nama Toko].&amp;[Store Name285]" c="Store Name285"/>
              <i n="[Table1].[Nama Toko].&amp;[Store Name286]" c="Store Name286"/>
              <i n="[Table1].[Nama Toko].&amp;[Store Name287]" c="Store Name287"/>
              <i n="[Table1].[Nama Toko].&amp;[Store Name288]" c="Store Name288"/>
              <i n="[Table1].[Nama Toko].&amp;[Store Name289]" c="Store Name289"/>
              <i n="[Table1].[Nama Toko].&amp;[Store Name29]" c="Store Name29"/>
              <i n="[Table1].[Nama Toko].&amp;[Store Name290]" c="Store Name290"/>
              <i n="[Table1].[Nama Toko].&amp;[Store Name291]" c="Store Name291"/>
              <i n="[Table1].[Nama Toko].&amp;[Store Name292]" c="Store Name292"/>
              <i n="[Table1].[Nama Toko].&amp;[Store Name293]" c="Store Name293"/>
              <i n="[Table1].[Nama Toko].&amp;[Store Name294]" c="Store Name294"/>
              <i n="[Table1].[Nama Toko].&amp;[Store Name295]" c="Store Name295"/>
              <i n="[Table1].[Nama Toko].&amp;[Store Name296]" c="Store Name296"/>
              <i n="[Table1].[Nama Toko].&amp;[Store Name297]" c="Store Name297"/>
              <i n="[Table1].[Nama Toko].&amp;[Store Name298]" c="Store Name298"/>
              <i n="[Table1].[Nama Toko].&amp;[Store Name299]" c="Store Name299"/>
              <i n="[Table1].[Nama Toko].&amp;[Store Name3]" c="Store Name3"/>
              <i n="[Table1].[Nama Toko].&amp;[Store Name30]" c="Store Name30"/>
              <i n="[Table1].[Nama Toko].&amp;[Store Name300]" c="Store Name300"/>
              <i n="[Table1].[Nama Toko].&amp;[Store Name301]" c="Store Name301"/>
              <i n="[Table1].[Nama Toko].&amp;[Store Name302]" c="Store Name302"/>
              <i n="[Table1].[Nama Toko].&amp;[Store Name303]" c="Store Name303"/>
              <i n="[Table1].[Nama Toko].&amp;[Store Name304]" c="Store Name304"/>
              <i n="[Table1].[Nama Toko].&amp;[Store Name305]" c="Store Name305"/>
              <i n="[Table1].[Nama Toko].&amp;[Store Name306]" c="Store Name306"/>
              <i n="[Table1].[Nama Toko].&amp;[Store Name307]" c="Store Name307"/>
              <i n="[Table1].[Nama Toko].&amp;[Store Name308]" c="Store Name308"/>
              <i n="[Table1].[Nama Toko].&amp;[Store Name309]" c="Store Name309"/>
              <i n="[Table1].[Nama Toko].&amp;[Store Name31]" c="Store Name31"/>
              <i n="[Table1].[Nama Toko].&amp;[Store Name310]" c="Store Name310"/>
              <i n="[Table1].[Nama Toko].&amp;[Store Name311]" c="Store Name311"/>
              <i n="[Table1].[Nama Toko].&amp;[Store Name312]" c="Store Name312"/>
              <i n="[Table1].[Nama Toko].&amp;[Store Name313]" c="Store Name313"/>
              <i n="[Table1].[Nama Toko].&amp;[Store Name314]" c="Store Name314"/>
              <i n="[Table1].[Nama Toko].&amp;[Store Name315]" c="Store Name315"/>
              <i n="[Table1].[Nama Toko].&amp;[Store Name316]" c="Store Name316"/>
              <i n="[Table1].[Nama Toko].&amp;[Store Name317]" c="Store Name317"/>
              <i n="[Table1].[Nama Toko].&amp;[Store Name318]" c="Store Name318"/>
              <i n="[Table1].[Nama Toko].&amp;[Store Name319]" c="Store Name319"/>
              <i n="[Table1].[Nama Toko].&amp;[Store Name32]" c="Store Name32"/>
              <i n="[Table1].[Nama Toko].&amp;[Store Name320]" c="Store Name320"/>
              <i n="[Table1].[Nama Toko].&amp;[Store Name321]" c="Store Name321"/>
              <i n="[Table1].[Nama Toko].&amp;[Store Name322]" c="Store Name322"/>
              <i n="[Table1].[Nama Toko].&amp;[Store Name323]" c="Store Name323"/>
              <i n="[Table1].[Nama Toko].&amp;[Store Name324]" c="Store Name324"/>
              <i n="[Table1].[Nama Toko].&amp;[Store Name325]" c="Store Name325"/>
              <i n="[Table1].[Nama Toko].&amp;[Store Name326]" c="Store Name326"/>
              <i n="[Table1].[Nama Toko].&amp;[Store Name327]" c="Store Name327"/>
              <i n="[Table1].[Nama Toko].&amp;[Store Name328]" c="Store Name328"/>
              <i n="[Table1].[Nama Toko].&amp;[Store Name329]" c="Store Name329"/>
              <i n="[Table1].[Nama Toko].&amp;[Store Name33]" c="Store Name33"/>
              <i n="[Table1].[Nama Toko].&amp;[Store Name330]" c="Store Name330"/>
              <i n="[Table1].[Nama Toko].&amp;[Store Name331]" c="Store Name331"/>
              <i n="[Table1].[Nama Toko].&amp;[Store Name332]" c="Store Name332"/>
              <i n="[Table1].[Nama Toko].&amp;[Store Name333]" c="Store Name333"/>
              <i n="[Table1].[Nama Toko].&amp;[Store Name334]" c="Store Name334"/>
              <i n="[Table1].[Nama Toko].&amp;[Store Name335]" c="Store Name335"/>
              <i n="[Table1].[Nama Toko].&amp;[Store Name336]" c="Store Name336"/>
              <i n="[Table1].[Nama Toko].&amp;[Store Name337]" c="Store Name337"/>
              <i n="[Table1].[Nama Toko].&amp;[Store Name338]" c="Store Name338"/>
              <i n="[Table1].[Nama Toko].&amp;[Store Name339]" c="Store Name339"/>
              <i n="[Table1].[Nama Toko].&amp;[Store Name34]" c="Store Name34"/>
              <i n="[Table1].[Nama Toko].&amp;[Store Name340]" c="Store Name340"/>
              <i n="[Table1].[Nama Toko].&amp;[Store Name341]" c="Store Name341"/>
              <i n="[Table1].[Nama Toko].&amp;[Store Name342]" c="Store Name342"/>
              <i n="[Table1].[Nama Toko].&amp;[Store Name343]" c="Store Name343"/>
              <i n="[Table1].[Nama Toko].&amp;[Store Name344]" c="Store Name344"/>
              <i n="[Table1].[Nama Toko].&amp;[Store Name345]" c="Store Name345"/>
              <i n="[Table1].[Nama Toko].&amp;[Store Name346]" c="Store Name346"/>
              <i n="[Table1].[Nama Toko].&amp;[Store Name347]" c="Store Name347"/>
              <i n="[Table1].[Nama Toko].&amp;[Store Name348]" c="Store Name348"/>
              <i n="[Table1].[Nama Toko].&amp;[Store Name349]" c="Store Name349"/>
              <i n="[Table1].[Nama Toko].&amp;[Store Name35]" c="Store Name35"/>
              <i n="[Table1].[Nama Toko].&amp;[Store Name350]" c="Store Name350"/>
              <i n="[Table1].[Nama Toko].&amp;[Store Name351]" c="Store Name351"/>
              <i n="[Table1].[Nama Toko].&amp;[Store Name352]" c="Store Name352"/>
              <i n="[Table1].[Nama Toko].&amp;[Store Name353]" c="Store Name353"/>
              <i n="[Table1].[Nama Toko].&amp;[Store Name354]" c="Store Name354"/>
              <i n="[Table1].[Nama Toko].&amp;[Store Name355]" c="Store Name355"/>
              <i n="[Table1].[Nama Toko].&amp;[Store Name356]" c="Store Name356"/>
              <i n="[Table1].[Nama Toko].&amp;[Store Name357]" c="Store Name357"/>
              <i n="[Table1].[Nama Toko].&amp;[Store Name358]" c="Store Name358"/>
              <i n="[Table1].[Nama Toko].&amp;[Store Name359]" c="Store Name359"/>
              <i n="[Table1].[Nama Toko].&amp;[Store Name36]" c="Store Name36"/>
              <i n="[Table1].[Nama Toko].&amp;[Store Name360]" c="Store Name360"/>
              <i n="[Table1].[Nama Toko].&amp;[Store Name361]" c="Store Name361"/>
              <i n="[Table1].[Nama Toko].&amp;[Store Name362]" c="Store Name362"/>
              <i n="[Table1].[Nama Toko].&amp;[Store Name363]" c="Store Name363"/>
              <i n="[Table1].[Nama Toko].&amp;[Store Name364]" c="Store Name364"/>
              <i n="[Table1].[Nama Toko].&amp;[Store Name365]" c="Store Name365"/>
              <i n="[Table1].[Nama Toko].&amp;[Store Name366]" c="Store Name366"/>
              <i n="[Table1].[Nama Toko].&amp;[Store Name367]" c="Store Name367"/>
              <i n="[Table1].[Nama Toko].&amp;[Store Name368]" c="Store Name368"/>
              <i n="[Table1].[Nama Toko].&amp;[Store Name369]" c="Store Name369"/>
              <i n="[Table1].[Nama Toko].&amp;[Store Name37]" c="Store Name37"/>
              <i n="[Table1].[Nama Toko].&amp;[Store Name370]" c="Store Name370"/>
              <i n="[Table1].[Nama Toko].&amp;[Store Name371]" c="Store Name371"/>
              <i n="[Table1].[Nama Toko].&amp;[Store Name372]" c="Store Name372"/>
              <i n="[Table1].[Nama Toko].&amp;[Store Name373]" c="Store Name373"/>
              <i n="[Table1].[Nama Toko].&amp;[Store Name374]" c="Store Name374"/>
              <i n="[Table1].[Nama Toko].&amp;[Store Name375]" c="Store Name375"/>
              <i n="[Table1].[Nama Toko].&amp;[Store Name376]" c="Store Name376"/>
              <i n="[Table1].[Nama Toko].&amp;[Store Name377]" c="Store Name377"/>
              <i n="[Table1].[Nama Toko].&amp;[Store Name378]" c="Store Name378"/>
              <i n="[Table1].[Nama Toko].&amp;[Store Name379]" c="Store Name379"/>
              <i n="[Table1].[Nama Toko].&amp;[Store Name38]" c="Store Name38"/>
              <i n="[Table1].[Nama Toko].&amp;[Store Name380]" c="Store Name380"/>
              <i n="[Table1].[Nama Toko].&amp;[Store Name381]" c="Store Name381"/>
              <i n="[Table1].[Nama Toko].&amp;[Store Name382]" c="Store Name382"/>
              <i n="[Table1].[Nama Toko].&amp;[Store Name383]" c="Store Name383"/>
              <i n="[Table1].[Nama Toko].&amp;[Store Name384]" c="Store Name384"/>
              <i n="[Table1].[Nama Toko].&amp;[Store Name385]" c="Store Name385"/>
              <i n="[Table1].[Nama Toko].&amp;[Store Name386]" c="Store Name386"/>
              <i n="[Table1].[Nama Toko].&amp;[Store Name387]" c="Store Name387"/>
              <i n="[Table1].[Nama Toko].&amp;[Store Name388]" c="Store Name388"/>
              <i n="[Table1].[Nama Toko].&amp;[Store Name389]" c="Store Name389"/>
              <i n="[Table1].[Nama Toko].&amp;[Store Name39]" c="Store Name39"/>
              <i n="[Table1].[Nama Toko].&amp;[Store Name390]" c="Store Name390"/>
              <i n="[Table1].[Nama Toko].&amp;[Store Name391]" c="Store Name391"/>
              <i n="[Table1].[Nama Toko].&amp;[Store Name392]" c="Store Name392"/>
              <i n="[Table1].[Nama Toko].&amp;[Store Name393]" c="Store Name393"/>
              <i n="[Table1].[Nama Toko].&amp;[Store Name394]" c="Store Name394"/>
              <i n="[Table1].[Nama Toko].&amp;[Store Name395]" c="Store Name395"/>
              <i n="[Table1].[Nama Toko].&amp;[Store Name396]" c="Store Name396"/>
              <i n="[Table1].[Nama Toko].&amp;[Store Name397]" c="Store Name397"/>
              <i n="[Table1].[Nama Toko].&amp;[Store Name398]" c="Store Name398"/>
              <i n="[Table1].[Nama Toko].&amp;[Store Name399]" c="Store Name399"/>
              <i n="[Table1].[Nama Toko].&amp;[Store Name4]" c="Store Name4"/>
              <i n="[Table1].[Nama Toko].&amp;[Store Name40]" c="Store Name40"/>
              <i n="[Table1].[Nama Toko].&amp;[Store Name400]" c="Store Name400"/>
              <i n="[Table1].[Nama Toko].&amp;[Store Name401]" c="Store Name401"/>
              <i n="[Table1].[Nama Toko].&amp;[Store Name402]" c="Store Name402"/>
              <i n="[Table1].[Nama Toko].&amp;[Store Name403]" c="Store Name403"/>
              <i n="[Table1].[Nama Toko].&amp;[Store Name404]" c="Store Name404"/>
              <i n="[Table1].[Nama Toko].&amp;[Store Name405]" c="Store Name405"/>
              <i n="[Table1].[Nama Toko].&amp;[Store Name406]" c="Store Name406"/>
              <i n="[Table1].[Nama Toko].&amp;[Store Name407]" c="Store Name407"/>
              <i n="[Table1].[Nama Toko].&amp;[Store Name408]" c="Store Name408"/>
              <i n="[Table1].[Nama Toko].&amp;[Store Name409]" c="Store Name409"/>
              <i n="[Table1].[Nama Toko].&amp;[Store Name41]" c="Store Name41"/>
              <i n="[Table1].[Nama Toko].&amp;[Store Name410]" c="Store Name410"/>
              <i n="[Table1].[Nama Toko].&amp;[Store Name411]" c="Store Name411"/>
              <i n="[Table1].[Nama Toko].&amp;[Store Name412]" c="Store Name412"/>
              <i n="[Table1].[Nama Toko].&amp;[Store Name413]" c="Store Name413"/>
              <i n="[Table1].[Nama Toko].&amp;[Store Name414]" c="Store Name414"/>
              <i n="[Table1].[Nama Toko].&amp;[Store Name415]" c="Store Name415"/>
              <i n="[Table1].[Nama Toko].&amp;[Store Name416]" c="Store Name416"/>
              <i n="[Table1].[Nama Toko].&amp;[Store Name417]" c="Store Name417"/>
              <i n="[Table1].[Nama Toko].&amp;[Store Name418]" c="Store Name418"/>
              <i n="[Table1].[Nama Toko].&amp;[Store Name419]" c="Store Name419"/>
              <i n="[Table1].[Nama Toko].&amp;[Store Name42]" c="Store Name42"/>
              <i n="[Table1].[Nama Toko].&amp;[Store Name420]" c="Store Name420"/>
              <i n="[Table1].[Nama Toko].&amp;[Store Name421]" c="Store Name421"/>
              <i n="[Table1].[Nama Toko].&amp;[Store Name422]" c="Store Name422"/>
              <i n="[Table1].[Nama Toko].&amp;[Store Name423]" c="Store Name423"/>
              <i n="[Table1].[Nama Toko].&amp;[Store Name424]" c="Store Name424"/>
              <i n="[Table1].[Nama Toko].&amp;[Store Name425]" c="Store Name425"/>
              <i n="[Table1].[Nama Toko].&amp;[Store Name426]" c="Store Name426"/>
              <i n="[Table1].[Nama Toko].&amp;[Store Name427]" c="Store Name427"/>
              <i n="[Table1].[Nama Toko].&amp;[Store Name428]" c="Store Name428"/>
              <i n="[Table1].[Nama Toko].&amp;[Store Name429]" c="Store Name429"/>
              <i n="[Table1].[Nama Toko].&amp;[Store Name43]" c="Store Name43"/>
              <i n="[Table1].[Nama Toko].&amp;[Store Name430]" c="Store Name430"/>
              <i n="[Table1].[Nama Toko].&amp;[Store Name431]" c="Store Name431"/>
              <i n="[Table1].[Nama Toko].&amp;[Store Name432]" c="Store Name432"/>
              <i n="[Table1].[Nama Toko].&amp;[Store Name433]" c="Store Name433"/>
              <i n="[Table1].[Nama Toko].&amp;[Store Name434]" c="Store Name434"/>
              <i n="[Table1].[Nama Toko].&amp;[Store Name435]" c="Store Name435"/>
              <i n="[Table1].[Nama Toko].&amp;[Store Name436]" c="Store Name436"/>
              <i n="[Table1].[Nama Toko].&amp;[Store Name437]" c="Store Name437"/>
              <i n="[Table1].[Nama Toko].&amp;[Store Name438]" c="Store Name438"/>
              <i n="[Table1].[Nama Toko].&amp;[Store Name439]" c="Store Name439"/>
              <i n="[Table1].[Nama Toko].&amp;[Store Name44]" c="Store Name44"/>
              <i n="[Table1].[Nama Toko].&amp;[Store Name440]" c="Store Name440"/>
              <i n="[Table1].[Nama Toko].&amp;[Store Name441]" c="Store Name441"/>
              <i n="[Table1].[Nama Toko].&amp;[Store Name45]" c="Store Name45"/>
              <i n="[Table1].[Nama Toko].&amp;[Store Name46]" c="Store Name46"/>
              <i n="[Table1].[Nama Toko].&amp;[Store Name47]" c="Store Name47"/>
              <i n="[Table1].[Nama Toko].&amp;[Store Name48]" c="Store Name48"/>
              <i n="[Table1].[Nama Toko].&amp;[Store Name49]" c="Store Name49"/>
              <i n="[Table1].[Nama Toko].&amp;[Store Name5]" c="Store Name5"/>
              <i n="[Table1].[Nama Toko].&amp;[Store Name50]" c="Store Name50"/>
              <i n="[Table1].[Nama Toko].&amp;[Store Name51]" c="Store Name51"/>
              <i n="[Table1].[Nama Toko].&amp;[Store Name52]" c="Store Name52"/>
              <i n="[Table1].[Nama Toko].&amp;[Store Name53]" c="Store Name53"/>
              <i n="[Table1].[Nama Toko].&amp;[Store Name54]" c="Store Name54"/>
              <i n="[Table1].[Nama Toko].&amp;[Store Name55]" c="Store Name55"/>
              <i n="[Table1].[Nama Toko].&amp;[Store Name56]" c="Store Name56"/>
              <i n="[Table1].[Nama Toko].&amp;[Store Name57]" c="Store Name57"/>
              <i n="[Table1].[Nama Toko].&amp;[Store Name58]" c="Store Name58"/>
              <i n="[Table1].[Nama Toko].&amp;[Store Name59]" c="Store Name59"/>
              <i n="[Table1].[Nama Toko].&amp;[Store Name6]" c="Store Name6"/>
              <i n="[Table1].[Nama Toko].&amp;[Store Name60]" c="Store Name60"/>
              <i n="[Table1].[Nama Toko].&amp;[Store Name61]" c="Store Name61"/>
              <i n="[Table1].[Nama Toko].&amp;[Store Name62]" c="Store Name62"/>
              <i n="[Table1].[Nama Toko].&amp;[Store Name63]" c="Store Name63"/>
              <i n="[Table1].[Nama Toko].&amp;[Store Name64]" c="Store Name64"/>
              <i n="[Table1].[Nama Toko].&amp;[Store Name65]" c="Store Name65"/>
              <i n="[Table1].[Nama Toko].&amp;[Store Name66]" c="Store Name66"/>
              <i n="[Table1].[Nama Toko].&amp;[Store Name67]" c="Store Name67"/>
              <i n="[Table1].[Nama Toko].&amp;[Store Name68]" c="Store Name68"/>
              <i n="[Table1].[Nama Toko].&amp;[Store Name69]" c="Store Name69"/>
              <i n="[Table1].[Nama Toko].&amp;[Store Name7]" c="Store Name7"/>
              <i n="[Table1].[Nama Toko].&amp;[Store Name70]" c="Store Name70"/>
              <i n="[Table1].[Nama Toko].&amp;[Store Name71]" c="Store Name71"/>
              <i n="[Table1].[Nama Toko].&amp;[Store Name72]" c="Store Name72"/>
              <i n="[Table1].[Nama Toko].&amp;[Store Name73]" c="Store Name73"/>
              <i n="[Table1].[Nama Toko].&amp;[Store Name74]" c="Store Name74"/>
              <i n="[Table1].[Nama Toko].&amp;[Store Name75]" c="Store Name75"/>
              <i n="[Table1].[Nama Toko].&amp;[Store Name76]" c="Store Name76"/>
              <i n="[Table1].[Nama Toko].&amp;[Store Name77]" c="Store Name77"/>
              <i n="[Table1].[Nama Toko].&amp;[Store Name78]" c="Store Name78"/>
              <i n="[Table1].[Nama Toko].&amp;[Store Name79]" c="Store Name79"/>
              <i n="[Table1].[Nama Toko].&amp;[Store Name8]" c="Store Name8"/>
              <i n="[Table1].[Nama Toko].&amp;[Store Name80]" c="Store Name80"/>
              <i n="[Table1].[Nama Toko].&amp;[Store Name81]" c="Store Name81"/>
              <i n="[Table1].[Nama Toko].&amp;[Store Name82]" c="Store Name82"/>
              <i n="[Table1].[Nama Toko].&amp;[Store Name83]" c="Store Name83"/>
              <i n="[Table1].[Nama Toko].&amp;[Store Name84]" c="Store Name84"/>
              <i n="[Table1].[Nama Toko].&amp;[Store Name85]" c="Store Name85"/>
              <i n="[Table1].[Nama Toko].&amp;[Store Name86]" c="Store Name86"/>
              <i n="[Table1].[Nama Toko].&amp;[Store Name87]" c="Store Name87"/>
              <i n="[Table1].[Nama Toko].&amp;[Store Name88]" c="Store Name88"/>
              <i n="[Table1].[Nama Toko].&amp;[Store Name89]" c="Store Name89"/>
              <i n="[Table1].[Nama Toko].&amp;[Store Name9]" c="Store Name9"/>
              <i n="[Table1].[Nama Toko].&amp;[Store Name90]" c="Store Name90"/>
              <i n="[Table1].[Nama Toko].&amp;[Store Name91]" c="Store Name91"/>
              <i n="[Table1].[Nama Toko].&amp;[Store Name92]" c="Store Name92"/>
              <i n="[Table1].[Nama Toko].&amp;[Store Name93]" c="Store Name93"/>
              <i n="[Table1].[Nama Toko].&amp;[Store Name94]" c="Store Name94"/>
              <i n="[Table1].[Nama Toko].&amp;[Store Name95]" c="Store Name95"/>
              <i n="[Table1].[Nama Toko].&amp;[Store Name96]" c="Store Name96"/>
              <i n="[Table1].[Nama Toko].&amp;[Store Name97]" c="Store Name97"/>
              <i n="[Table1].[Nama Toko].&amp;[Store Name98]" c="Store Name98"/>
              <i n="[Table1].[Nama Toko].&amp;[Store Name99]" c="Store Name99"/>
            </range>
          </ranges>
        </level>
      </levels>
      <selections count="1">
        <selection n="[Table1].[Nama Toko].[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A" xr10:uid="{50A9C9CC-099F-4DDD-821E-63759A31C05E}" cache="Slicer_Month_A" caption="Month" level="1" style="SlicerStyleLight6" rowHeight="241300"/>
  <slicer name="Store Name" xr10:uid="{A7DD82D3-D016-467D-B180-18D8E6B932C6}" cache="Slicer_Nama_Toko" caption="Store Name"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FECD28-0199-4DF8-8C7B-07007A521BF3}" name="Table1" displayName="Table1" ref="A2:X2648" totalsRowShown="0" headerRowDxfId="43" dataDxfId="41" headerRowBorderDxfId="42" headerRowCellStyle="Excel Built-in Normal" dataCellStyle="Comma [0]">
  <autoFilter ref="A2:X2648" xr:uid="{DF55C991-07BF-4A8F-92C4-ACBEC4E52F6C}"/>
  <tableColumns count="24">
    <tableColumn id="1" xr3:uid="{7DA87BE8-50F6-4FE2-92B0-1E3BCF803B73}" name="Month" dataDxfId="40" dataCellStyle="Excel Built-in Normal"/>
    <tableColumn id="12" xr3:uid="{B6F7E379-9367-4225-A771-C9B0F328998B}" name="Month A" dataDxfId="39" dataCellStyle="Excel Built-in Normal">
      <calculatedColumnFormula>TEXT(DATE(2024, A3, 1), "mmmm")</calculatedColumnFormula>
    </tableColumn>
    <tableColumn id="2" xr3:uid="{8C56CBB0-64BC-442F-9F5F-5D514B1F38D3}" name="Kode Toko" dataCellStyle="Excel Built-in Normal"/>
    <tableColumn id="3" xr3:uid="{4073A943-BFA0-4BC2-A26B-5153DB0EBF33}" name="Store Name" dataCellStyle="Excel Built-in Normal"/>
    <tableColumn id="4" xr3:uid="{F3CF4E41-FF49-43B3-8C62-C5555F27369F}" name="Store Leader" dataCellStyle="Excel Built-in Normal"/>
    <tableColumn id="5" xr3:uid="{EBCFAF43-0B8D-4373-B710-62E063EE0834}" name="Area Manager" dataCellStyle="Excel Built-in Normal"/>
    <tableColumn id="6" xr3:uid="{057E6A5E-E462-4788-B74F-F2FC14DFEA83}" name="Regional Manager" dataCellStyle="Excel Built-in Normal"/>
    <tableColumn id="7" xr3:uid="{1E75CF6B-DE86-4330-B5BD-C23FE7210758}" name="Store Open Date" dataDxfId="38" dataCellStyle="Excel Built-in Normal"/>
    <tableColumn id="8" xr3:uid="{B198A1C2-3435-4CD4-8CDC-5E4083929AD0}" name="Net Sales Target" dataDxfId="37" dataCellStyle="Comma [0]"/>
    <tableColumn id="9" xr3:uid="{13646D8F-44A8-4DAA-9F02-8DCB3205D6E1}" name="Net Sales Actual" dataDxfId="36" dataCellStyle="Comma [0]"/>
    <tableColumn id="10" xr3:uid="{E5A2282E-0A62-4F72-B5FF-143E542A6C9F}" name="Salary Cost" dataDxfId="35" dataCellStyle="Comma [0]"/>
    <tableColumn id="11" xr3:uid="{1669EC59-BE7C-4B2B-AD0A-ED402A211516}" name="Profit (EBIT)" dataDxfId="34" dataCellStyle="Comma [0]"/>
    <tableColumn id="20" xr3:uid="{360DE86C-7589-43F4-BDDB-A41DBAACEA47}" name="Profit" dataDxfId="33" dataCellStyle="Comma [0]">
      <calculatedColumnFormula>Table1[[#This Row],[Profit (EBIT)]] * (1 - 11%)</calculatedColumnFormula>
    </tableColumn>
    <tableColumn id="13" xr3:uid="{EF416389-A625-42F9-8872-3A0771A8BBE4}" name="% Achievement" dataDxfId="32" dataCellStyle="Percent">
      <calculatedColumnFormula>Table1[[#This Row],[Net Sales Actual]]/Table1[[#This Row],[Net Sales Target]]*100%</calculatedColumnFormula>
    </tableColumn>
    <tableColumn id="16" xr3:uid="{F29D0147-0B3E-4221-BDD0-5D3D9732217B}" name="Achievement Status" dataDxfId="31" dataCellStyle="Percent">
      <calculatedColumnFormula>IF(Table1[[#This Row],[% Achievement]]&gt;=100%, "Achieved",
 IF(Table1[[#This Row],[% Achievement]]&gt;=50%, "Almost Achieve",
 IF(Table1[[#This Row],[% Achievement]]&gt;=0, "Needs Improvement",
 "Bad")))</calculatedColumnFormula>
    </tableColumn>
    <tableColumn id="14" xr3:uid="{FD3702E0-79F8-4B4D-AE62-5CE124F454C2}" name="Gap" dataDxfId="30" dataCellStyle="Comma [0]">
      <calculatedColumnFormula>Table1[[#This Row],[Net Sales Actual]] - Table1[[#This Row],[Net Sales Target]]</calculatedColumnFormula>
    </tableColumn>
    <tableColumn id="15" xr3:uid="{A46EE6A5-782E-44A4-8692-D08CC8109455}" name="Profit Status" dataDxfId="29" dataCellStyle="Comma [0]">
      <calculatedColumnFormula>IF(Table1[[#This Row],[Profit]] &gt; 0, "Profit", "Loss")</calculatedColumnFormula>
    </tableColumn>
    <tableColumn id="17" xr3:uid="{E950A82A-10C9-47BB-84DC-3C1131610819}" name="Salary Ratio" dataDxfId="28" dataCellStyle="Percent">
      <calculatedColumnFormula>Table1[[#This Row],[Salary Cost]]/Table1[[#This Row],[Net Sales Actual]]</calculatedColumnFormula>
    </tableColumn>
    <tableColumn id="19" xr3:uid="{D4AEDAFF-F976-4B84-844A-EF51714ABA13}" name="Status Salary Ratio" dataDxfId="27" dataCellStyle="Percent">
      <calculatedColumnFormula>IF(Table1[[#This Row],[Salary Ratio]] &lt; 0.15, "Efficient",
 IF(Table1[[#This Row],[Salary Ratio]] &lt;= 0.25, "Needs Attention",
 "Too High"))</calculatedColumnFormula>
    </tableColumn>
    <tableColumn id="18" xr3:uid="{950E4ABF-B565-414D-B3FC-11E84D4C7892}" name="Profit Ratio" dataDxfId="26" dataCellStyle="Percent">
      <calculatedColumnFormula>Table1[[#This Row],[Profit (EBIT)]]/Table1[[#This Row],[Net Sales Actual]]</calculatedColumnFormula>
    </tableColumn>
    <tableColumn id="21" xr3:uid="{C7D6C3A9-0659-4DA8-A831-A20901A396AA}" name="Status Profitability" dataDxfId="25" dataCellStyle="Comma [0]">
      <calculatedColumnFormula>IF(Table1[[#This Row],[Profit Ratio]] &gt; 0.15, "Healthy",
 IF(Table1[[#This Row],[Profit Ratio]] &gt;= 0.05, "Moderate",
 "Low"))</calculatedColumnFormula>
    </tableColumn>
    <tableColumn id="22" xr3:uid="{9A28DF88-17E5-4855-9376-8DC24991E9B8}" name="Store Age (Days)" dataDxfId="24" dataCellStyle="Comma [0]">
      <calculatedColumnFormula>DATEDIF(Table1[[#This Row],[Store Open Date]], TODAY(), "d")</calculatedColumnFormula>
    </tableColumn>
    <tableColumn id="23" xr3:uid="{1AE8CD8E-6B36-4188-9CAA-3DE416F7FF28}" name="Store Age (Months)" dataDxfId="23" dataCellStyle="Comma [0]"/>
    <tableColumn id="24" xr3:uid="{FC97B26E-19F1-4BBB-8A84-A4F9C9166AD9}" name="Category of Months" dataDxfId="22" dataCellStyle="Comma [0]">
      <calculatedColumnFormula>IF(Table1[[#This Row],[Store Age (Months)]] &lt; 12, "&lt;12",
 IF(Table1[[#This Row],[Store Age (Months)]] &lt; 24, "12–24",
 "&gt;24"))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F2788D-03EA-4B0F-9766-31BBF1C60149}" name="Table2" displayName="Table2" ref="AC8:AD10" totalsRowShown="0" headerRowDxfId="11" dataDxfId="9" headerRowBorderDxfId="10" tableBorderDxfId="8" totalsRowBorderDxfId="7">
  <autoFilter ref="AC8:AD10" xr:uid="{5BA3C301-5D4B-4C26-B019-549A9DCE8BE2}"/>
  <tableColumns count="2">
    <tableColumn id="1" xr3:uid="{755F7498-67DF-4A62-9054-B818ED62EF95}" name="Profit Status" dataDxfId="6"/>
    <tableColumn id="2" xr3:uid="{4A0DF1BB-2F02-48DA-933F-BEF13BA01BAF}" name="Total" dataDxfId="5" dataCellStyle="Good"/>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133AFF-2D71-4B42-8C3B-D9BEBBA82CE7}" name="Table3" displayName="Table3" ref="AC12:AD15" totalsRowShown="0" headerRowDxfId="4" dataDxfId="3" tableBorderDxfId="2">
  <autoFilter ref="AC12:AD15" xr:uid="{818CB84B-AC70-4F96-82DE-830173319F0F}"/>
  <tableColumns count="2">
    <tableColumn id="1" xr3:uid="{A5D09674-2EE0-47B9-8A5A-F3900416221A}" name="Achievement Status (T&amp;A)" dataDxfId="1"/>
    <tableColumn id="2" xr3:uid="{C188D1B5-4F8E-4314-9647-50D1EA108C2F}" name="Total" dataDxfId="0"/>
  </tableColumns>
  <tableStyleInfo name="TableStyleLight2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07/relationships/slicer" Target="../slicers/slicer1.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5C991-07BF-4A8F-92C4-ACBEC4E52F6C}">
  <dimension ref="A1:X2648"/>
  <sheetViews>
    <sheetView tabSelected="1" topLeftCell="G1" zoomScale="120" zoomScaleNormal="120" workbookViewId="0">
      <selection activeCell="M2" sqref="M2:X2"/>
    </sheetView>
  </sheetViews>
  <sheetFormatPr baseColWidth="10" defaultColWidth="8.6640625" defaultRowHeight="15" x14ac:dyDescent="0.2"/>
  <cols>
    <col min="1" max="2" width="9.1640625" style="1" customWidth="1"/>
    <col min="3" max="3" width="12.5" style="1" customWidth="1"/>
    <col min="4" max="4" width="14.5" style="1" bestFit="1" customWidth="1"/>
    <col min="5" max="5" width="16" style="1" bestFit="1" customWidth="1"/>
    <col min="6" max="6" width="15.5" style="1" customWidth="1"/>
    <col min="7" max="7" width="21.83203125" style="1" bestFit="1" customWidth="1"/>
    <col min="8" max="8" width="17.6640625" style="6" customWidth="1"/>
    <col min="9" max="9" width="20" style="1" bestFit="1" customWidth="1"/>
    <col min="10" max="10" width="17.5" style="1" customWidth="1"/>
    <col min="11" max="11" width="16" style="1" bestFit="1" customWidth="1"/>
    <col min="12" max="12" width="16.1640625" style="1" bestFit="1" customWidth="1"/>
    <col min="13" max="13" width="16.1640625" style="1" customWidth="1"/>
    <col min="14" max="14" width="19.5" style="1" bestFit="1" customWidth="1"/>
    <col min="15" max="15" width="23.5" style="1" bestFit="1" customWidth="1"/>
    <col min="16" max="17" width="16.5" style="1" bestFit="1" customWidth="1"/>
    <col min="18" max="18" width="15.83203125" style="1" bestFit="1" customWidth="1"/>
    <col min="19" max="19" width="22" style="1" bestFit="1" customWidth="1"/>
    <col min="20" max="20" width="15.5" style="1" bestFit="1" customWidth="1"/>
    <col min="21" max="21" width="22.33203125" style="1" bestFit="1" customWidth="1"/>
    <col min="22" max="22" width="20.33203125" style="1" bestFit="1" customWidth="1"/>
    <col min="23" max="23" width="23.1640625" style="1" bestFit="1" customWidth="1"/>
    <col min="24" max="24" width="23.33203125" style="1" bestFit="1" customWidth="1"/>
    <col min="25" max="25" width="13.5" style="1" bestFit="1" customWidth="1"/>
    <col min="26" max="16384" width="8.6640625" style="1"/>
  </cols>
  <sheetData>
    <row r="1" spans="1:24" x14ac:dyDescent="0.2">
      <c r="I1" s="7">
        <f>SUBTOTAL(9,Table1[Net Sales Target])</f>
        <v>366125668735</v>
      </c>
      <c r="J1" s="7">
        <f>SUBTOTAL(9,Table1[Net Sales Actual])</f>
        <v>341732925522</v>
      </c>
      <c r="K1" s="7">
        <f>SUBTOTAL(9,Table1[Salary Cost])</f>
        <v>46433648954.149994</v>
      </c>
      <c r="L1" s="7">
        <f>SUBTOTAL(9,Table1[Profit (EBIT)])</f>
        <v>4821697049.1500034</v>
      </c>
      <c r="M1" s="7">
        <f>SUBTOTAL(9,Table1[Profit])</f>
        <v>4291310373.7435021</v>
      </c>
      <c r="N1" s="9">
        <f>AVERAGE(Table1[% Achievement])</f>
        <v>0.93119662169451711</v>
      </c>
      <c r="P1" s="7">
        <f>SUBTOTAL(9,Table1[Gap])</f>
        <v>-24392743213</v>
      </c>
      <c r="R1" s="9">
        <f>AVERAGE(Table1[Salary Ratio])</f>
        <v>0.13708167401225044</v>
      </c>
    </row>
    <row r="2" spans="1:24" s="4" customFormat="1" x14ac:dyDescent="0.2">
      <c r="A2" s="3" t="s">
        <v>5</v>
      </c>
      <c r="B2" s="3" t="s">
        <v>1371</v>
      </c>
      <c r="C2" s="3" t="s">
        <v>0</v>
      </c>
      <c r="D2" s="3" t="s">
        <v>1402</v>
      </c>
      <c r="E2" s="3" t="s">
        <v>1</v>
      </c>
      <c r="F2" s="3" t="s">
        <v>2</v>
      </c>
      <c r="G2" s="3" t="s">
        <v>3</v>
      </c>
      <c r="H2" s="5" t="s">
        <v>4</v>
      </c>
      <c r="I2" s="3" t="s">
        <v>8</v>
      </c>
      <c r="J2" s="3" t="s">
        <v>7</v>
      </c>
      <c r="K2" s="3" t="s">
        <v>6</v>
      </c>
      <c r="L2" s="3" t="s">
        <v>9</v>
      </c>
      <c r="M2" s="3" t="s">
        <v>1398</v>
      </c>
      <c r="N2" s="3" t="s">
        <v>1380</v>
      </c>
      <c r="O2" s="3" t="s">
        <v>1386</v>
      </c>
      <c r="P2" s="3" t="s">
        <v>1385</v>
      </c>
      <c r="Q2" s="3" t="s">
        <v>1384</v>
      </c>
      <c r="R2" s="3" t="s">
        <v>1381</v>
      </c>
      <c r="S2" s="3" t="s">
        <v>1383</v>
      </c>
      <c r="T2" s="3" t="s">
        <v>1382</v>
      </c>
      <c r="U2" s="3" t="s">
        <v>1387</v>
      </c>
      <c r="V2" s="3" t="s">
        <v>1388</v>
      </c>
      <c r="W2" s="3" t="s">
        <v>1389</v>
      </c>
      <c r="X2" s="3" t="s">
        <v>1390</v>
      </c>
    </row>
    <row r="3" spans="1:24" x14ac:dyDescent="0.2">
      <c r="A3" s="4">
        <v>1</v>
      </c>
      <c r="B3" s="4" t="str">
        <f t="shared" ref="B3:B66" si="0">TEXT(DATE(2024, A3, 1), "mmmm")</f>
        <v>January</v>
      </c>
      <c r="C3" s="1" t="s">
        <v>10</v>
      </c>
      <c r="D3" s="1" t="s">
        <v>930</v>
      </c>
      <c r="E3" s="1" t="s">
        <v>451</v>
      </c>
      <c r="F3" s="1" t="s">
        <v>892</v>
      </c>
      <c r="G3" s="1" t="s">
        <v>922</v>
      </c>
      <c r="H3" s="6">
        <v>45377</v>
      </c>
      <c r="I3" s="7">
        <v>250000000</v>
      </c>
      <c r="J3" s="7">
        <v>207063650</v>
      </c>
      <c r="K3" s="7">
        <v>20815003.120000001</v>
      </c>
      <c r="L3" s="7">
        <v>33180787.769999981</v>
      </c>
      <c r="M3" s="7">
        <f>Table1[[#This Row],[Profit (EBIT)]] * (1 - 11%)</f>
        <v>29530901.115299985</v>
      </c>
      <c r="N3" s="9">
        <f>Table1[[#This Row],[Net Sales Actual]]/Table1[[#This Row],[Net Sales Target]]*100%</f>
        <v>0.82825459999999995</v>
      </c>
      <c r="O3" s="9" t="str">
        <f>IF(Table1[[#This Row],[% Achievement]]&gt;=100%, "Achieved",
 IF(Table1[[#This Row],[% Achievement]]&gt;=50%, "Almost Achieve",
 IF(Table1[[#This Row],[% Achievement]]&gt;=0, "Needs Improvement",
 "Bad")))</f>
        <v>Almost Achieve</v>
      </c>
      <c r="P3" s="7">
        <f>Table1[[#This Row],[Net Sales Actual]] - Table1[[#This Row],[Net Sales Target]]</f>
        <v>-42936350</v>
      </c>
      <c r="Q3" s="7" t="str">
        <f>IF(Table1[[#This Row],[Profit]] &gt; 0, "Profit", "Loss")</f>
        <v>Profit</v>
      </c>
      <c r="R3" s="9">
        <f>Table1[[#This Row],[Salary Cost]]/Table1[[#This Row],[Net Sales Actual]]</f>
        <v>0.10052466050897876</v>
      </c>
      <c r="S3" s="9" t="str">
        <f>IF(Table1[[#This Row],[Salary Ratio]] &lt; 0.15, "Efficient",
 IF(Table1[[#This Row],[Salary Ratio]] &lt;= 0.25, "Needs Attention",
 "Too High"))</f>
        <v>Efficient</v>
      </c>
      <c r="T3" s="9">
        <f>Table1[[#This Row],[Profit (EBIT)]]/Table1[[#This Row],[Net Sales Actual]]</f>
        <v>0.1602443875107967</v>
      </c>
      <c r="U3" s="7" t="str">
        <f>IF(Table1[[#This Row],[Profit Ratio]] &gt; 0.15, "Healthy",
 IF(Table1[[#This Row],[Profit Ratio]] &gt;= 0.05, "Moderate",
 "Low"))</f>
        <v>Healthy</v>
      </c>
      <c r="V3" s="7">
        <f ca="1">DATEDIF(Table1[[#This Row],[Store Open Date]], TODAY(), "d")</f>
        <v>555</v>
      </c>
      <c r="W3" s="7">
        <f ca="1">INT(Table1[[#This Row],[Store Age (Days)]] / 30)</f>
        <v>18</v>
      </c>
      <c r="X3" s="7" t="str">
        <f ca="1">IF(Table1[[#This Row],[Store Age (Months)]] &lt; 12, "&lt;12",
 IF(Table1[[#This Row],[Store Age (Months)]] &lt; 24, "12–24",
 "&gt;24"))</f>
        <v>12–24</v>
      </c>
    </row>
    <row r="4" spans="1:24" x14ac:dyDescent="0.2">
      <c r="A4" s="4">
        <v>1</v>
      </c>
      <c r="B4" s="4" t="str">
        <f t="shared" si="0"/>
        <v>January</v>
      </c>
      <c r="C4" s="1" t="s">
        <v>11</v>
      </c>
      <c r="D4" s="1" t="s">
        <v>931</v>
      </c>
      <c r="E4" s="1" t="s">
        <v>452</v>
      </c>
      <c r="F4" s="1" t="s">
        <v>892</v>
      </c>
      <c r="G4" s="1" t="s">
        <v>922</v>
      </c>
      <c r="H4" s="6">
        <v>45585</v>
      </c>
      <c r="I4" s="7">
        <v>75000000</v>
      </c>
      <c r="J4" s="7">
        <v>60928800</v>
      </c>
      <c r="K4" s="7">
        <v>15634744.359999999</v>
      </c>
      <c r="L4" s="7">
        <v>-5489084.7399999984</v>
      </c>
      <c r="M4" s="7">
        <f>Table1[[#This Row],[Profit (EBIT)]] * (1 - 11%)</f>
        <v>-4885285.4185999986</v>
      </c>
      <c r="N4" s="9">
        <f>Table1[[#This Row],[Net Sales Actual]]/Table1[[#This Row],[Net Sales Target]]*100%</f>
        <v>0.812384</v>
      </c>
      <c r="O4" s="9" t="str">
        <f>IF(Table1[[#This Row],[% Achievement]]&gt;=100%, "Achieved",
 IF(Table1[[#This Row],[% Achievement]]&gt;=50%, "Almost Achieve",
 IF(Table1[[#This Row],[% Achievement]]&gt;=0, "Needs Improvement",
 "Bad")))</f>
        <v>Almost Achieve</v>
      </c>
      <c r="P4" s="7">
        <f>Table1[[#This Row],[Net Sales Actual]] - Table1[[#This Row],[Net Sales Target]]</f>
        <v>-14071200</v>
      </c>
      <c r="Q4" s="7" t="str">
        <f>IF(Table1[[#This Row],[Profit]] &gt; 0, "Profit", "Loss")</f>
        <v>Loss</v>
      </c>
      <c r="R4" s="9">
        <f>Table1[[#This Row],[Salary Cost]]/Table1[[#This Row],[Net Sales Actual]]</f>
        <v>0.25660679941177245</v>
      </c>
      <c r="S4" s="9" t="str">
        <f>IF(Table1[[#This Row],[Salary Ratio]] &lt; 0.15, "Efficient",
 IF(Table1[[#This Row],[Salary Ratio]] &lt;= 0.25, "Needs Attention",
 "Too High"))</f>
        <v>Too High</v>
      </c>
      <c r="T4" s="9">
        <f>Table1[[#This Row],[Profit (EBIT)]]/Table1[[#This Row],[Net Sales Actual]]</f>
        <v>-9.0090150142461342E-2</v>
      </c>
      <c r="U4" s="7" t="str">
        <f>IF(Table1[[#This Row],[Profit Ratio]] &gt; 0.15, "Healthy",
 IF(Table1[[#This Row],[Profit Ratio]] &gt;= 0.05, "Moderate",
 "Low"))</f>
        <v>Low</v>
      </c>
      <c r="V4" s="7">
        <f ca="1">DATEDIF(Table1[[#This Row],[Store Open Date]], TODAY(), "d")</f>
        <v>347</v>
      </c>
      <c r="W4" s="7">
        <f ca="1">INT(Table1[[#This Row],[Store Age (Days)]] / 30)</f>
        <v>11</v>
      </c>
      <c r="X4" s="7" t="str">
        <f ca="1">IF(Table1[[#This Row],[Store Age (Months)]] &lt; 12, "&lt;12",
 IF(Table1[[#This Row],[Store Age (Months)]] &lt; 24, "12–24",
 "&gt;24"))</f>
        <v>&lt;12</v>
      </c>
    </row>
    <row r="5" spans="1:24" x14ac:dyDescent="0.2">
      <c r="A5" s="4">
        <v>1</v>
      </c>
      <c r="B5" s="4" t="str">
        <f t="shared" si="0"/>
        <v>January</v>
      </c>
      <c r="C5" s="1" t="s">
        <v>12</v>
      </c>
      <c r="D5" s="1" t="s">
        <v>932</v>
      </c>
      <c r="E5" s="1" t="s">
        <v>453</v>
      </c>
      <c r="F5" s="1" t="s">
        <v>893</v>
      </c>
      <c r="G5" s="1" t="s">
        <v>922</v>
      </c>
      <c r="H5" s="6">
        <v>45260</v>
      </c>
      <c r="I5" s="7">
        <v>175000000</v>
      </c>
      <c r="J5" s="7">
        <v>139406000</v>
      </c>
      <c r="K5" s="7">
        <v>20113572.91</v>
      </c>
      <c r="L5" s="7">
        <v>6511254.5800000243</v>
      </c>
      <c r="M5" s="7">
        <f>Table1[[#This Row],[Profit (EBIT)]] * (1 - 11%)</f>
        <v>5795016.5762000214</v>
      </c>
      <c r="N5" s="9">
        <f>Table1[[#This Row],[Net Sales Actual]]/Table1[[#This Row],[Net Sales Target]]*100%</f>
        <v>0.79660571428571425</v>
      </c>
      <c r="O5" s="9" t="str">
        <f>IF(Table1[[#This Row],[% Achievement]]&gt;=100%, "Achieved",
 IF(Table1[[#This Row],[% Achievement]]&gt;=50%, "Almost Achieve",
 IF(Table1[[#This Row],[% Achievement]]&gt;=0, "Needs Improvement",
 "Bad")))</f>
        <v>Almost Achieve</v>
      </c>
      <c r="P5" s="7">
        <f>Table1[[#This Row],[Net Sales Actual]] - Table1[[#This Row],[Net Sales Target]]</f>
        <v>-35594000</v>
      </c>
      <c r="Q5" s="7" t="str">
        <f>IF(Table1[[#This Row],[Profit]] &gt; 0, "Profit", "Loss")</f>
        <v>Profit</v>
      </c>
      <c r="R5" s="9">
        <f>Table1[[#This Row],[Salary Cost]]/Table1[[#This Row],[Net Sales Actual]]</f>
        <v>0.14428053964678708</v>
      </c>
      <c r="S5" s="9" t="str">
        <f>IF(Table1[[#This Row],[Salary Ratio]] &lt; 0.15, "Efficient",
 IF(Table1[[#This Row],[Salary Ratio]] &lt;= 0.25, "Needs Attention",
 "Too High"))</f>
        <v>Efficient</v>
      </c>
      <c r="T5" s="9">
        <f>Table1[[#This Row],[Profit (EBIT)]]/Table1[[#This Row],[Net Sales Actual]]</f>
        <v>4.6707132978494645E-2</v>
      </c>
      <c r="U5" s="7" t="str">
        <f>IF(Table1[[#This Row],[Profit Ratio]] &gt; 0.15, "Healthy",
 IF(Table1[[#This Row],[Profit Ratio]] &gt;= 0.05, "Moderate",
 "Low"))</f>
        <v>Low</v>
      </c>
      <c r="V5" s="7">
        <f ca="1">DATEDIF(Table1[[#This Row],[Store Open Date]], TODAY(), "d")</f>
        <v>672</v>
      </c>
      <c r="W5" s="7">
        <f ca="1">INT(Table1[[#This Row],[Store Age (Days)]] / 30)</f>
        <v>22</v>
      </c>
      <c r="X5" s="7" t="str">
        <f ca="1">IF(Table1[[#This Row],[Store Age (Months)]] &lt; 12, "&lt;12",
 IF(Table1[[#This Row],[Store Age (Months)]] &lt; 24, "12–24",
 "&gt;24"))</f>
        <v>12–24</v>
      </c>
    </row>
    <row r="6" spans="1:24" x14ac:dyDescent="0.2">
      <c r="A6" s="4">
        <v>1</v>
      </c>
      <c r="B6" s="4" t="str">
        <f t="shared" si="0"/>
        <v>January</v>
      </c>
      <c r="C6" s="1" t="s">
        <v>13</v>
      </c>
      <c r="D6" s="1" t="s">
        <v>933</v>
      </c>
      <c r="E6" s="1" t="s">
        <v>454</v>
      </c>
      <c r="F6" s="1" t="s">
        <v>893</v>
      </c>
      <c r="G6" s="1" t="s">
        <v>922</v>
      </c>
      <c r="H6" s="6">
        <v>45291</v>
      </c>
      <c r="I6" s="7">
        <v>130000000</v>
      </c>
      <c r="J6" s="7">
        <v>106767350</v>
      </c>
      <c r="K6" s="7">
        <v>11819571.939999999</v>
      </c>
      <c r="L6" s="7">
        <v>-5003951.7999999896</v>
      </c>
      <c r="M6" s="7">
        <f>Table1[[#This Row],[Profit (EBIT)]] * (1 - 11%)</f>
        <v>-4453517.1019999906</v>
      </c>
      <c r="N6" s="9">
        <f>Table1[[#This Row],[Net Sales Actual]]/Table1[[#This Row],[Net Sales Target]]*100%</f>
        <v>0.82128730769230773</v>
      </c>
      <c r="O6" s="9" t="str">
        <f>IF(Table1[[#This Row],[% Achievement]]&gt;=100%, "Achieved",
 IF(Table1[[#This Row],[% Achievement]]&gt;=50%, "Almost Achieve",
 IF(Table1[[#This Row],[% Achievement]]&gt;=0, "Needs Improvement",
 "Bad")))</f>
        <v>Almost Achieve</v>
      </c>
      <c r="P6" s="7">
        <f>Table1[[#This Row],[Net Sales Actual]] - Table1[[#This Row],[Net Sales Target]]</f>
        <v>-23232650</v>
      </c>
      <c r="Q6" s="7" t="str">
        <f>IF(Table1[[#This Row],[Profit]] &gt; 0, "Profit", "Loss")</f>
        <v>Loss</v>
      </c>
      <c r="R6" s="9">
        <f>Table1[[#This Row],[Salary Cost]]/Table1[[#This Row],[Net Sales Actual]]</f>
        <v>0.11070399274684629</v>
      </c>
      <c r="S6" s="9" t="str">
        <f>IF(Table1[[#This Row],[Salary Ratio]] &lt; 0.15, "Efficient",
 IF(Table1[[#This Row],[Salary Ratio]] &lt;= 0.25, "Needs Attention",
 "Too High"))</f>
        <v>Efficient</v>
      </c>
      <c r="T6" s="9">
        <f>Table1[[#This Row],[Profit (EBIT)]]/Table1[[#This Row],[Net Sales Actual]]</f>
        <v>-4.6867809306871337E-2</v>
      </c>
      <c r="U6" s="7" t="str">
        <f>IF(Table1[[#This Row],[Profit Ratio]] &gt; 0.15, "Healthy",
 IF(Table1[[#This Row],[Profit Ratio]] &gt;= 0.05, "Moderate",
 "Low"))</f>
        <v>Low</v>
      </c>
      <c r="V6" s="7">
        <f ca="1">DATEDIF(Table1[[#This Row],[Store Open Date]], TODAY(), "d")</f>
        <v>641</v>
      </c>
      <c r="W6" s="7">
        <f ca="1">INT(Table1[[#This Row],[Store Age (Days)]] / 30)</f>
        <v>21</v>
      </c>
      <c r="X6" s="7" t="str">
        <f ca="1">IF(Table1[[#This Row],[Store Age (Months)]] &lt; 12, "&lt;12",
 IF(Table1[[#This Row],[Store Age (Months)]] &lt; 24, "12–24",
 "&gt;24"))</f>
        <v>12–24</v>
      </c>
    </row>
    <row r="7" spans="1:24" x14ac:dyDescent="0.2">
      <c r="A7" s="4">
        <v>1</v>
      </c>
      <c r="B7" s="4" t="str">
        <f t="shared" si="0"/>
        <v>January</v>
      </c>
      <c r="C7" s="1" t="s">
        <v>14</v>
      </c>
      <c r="D7" s="1" t="s">
        <v>934</v>
      </c>
      <c r="E7" s="1" t="s">
        <v>455</v>
      </c>
      <c r="F7" s="1" t="s">
        <v>894</v>
      </c>
      <c r="G7" s="1" t="s">
        <v>922</v>
      </c>
      <c r="H7" s="6">
        <v>45561</v>
      </c>
      <c r="I7" s="7">
        <v>90000000</v>
      </c>
      <c r="J7" s="7">
        <v>76598600</v>
      </c>
      <c r="K7" s="7">
        <v>11382218.189999999</v>
      </c>
      <c r="L7" s="7">
        <v>-813084.57000000402</v>
      </c>
      <c r="M7" s="7">
        <f>Table1[[#This Row],[Profit (EBIT)]] * (1 - 11%)</f>
        <v>-723645.26730000356</v>
      </c>
      <c r="N7" s="9">
        <f>Table1[[#This Row],[Net Sales Actual]]/Table1[[#This Row],[Net Sales Target]]*100%</f>
        <v>0.85109555555555561</v>
      </c>
      <c r="O7" s="9" t="str">
        <f>IF(Table1[[#This Row],[% Achievement]]&gt;=100%, "Achieved",
 IF(Table1[[#This Row],[% Achievement]]&gt;=50%, "Almost Achieve",
 IF(Table1[[#This Row],[% Achievement]]&gt;=0, "Needs Improvement",
 "Bad")))</f>
        <v>Almost Achieve</v>
      </c>
      <c r="P7" s="7">
        <f>Table1[[#This Row],[Net Sales Actual]] - Table1[[#This Row],[Net Sales Target]]</f>
        <v>-13401400</v>
      </c>
      <c r="Q7" s="7" t="str">
        <f>IF(Table1[[#This Row],[Profit]] &gt; 0, "Profit", "Loss")</f>
        <v>Loss</v>
      </c>
      <c r="R7" s="9">
        <f>Table1[[#This Row],[Salary Cost]]/Table1[[#This Row],[Net Sales Actual]]</f>
        <v>0.14859564260965605</v>
      </c>
      <c r="S7" s="9" t="str">
        <f>IF(Table1[[#This Row],[Salary Ratio]] &lt; 0.15, "Efficient",
 IF(Table1[[#This Row],[Salary Ratio]] &lt;= 0.25, "Needs Attention",
 "Too High"))</f>
        <v>Efficient</v>
      </c>
      <c r="T7" s="9">
        <f>Table1[[#This Row],[Profit (EBIT)]]/Table1[[#This Row],[Net Sales Actual]]</f>
        <v>-1.0614875076045829E-2</v>
      </c>
      <c r="U7" s="7" t="str">
        <f>IF(Table1[[#This Row],[Profit Ratio]] &gt; 0.15, "Healthy",
 IF(Table1[[#This Row],[Profit Ratio]] &gt;= 0.05, "Moderate",
 "Low"))</f>
        <v>Low</v>
      </c>
      <c r="V7" s="7">
        <f ca="1">DATEDIF(Table1[[#This Row],[Store Open Date]], TODAY(), "d")</f>
        <v>371</v>
      </c>
      <c r="W7" s="7">
        <f ca="1">INT(Table1[[#This Row],[Store Age (Days)]] / 30)</f>
        <v>12</v>
      </c>
      <c r="X7" s="7" t="str">
        <f ca="1">IF(Table1[[#This Row],[Store Age (Months)]] &lt; 12, "&lt;12",
 IF(Table1[[#This Row],[Store Age (Months)]] &lt; 24, "12–24",
 "&gt;24"))</f>
        <v>12–24</v>
      </c>
    </row>
    <row r="8" spans="1:24" x14ac:dyDescent="0.2">
      <c r="A8" s="4">
        <v>1</v>
      </c>
      <c r="B8" s="4" t="str">
        <f t="shared" si="0"/>
        <v>January</v>
      </c>
      <c r="C8" s="1" t="s">
        <v>15</v>
      </c>
      <c r="D8" s="1" t="s">
        <v>935</v>
      </c>
      <c r="E8" s="1" t="s">
        <v>456</v>
      </c>
      <c r="F8" s="1" t="s">
        <v>894</v>
      </c>
      <c r="G8" s="1" t="s">
        <v>922</v>
      </c>
      <c r="H8" s="6">
        <v>45385</v>
      </c>
      <c r="I8" s="7">
        <v>128000000</v>
      </c>
      <c r="J8" s="7">
        <v>103541400</v>
      </c>
      <c r="K8" s="7">
        <v>13772638.57</v>
      </c>
      <c r="L8" s="7">
        <v>-10333179.030000005</v>
      </c>
      <c r="M8" s="7">
        <f>Table1[[#This Row],[Profit (EBIT)]] * (1 - 11%)</f>
        <v>-9196529.3367000036</v>
      </c>
      <c r="N8" s="9">
        <f>Table1[[#This Row],[Net Sales Actual]]/Table1[[#This Row],[Net Sales Target]]*100%</f>
        <v>0.80891718749999997</v>
      </c>
      <c r="O8" s="9" t="str">
        <f>IF(Table1[[#This Row],[% Achievement]]&gt;=100%, "Achieved",
 IF(Table1[[#This Row],[% Achievement]]&gt;=50%, "Almost Achieve",
 IF(Table1[[#This Row],[% Achievement]]&gt;=0, "Needs Improvement",
 "Bad")))</f>
        <v>Almost Achieve</v>
      </c>
      <c r="P8" s="7">
        <f>Table1[[#This Row],[Net Sales Actual]] - Table1[[#This Row],[Net Sales Target]]</f>
        <v>-24458600</v>
      </c>
      <c r="Q8" s="7" t="str">
        <f>IF(Table1[[#This Row],[Profit]] &gt; 0, "Profit", "Loss")</f>
        <v>Loss</v>
      </c>
      <c r="R8" s="9">
        <f>Table1[[#This Row],[Salary Cost]]/Table1[[#This Row],[Net Sales Actual]]</f>
        <v>0.13301576538466739</v>
      </c>
      <c r="S8" s="9" t="str">
        <f>IF(Table1[[#This Row],[Salary Ratio]] &lt; 0.15, "Efficient",
 IF(Table1[[#This Row],[Salary Ratio]] &lt;= 0.25, "Needs Attention",
 "Too High"))</f>
        <v>Efficient</v>
      </c>
      <c r="T8" s="9">
        <f>Table1[[#This Row],[Profit (EBIT)]]/Table1[[#This Row],[Net Sales Actual]]</f>
        <v>-9.9797559526913923E-2</v>
      </c>
      <c r="U8" s="7" t="str">
        <f>IF(Table1[[#This Row],[Profit Ratio]] &gt; 0.15, "Healthy",
 IF(Table1[[#This Row],[Profit Ratio]] &gt;= 0.05, "Moderate",
 "Low"))</f>
        <v>Low</v>
      </c>
      <c r="V8" s="7">
        <f ca="1">DATEDIF(Table1[[#This Row],[Store Open Date]], TODAY(), "d")</f>
        <v>547</v>
      </c>
      <c r="W8" s="7">
        <f ca="1">INT(Table1[[#This Row],[Store Age (Days)]] / 30)</f>
        <v>18</v>
      </c>
      <c r="X8" s="7" t="str">
        <f ca="1">IF(Table1[[#This Row],[Store Age (Months)]] &lt; 12, "&lt;12",
 IF(Table1[[#This Row],[Store Age (Months)]] &lt; 24, "12–24",
 "&gt;24"))</f>
        <v>12–24</v>
      </c>
    </row>
    <row r="9" spans="1:24" x14ac:dyDescent="0.2">
      <c r="A9" s="4">
        <v>1</v>
      </c>
      <c r="B9" s="4" t="str">
        <f t="shared" si="0"/>
        <v>January</v>
      </c>
      <c r="C9" s="1" t="s">
        <v>16</v>
      </c>
      <c r="D9" s="1" t="s">
        <v>936</v>
      </c>
      <c r="E9" s="1" t="s">
        <v>457</v>
      </c>
      <c r="F9" s="1" t="s">
        <v>894</v>
      </c>
      <c r="G9" s="1" t="s">
        <v>922</v>
      </c>
      <c r="H9" s="6">
        <v>45282</v>
      </c>
      <c r="I9" s="7">
        <v>210000000</v>
      </c>
      <c r="J9" s="7">
        <v>157134700</v>
      </c>
      <c r="K9" s="7">
        <v>16994347.390000001</v>
      </c>
      <c r="L9" s="7">
        <v>-21732114.389999993</v>
      </c>
      <c r="M9" s="7">
        <f>Table1[[#This Row],[Profit (EBIT)]] * (1 - 11%)</f>
        <v>-19341581.807099994</v>
      </c>
      <c r="N9" s="9">
        <f>Table1[[#This Row],[Net Sales Actual]]/Table1[[#This Row],[Net Sales Target]]*100%</f>
        <v>0.7482604761904762</v>
      </c>
      <c r="O9" s="9" t="str">
        <f>IF(Table1[[#This Row],[% Achievement]]&gt;=100%, "Achieved",
 IF(Table1[[#This Row],[% Achievement]]&gt;=50%, "Almost Achieve",
 IF(Table1[[#This Row],[% Achievement]]&gt;=0, "Needs Improvement",
 "Bad")))</f>
        <v>Almost Achieve</v>
      </c>
      <c r="P9" s="7">
        <f>Table1[[#This Row],[Net Sales Actual]] - Table1[[#This Row],[Net Sales Target]]</f>
        <v>-52865300</v>
      </c>
      <c r="Q9" s="7" t="str">
        <f>IF(Table1[[#This Row],[Profit]] &gt; 0, "Profit", "Loss")</f>
        <v>Loss</v>
      </c>
      <c r="R9" s="9">
        <f>Table1[[#This Row],[Salary Cost]]/Table1[[#This Row],[Net Sales Actual]]</f>
        <v>0.10815146107129743</v>
      </c>
      <c r="S9" s="9" t="str">
        <f>IF(Table1[[#This Row],[Salary Ratio]] &lt; 0.15, "Efficient",
 IF(Table1[[#This Row],[Salary Ratio]] &lt;= 0.25, "Needs Attention",
 "Too High"))</f>
        <v>Efficient</v>
      </c>
      <c r="T9" s="9">
        <f>Table1[[#This Row],[Profit (EBIT)]]/Table1[[#This Row],[Net Sales Actual]]</f>
        <v>-0.13830245254549117</v>
      </c>
      <c r="U9" s="7" t="str">
        <f>IF(Table1[[#This Row],[Profit Ratio]] &gt; 0.15, "Healthy",
 IF(Table1[[#This Row],[Profit Ratio]] &gt;= 0.05, "Moderate",
 "Low"))</f>
        <v>Low</v>
      </c>
      <c r="V9" s="7">
        <f ca="1">DATEDIF(Table1[[#This Row],[Store Open Date]], TODAY(), "d")</f>
        <v>650</v>
      </c>
      <c r="W9" s="7">
        <f ca="1">INT(Table1[[#This Row],[Store Age (Days)]] / 30)</f>
        <v>21</v>
      </c>
      <c r="X9" s="7" t="str">
        <f ca="1">IF(Table1[[#This Row],[Store Age (Months)]] &lt; 12, "&lt;12",
 IF(Table1[[#This Row],[Store Age (Months)]] &lt; 24, "12–24",
 "&gt;24"))</f>
        <v>12–24</v>
      </c>
    </row>
    <row r="10" spans="1:24" x14ac:dyDescent="0.2">
      <c r="A10" s="4">
        <v>1</v>
      </c>
      <c r="B10" s="4" t="str">
        <f t="shared" si="0"/>
        <v>January</v>
      </c>
      <c r="C10" s="1" t="s">
        <v>17</v>
      </c>
      <c r="D10" s="1" t="s">
        <v>937</v>
      </c>
      <c r="E10" s="1" t="s">
        <v>458</v>
      </c>
      <c r="F10" s="1" t="s">
        <v>894</v>
      </c>
      <c r="G10" s="1" t="s">
        <v>922</v>
      </c>
      <c r="H10" s="6">
        <v>45348</v>
      </c>
      <c r="I10" s="7">
        <v>154000000</v>
      </c>
      <c r="J10" s="7">
        <v>113685500</v>
      </c>
      <c r="K10" s="7">
        <v>15704614.439999999</v>
      </c>
      <c r="L10" s="7">
        <v>-832631.66999999434</v>
      </c>
      <c r="M10" s="7">
        <f>Table1[[#This Row],[Profit (EBIT)]] * (1 - 11%)</f>
        <v>-741042.18629999494</v>
      </c>
      <c r="N10" s="9">
        <f>Table1[[#This Row],[Net Sales Actual]]/Table1[[#This Row],[Net Sales Target]]*100%</f>
        <v>0.73821753246753252</v>
      </c>
      <c r="O10" s="9" t="str">
        <f>IF(Table1[[#This Row],[% Achievement]]&gt;=100%, "Achieved",
 IF(Table1[[#This Row],[% Achievement]]&gt;=50%, "Almost Achieve",
 IF(Table1[[#This Row],[% Achievement]]&gt;=0, "Needs Improvement",
 "Bad")))</f>
        <v>Almost Achieve</v>
      </c>
      <c r="P10" s="7">
        <f>Table1[[#This Row],[Net Sales Actual]] - Table1[[#This Row],[Net Sales Target]]</f>
        <v>-40314500</v>
      </c>
      <c r="Q10" s="7" t="str">
        <f>IF(Table1[[#This Row],[Profit]] &gt; 0, "Profit", "Loss")</f>
        <v>Loss</v>
      </c>
      <c r="R10" s="9">
        <f>Table1[[#This Row],[Salary Cost]]/Table1[[#This Row],[Net Sales Actual]]</f>
        <v>0.1381408749576683</v>
      </c>
      <c r="S10" s="9" t="str">
        <f>IF(Table1[[#This Row],[Salary Ratio]] &lt; 0.15, "Efficient",
 IF(Table1[[#This Row],[Salary Ratio]] &lt;= 0.25, "Needs Attention",
 "Too High"))</f>
        <v>Efficient</v>
      </c>
      <c r="T10" s="9">
        <f>Table1[[#This Row],[Profit (EBIT)]]/Table1[[#This Row],[Net Sales Actual]]</f>
        <v>-7.3239918019447894E-3</v>
      </c>
      <c r="U10" s="7" t="str">
        <f>IF(Table1[[#This Row],[Profit Ratio]] &gt; 0.15, "Healthy",
 IF(Table1[[#This Row],[Profit Ratio]] &gt;= 0.05, "Moderate",
 "Low"))</f>
        <v>Low</v>
      </c>
      <c r="V10" s="7">
        <f ca="1">DATEDIF(Table1[[#This Row],[Store Open Date]], TODAY(), "d")</f>
        <v>584</v>
      </c>
      <c r="W10" s="7">
        <f ca="1">INT(Table1[[#This Row],[Store Age (Days)]] / 30)</f>
        <v>19</v>
      </c>
      <c r="X10" s="7" t="str">
        <f ca="1">IF(Table1[[#This Row],[Store Age (Months)]] &lt; 12, "&lt;12",
 IF(Table1[[#This Row],[Store Age (Months)]] &lt; 24, "12–24",
 "&gt;24"))</f>
        <v>12–24</v>
      </c>
    </row>
    <row r="11" spans="1:24" x14ac:dyDescent="0.2">
      <c r="A11" s="4">
        <v>1</v>
      </c>
      <c r="B11" s="4" t="str">
        <f t="shared" si="0"/>
        <v>January</v>
      </c>
      <c r="C11" s="1" t="s">
        <v>18</v>
      </c>
      <c r="D11" s="1" t="s">
        <v>938</v>
      </c>
      <c r="E11" s="1" t="s">
        <v>459</v>
      </c>
      <c r="F11" s="1" t="s">
        <v>895</v>
      </c>
      <c r="G11" s="1" t="s">
        <v>922</v>
      </c>
      <c r="H11" s="6">
        <v>45349</v>
      </c>
      <c r="I11" s="7">
        <v>240000000</v>
      </c>
      <c r="J11" s="7">
        <v>188694050</v>
      </c>
      <c r="K11" s="7">
        <v>19230201.420000002</v>
      </c>
      <c r="L11" s="7">
        <v>34764519.780000001</v>
      </c>
      <c r="M11" s="7">
        <f>Table1[[#This Row],[Profit (EBIT)]] * (1 - 11%)</f>
        <v>30940422.604200002</v>
      </c>
      <c r="N11" s="9">
        <f>Table1[[#This Row],[Net Sales Actual]]/Table1[[#This Row],[Net Sales Target]]*100%</f>
        <v>0.78622520833333331</v>
      </c>
      <c r="O11" s="9" t="str">
        <f>IF(Table1[[#This Row],[% Achievement]]&gt;=100%, "Achieved",
 IF(Table1[[#This Row],[% Achievement]]&gt;=50%, "Almost Achieve",
 IF(Table1[[#This Row],[% Achievement]]&gt;=0, "Needs Improvement",
 "Bad")))</f>
        <v>Almost Achieve</v>
      </c>
      <c r="P11" s="7">
        <f>Table1[[#This Row],[Net Sales Actual]] - Table1[[#This Row],[Net Sales Target]]</f>
        <v>-51305950</v>
      </c>
      <c r="Q11" s="7" t="str">
        <f>IF(Table1[[#This Row],[Profit]] &gt; 0, "Profit", "Loss")</f>
        <v>Profit</v>
      </c>
      <c r="R11" s="9">
        <f>Table1[[#This Row],[Salary Cost]]/Table1[[#This Row],[Net Sales Actual]]</f>
        <v>0.10191207099534937</v>
      </c>
      <c r="S11" s="9" t="str">
        <f>IF(Table1[[#This Row],[Salary Ratio]] &lt; 0.15, "Efficient",
 IF(Table1[[#This Row],[Salary Ratio]] &lt;= 0.25, "Needs Attention",
 "Too High"))</f>
        <v>Efficient</v>
      </c>
      <c r="T11" s="9">
        <f>Table1[[#This Row],[Profit (EBIT)]]/Table1[[#This Row],[Net Sales Actual]]</f>
        <v>0.18423749863866931</v>
      </c>
      <c r="U11" s="7" t="str">
        <f>IF(Table1[[#This Row],[Profit Ratio]] &gt; 0.15, "Healthy",
 IF(Table1[[#This Row],[Profit Ratio]] &gt;= 0.05, "Moderate",
 "Low"))</f>
        <v>Healthy</v>
      </c>
      <c r="V11" s="7">
        <f ca="1">DATEDIF(Table1[[#This Row],[Store Open Date]], TODAY(), "d")</f>
        <v>583</v>
      </c>
      <c r="W11" s="7">
        <f ca="1">INT(Table1[[#This Row],[Store Age (Days)]] / 30)</f>
        <v>19</v>
      </c>
      <c r="X11" s="7" t="str">
        <f ca="1">IF(Table1[[#This Row],[Store Age (Months)]] &lt; 12, "&lt;12",
 IF(Table1[[#This Row],[Store Age (Months)]] &lt; 24, "12–24",
 "&gt;24"))</f>
        <v>12–24</v>
      </c>
    </row>
    <row r="12" spans="1:24" x14ac:dyDescent="0.2">
      <c r="A12" s="4">
        <v>1</v>
      </c>
      <c r="B12" s="4" t="str">
        <f t="shared" si="0"/>
        <v>January</v>
      </c>
      <c r="C12" s="1" t="s">
        <v>19</v>
      </c>
      <c r="D12" s="1" t="s">
        <v>939</v>
      </c>
      <c r="E12" s="1" t="s">
        <v>460</v>
      </c>
      <c r="F12" s="1" t="s">
        <v>895</v>
      </c>
      <c r="G12" s="1" t="s">
        <v>922</v>
      </c>
      <c r="H12" s="6">
        <v>45304</v>
      </c>
      <c r="I12" s="7">
        <v>105000000</v>
      </c>
      <c r="J12" s="7">
        <v>87716350</v>
      </c>
      <c r="K12" s="7">
        <v>13777986.34</v>
      </c>
      <c r="L12" s="7">
        <v>-15850988.540000001</v>
      </c>
      <c r="M12" s="7">
        <f>Table1[[#This Row],[Profit (EBIT)]] * (1 - 11%)</f>
        <v>-14107379.800600002</v>
      </c>
      <c r="N12" s="9">
        <f>Table1[[#This Row],[Net Sales Actual]]/Table1[[#This Row],[Net Sales Target]]*100%</f>
        <v>0.83539380952380948</v>
      </c>
      <c r="O12" s="9" t="str">
        <f>IF(Table1[[#This Row],[% Achievement]]&gt;=100%, "Achieved",
 IF(Table1[[#This Row],[% Achievement]]&gt;=50%, "Almost Achieve",
 IF(Table1[[#This Row],[% Achievement]]&gt;=0, "Needs Improvement",
 "Bad")))</f>
        <v>Almost Achieve</v>
      </c>
      <c r="P12" s="7">
        <f>Table1[[#This Row],[Net Sales Actual]] - Table1[[#This Row],[Net Sales Target]]</f>
        <v>-17283650</v>
      </c>
      <c r="Q12" s="7" t="str">
        <f>IF(Table1[[#This Row],[Profit]] &gt; 0, "Profit", "Loss")</f>
        <v>Loss</v>
      </c>
      <c r="R12" s="9">
        <f>Table1[[#This Row],[Salary Cost]]/Table1[[#This Row],[Net Sales Actual]]</f>
        <v>0.15707432354401432</v>
      </c>
      <c r="S12" s="9" t="str">
        <f>IF(Table1[[#This Row],[Salary Ratio]] &lt; 0.15, "Efficient",
 IF(Table1[[#This Row],[Salary Ratio]] &lt;= 0.25, "Needs Attention",
 "Too High"))</f>
        <v>Needs Attention</v>
      </c>
      <c r="T12" s="9">
        <f>Table1[[#This Row],[Profit (EBIT)]]/Table1[[#This Row],[Net Sales Actual]]</f>
        <v>-0.18070734292979587</v>
      </c>
      <c r="U12" s="7" t="str">
        <f>IF(Table1[[#This Row],[Profit Ratio]] &gt; 0.15, "Healthy",
 IF(Table1[[#This Row],[Profit Ratio]] &gt;= 0.05, "Moderate",
 "Low"))</f>
        <v>Low</v>
      </c>
      <c r="V12" s="7">
        <f ca="1">DATEDIF(Table1[[#This Row],[Store Open Date]], TODAY(), "d")</f>
        <v>628</v>
      </c>
      <c r="W12" s="7">
        <f ca="1">INT(Table1[[#This Row],[Store Age (Days)]] / 30)</f>
        <v>20</v>
      </c>
      <c r="X12" s="7" t="str">
        <f ca="1">IF(Table1[[#This Row],[Store Age (Months)]] &lt; 12, "&lt;12",
 IF(Table1[[#This Row],[Store Age (Months)]] &lt; 24, "12–24",
 "&gt;24"))</f>
        <v>12–24</v>
      </c>
    </row>
    <row r="13" spans="1:24" x14ac:dyDescent="0.2">
      <c r="A13" s="4">
        <v>1</v>
      </c>
      <c r="B13" s="4" t="str">
        <f t="shared" si="0"/>
        <v>January</v>
      </c>
      <c r="C13" s="1" t="s">
        <v>20</v>
      </c>
      <c r="D13" s="1" t="s">
        <v>940</v>
      </c>
      <c r="E13" s="1" t="s">
        <v>461</v>
      </c>
      <c r="F13" s="1" t="s">
        <v>895</v>
      </c>
      <c r="G13" s="1" t="s">
        <v>922</v>
      </c>
      <c r="H13" s="6">
        <v>45257</v>
      </c>
      <c r="I13" s="7">
        <v>140000000</v>
      </c>
      <c r="J13" s="7">
        <v>115109150</v>
      </c>
      <c r="K13" s="7">
        <v>16151742.49</v>
      </c>
      <c r="L13" s="7">
        <v>-13038698.859999998</v>
      </c>
      <c r="M13" s="7">
        <f>Table1[[#This Row],[Profit (EBIT)]] * (1 - 11%)</f>
        <v>-11604441.985399999</v>
      </c>
      <c r="N13" s="9">
        <f>Table1[[#This Row],[Net Sales Actual]]/Table1[[#This Row],[Net Sales Target]]*100%</f>
        <v>0.82220821428571433</v>
      </c>
      <c r="O13" s="9" t="str">
        <f>IF(Table1[[#This Row],[% Achievement]]&gt;=100%, "Achieved",
 IF(Table1[[#This Row],[% Achievement]]&gt;=50%, "Almost Achieve",
 IF(Table1[[#This Row],[% Achievement]]&gt;=0, "Needs Improvement",
 "Bad")))</f>
        <v>Almost Achieve</v>
      </c>
      <c r="P13" s="7">
        <f>Table1[[#This Row],[Net Sales Actual]] - Table1[[#This Row],[Net Sales Target]]</f>
        <v>-24890850</v>
      </c>
      <c r="Q13" s="7" t="str">
        <f>IF(Table1[[#This Row],[Profit]] &gt; 0, "Profit", "Loss")</f>
        <v>Loss</v>
      </c>
      <c r="R13" s="9">
        <f>Table1[[#This Row],[Salary Cost]]/Table1[[#This Row],[Net Sales Actual]]</f>
        <v>0.14031675579221983</v>
      </c>
      <c r="S13" s="9" t="str">
        <f>IF(Table1[[#This Row],[Salary Ratio]] &lt; 0.15, "Efficient",
 IF(Table1[[#This Row],[Salary Ratio]] &lt;= 0.25, "Needs Attention",
 "Too High"))</f>
        <v>Efficient</v>
      </c>
      <c r="T13" s="9">
        <f>Table1[[#This Row],[Profit (EBIT)]]/Table1[[#This Row],[Net Sales Actual]]</f>
        <v>-0.11327247972902239</v>
      </c>
      <c r="U13" s="7" t="str">
        <f>IF(Table1[[#This Row],[Profit Ratio]] &gt; 0.15, "Healthy",
 IF(Table1[[#This Row],[Profit Ratio]] &gt;= 0.05, "Moderate",
 "Low"))</f>
        <v>Low</v>
      </c>
      <c r="V13" s="7">
        <f ca="1">DATEDIF(Table1[[#This Row],[Store Open Date]], TODAY(), "d")</f>
        <v>675</v>
      </c>
      <c r="W13" s="7">
        <f ca="1">INT(Table1[[#This Row],[Store Age (Days)]] / 30)</f>
        <v>22</v>
      </c>
      <c r="X13" s="7" t="str">
        <f ca="1">IF(Table1[[#This Row],[Store Age (Months)]] &lt; 12, "&lt;12",
 IF(Table1[[#This Row],[Store Age (Months)]] &lt; 24, "12–24",
 "&gt;24"))</f>
        <v>12–24</v>
      </c>
    </row>
    <row r="14" spans="1:24" x14ac:dyDescent="0.2">
      <c r="A14" s="4">
        <v>1</v>
      </c>
      <c r="B14" s="4" t="str">
        <f t="shared" si="0"/>
        <v>January</v>
      </c>
      <c r="C14" s="1" t="s">
        <v>21</v>
      </c>
      <c r="D14" s="1" t="s">
        <v>941</v>
      </c>
      <c r="E14" s="1" t="s">
        <v>462</v>
      </c>
      <c r="F14" s="1" t="s">
        <v>895</v>
      </c>
      <c r="G14" s="1" t="s">
        <v>922</v>
      </c>
      <c r="H14" s="6">
        <v>45287</v>
      </c>
      <c r="I14" s="7">
        <v>175000000</v>
      </c>
      <c r="J14" s="7">
        <v>162412750</v>
      </c>
      <c r="K14" s="7">
        <v>19044340.219999999</v>
      </c>
      <c r="L14" s="7">
        <v>-5259061.110000005</v>
      </c>
      <c r="M14" s="7">
        <f>Table1[[#This Row],[Profit (EBIT)]] * (1 - 11%)</f>
        <v>-4680564.3879000042</v>
      </c>
      <c r="N14" s="9">
        <f>Table1[[#This Row],[Net Sales Actual]]/Table1[[#This Row],[Net Sales Target]]*100%</f>
        <v>0.92807285714285714</v>
      </c>
      <c r="O14" s="9" t="str">
        <f>IF(Table1[[#This Row],[% Achievement]]&gt;=100%, "Achieved",
 IF(Table1[[#This Row],[% Achievement]]&gt;=50%, "Almost Achieve",
 IF(Table1[[#This Row],[% Achievement]]&gt;=0, "Needs Improvement",
 "Bad")))</f>
        <v>Almost Achieve</v>
      </c>
      <c r="P14" s="7">
        <f>Table1[[#This Row],[Net Sales Actual]] - Table1[[#This Row],[Net Sales Target]]</f>
        <v>-12587250</v>
      </c>
      <c r="Q14" s="7" t="str">
        <f>IF(Table1[[#This Row],[Profit]] &gt; 0, "Profit", "Loss")</f>
        <v>Loss</v>
      </c>
      <c r="R14" s="9">
        <f>Table1[[#This Row],[Salary Cost]]/Table1[[#This Row],[Net Sales Actual]]</f>
        <v>0.11725889882413787</v>
      </c>
      <c r="S14" s="9" t="str">
        <f>IF(Table1[[#This Row],[Salary Ratio]] &lt; 0.15, "Efficient",
 IF(Table1[[#This Row],[Salary Ratio]] &lt;= 0.25, "Needs Attention",
 "Too High"))</f>
        <v>Efficient</v>
      </c>
      <c r="T14" s="9">
        <f>Table1[[#This Row],[Profit (EBIT)]]/Table1[[#This Row],[Net Sales Actual]]</f>
        <v>-3.2380839004326971E-2</v>
      </c>
      <c r="U14" s="7" t="str">
        <f>IF(Table1[[#This Row],[Profit Ratio]] &gt; 0.15, "Healthy",
 IF(Table1[[#This Row],[Profit Ratio]] &gt;= 0.05, "Moderate",
 "Low"))</f>
        <v>Low</v>
      </c>
      <c r="V14" s="7">
        <f ca="1">DATEDIF(Table1[[#This Row],[Store Open Date]], TODAY(), "d")</f>
        <v>645</v>
      </c>
      <c r="W14" s="7">
        <f ca="1">INT(Table1[[#This Row],[Store Age (Days)]] / 30)</f>
        <v>21</v>
      </c>
      <c r="X14" s="7" t="str">
        <f ca="1">IF(Table1[[#This Row],[Store Age (Months)]] &lt; 12, "&lt;12",
 IF(Table1[[#This Row],[Store Age (Months)]] &lt; 24, "12–24",
 "&gt;24"))</f>
        <v>12–24</v>
      </c>
    </row>
    <row r="15" spans="1:24" x14ac:dyDescent="0.2">
      <c r="A15" s="4">
        <v>1</v>
      </c>
      <c r="B15" s="4" t="str">
        <f t="shared" si="0"/>
        <v>January</v>
      </c>
      <c r="C15" s="1" t="s">
        <v>22</v>
      </c>
      <c r="D15" s="1" t="s">
        <v>942</v>
      </c>
      <c r="E15" s="1" t="s">
        <v>463</v>
      </c>
      <c r="F15" s="1" t="s">
        <v>895</v>
      </c>
      <c r="G15" s="1" t="s">
        <v>922</v>
      </c>
      <c r="H15" s="6">
        <v>45336</v>
      </c>
      <c r="I15" s="7">
        <v>105000000</v>
      </c>
      <c r="J15" s="7">
        <v>96938000</v>
      </c>
      <c r="K15" s="7">
        <v>9484800.4100000001</v>
      </c>
      <c r="L15" s="7">
        <v>2580870.0699999966</v>
      </c>
      <c r="M15" s="7">
        <f>Table1[[#This Row],[Profit (EBIT)]] * (1 - 11%)</f>
        <v>2296974.3622999969</v>
      </c>
      <c r="N15" s="9">
        <f>Table1[[#This Row],[Net Sales Actual]]/Table1[[#This Row],[Net Sales Target]]*100%</f>
        <v>0.92321904761904761</v>
      </c>
      <c r="O15" s="9" t="str">
        <f>IF(Table1[[#This Row],[% Achievement]]&gt;=100%, "Achieved",
 IF(Table1[[#This Row],[% Achievement]]&gt;=50%, "Almost Achieve",
 IF(Table1[[#This Row],[% Achievement]]&gt;=0, "Needs Improvement",
 "Bad")))</f>
        <v>Almost Achieve</v>
      </c>
      <c r="P15" s="7">
        <f>Table1[[#This Row],[Net Sales Actual]] - Table1[[#This Row],[Net Sales Target]]</f>
        <v>-8062000</v>
      </c>
      <c r="Q15" s="7" t="str">
        <f>IF(Table1[[#This Row],[Profit]] &gt; 0, "Profit", "Loss")</f>
        <v>Profit</v>
      </c>
      <c r="R15" s="9">
        <f>Table1[[#This Row],[Salary Cost]]/Table1[[#This Row],[Net Sales Actual]]</f>
        <v>9.7843986981369535E-2</v>
      </c>
      <c r="S15" s="9" t="str">
        <f>IF(Table1[[#This Row],[Salary Ratio]] &lt; 0.15, "Efficient",
 IF(Table1[[#This Row],[Salary Ratio]] &lt;= 0.25, "Needs Attention",
 "Too High"))</f>
        <v>Efficient</v>
      </c>
      <c r="T15" s="9">
        <f>Table1[[#This Row],[Profit (EBIT)]]/Table1[[#This Row],[Net Sales Actual]]</f>
        <v>2.6623925292454935E-2</v>
      </c>
      <c r="U15" s="7" t="str">
        <f>IF(Table1[[#This Row],[Profit Ratio]] &gt; 0.15, "Healthy",
 IF(Table1[[#This Row],[Profit Ratio]] &gt;= 0.05, "Moderate",
 "Low"))</f>
        <v>Low</v>
      </c>
      <c r="V15" s="7">
        <f ca="1">DATEDIF(Table1[[#This Row],[Store Open Date]], TODAY(), "d")</f>
        <v>596</v>
      </c>
      <c r="W15" s="7">
        <f ca="1">INT(Table1[[#This Row],[Store Age (Days)]] / 30)</f>
        <v>19</v>
      </c>
      <c r="X15" s="7" t="str">
        <f ca="1">IF(Table1[[#This Row],[Store Age (Months)]] &lt; 12, "&lt;12",
 IF(Table1[[#This Row],[Store Age (Months)]] &lt; 24, "12–24",
 "&gt;24"))</f>
        <v>12–24</v>
      </c>
    </row>
    <row r="16" spans="1:24" x14ac:dyDescent="0.2">
      <c r="A16" s="4">
        <v>1</v>
      </c>
      <c r="B16" s="4" t="str">
        <f t="shared" si="0"/>
        <v>January</v>
      </c>
      <c r="C16" s="1" t="s">
        <v>23</v>
      </c>
      <c r="D16" s="1" t="s">
        <v>943</v>
      </c>
      <c r="E16" s="1" t="s">
        <v>464</v>
      </c>
      <c r="F16" s="1" t="s">
        <v>895</v>
      </c>
      <c r="G16" s="1" t="s">
        <v>922</v>
      </c>
      <c r="H16" s="6">
        <v>45196</v>
      </c>
      <c r="I16" s="7">
        <v>160000000</v>
      </c>
      <c r="J16" s="7">
        <v>113033500</v>
      </c>
      <c r="K16" s="7">
        <v>17867555.039999999</v>
      </c>
      <c r="L16" s="7">
        <v>-13357367.779999996</v>
      </c>
      <c r="M16" s="7">
        <f>Table1[[#This Row],[Profit (EBIT)]] * (1 - 11%)</f>
        <v>-11888057.324199997</v>
      </c>
      <c r="N16" s="9">
        <f>Table1[[#This Row],[Net Sales Actual]]/Table1[[#This Row],[Net Sales Target]]*100%</f>
        <v>0.706459375</v>
      </c>
      <c r="O16" s="9" t="str">
        <f>IF(Table1[[#This Row],[% Achievement]]&gt;=100%, "Achieved",
 IF(Table1[[#This Row],[% Achievement]]&gt;=50%, "Almost Achieve",
 IF(Table1[[#This Row],[% Achievement]]&gt;=0, "Needs Improvement",
 "Bad")))</f>
        <v>Almost Achieve</v>
      </c>
      <c r="P16" s="7">
        <f>Table1[[#This Row],[Net Sales Actual]] - Table1[[#This Row],[Net Sales Target]]</f>
        <v>-46966500</v>
      </c>
      <c r="Q16" s="7" t="str">
        <f>IF(Table1[[#This Row],[Profit]] &gt; 0, "Profit", "Loss")</f>
        <v>Loss</v>
      </c>
      <c r="R16" s="9">
        <f>Table1[[#This Row],[Salary Cost]]/Table1[[#This Row],[Net Sales Actual]]</f>
        <v>0.15807309372885028</v>
      </c>
      <c r="S16" s="9" t="str">
        <f>IF(Table1[[#This Row],[Salary Ratio]] &lt; 0.15, "Efficient",
 IF(Table1[[#This Row],[Salary Ratio]] &lt;= 0.25, "Needs Attention",
 "Too High"))</f>
        <v>Needs Attention</v>
      </c>
      <c r="T16" s="9">
        <f>Table1[[#This Row],[Profit (EBIT)]]/Table1[[#This Row],[Net Sales Actual]]</f>
        <v>-0.11817176129200631</v>
      </c>
      <c r="U16" s="7" t="str">
        <f>IF(Table1[[#This Row],[Profit Ratio]] &gt; 0.15, "Healthy",
 IF(Table1[[#This Row],[Profit Ratio]] &gt;= 0.05, "Moderate",
 "Low"))</f>
        <v>Low</v>
      </c>
      <c r="V16" s="7">
        <f ca="1">DATEDIF(Table1[[#This Row],[Store Open Date]], TODAY(), "d")</f>
        <v>736</v>
      </c>
      <c r="W16" s="7">
        <f ca="1">INT(Table1[[#This Row],[Store Age (Days)]] / 30)</f>
        <v>24</v>
      </c>
      <c r="X16" s="7" t="str">
        <f ca="1">IF(Table1[[#This Row],[Store Age (Months)]] &lt; 12, "&lt;12",
 IF(Table1[[#This Row],[Store Age (Months)]] &lt; 24, "12–24",
 "&gt;24"))</f>
        <v>&gt;24</v>
      </c>
    </row>
    <row r="17" spans="1:24" x14ac:dyDescent="0.2">
      <c r="A17" s="4">
        <v>1</v>
      </c>
      <c r="B17" s="4" t="str">
        <f t="shared" si="0"/>
        <v>January</v>
      </c>
      <c r="C17" s="1" t="s">
        <v>24</v>
      </c>
      <c r="D17" s="1" t="s">
        <v>944</v>
      </c>
      <c r="E17" s="1" t="s">
        <v>465</v>
      </c>
      <c r="F17" s="1" t="s">
        <v>895</v>
      </c>
      <c r="G17" s="1" t="s">
        <v>922</v>
      </c>
      <c r="H17" s="6">
        <v>45324</v>
      </c>
      <c r="I17" s="7">
        <v>150000000</v>
      </c>
      <c r="J17" s="7">
        <v>135094400</v>
      </c>
      <c r="K17" s="7">
        <v>17743584.620000001</v>
      </c>
      <c r="L17" s="7">
        <v>2207691.3799999952</v>
      </c>
      <c r="M17" s="7">
        <f>Table1[[#This Row],[Profit (EBIT)]] * (1 - 11%)</f>
        <v>1964845.3281999957</v>
      </c>
      <c r="N17" s="9">
        <f>Table1[[#This Row],[Net Sales Actual]]/Table1[[#This Row],[Net Sales Target]]*100%</f>
        <v>0.90062933333333328</v>
      </c>
      <c r="O17" s="9" t="str">
        <f>IF(Table1[[#This Row],[% Achievement]]&gt;=100%, "Achieved",
 IF(Table1[[#This Row],[% Achievement]]&gt;=50%, "Almost Achieve",
 IF(Table1[[#This Row],[% Achievement]]&gt;=0, "Needs Improvement",
 "Bad")))</f>
        <v>Almost Achieve</v>
      </c>
      <c r="P17" s="7">
        <f>Table1[[#This Row],[Net Sales Actual]] - Table1[[#This Row],[Net Sales Target]]</f>
        <v>-14905600</v>
      </c>
      <c r="Q17" s="7" t="str">
        <f>IF(Table1[[#This Row],[Profit]] &gt; 0, "Profit", "Loss")</f>
        <v>Profit</v>
      </c>
      <c r="R17" s="9">
        <f>Table1[[#This Row],[Salary Cost]]/Table1[[#This Row],[Net Sales Actual]]</f>
        <v>0.13134211795603667</v>
      </c>
      <c r="S17" s="9" t="str">
        <f>IF(Table1[[#This Row],[Salary Ratio]] &lt; 0.15, "Efficient",
 IF(Table1[[#This Row],[Salary Ratio]] &lt;= 0.25, "Needs Attention",
 "Too High"))</f>
        <v>Efficient</v>
      </c>
      <c r="T17" s="9">
        <f>Table1[[#This Row],[Profit (EBIT)]]/Table1[[#This Row],[Net Sales Actual]]</f>
        <v>1.6341842296941956E-2</v>
      </c>
      <c r="U17" s="7" t="str">
        <f>IF(Table1[[#This Row],[Profit Ratio]] &gt; 0.15, "Healthy",
 IF(Table1[[#This Row],[Profit Ratio]] &gt;= 0.05, "Moderate",
 "Low"))</f>
        <v>Low</v>
      </c>
      <c r="V17" s="7">
        <f ca="1">DATEDIF(Table1[[#This Row],[Store Open Date]], TODAY(), "d")</f>
        <v>608</v>
      </c>
      <c r="W17" s="7">
        <f ca="1">INT(Table1[[#This Row],[Store Age (Days)]] / 30)</f>
        <v>20</v>
      </c>
      <c r="X17" s="7" t="str">
        <f ca="1">IF(Table1[[#This Row],[Store Age (Months)]] &lt; 12, "&lt;12",
 IF(Table1[[#This Row],[Store Age (Months)]] &lt; 24, "12–24",
 "&gt;24"))</f>
        <v>12–24</v>
      </c>
    </row>
    <row r="18" spans="1:24" x14ac:dyDescent="0.2">
      <c r="A18" s="4">
        <v>1</v>
      </c>
      <c r="B18" s="4" t="str">
        <f t="shared" si="0"/>
        <v>January</v>
      </c>
      <c r="C18" s="1" t="s">
        <v>25</v>
      </c>
      <c r="D18" s="1" t="s">
        <v>945</v>
      </c>
      <c r="E18" s="1" t="s">
        <v>466</v>
      </c>
      <c r="F18" s="1" t="s">
        <v>895</v>
      </c>
      <c r="G18" s="1" t="s">
        <v>922</v>
      </c>
      <c r="H18" s="6">
        <v>45284</v>
      </c>
      <c r="I18" s="7">
        <v>70000000</v>
      </c>
      <c r="J18" s="7">
        <v>48314700</v>
      </c>
      <c r="K18" s="7">
        <v>7192681.71</v>
      </c>
      <c r="L18" s="7">
        <v>-18250841.600000001</v>
      </c>
      <c r="M18" s="7">
        <f>Table1[[#This Row],[Profit (EBIT)]] * (1 - 11%)</f>
        <v>-16243249.024000002</v>
      </c>
      <c r="N18" s="9">
        <f>Table1[[#This Row],[Net Sales Actual]]/Table1[[#This Row],[Net Sales Target]]*100%</f>
        <v>0.69020999999999999</v>
      </c>
      <c r="O18" s="9" t="str">
        <f>IF(Table1[[#This Row],[% Achievement]]&gt;=100%, "Achieved",
 IF(Table1[[#This Row],[% Achievement]]&gt;=50%, "Almost Achieve",
 IF(Table1[[#This Row],[% Achievement]]&gt;=0, "Needs Improvement",
 "Bad")))</f>
        <v>Almost Achieve</v>
      </c>
      <c r="P18" s="7">
        <f>Table1[[#This Row],[Net Sales Actual]] - Table1[[#This Row],[Net Sales Target]]</f>
        <v>-21685300</v>
      </c>
      <c r="Q18" s="7" t="str">
        <f>IF(Table1[[#This Row],[Profit]] &gt; 0, "Profit", "Loss")</f>
        <v>Loss</v>
      </c>
      <c r="R18" s="9">
        <f>Table1[[#This Row],[Salary Cost]]/Table1[[#This Row],[Net Sales Actual]]</f>
        <v>0.14887149687362231</v>
      </c>
      <c r="S18" s="9" t="str">
        <f>IF(Table1[[#This Row],[Salary Ratio]] &lt; 0.15, "Efficient",
 IF(Table1[[#This Row],[Salary Ratio]] &lt;= 0.25, "Needs Attention",
 "Too High"))</f>
        <v>Efficient</v>
      </c>
      <c r="T18" s="9">
        <f>Table1[[#This Row],[Profit (EBIT)]]/Table1[[#This Row],[Net Sales Actual]]</f>
        <v>-0.37774924815842803</v>
      </c>
      <c r="U18" s="7" t="str">
        <f>IF(Table1[[#This Row],[Profit Ratio]] &gt; 0.15, "Healthy",
 IF(Table1[[#This Row],[Profit Ratio]] &gt;= 0.05, "Moderate",
 "Low"))</f>
        <v>Low</v>
      </c>
      <c r="V18" s="7">
        <f ca="1">DATEDIF(Table1[[#This Row],[Store Open Date]], TODAY(), "d")</f>
        <v>648</v>
      </c>
      <c r="W18" s="7">
        <f ca="1">INT(Table1[[#This Row],[Store Age (Days)]] / 30)</f>
        <v>21</v>
      </c>
      <c r="X18" s="7" t="str">
        <f ca="1">IF(Table1[[#This Row],[Store Age (Months)]] &lt; 12, "&lt;12",
 IF(Table1[[#This Row],[Store Age (Months)]] &lt; 24, "12–24",
 "&gt;24"))</f>
        <v>12–24</v>
      </c>
    </row>
    <row r="19" spans="1:24" x14ac:dyDescent="0.2">
      <c r="A19" s="4">
        <v>1</v>
      </c>
      <c r="B19" s="4" t="str">
        <f t="shared" si="0"/>
        <v>January</v>
      </c>
      <c r="C19" s="1" t="s">
        <v>26</v>
      </c>
      <c r="D19" s="1" t="s">
        <v>946</v>
      </c>
      <c r="E19" s="1" t="s">
        <v>467</v>
      </c>
      <c r="F19" s="1" t="s">
        <v>895</v>
      </c>
      <c r="G19" s="1" t="s">
        <v>922</v>
      </c>
      <c r="H19" s="6">
        <v>45213</v>
      </c>
      <c r="I19" s="7">
        <v>170000000</v>
      </c>
      <c r="J19" s="7">
        <v>137509250</v>
      </c>
      <c r="K19" s="7">
        <v>20041800.100000001</v>
      </c>
      <c r="L19" s="7">
        <v>-16251140.969999991</v>
      </c>
      <c r="M19" s="7">
        <f>Table1[[#This Row],[Profit (EBIT)]] * (1 - 11%)</f>
        <v>-14463515.463299993</v>
      </c>
      <c r="N19" s="9">
        <f>Table1[[#This Row],[Net Sales Actual]]/Table1[[#This Row],[Net Sales Target]]*100%</f>
        <v>0.80887794117647061</v>
      </c>
      <c r="O19" s="9" t="str">
        <f>IF(Table1[[#This Row],[% Achievement]]&gt;=100%, "Achieved",
 IF(Table1[[#This Row],[% Achievement]]&gt;=50%, "Almost Achieve",
 IF(Table1[[#This Row],[% Achievement]]&gt;=0, "Needs Improvement",
 "Bad")))</f>
        <v>Almost Achieve</v>
      </c>
      <c r="P19" s="7">
        <f>Table1[[#This Row],[Net Sales Actual]] - Table1[[#This Row],[Net Sales Target]]</f>
        <v>-32490750</v>
      </c>
      <c r="Q19" s="7" t="str">
        <f>IF(Table1[[#This Row],[Profit]] &gt; 0, "Profit", "Loss")</f>
        <v>Loss</v>
      </c>
      <c r="R19" s="9">
        <f>Table1[[#This Row],[Salary Cost]]/Table1[[#This Row],[Net Sales Actual]]</f>
        <v>0.14574874126649662</v>
      </c>
      <c r="S19" s="9" t="str">
        <f>IF(Table1[[#This Row],[Salary Ratio]] &lt; 0.15, "Efficient",
 IF(Table1[[#This Row],[Salary Ratio]] &lt;= 0.25, "Needs Attention",
 "Too High"))</f>
        <v>Efficient</v>
      </c>
      <c r="T19" s="9">
        <f>Table1[[#This Row],[Profit (EBIT)]]/Table1[[#This Row],[Net Sales Actual]]</f>
        <v>-0.11818216570885225</v>
      </c>
      <c r="U19" s="7" t="str">
        <f>IF(Table1[[#This Row],[Profit Ratio]] &gt; 0.15, "Healthy",
 IF(Table1[[#This Row],[Profit Ratio]] &gt;= 0.05, "Moderate",
 "Low"))</f>
        <v>Low</v>
      </c>
      <c r="V19" s="7">
        <f ca="1">DATEDIF(Table1[[#This Row],[Store Open Date]], TODAY(), "d")</f>
        <v>719</v>
      </c>
      <c r="W19" s="7">
        <f ca="1">INT(Table1[[#This Row],[Store Age (Days)]] / 30)</f>
        <v>23</v>
      </c>
      <c r="X19" s="7" t="str">
        <f ca="1">IF(Table1[[#This Row],[Store Age (Months)]] &lt; 12, "&lt;12",
 IF(Table1[[#This Row],[Store Age (Months)]] &lt; 24, "12–24",
 "&gt;24"))</f>
        <v>12–24</v>
      </c>
    </row>
    <row r="20" spans="1:24" x14ac:dyDescent="0.2">
      <c r="A20" s="4">
        <v>1</v>
      </c>
      <c r="B20" s="4" t="str">
        <f t="shared" si="0"/>
        <v>January</v>
      </c>
      <c r="C20" s="1" t="s">
        <v>27</v>
      </c>
      <c r="D20" s="1" t="s">
        <v>947</v>
      </c>
      <c r="E20" s="1" t="s">
        <v>468</v>
      </c>
      <c r="F20" s="1" t="s">
        <v>895</v>
      </c>
      <c r="G20" s="1" t="s">
        <v>922</v>
      </c>
      <c r="H20" s="6">
        <v>45259</v>
      </c>
      <c r="I20" s="7">
        <v>110000000</v>
      </c>
      <c r="J20" s="7">
        <v>85415400</v>
      </c>
      <c r="K20" s="7">
        <v>15202742.92</v>
      </c>
      <c r="L20" s="7">
        <v>-27397688.550000001</v>
      </c>
      <c r="M20" s="7">
        <f>Table1[[#This Row],[Profit (EBIT)]] * (1 - 11%)</f>
        <v>-24383942.809500001</v>
      </c>
      <c r="N20" s="9">
        <f>Table1[[#This Row],[Net Sales Actual]]/Table1[[#This Row],[Net Sales Target]]*100%</f>
        <v>0.7765036363636364</v>
      </c>
      <c r="O20" s="9" t="str">
        <f>IF(Table1[[#This Row],[% Achievement]]&gt;=100%, "Achieved",
 IF(Table1[[#This Row],[% Achievement]]&gt;=50%, "Almost Achieve",
 IF(Table1[[#This Row],[% Achievement]]&gt;=0, "Needs Improvement",
 "Bad")))</f>
        <v>Almost Achieve</v>
      </c>
      <c r="P20" s="7">
        <f>Table1[[#This Row],[Net Sales Actual]] - Table1[[#This Row],[Net Sales Target]]</f>
        <v>-24584600</v>
      </c>
      <c r="Q20" s="7" t="str">
        <f>IF(Table1[[#This Row],[Profit]] &gt; 0, "Profit", "Loss")</f>
        <v>Loss</v>
      </c>
      <c r="R20" s="9">
        <f>Table1[[#This Row],[Salary Cost]]/Table1[[#This Row],[Net Sales Actual]]</f>
        <v>0.17798597114805995</v>
      </c>
      <c r="S20" s="9" t="str">
        <f>IF(Table1[[#This Row],[Salary Ratio]] &lt; 0.15, "Efficient",
 IF(Table1[[#This Row],[Salary Ratio]] &lt;= 0.25, "Needs Attention",
 "Too High"))</f>
        <v>Needs Attention</v>
      </c>
      <c r="T20" s="9">
        <f>Table1[[#This Row],[Profit (EBIT)]]/Table1[[#This Row],[Net Sales Actual]]</f>
        <v>-0.32075818353599</v>
      </c>
      <c r="U20" s="7" t="str">
        <f>IF(Table1[[#This Row],[Profit Ratio]] &gt; 0.15, "Healthy",
 IF(Table1[[#This Row],[Profit Ratio]] &gt;= 0.05, "Moderate",
 "Low"))</f>
        <v>Low</v>
      </c>
      <c r="V20" s="7">
        <f ca="1">DATEDIF(Table1[[#This Row],[Store Open Date]], TODAY(), "d")</f>
        <v>673</v>
      </c>
      <c r="W20" s="7">
        <f ca="1">INT(Table1[[#This Row],[Store Age (Days)]] / 30)</f>
        <v>22</v>
      </c>
      <c r="X20" s="7" t="str">
        <f ca="1">IF(Table1[[#This Row],[Store Age (Months)]] &lt; 12, "&lt;12",
 IF(Table1[[#This Row],[Store Age (Months)]] &lt; 24, "12–24",
 "&gt;24"))</f>
        <v>12–24</v>
      </c>
    </row>
    <row r="21" spans="1:24" x14ac:dyDescent="0.2">
      <c r="A21" s="4">
        <v>1</v>
      </c>
      <c r="B21" s="4" t="str">
        <f t="shared" si="0"/>
        <v>January</v>
      </c>
      <c r="C21" s="1" t="s">
        <v>28</v>
      </c>
      <c r="D21" s="1" t="s">
        <v>948</v>
      </c>
      <c r="E21" s="1" t="s">
        <v>469</v>
      </c>
      <c r="F21" s="1" t="s">
        <v>895</v>
      </c>
      <c r="G21" s="1" t="s">
        <v>922</v>
      </c>
      <c r="H21" s="6">
        <v>45311</v>
      </c>
      <c r="I21" s="7">
        <v>175000000</v>
      </c>
      <c r="J21" s="7">
        <v>140533850</v>
      </c>
      <c r="K21" s="7">
        <v>19425338.59</v>
      </c>
      <c r="L21" s="7">
        <v>-12272265.919999994</v>
      </c>
      <c r="M21" s="7">
        <f>Table1[[#This Row],[Profit (EBIT)]] * (1 - 11%)</f>
        <v>-10922316.668799995</v>
      </c>
      <c r="N21" s="9">
        <f>Table1[[#This Row],[Net Sales Actual]]/Table1[[#This Row],[Net Sales Target]]*100%</f>
        <v>0.80305057142857139</v>
      </c>
      <c r="O21" s="9" t="str">
        <f>IF(Table1[[#This Row],[% Achievement]]&gt;=100%, "Achieved",
 IF(Table1[[#This Row],[% Achievement]]&gt;=50%, "Almost Achieve",
 IF(Table1[[#This Row],[% Achievement]]&gt;=0, "Needs Improvement",
 "Bad")))</f>
        <v>Almost Achieve</v>
      </c>
      <c r="P21" s="7">
        <f>Table1[[#This Row],[Net Sales Actual]] - Table1[[#This Row],[Net Sales Target]]</f>
        <v>-34466150</v>
      </c>
      <c r="Q21" s="7" t="str">
        <f>IF(Table1[[#This Row],[Profit]] &gt; 0, "Profit", "Loss")</f>
        <v>Loss</v>
      </c>
      <c r="R21" s="9">
        <f>Table1[[#This Row],[Salary Cost]]/Table1[[#This Row],[Net Sales Actual]]</f>
        <v>0.13822533567535508</v>
      </c>
      <c r="S21" s="9" t="str">
        <f>IF(Table1[[#This Row],[Salary Ratio]] &lt; 0.15, "Efficient",
 IF(Table1[[#This Row],[Salary Ratio]] &lt;= 0.25, "Needs Attention",
 "Too High"))</f>
        <v>Efficient</v>
      </c>
      <c r="T21" s="9">
        <f>Table1[[#This Row],[Profit (EBIT)]]/Table1[[#This Row],[Net Sales Actual]]</f>
        <v>-8.7326049346829929E-2</v>
      </c>
      <c r="U21" s="7" t="str">
        <f>IF(Table1[[#This Row],[Profit Ratio]] &gt; 0.15, "Healthy",
 IF(Table1[[#This Row],[Profit Ratio]] &gt;= 0.05, "Moderate",
 "Low"))</f>
        <v>Low</v>
      </c>
      <c r="V21" s="7">
        <f ca="1">DATEDIF(Table1[[#This Row],[Store Open Date]], TODAY(), "d")</f>
        <v>621</v>
      </c>
      <c r="W21" s="7">
        <f ca="1">INT(Table1[[#This Row],[Store Age (Days)]] / 30)</f>
        <v>20</v>
      </c>
      <c r="X21" s="7" t="str">
        <f ca="1">IF(Table1[[#This Row],[Store Age (Months)]] &lt; 12, "&lt;12",
 IF(Table1[[#This Row],[Store Age (Months)]] &lt; 24, "12–24",
 "&gt;24"))</f>
        <v>12–24</v>
      </c>
    </row>
    <row r="22" spans="1:24" x14ac:dyDescent="0.2">
      <c r="A22" s="4">
        <v>1</v>
      </c>
      <c r="B22" s="4" t="str">
        <f t="shared" si="0"/>
        <v>January</v>
      </c>
      <c r="C22" s="1" t="s">
        <v>29</v>
      </c>
      <c r="D22" s="1" t="s">
        <v>949</v>
      </c>
      <c r="E22" s="1" t="s">
        <v>470</v>
      </c>
      <c r="F22" s="1" t="s">
        <v>895</v>
      </c>
      <c r="G22" s="1" t="s">
        <v>922</v>
      </c>
      <c r="H22" s="6">
        <v>45185</v>
      </c>
      <c r="I22" s="7">
        <v>240000000</v>
      </c>
      <c r="J22" s="7">
        <v>204524400</v>
      </c>
      <c r="K22" s="7">
        <v>19823110.98</v>
      </c>
      <c r="L22" s="7">
        <v>4533887.4200000092</v>
      </c>
      <c r="M22" s="7">
        <f>Table1[[#This Row],[Profit (EBIT)]] * (1 - 11%)</f>
        <v>4035159.8038000083</v>
      </c>
      <c r="N22" s="9">
        <f>Table1[[#This Row],[Net Sales Actual]]/Table1[[#This Row],[Net Sales Target]]*100%</f>
        <v>0.85218499999999997</v>
      </c>
      <c r="O22" s="9" t="str">
        <f>IF(Table1[[#This Row],[% Achievement]]&gt;=100%, "Achieved",
 IF(Table1[[#This Row],[% Achievement]]&gt;=50%, "Almost Achieve",
 IF(Table1[[#This Row],[% Achievement]]&gt;=0, "Needs Improvement",
 "Bad")))</f>
        <v>Almost Achieve</v>
      </c>
      <c r="P22" s="7">
        <f>Table1[[#This Row],[Net Sales Actual]] - Table1[[#This Row],[Net Sales Target]]</f>
        <v>-35475600</v>
      </c>
      <c r="Q22" s="7" t="str">
        <f>IF(Table1[[#This Row],[Profit]] &gt; 0, "Profit", "Loss")</f>
        <v>Profit</v>
      </c>
      <c r="R22" s="9">
        <f>Table1[[#This Row],[Salary Cost]]/Table1[[#This Row],[Net Sales Actual]]</f>
        <v>9.6922963617054991E-2</v>
      </c>
      <c r="S22" s="9" t="str">
        <f>IF(Table1[[#This Row],[Salary Ratio]] &lt; 0.15, "Efficient",
 IF(Table1[[#This Row],[Salary Ratio]] &lt;= 0.25, "Needs Attention",
 "Too High"))</f>
        <v>Efficient</v>
      </c>
      <c r="T22" s="9">
        <f>Table1[[#This Row],[Profit (EBIT)]]/Table1[[#This Row],[Net Sales Actual]]</f>
        <v>2.2167953652473784E-2</v>
      </c>
      <c r="U22" s="7" t="str">
        <f>IF(Table1[[#This Row],[Profit Ratio]] &gt; 0.15, "Healthy",
 IF(Table1[[#This Row],[Profit Ratio]] &gt;= 0.05, "Moderate",
 "Low"))</f>
        <v>Low</v>
      </c>
      <c r="V22" s="7">
        <f ca="1">DATEDIF(Table1[[#This Row],[Store Open Date]], TODAY(), "d")</f>
        <v>747</v>
      </c>
      <c r="W22" s="7">
        <f ca="1">INT(Table1[[#This Row],[Store Age (Days)]] / 30)</f>
        <v>24</v>
      </c>
      <c r="X22" s="7" t="str">
        <f ca="1">IF(Table1[[#This Row],[Store Age (Months)]] &lt; 12, "&lt;12",
 IF(Table1[[#This Row],[Store Age (Months)]] &lt; 24, "12–24",
 "&gt;24"))</f>
        <v>&gt;24</v>
      </c>
    </row>
    <row r="23" spans="1:24" x14ac:dyDescent="0.2">
      <c r="A23" s="4">
        <v>1</v>
      </c>
      <c r="B23" s="4" t="str">
        <f t="shared" si="0"/>
        <v>January</v>
      </c>
      <c r="C23" s="1" t="s">
        <v>30</v>
      </c>
      <c r="D23" s="1" t="s">
        <v>950</v>
      </c>
      <c r="E23" s="1" t="s">
        <v>471</v>
      </c>
      <c r="F23" s="1" t="s">
        <v>895</v>
      </c>
      <c r="G23" s="1" t="s">
        <v>922</v>
      </c>
      <c r="H23" s="6">
        <v>45334</v>
      </c>
      <c r="I23" s="7">
        <v>205000000</v>
      </c>
      <c r="J23" s="7">
        <v>183606750</v>
      </c>
      <c r="K23" s="7">
        <v>20045737.649999999</v>
      </c>
      <c r="L23" s="7">
        <v>10649713.510000011</v>
      </c>
      <c r="M23" s="7">
        <f>Table1[[#This Row],[Profit (EBIT)]] * (1 - 11%)</f>
        <v>9478245.0239000097</v>
      </c>
      <c r="N23" s="9">
        <f>Table1[[#This Row],[Net Sales Actual]]/Table1[[#This Row],[Net Sales Target]]*100%</f>
        <v>0.89564268292682925</v>
      </c>
      <c r="O23" s="9" t="str">
        <f>IF(Table1[[#This Row],[% Achievement]]&gt;=100%, "Achieved",
 IF(Table1[[#This Row],[% Achievement]]&gt;=50%, "Almost Achieve",
 IF(Table1[[#This Row],[% Achievement]]&gt;=0, "Needs Improvement",
 "Bad")))</f>
        <v>Almost Achieve</v>
      </c>
      <c r="P23" s="7">
        <f>Table1[[#This Row],[Net Sales Actual]] - Table1[[#This Row],[Net Sales Target]]</f>
        <v>-21393250</v>
      </c>
      <c r="Q23" s="7" t="str">
        <f>IF(Table1[[#This Row],[Profit]] &gt; 0, "Profit", "Loss")</f>
        <v>Profit</v>
      </c>
      <c r="R23" s="9">
        <f>Table1[[#This Row],[Salary Cost]]/Table1[[#This Row],[Net Sales Actual]]</f>
        <v>0.10917756373335946</v>
      </c>
      <c r="S23" s="9" t="str">
        <f>IF(Table1[[#This Row],[Salary Ratio]] &lt; 0.15, "Efficient",
 IF(Table1[[#This Row],[Salary Ratio]] &lt;= 0.25, "Needs Attention",
 "Too High"))</f>
        <v>Efficient</v>
      </c>
      <c r="T23" s="9">
        <f>Table1[[#This Row],[Profit (EBIT)]]/Table1[[#This Row],[Net Sales Actual]]</f>
        <v>5.8002843087195929E-2</v>
      </c>
      <c r="U23" s="7" t="str">
        <f>IF(Table1[[#This Row],[Profit Ratio]] &gt; 0.15, "Healthy",
 IF(Table1[[#This Row],[Profit Ratio]] &gt;= 0.05, "Moderate",
 "Low"))</f>
        <v>Moderate</v>
      </c>
      <c r="V23" s="7">
        <f ca="1">DATEDIF(Table1[[#This Row],[Store Open Date]], TODAY(), "d")</f>
        <v>598</v>
      </c>
      <c r="W23" s="7">
        <f ca="1">INT(Table1[[#This Row],[Store Age (Days)]] / 30)</f>
        <v>19</v>
      </c>
      <c r="X23" s="7" t="str">
        <f ca="1">IF(Table1[[#This Row],[Store Age (Months)]] &lt; 12, "&lt;12",
 IF(Table1[[#This Row],[Store Age (Months)]] &lt; 24, "12–24",
 "&gt;24"))</f>
        <v>12–24</v>
      </c>
    </row>
    <row r="24" spans="1:24" x14ac:dyDescent="0.2">
      <c r="A24" s="4">
        <v>1</v>
      </c>
      <c r="B24" s="4" t="str">
        <f t="shared" si="0"/>
        <v>January</v>
      </c>
      <c r="C24" s="1" t="s">
        <v>31</v>
      </c>
      <c r="D24" s="1" t="s">
        <v>951</v>
      </c>
      <c r="E24" s="1" t="s">
        <v>472</v>
      </c>
      <c r="F24" s="1" t="s">
        <v>895</v>
      </c>
      <c r="G24" s="1" t="s">
        <v>922</v>
      </c>
      <c r="H24" s="6">
        <v>45394</v>
      </c>
      <c r="I24" s="7">
        <v>71000000</v>
      </c>
      <c r="J24" s="7">
        <v>56549400</v>
      </c>
      <c r="K24" s="7">
        <v>6900576.6699999999</v>
      </c>
      <c r="L24" s="7">
        <v>-17380745.690000001</v>
      </c>
      <c r="M24" s="7">
        <f>Table1[[#This Row],[Profit (EBIT)]] * (1 - 11%)</f>
        <v>-15468863.664100001</v>
      </c>
      <c r="N24" s="9">
        <f>Table1[[#This Row],[Net Sales Actual]]/Table1[[#This Row],[Net Sales Target]]*100%</f>
        <v>0.79647042253521128</v>
      </c>
      <c r="O24" s="9" t="str">
        <f>IF(Table1[[#This Row],[% Achievement]]&gt;=100%, "Achieved",
 IF(Table1[[#This Row],[% Achievement]]&gt;=50%, "Almost Achieve",
 IF(Table1[[#This Row],[% Achievement]]&gt;=0, "Needs Improvement",
 "Bad")))</f>
        <v>Almost Achieve</v>
      </c>
      <c r="P24" s="7">
        <f>Table1[[#This Row],[Net Sales Actual]] - Table1[[#This Row],[Net Sales Target]]</f>
        <v>-14450600</v>
      </c>
      <c r="Q24" s="7" t="str">
        <f>IF(Table1[[#This Row],[Profit]] &gt; 0, "Profit", "Loss")</f>
        <v>Loss</v>
      </c>
      <c r="R24" s="9">
        <f>Table1[[#This Row],[Salary Cost]]/Table1[[#This Row],[Net Sales Actual]]</f>
        <v>0.1220274073641807</v>
      </c>
      <c r="S24" s="9" t="str">
        <f>IF(Table1[[#This Row],[Salary Ratio]] &lt; 0.15, "Efficient",
 IF(Table1[[#This Row],[Salary Ratio]] &lt;= 0.25, "Needs Attention",
 "Too High"))</f>
        <v>Efficient</v>
      </c>
      <c r="T24" s="9">
        <f>Table1[[#This Row],[Profit (EBIT)]]/Table1[[#This Row],[Net Sales Actual]]</f>
        <v>-0.30735508581877086</v>
      </c>
      <c r="U24" s="7" t="str">
        <f>IF(Table1[[#This Row],[Profit Ratio]] &gt; 0.15, "Healthy",
 IF(Table1[[#This Row],[Profit Ratio]] &gt;= 0.05, "Moderate",
 "Low"))</f>
        <v>Low</v>
      </c>
      <c r="V24" s="7">
        <f ca="1">DATEDIF(Table1[[#This Row],[Store Open Date]], TODAY(), "d")</f>
        <v>538</v>
      </c>
      <c r="W24" s="7">
        <f ca="1">INT(Table1[[#This Row],[Store Age (Days)]] / 30)</f>
        <v>17</v>
      </c>
      <c r="X24" s="7" t="str">
        <f ca="1">IF(Table1[[#This Row],[Store Age (Months)]] &lt; 12, "&lt;12",
 IF(Table1[[#This Row],[Store Age (Months)]] &lt; 24, "12–24",
 "&gt;24"))</f>
        <v>12–24</v>
      </c>
    </row>
    <row r="25" spans="1:24" x14ac:dyDescent="0.2">
      <c r="A25" s="4">
        <v>1</v>
      </c>
      <c r="B25" s="4" t="str">
        <f t="shared" si="0"/>
        <v>January</v>
      </c>
      <c r="C25" s="1" t="s">
        <v>32</v>
      </c>
      <c r="D25" s="1" t="s">
        <v>952</v>
      </c>
      <c r="E25" s="1" t="s">
        <v>473</v>
      </c>
      <c r="F25" s="1" t="s">
        <v>895</v>
      </c>
      <c r="G25" s="1" t="s">
        <v>922</v>
      </c>
      <c r="H25" s="6">
        <v>45243</v>
      </c>
      <c r="I25" s="7">
        <v>80000000</v>
      </c>
      <c r="J25" s="7">
        <v>74430650</v>
      </c>
      <c r="K25" s="7">
        <v>14009763.74</v>
      </c>
      <c r="L25" s="7">
        <v>-10117426.959999997</v>
      </c>
      <c r="M25" s="7">
        <f>Table1[[#This Row],[Profit (EBIT)]] * (1 - 11%)</f>
        <v>-9004509.9943999983</v>
      </c>
      <c r="N25" s="9">
        <f>Table1[[#This Row],[Net Sales Actual]]/Table1[[#This Row],[Net Sales Target]]*100%</f>
        <v>0.93038312499999998</v>
      </c>
      <c r="O25" s="9" t="str">
        <f>IF(Table1[[#This Row],[% Achievement]]&gt;=100%, "Achieved",
 IF(Table1[[#This Row],[% Achievement]]&gt;=50%, "Almost Achieve",
 IF(Table1[[#This Row],[% Achievement]]&gt;=0, "Needs Improvement",
 "Bad")))</f>
        <v>Almost Achieve</v>
      </c>
      <c r="P25" s="7">
        <f>Table1[[#This Row],[Net Sales Actual]] - Table1[[#This Row],[Net Sales Target]]</f>
        <v>-5569350</v>
      </c>
      <c r="Q25" s="7" t="str">
        <f>IF(Table1[[#This Row],[Profit]] &gt; 0, "Profit", "Loss")</f>
        <v>Loss</v>
      </c>
      <c r="R25" s="9">
        <f>Table1[[#This Row],[Salary Cost]]/Table1[[#This Row],[Net Sales Actual]]</f>
        <v>0.18822573415656049</v>
      </c>
      <c r="S25" s="9" t="str">
        <f>IF(Table1[[#This Row],[Salary Ratio]] &lt; 0.15, "Efficient",
 IF(Table1[[#This Row],[Salary Ratio]] &lt;= 0.25, "Needs Attention",
 "Too High"))</f>
        <v>Needs Attention</v>
      </c>
      <c r="T25" s="9">
        <f>Table1[[#This Row],[Profit (EBIT)]]/Table1[[#This Row],[Net Sales Actual]]</f>
        <v>-0.13593092308074695</v>
      </c>
      <c r="U25" s="7" t="str">
        <f>IF(Table1[[#This Row],[Profit Ratio]] &gt; 0.15, "Healthy",
 IF(Table1[[#This Row],[Profit Ratio]] &gt;= 0.05, "Moderate",
 "Low"))</f>
        <v>Low</v>
      </c>
      <c r="V25" s="7">
        <f ca="1">DATEDIF(Table1[[#This Row],[Store Open Date]], TODAY(), "d")</f>
        <v>689</v>
      </c>
      <c r="W25" s="7">
        <f ca="1">INT(Table1[[#This Row],[Store Age (Days)]] / 30)</f>
        <v>22</v>
      </c>
      <c r="X25" s="7" t="str">
        <f ca="1">IF(Table1[[#This Row],[Store Age (Months)]] &lt; 12, "&lt;12",
 IF(Table1[[#This Row],[Store Age (Months)]] &lt; 24, "12–24",
 "&gt;24"))</f>
        <v>12–24</v>
      </c>
    </row>
    <row r="26" spans="1:24" x14ac:dyDescent="0.2">
      <c r="A26" s="4">
        <v>1</v>
      </c>
      <c r="B26" s="4" t="str">
        <f t="shared" si="0"/>
        <v>January</v>
      </c>
      <c r="C26" s="1" t="s">
        <v>33</v>
      </c>
      <c r="D26" s="1" t="s">
        <v>953</v>
      </c>
      <c r="E26" s="1" t="s">
        <v>474</v>
      </c>
      <c r="F26" s="1" t="s">
        <v>895</v>
      </c>
      <c r="G26" s="1" t="s">
        <v>922</v>
      </c>
      <c r="H26" s="6">
        <v>45392</v>
      </c>
      <c r="I26" s="7">
        <v>150000000</v>
      </c>
      <c r="J26" s="7">
        <v>134586500</v>
      </c>
      <c r="K26" s="7">
        <v>13235306.560000001</v>
      </c>
      <c r="L26" s="7">
        <v>23040949.870000001</v>
      </c>
      <c r="M26" s="7">
        <f>Table1[[#This Row],[Profit (EBIT)]] * (1 - 11%)</f>
        <v>20506445.384300001</v>
      </c>
      <c r="N26" s="9">
        <f>Table1[[#This Row],[Net Sales Actual]]/Table1[[#This Row],[Net Sales Target]]*100%</f>
        <v>0.89724333333333328</v>
      </c>
      <c r="O26" s="9" t="str">
        <f>IF(Table1[[#This Row],[% Achievement]]&gt;=100%, "Achieved",
 IF(Table1[[#This Row],[% Achievement]]&gt;=50%, "Almost Achieve",
 IF(Table1[[#This Row],[% Achievement]]&gt;=0, "Needs Improvement",
 "Bad")))</f>
        <v>Almost Achieve</v>
      </c>
      <c r="P26" s="7">
        <f>Table1[[#This Row],[Net Sales Actual]] - Table1[[#This Row],[Net Sales Target]]</f>
        <v>-15413500</v>
      </c>
      <c r="Q26" s="7" t="str">
        <f>IF(Table1[[#This Row],[Profit]] &gt; 0, "Profit", "Loss")</f>
        <v>Profit</v>
      </c>
      <c r="R26" s="9">
        <f>Table1[[#This Row],[Salary Cost]]/Table1[[#This Row],[Net Sales Actual]]</f>
        <v>9.8340521226125951E-2</v>
      </c>
      <c r="S26" s="9" t="str">
        <f>IF(Table1[[#This Row],[Salary Ratio]] &lt; 0.15, "Efficient",
 IF(Table1[[#This Row],[Salary Ratio]] &lt;= 0.25, "Needs Attention",
 "Too High"))</f>
        <v>Efficient</v>
      </c>
      <c r="T26" s="9">
        <f>Table1[[#This Row],[Profit (EBIT)]]/Table1[[#This Row],[Net Sales Actual]]</f>
        <v>0.17119807610718757</v>
      </c>
      <c r="U26" s="7" t="str">
        <f>IF(Table1[[#This Row],[Profit Ratio]] &gt; 0.15, "Healthy",
 IF(Table1[[#This Row],[Profit Ratio]] &gt;= 0.05, "Moderate",
 "Low"))</f>
        <v>Healthy</v>
      </c>
      <c r="V26" s="7">
        <f ca="1">DATEDIF(Table1[[#This Row],[Store Open Date]], TODAY(), "d")</f>
        <v>540</v>
      </c>
      <c r="W26" s="7">
        <f ca="1">INT(Table1[[#This Row],[Store Age (Days)]] / 30)</f>
        <v>18</v>
      </c>
      <c r="X26" s="7" t="str">
        <f ca="1">IF(Table1[[#This Row],[Store Age (Months)]] &lt; 12, "&lt;12",
 IF(Table1[[#This Row],[Store Age (Months)]] &lt; 24, "12–24",
 "&gt;24"))</f>
        <v>12–24</v>
      </c>
    </row>
    <row r="27" spans="1:24" x14ac:dyDescent="0.2">
      <c r="A27" s="4">
        <v>1</v>
      </c>
      <c r="B27" s="4" t="str">
        <f t="shared" si="0"/>
        <v>January</v>
      </c>
      <c r="C27" s="1" t="s">
        <v>34</v>
      </c>
      <c r="D27" s="1" t="s">
        <v>954</v>
      </c>
      <c r="E27" s="1" t="s">
        <v>475</v>
      </c>
      <c r="F27" s="1" t="s">
        <v>895</v>
      </c>
      <c r="G27" s="1" t="s">
        <v>922</v>
      </c>
      <c r="H27" s="6">
        <v>45455</v>
      </c>
      <c r="I27" s="7">
        <v>85000000</v>
      </c>
      <c r="J27" s="7">
        <v>75865400</v>
      </c>
      <c r="K27" s="7">
        <v>8158885</v>
      </c>
      <c r="L27" s="7">
        <v>-6529769.3299999945</v>
      </c>
      <c r="M27" s="7">
        <f>Table1[[#This Row],[Profit (EBIT)]] * (1 - 11%)</f>
        <v>-5811494.7036999948</v>
      </c>
      <c r="N27" s="9">
        <f>Table1[[#This Row],[Net Sales Actual]]/Table1[[#This Row],[Net Sales Target]]*100%</f>
        <v>0.89253411764705881</v>
      </c>
      <c r="O27" s="9" t="str">
        <f>IF(Table1[[#This Row],[% Achievement]]&gt;=100%, "Achieved",
 IF(Table1[[#This Row],[% Achievement]]&gt;=50%, "Almost Achieve",
 IF(Table1[[#This Row],[% Achievement]]&gt;=0, "Needs Improvement",
 "Bad")))</f>
        <v>Almost Achieve</v>
      </c>
      <c r="P27" s="7">
        <f>Table1[[#This Row],[Net Sales Actual]] - Table1[[#This Row],[Net Sales Target]]</f>
        <v>-9134600</v>
      </c>
      <c r="Q27" s="7" t="str">
        <f>IF(Table1[[#This Row],[Profit]] &gt; 0, "Profit", "Loss")</f>
        <v>Loss</v>
      </c>
      <c r="R27" s="9">
        <f>Table1[[#This Row],[Salary Cost]]/Table1[[#This Row],[Net Sales Actual]]</f>
        <v>0.10754421646758601</v>
      </c>
      <c r="S27" s="9" t="str">
        <f>IF(Table1[[#This Row],[Salary Ratio]] &lt; 0.15, "Efficient",
 IF(Table1[[#This Row],[Salary Ratio]] &lt;= 0.25, "Needs Attention",
 "Too High"))</f>
        <v>Efficient</v>
      </c>
      <c r="T27" s="9">
        <f>Table1[[#This Row],[Profit (EBIT)]]/Table1[[#This Row],[Net Sales Actual]]</f>
        <v>-8.6070452801935982E-2</v>
      </c>
      <c r="U27" s="7" t="str">
        <f>IF(Table1[[#This Row],[Profit Ratio]] &gt; 0.15, "Healthy",
 IF(Table1[[#This Row],[Profit Ratio]] &gt;= 0.05, "Moderate",
 "Low"))</f>
        <v>Low</v>
      </c>
      <c r="V27" s="7">
        <f ca="1">DATEDIF(Table1[[#This Row],[Store Open Date]], TODAY(), "d")</f>
        <v>477</v>
      </c>
      <c r="W27" s="7">
        <f ca="1">INT(Table1[[#This Row],[Store Age (Days)]] / 30)</f>
        <v>15</v>
      </c>
      <c r="X27" s="7" t="str">
        <f ca="1">IF(Table1[[#This Row],[Store Age (Months)]] &lt; 12, "&lt;12",
 IF(Table1[[#This Row],[Store Age (Months)]] &lt; 24, "12–24",
 "&gt;24"))</f>
        <v>12–24</v>
      </c>
    </row>
    <row r="28" spans="1:24" x14ac:dyDescent="0.2">
      <c r="A28" s="4">
        <v>1</v>
      </c>
      <c r="B28" s="4" t="str">
        <f t="shared" si="0"/>
        <v>January</v>
      </c>
      <c r="C28" s="1" t="s">
        <v>35</v>
      </c>
      <c r="D28" s="1" t="s">
        <v>955</v>
      </c>
      <c r="E28" s="1" t="s">
        <v>476</v>
      </c>
      <c r="F28" s="1" t="s">
        <v>895</v>
      </c>
      <c r="G28" s="1" t="s">
        <v>922</v>
      </c>
      <c r="H28" s="6">
        <v>45334</v>
      </c>
      <c r="I28" s="7">
        <v>87000000</v>
      </c>
      <c r="J28" s="7">
        <v>61236400</v>
      </c>
      <c r="K28" s="7">
        <v>12244115.76</v>
      </c>
      <c r="L28" s="7">
        <v>-12173525.959999993</v>
      </c>
      <c r="M28" s="7">
        <f>Table1[[#This Row],[Profit (EBIT)]] * (1 - 11%)</f>
        <v>-10834438.104399994</v>
      </c>
      <c r="N28" s="9">
        <f>Table1[[#This Row],[Net Sales Actual]]/Table1[[#This Row],[Net Sales Target]]*100%</f>
        <v>0.70386666666666664</v>
      </c>
      <c r="O28" s="9" t="str">
        <f>IF(Table1[[#This Row],[% Achievement]]&gt;=100%, "Achieved",
 IF(Table1[[#This Row],[% Achievement]]&gt;=50%, "Almost Achieve",
 IF(Table1[[#This Row],[% Achievement]]&gt;=0, "Needs Improvement",
 "Bad")))</f>
        <v>Almost Achieve</v>
      </c>
      <c r="P28" s="7">
        <f>Table1[[#This Row],[Net Sales Actual]] - Table1[[#This Row],[Net Sales Target]]</f>
        <v>-25763600</v>
      </c>
      <c r="Q28" s="7" t="str">
        <f>IF(Table1[[#This Row],[Profit]] &gt; 0, "Profit", "Loss")</f>
        <v>Loss</v>
      </c>
      <c r="R28" s="9">
        <f>Table1[[#This Row],[Salary Cost]]/Table1[[#This Row],[Net Sales Actual]]</f>
        <v>0.19994832746536373</v>
      </c>
      <c r="S28" s="9" t="str">
        <f>IF(Table1[[#This Row],[Salary Ratio]] &lt; 0.15, "Efficient",
 IF(Table1[[#This Row],[Salary Ratio]] &lt;= 0.25, "Needs Attention",
 "Too High"))</f>
        <v>Needs Attention</v>
      </c>
      <c r="T28" s="9">
        <f>Table1[[#This Row],[Profit (EBIT)]]/Table1[[#This Row],[Net Sales Actual]]</f>
        <v>-0.19879558497886868</v>
      </c>
      <c r="U28" s="7" t="str">
        <f>IF(Table1[[#This Row],[Profit Ratio]] &gt; 0.15, "Healthy",
 IF(Table1[[#This Row],[Profit Ratio]] &gt;= 0.05, "Moderate",
 "Low"))</f>
        <v>Low</v>
      </c>
      <c r="V28" s="7">
        <f ca="1">DATEDIF(Table1[[#This Row],[Store Open Date]], TODAY(), "d")</f>
        <v>598</v>
      </c>
      <c r="W28" s="7">
        <f ca="1">INT(Table1[[#This Row],[Store Age (Days)]] / 30)</f>
        <v>19</v>
      </c>
      <c r="X28" s="7" t="str">
        <f ca="1">IF(Table1[[#This Row],[Store Age (Months)]] &lt; 12, "&lt;12",
 IF(Table1[[#This Row],[Store Age (Months)]] &lt; 24, "12–24",
 "&gt;24"))</f>
        <v>12–24</v>
      </c>
    </row>
    <row r="29" spans="1:24" x14ac:dyDescent="0.2">
      <c r="A29" s="4">
        <v>1</v>
      </c>
      <c r="B29" s="4" t="str">
        <f t="shared" si="0"/>
        <v>January</v>
      </c>
      <c r="C29" s="1" t="s">
        <v>36</v>
      </c>
      <c r="D29" s="1" t="s">
        <v>956</v>
      </c>
      <c r="E29" s="1" t="s">
        <v>477</v>
      </c>
      <c r="F29" s="1" t="s">
        <v>896</v>
      </c>
      <c r="G29" s="1" t="s">
        <v>923</v>
      </c>
      <c r="H29" s="6">
        <v>44897</v>
      </c>
      <c r="I29" s="7">
        <v>144100000</v>
      </c>
      <c r="J29" s="7">
        <v>131110900</v>
      </c>
      <c r="K29" s="7">
        <v>19393207.629999999</v>
      </c>
      <c r="L29" s="7">
        <v>-4546916.1899999902</v>
      </c>
      <c r="M29" s="7">
        <f>Table1[[#This Row],[Profit (EBIT)]] * (1 - 11%)</f>
        <v>-4046755.4090999914</v>
      </c>
      <c r="N29" s="9">
        <f>Table1[[#This Row],[Net Sales Actual]]/Table1[[#This Row],[Net Sales Target]]*100%</f>
        <v>0.90986051353226927</v>
      </c>
      <c r="O29" s="9" t="str">
        <f>IF(Table1[[#This Row],[% Achievement]]&gt;=100%, "Achieved",
 IF(Table1[[#This Row],[% Achievement]]&gt;=50%, "Almost Achieve",
 IF(Table1[[#This Row],[% Achievement]]&gt;=0, "Needs Improvement",
 "Bad")))</f>
        <v>Almost Achieve</v>
      </c>
      <c r="P29" s="7">
        <f>Table1[[#This Row],[Net Sales Actual]] - Table1[[#This Row],[Net Sales Target]]</f>
        <v>-12989100</v>
      </c>
      <c r="Q29" s="7" t="str">
        <f>IF(Table1[[#This Row],[Profit]] &gt; 0, "Profit", "Loss")</f>
        <v>Loss</v>
      </c>
      <c r="R29" s="9">
        <f>Table1[[#This Row],[Salary Cost]]/Table1[[#This Row],[Net Sales Actual]]</f>
        <v>0.14791453365052026</v>
      </c>
      <c r="S29" s="9" t="str">
        <f>IF(Table1[[#This Row],[Salary Ratio]] &lt; 0.15, "Efficient",
 IF(Table1[[#This Row],[Salary Ratio]] &lt;= 0.25, "Needs Attention",
 "Too High"))</f>
        <v>Efficient</v>
      </c>
      <c r="T29" s="9">
        <f>Table1[[#This Row],[Profit (EBIT)]]/Table1[[#This Row],[Net Sales Actual]]</f>
        <v>-3.4679925086319979E-2</v>
      </c>
      <c r="U29" s="7" t="str">
        <f>IF(Table1[[#This Row],[Profit Ratio]] &gt; 0.15, "Healthy",
 IF(Table1[[#This Row],[Profit Ratio]] &gt;= 0.05, "Moderate",
 "Low"))</f>
        <v>Low</v>
      </c>
      <c r="V29" s="7">
        <f ca="1">DATEDIF(Table1[[#This Row],[Store Open Date]], TODAY(), "d")</f>
        <v>1035</v>
      </c>
      <c r="W29" s="7">
        <f ca="1">INT(Table1[[#This Row],[Store Age (Days)]] / 30)</f>
        <v>34</v>
      </c>
      <c r="X29" s="7" t="str">
        <f ca="1">IF(Table1[[#This Row],[Store Age (Months)]] &lt; 12, "&lt;12",
 IF(Table1[[#This Row],[Store Age (Months)]] &lt; 24, "12–24",
 "&gt;24"))</f>
        <v>&gt;24</v>
      </c>
    </row>
    <row r="30" spans="1:24" x14ac:dyDescent="0.2">
      <c r="A30" s="4">
        <v>1</v>
      </c>
      <c r="B30" s="4" t="str">
        <f t="shared" si="0"/>
        <v>January</v>
      </c>
      <c r="C30" s="1" t="s">
        <v>37</v>
      </c>
      <c r="D30" s="1" t="s">
        <v>957</v>
      </c>
      <c r="E30" s="1" t="s">
        <v>478</v>
      </c>
      <c r="F30" s="1" t="s">
        <v>896</v>
      </c>
      <c r="G30" s="1" t="s">
        <v>923</v>
      </c>
      <c r="H30" s="6">
        <v>44988</v>
      </c>
      <c r="I30" s="7">
        <v>137100000</v>
      </c>
      <c r="J30" s="7">
        <v>130573600</v>
      </c>
      <c r="K30" s="7">
        <v>20052021.57</v>
      </c>
      <c r="L30" s="7">
        <v>-5779202.9399999995</v>
      </c>
      <c r="M30" s="7">
        <f>Table1[[#This Row],[Profit (EBIT)]] * (1 - 11%)</f>
        <v>-5143490.6165999994</v>
      </c>
      <c r="N30" s="9">
        <f>Table1[[#This Row],[Net Sales Actual]]/Table1[[#This Row],[Net Sales Target]]*100%</f>
        <v>0.95239679066374905</v>
      </c>
      <c r="O30" s="9" t="str">
        <f>IF(Table1[[#This Row],[% Achievement]]&gt;=100%, "Achieved",
 IF(Table1[[#This Row],[% Achievement]]&gt;=50%, "Almost Achieve",
 IF(Table1[[#This Row],[% Achievement]]&gt;=0, "Needs Improvement",
 "Bad")))</f>
        <v>Almost Achieve</v>
      </c>
      <c r="P30" s="7">
        <f>Table1[[#This Row],[Net Sales Actual]] - Table1[[#This Row],[Net Sales Target]]</f>
        <v>-6526400</v>
      </c>
      <c r="Q30" s="7" t="str">
        <f>IF(Table1[[#This Row],[Profit]] &gt; 0, "Profit", "Loss")</f>
        <v>Loss</v>
      </c>
      <c r="R30" s="9">
        <f>Table1[[#This Row],[Salary Cost]]/Table1[[#This Row],[Net Sales Actual]]</f>
        <v>0.15356872729250018</v>
      </c>
      <c r="S30" s="9" t="str">
        <f>IF(Table1[[#This Row],[Salary Ratio]] &lt; 0.15, "Efficient",
 IF(Table1[[#This Row],[Salary Ratio]] &lt;= 0.25, "Needs Attention",
 "Too High"))</f>
        <v>Needs Attention</v>
      </c>
      <c r="T30" s="9">
        <f>Table1[[#This Row],[Profit (EBIT)]]/Table1[[#This Row],[Net Sales Actual]]</f>
        <v>-4.4260117971779894E-2</v>
      </c>
      <c r="U30" s="7" t="str">
        <f>IF(Table1[[#This Row],[Profit Ratio]] &gt; 0.15, "Healthy",
 IF(Table1[[#This Row],[Profit Ratio]] &gt;= 0.05, "Moderate",
 "Low"))</f>
        <v>Low</v>
      </c>
      <c r="V30" s="7">
        <f ca="1">DATEDIF(Table1[[#This Row],[Store Open Date]], TODAY(), "d")</f>
        <v>944</v>
      </c>
      <c r="W30" s="7">
        <f ca="1">INT(Table1[[#This Row],[Store Age (Days)]] / 30)</f>
        <v>31</v>
      </c>
      <c r="X30" s="7" t="str">
        <f ca="1">IF(Table1[[#This Row],[Store Age (Months)]] &lt; 12, "&lt;12",
 IF(Table1[[#This Row],[Store Age (Months)]] &lt; 24, "12–24",
 "&gt;24"))</f>
        <v>&gt;24</v>
      </c>
    </row>
    <row r="31" spans="1:24" x14ac:dyDescent="0.2">
      <c r="A31" s="4">
        <v>1</v>
      </c>
      <c r="B31" s="4" t="str">
        <f t="shared" si="0"/>
        <v>January</v>
      </c>
      <c r="C31" s="1" t="s">
        <v>38</v>
      </c>
      <c r="D31" s="1" t="s">
        <v>958</v>
      </c>
      <c r="E31" s="1" t="s">
        <v>479</v>
      </c>
      <c r="F31" s="1" t="s">
        <v>896</v>
      </c>
      <c r="G31" s="1" t="s">
        <v>923</v>
      </c>
      <c r="H31" s="6">
        <v>45107</v>
      </c>
      <c r="I31" s="7">
        <v>181700000</v>
      </c>
      <c r="J31" s="7">
        <v>151954300</v>
      </c>
      <c r="K31" s="7">
        <v>20646529.84</v>
      </c>
      <c r="L31" s="7">
        <v>-3686565.9599999897</v>
      </c>
      <c r="M31" s="7">
        <f>Table1[[#This Row],[Profit (EBIT)]] * (1 - 11%)</f>
        <v>-3281043.7043999908</v>
      </c>
      <c r="N31" s="9">
        <f>Table1[[#This Row],[Net Sales Actual]]/Table1[[#This Row],[Net Sales Target]]*100%</f>
        <v>0.83629223995597135</v>
      </c>
      <c r="O31" s="9" t="str">
        <f>IF(Table1[[#This Row],[% Achievement]]&gt;=100%, "Achieved",
 IF(Table1[[#This Row],[% Achievement]]&gt;=50%, "Almost Achieve",
 IF(Table1[[#This Row],[% Achievement]]&gt;=0, "Needs Improvement",
 "Bad")))</f>
        <v>Almost Achieve</v>
      </c>
      <c r="P31" s="7">
        <f>Table1[[#This Row],[Net Sales Actual]] - Table1[[#This Row],[Net Sales Target]]</f>
        <v>-29745700</v>
      </c>
      <c r="Q31" s="7" t="str">
        <f>IF(Table1[[#This Row],[Profit]] &gt; 0, "Profit", "Loss")</f>
        <v>Loss</v>
      </c>
      <c r="R31" s="9">
        <f>Table1[[#This Row],[Salary Cost]]/Table1[[#This Row],[Net Sales Actual]]</f>
        <v>0.13587328453357359</v>
      </c>
      <c r="S31" s="9" t="str">
        <f>IF(Table1[[#This Row],[Salary Ratio]] &lt; 0.15, "Efficient",
 IF(Table1[[#This Row],[Salary Ratio]] &lt;= 0.25, "Needs Attention",
 "Too High"))</f>
        <v>Efficient</v>
      </c>
      <c r="T31" s="9">
        <f>Table1[[#This Row],[Profit (EBIT)]]/Table1[[#This Row],[Net Sales Actual]]</f>
        <v>-2.4261017687554676E-2</v>
      </c>
      <c r="U31" s="7" t="str">
        <f>IF(Table1[[#This Row],[Profit Ratio]] &gt; 0.15, "Healthy",
 IF(Table1[[#This Row],[Profit Ratio]] &gt;= 0.05, "Moderate",
 "Low"))</f>
        <v>Low</v>
      </c>
      <c r="V31" s="7">
        <f ca="1">DATEDIF(Table1[[#This Row],[Store Open Date]], TODAY(), "d")</f>
        <v>825</v>
      </c>
      <c r="W31" s="7">
        <f ca="1">INT(Table1[[#This Row],[Store Age (Days)]] / 30)</f>
        <v>27</v>
      </c>
      <c r="X31" s="7" t="str">
        <f ca="1">IF(Table1[[#This Row],[Store Age (Months)]] &lt; 12, "&lt;12",
 IF(Table1[[#This Row],[Store Age (Months)]] &lt; 24, "12–24",
 "&gt;24"))</f>
        <v>&gt;24</v>
      </c>
    </row>
    <row r="32" spans="1:24" x14ac:dyDescent="0.2">
      <c r="A32" s="4">
        <v>1</v>
      </c>
      <c r="B32" s="4" t="str">
        <f t="shared" si="0"/>
        <v>January</v>
      </c>
      <c r="C32" s="1" t="s">
        <v>39</v>
      </c>
      <c r="D32" s="1" t="s">
        <v>959</v>
      </c>
      <c r="E32" s="1" t="s">
        <v>480</v>
      </c>
      <c r="F32" s="1" t="s">
        <v>896</v>
      </c>
      <c r="G32" s="1" t="s">
        <v>923</v>
      </c>
      <c r="H32" s="6">
        <v>45029</v>
      </c>
      <c r="I32" s="7">
        <v>166500000</v>
      </c>
      <c r="J32" s="7">
        <v>149683550</v>
      </c>
      <c r="K32" s="7">
        <v>20977284.809999999</v>
      </c>
      <c r="L32" s="7">
        <v>520940.39000000712</v>
      </c>
      <c r="M32" s="7">
        <f>Table1[[#This Row],[Profit (EBIT)]] * (1 - 11%)</f>
        <v>463636.94710000633</v>
      </c>
      <c r="N32" s="9">
        <f>Table1[[#This Row],[Net Sales Actual]]/Table1[[#This Row],[Net Sales Target]]*100%</f>
        <v>0.89900030030030031</v>
      </c>
      <c r="O32" s="9" t="str">
        <f>IF(Table1[[#This Row],[% Achievement]]&gt;=100%, "Achieved",
 IF(Table1[[#This Row],[% Achievement]]&gt;=50%, "Almost Achieve",
 IF(Table1[[#This Row],[% Achievement]]&gt;=0, "Needs Improvement",
 "Bad")))</f>
        <v>Almost Achieve</v>
      </c>
      <c r="P32" s="7">
        <f>Table1[[#This Row],[Net Sales Actual]] - Table1[[#This Row],[Net Sales Target]]</f>
        <v>-16816450</v>
      </c>
      <c r="Q32" s="7" t="str">
        <f>IF(Table1[[#This Row],[Profit]] &gt; 0, "Profit", "Loss")</f>
        <v>Profit</v>
      </c>
      <c r="R32" s="9">
        <f>Table1[[#This Row],[Salary Cost]]/Table1[[#This Row],[Net Sales Actual]]</f>
        <v>0.14014422299578008</v>
      </c>
      <c r="S32" s="9" t="str">
        <f>IF(Table1[[#This Row],[Salary Ratio]] &lt; 0.15, "Efficient",
 IF(Table1[[#This Row],[Salary Ratio]] &lt;= 0.25, "Needs Attention",
 "Too High"))</f>
        <v>Efficient</v>
      </c>
      <c r="T32" s="9">
        <f>Table1[[#This Row],[Profit (EBIT)]]/Table1[[#This Row],[Net Sales Actual]]</f>
        <v>3.4802781601585954E-3</v>
      </c>
      <c r="U32" s="7" t="str">
        <f>IF(Table1[[#This Row],[Profit Ratio]] &gt; 0.15, "Healthy",
 IF(Table1[[#This Row],[Profit Ratio]] &gt;= 0.05, "Moderate",
 "Low"))</f>
        <v>Low</v>
      </c>
      <c r="V32" s="7">
        <f ca="1">DATEDIF(Table1[[#This Row],[Store Open Date]], TODAY(), "d")</f>
        <v>903</v>
      </c>
      <c r="W32" s="7">
        <f ca="1">INT(Table1[[#This Row],[Store Age (Days)]] / 30)</f>
        <v>30</v>
      </c>
      <c r="X32" s="7" t="str">
        <f ca="1">IF(Table1[[#This Row],[Store Age (Months)]] &lt; 12, "&lt;12",
 IF(Table1[[#This Row],[Store Age (Months)]] &lt; 24, "12–24",
 "&gt;24"))</f>
        <v>&gt;24</v>
      </c>
    </row>
    <row r="33" spans="1:24" x14ac:dyDescent="0.2">
      <c r="A33" s="4">
        <v>1</v>
      </c>
      <c r="B33" s="4" t="str">
        <f t="shared" si="0"/>
        <v>January</v>
      </c>
      <c r="C33" s="1" t="s">
        <v>40</v>
      </c>
      <c r="D33" s="1" t="s">
        <v>960</v>
      </c>
      <c r="E33" s="1" t="s">
        <v>481</v>
      </c>
      <c r="F33" s="1" t="s">
        <v>896</v>
      </c>
      <c r="G33" s="1" t="s">
        <v>923</v>
      </c>
      <c r="H33" s="6">
        <v>45033</v>
      </c>
      <c r="I33" s="7">
        <v>86200412</v>
      </c>
      <c r="J33" s="7">
        <v>71758100</v>
      </c>
      <c r="K33" s="7">
        <v>14524808.119999999</v>
      </c>
      <c r="L33" s="7">
        <v>-5816734.7699999977</v>
      </c>
      <c r="M33" s="7">
        <f>Table1[[#This Row],[Profit (EBIT)]] * (1 - 11%)</f>
        <v>-5176893.9452999979</v>
      </c>
      <c r="N33" s="9">
        <f>Table1[[#This Row],[Net Sales Actual]]/Table1[[#This Row],[Net Sales Target]]*100%</f>
        <v>0.83245657804976614</v>
      </c>
      <c r="O33" s="9" t="str">
        <f>IF(Table1[[#This Row],[% Achievement]]&gt;=100%, "Achieved",
 IF(Table1[[#This Row],[% Achievement]]&gt;=50%, "Almost Achieve",
 IF(Table1[[#This Row],[% Achievement]]&gt;=0, "Needs Improvement",
 "Bad")))</f>
        <v>Almost Achieve</v>
      </c>
      <c r="P33" s="7">
        <f>Table1[[#This Row],[Net Sales Actual]] - Table1[[#This Row],[Net Sales Target]]</f>
        <v>-14442312</v>
      </c>
      <c r="Q33" s="7" t="str">
        <f>IF(Table1[[#This Row],[Profit]] &gt; 0, "Profit", "Loss")</f>
        <v>Loss</v>
      </c>
      <c r="R33" s="9">
        <f>Table1[[#This Row],[Salary Cost]]/Table1[[#This Row],[Net Sales Actual]]</f>
        <v>0.20241349924259419</v>
      </c>
      <c r="S33" s="9" t="str">
        <f>IF(Table1[[#This Row],[Salary Ratio]] &lt; 0.15, "Efficient",
 IF(Table1[[#This Row],[Salary Ratio]] &lt;= 0.25, "Needs Attention",
 "Too High"))</f>
        <v>Needs Attention</v>
      </c>
      <c r="T33" s="9">
        <f>Table1[[#This Row],[Profit (EBIT)]]/Table1[[#This Row],[Net Sales Actual]]</f>
        <v>-8.106032308547742E-2</v>
      </c>
      <c r="U33" s="7" t="str">
        <f>IF(Table1[[#This Row],[Profit Ratio]] &gt; 0.15, "Healthy",
 IF(Table1[[#This Row],[Profit Ratio]] &gt;= 0.05, "Moderate",
 "Low"))</f>
        <v>Low</v>
      </c>
      <c r="V33" s="7">
        <f ca="1">DATEDIF(Table1[[#This Row],[Store Open Date]], TODAY(), "d")</f>
        <v>899</v>
      </c>
      <c r="W33" s="7">
        <f ca="1">INT(Table1[[#This Row],[Store Age (Days)]] / 30)</f>
        <v>29</v>
      </c>
      <c r="X33" s="7" t="str">
        <f ca="1">IF(Table1[[#This Row],[Store Age (Months)]] &lt; 12, "&lt;12",
 IF(Table1[[#This Row],[Store Age (Months)]] &lt; 24, "12–24",
 "&gt;24"))</f>
        <v>&gt;24</v>
      </c>
    </row>
    <row r="34" spans="1:24" x14ac:dyDescent="0.2">
      <c r="A34" s="4">
        <v>1</v>
      </c>
      <c r="B34" s="4" t="str">
        <f t="shared" si="0"/>
        <v>January</v>
      </c>
      <c r="C34" s="1" t="s">
        <v>41</v>
      </c>
      <c r="D34" s="1" t="s">
        <v>961</v>
      </c>
      <c r="E34" s="1" t="s">
        <v>482</v>
      </c>
      <c r="F34" s="1" t="s">
        <v>896</v>
      </c>
      <c r="G34" s="1" t="s">
        <v>923</v>
      </c>
      <c r="H34" s="6">
        <v>45123</v>
      </c>
      <c r="I34" s="7">
        <v>141500000</v>
      </c>
      <c r="J34" s="7">
        <v>82072300</v>
      </c>
      <c r="K34" s="7">
        <v>17806251.809999999</v>
      </c>
      <c r="L34" s="7">
        <v>-26510818.319999993</v>
      </c>
      <c r="M34" s="7">
        <f>Table1[[#This Row],[Profit (EBIT)]] * (1 - 11%)</f>
        <v>-23594628.304799993</v>
      </c>
      <c r="N34" s="9">
        <f>Table1[[#This Row],[Net Sales Actual]]/Table1[[#This Row],[Net Sales Target]]*100%</f>
        <v>0.58001625441696114</v>
      </c>
      <c r="O34" s="9" t="str">
        <f>IF(Table1[[#This Row],[% Achievement]]&gt;=100%, "Achieved",
 IF(Table1[[#This Row],[% Achievement]]&gt;=50%, "Almost Achieve",
 IF(Table1[[#This Row],[% Achievement]]&gt;=0, "Needs Improvement",
 "Bad")))</f>
        <v>Almost Achieve</v>
      </c>
      <c r="P34" s="7">
        <f>Table1[[#This Row],[Net Sales Actual]] - Table1[[#This Row],[Net Sales Target]]</f>
        <v>-59427700</v>
      </c>
      <c r="Q34" s="7" t="str">
        <f>IF(Table1[[#This Row],[Profit]] &gt; 0, "Profit", "Loss")</f>
        <v>Loss</v>
      </c>
      <c r="R34" s="9">
        <f>Table1[[#This Row],[Salary Cost]]/Table1[[#This Row],[Net Sales Actual]]</f>
        <v>0.21695811875626733</v>
      </c>
      <c r="S34" s="9" t="str">
        <f>IF(Table1[[#This Row],[Salary Ratio]] &lt; 0.15, "Efficient",
 IF(Table1[[#This Row],[Salary Ratio]] &lt;= 0.25, "Needs Attention",
 "Too High"))</f>
        <v>Needs Attention</v>
      </c>
      <c r="T34" s="9">
        <f>Table1[[#This Row],[Profit (EBIT)]]/Table1[[#This Row],[Net Sales Actual]]</f>
        <v>-0.32301785523252052</v>
      </c>
      <c r="U34" s="7" t="str">
        <f>IF(Table1[[#This Row],[Profit Ratio]] &gt; 0.15, "Healthy",
 IF(Table1[[#This Row],[Profit Ratio]] &gt;= 0.05, "Moderate",
 "Low"))</f>
        <v>Low</v>
      </c>
      <c r="V34" s="7">
        <f ca="1">DATEDIF(Table1[[#This Row],[Store Open Date]], TODAY(), "d")</f>
        <v>809</v>
      </c>
      <c r="W34" s="7">
        <f ca="1">INT(Table1[[#This Row],[Store Age (Days)]] / 30)</f>
        <v>26</v>
      </c>
      <c r="X34" s="7" t="str">
        <f ca="1">IF(Table1[[#This Row],[Store Age (Months)]] &lt; 12, "&lt;12",
 IF(Table1[[#This Row],[Store Age (Months)]] &lt; 24, "12–24",
 "&gt;24"))</f>
        <v>&gt;24</v>
      </c>
    </row>
    <row r="35" spans="1:24" x14ac:dyDescent="0.2">
      <c r="A35" s="4">
        <v>1</v>
      </c>
      <c r="B35" s="4" t="str">
        <f t="shared" si="0"/>
        <v>January</v>
      </c>
      <c r="C35" s="1" t="s">
        <v>42</v>
      </c>
      <c r="D35" s="1" t="s">
        <v>962</v>
      </c>
      <c r="E35" s="1" t="s">
        <v>483</v>
      </c>
      <c r="F35" s="1" t="s">
        <v>896</v>
      </c>
      <c r="G35" s="1" t="s">
        <v>923</v>
      </c>
      <c r="H35" s="6">
        <v>45090</v>
      </c>
      <c r="I35" s="7">
        <v>234768000</v>
      </c>
      <c r="J35" s="7">
        <v>189033050</v>
      </c>
      <c r="K35" s="7">
        <v>23995114.329999998</v>
      </c>
      <c r="L35" s="7">
        <v>8284928.740000017</v>
      </c>
      <c r="M35" s="7">
        <f>Table1[[#This Row],[Profit (EBIT)]] * (1 - 11%)</f>
        <v>7373586.5786000155</v>
      </c>
      <c r="N35" s="9">
        <f>Table1[[#This Row],[Net Sales Actual]]/Table1[[#This Row],[Net Sales Target]]*100%</f>
        <v>0.80519086928371841</v>
      </c>
      <c r="O35" s="9" t="str">
        <f>IF(Table1[[#This Row],[% Achievement]]&gt;=100%, "Achieved",
 IF(Table1[[#This Row],[% Achievement]]&gt;=50%, "Almost Achieve",
 IF(Table1[[#This Row],[% Achievement]]&gt;=0, "Needs Improvement",
 "Bad")))</f>
        <v>Almost Achieve</v>
      </c>
      <c r="P35" s="7">
        <f>Table1[[#This Row],[Net Sales Actual]] - Table1[[#This Row],[Net Sales Target]]</f>
        <v>-45734950</v>
      </c>
      <c r="Q35" s="7" t="str">
        <f>IF(Table1[[#This Row],[Profit]] &gt; 0, "Profit", "Loss")</f>
        <v>Profit</v>
      </c>
      <c r="R35" s="9">
        <f>Table1[[#This Row],[Salary Cost]]/Table1[[#This Row],[Net Sales Actual]]</f>
        <v>0.12693607985481903</v>
      </c>
      <c r="S35" s="9" t="str">
        <f>IF(Table1[[#This Row],[Salary Ratio]] &lt; 0.15, "Efficient",
 IF(Table1[[#This Row],[Salary Ratio]] &lt;= 0.25, "Needs Attention",
 "Too High"))</f>
        <v>Efficient</v>
      </c>
      <c r="T35" s="9">
        <f>Table1[[#This Row],[Profit (EBIT)]]/Table1[[#This Row],[Net Sales Actual]]</f>
        <v>4.3827937707189388E-2</v>
      </c>
      <c r="U35" s="7" t="str">
        <f>IF(Table1[[#This Row],[Profit Ratio]] &gt; 0.15, "Healthy",
 IF(Table1[[#This Row],[Profit Ratio]] &gt;= 0.05, "Moderate",
 "Low"))</f>
        <v>Low</v>
      </c>
      <c r="V35" s="7">
        <f ca="1">DATEDIF(Table1[[#This Row],[Store Open Date]], TODAY(), "d")</f>
        <v>842</v>
      </c>
      <c r="W35" s="7">
        <f ca="1">INT(Table1[[#This Row],[Store Age (Days)]] / 30)</f>
        <v>28</v>
      </c>
      <c r="X35" s="7" t="str">
        <f ca="1">IF(Table1[[#This Row],[Store Age (Months)]] &lt; 12, "&lt;12",
 IF(Table1[[#This Row],[Store Age (Months)]] &lt; 24, "12–24",
 "&gt;24"))</f>
        <v>&gt;24</v>
      </c>
    </row>
    <row r="36" spans="1:24" x14ac:dyDescent="0.2">
      <c r="A36" s="4">
        <v>1</v>
      </c>
      <c r="B36" s="4" t="str">
        <f t="shared" si="0"/>
        <v>January</v>
      </c>
      <c r="C36" s="1" t="s">
        <v>43</v>
      </c>
      <c r="D36" s="1" t="s">
        <v>963</v>
      </c>
      <c r="E36" s="1" t="s">
        <v>484</v>
      </c>
      <c r="F36" s="1" t="s">
        <v>896</v>
      </c>
      <c r="G36" s="1" t="s">
        <v>923</v>
      </c>
      <c r="H36" s="6">
        <v>45103</v>
      </c>
      <c r="I36" s="7">
        <v>137500000</v>
      </c>
      <c r="J36" s="7">
        <v>128945500</v>
      </c>
      <c r="K36" s="7">
        <v>20063091.460000001</v>
      </c>
      <c r="L36" s="7">
        <v>2515921.1600000076</v>
      </c>
      <c r="M36" s="7">
        <f>Table1[[#This Row],[Profit (EBIT)]] * (1 - 11%)</f>
        <v>2239169.8324000067</v>
      </c>
      <c r="N36" s="9">
        <f>Table1[[#This Row],[Net Sales Actual]]/Table1[[#This Row],[Net Sales Target]]*100%</f>
        <v>0.93778545454545459</v>
      </c>
      <c r="O36" s="9" t="str">
        <f>IF(Table1[[#This Row],[% Achievement]]&gt;=100%, "Achieved",
 IF(Table1[[#This Row],[% Achievement]]&gt;=50%, "Almost Achieve",
 IF(Table1[[#This Row],[% Achievement]]&gt;=0, "Needs Improvement",
 "Bad")))</f>
        <v>Almost Achieve</v>
      </c>
      <c r="P36" s="7">
        <f>Table1[[#This Row],[Net Sales Actual]] - Table1[[#This Row],[Net Sales Target]]</f>
        <v>-8554500</v>
      </c>
      <c r="Q36" s="7" t="str">
        <f>IF(Table1[[#This Row],[Profit]] &gt; 0, "Profit", "Loss")</f>
        <v>Profit</v>
      </c>
      <c r="R36" s="9">
        <f>Table1[[#This Row],[Salary Cost]]/Table1[[#This Row],[Net Sales Actual]]</f>
        <v>0.15559357604569374</v>
      </c>
      <c r="S36" s="9" t="str">
        <f>IF(Table1[[#This Row],[Salary Ratio]] &lt; 0.15, "Efficient",
 IF(Table1[[#This Row],[Salary Ratio]] &lt;= 0.25, "Needs Attention",
 "Too High"))</f>
        <v>Needs Attention</v>
      </c>
      <c r="T36" s="9">
        <f>Table1[[#This Row],[Profit (EBIT)]]/Table1[[#This Row],[Net Sales Actual]]</f>
        <v>1.95115080402186E-2</v>
      </c>
      <c r="U36" s="7" t="str">
        <f>IF(Table1[[#This Row],[Profit Ratio]] &gt; 0.15, "Healthy",
 IF(Table1[[#This Row],[Profit Ratio]] &gt;= 0.05, "Moderate",
 "Low"))</f>
        <v>Low</v>
      </c>
      <c r="V36" s="7">
        <f ca="1">DATEDIF(Table1[[#This Row],[Store Open Date]], TODAY(), "d")</f>
        <v>829</v>
      </c>
      <c r="W36" s="7">
        <f ca="1">INT(Table1[[#This Row],[Store Age (Days)]] / 30)</f>
        <v>27</v>
      </c>
      <c r="X36" s="7" t="str">
        <f ca="1">IF(Table1[[#This Row],[Store Age (Months)]] &lt; 12, "&lt;12",
 IF(Table1[[#This Row],[Store Age (Months)]] &lt; 24, "12–24",
 "&gt;24"))</f>
        <v>&gt;24</v>
      </c>
    </row>
    <row r="37" spans="1:24" x14ac:dyDescent="0.2">
      <c r="A37" s="4">
        <v>1</v>
      </c>
      <c r="B37" s="4" t="str">
        <f t="shared" si="0"/>
        <v>January</v>
      </c>
      <c r="C37" s="1" t="s">
        <v>44</v>
      </c>
      <c r="D37" s="1" t="s">
        <v>964</v>
      </c>
      <c r="E37" s="1" t="s">
        <v>485</v>
      </c>
      <c r="F37" s="1" t="s">
        <v>896</v>
      </c>
      <c r="G37" s="1" t="s">
        <v>923</v>
      </c>
      <c r="H37" s="6">
        <v>45122</v>
      </c>
      <c r="I37" s="7">
        <v>132700000</v>
      </c>
      <c r="J37" s="7">
        <v>108744300</v>
      </c>
      <c r="K37" s="7">
        <v>19106769.039999999</v>
      </c>
      <c r="L37" s="7">
        <v>-9492299.1799999941</v>
      </c>
      <c r="M37" s="7">
        <f>Table1[[#This Row],[Profit (EBIT)]] * (1 - 11%)</f>
        <v>-8448146.2701999955</v>
      </c>
      <c r="N37" s="9">
        <f>Table1[[#This Row],[Net Sales Actual]]/Table1[[#This Row],[Net Sales Target]]*100%</f>
        <v>0.81947475508666168</v>
      </c>
      <c r="O37" s="9" t="str">
        <f>IF(Table1[[#This Row],[% Achievement]]&gt;=100%, "Achieved",
 IF(Table1[[#This Row],[% Achievement]]&gt;=50%, "Almost Achieve",
 IF(Table1[[#This Row],[% Achievement]]&gt;=0, "Needs Improvement",
 "Bad")))</f>
        <v>Almost Achieve</v>
      </c>
      <c r="P37" s="7">
        <f>Table1[[#This Row],[Net Sales Actual]] - Table1[[#This Row],[Net Sales Target]]</f>
        <v>-23955700</v>
      </c>
      <c r="Q37" s="7" t="str">
        <f>IF(Table1[[#This Row],[Profit]] &gt; 0, "Profit", "Loss")</f>
        <v>Loss</v>
      </c>
      <c r="R37" s="9">
        <f>Table1[[#This Row],[Salary Cost]]/Table1[[#This Row],[Net Sales Actual]]</f>
        <v>0.17570363724811322</v>
      </c>
      <c r="S37" s="9" t="str">
        <f>IF(Table1[[#This Row],[Salary Ratio]] &lt; 0.15, "Efficient",
 IF(Table1[[#This Row],[Salary Ratio]] &lt;= 0.25, "Needs Attention",
 "Too High"))</f>
        <v>Needs Attention</v>
      </c>
      <c r="T37" s="9">
        <f>Table1[[#This Row],[Profit (EBIT)]]/Table1[[#This Row],[Net Sales Actual]]</f>
        <v>-8.7290084905599599E-2</v>
      </c>
      <c r="U37" s="7" t="str">
        <f>IF(Table1[[#This Row],[Profit Ratio]] &gt; 0.15, "Healthy",
 IF(Table1[[#This Row],[Profit Ratio]] &gt;= 0.05, "Moderate",
 "Low"))</f>
        <v>Low</v>
      </c>
      <c r="V37" s="7">
        <f ca="1">DATEDIF(Table1[[#This Row],[Store Open Date]], TODAY(), "d")</f>
        <v>810</v>
      </c>
      <c r="W37" s="7">
        <f ca="1">INT(Table1[[#This Row],[Store Age (Days)]] / 30)</f>
        <v>27</v>
      </c>
      <c r="X37" s="7" t="str">
        <f ca="1">IF(Table1[[#This Row],[Store Age (Months)]] &lt; 12, "&lt;12",
 IF(Table1[[#This Row],[Store Age (Months)]] &lt; 24, "12–24",
 "&gt;24"))</f>
        <v>&gt;24</v>
      </c>
    </row>
    <row r="38" spans="1:24" x14ac:dyDescent="0.2">
      <c r="A38" s="4">
        <v>1</v>
      </c>
      <c r="B38" s="4" t="str">
        <f t="shared" si="0"/>
        <v>January</v>
      </c>
      <c r="C38" s="1" t="s">
        <v>45</v>
      </c>
      <c r="D38" s="1" t="s">
        <v>965</v>
      </c>
      <c r="E38" s="1" t="s">
        <v>486</v>
      </c>
      <c r="F38" s="1" t="s">
        <v>896</v>
      </c>
      <c r="G38" s="1" t="s">
        <v>923</v>
      </c>
      <c r="H38" s="6">
        <v>45129</v>
      </c>
      <c r="I38" s="7">
        <v>132700000</v>
      </c>
      <c r="J38" s="7">
        <v>118058800</v>
      </c>
      <c r="K38" s="7">
        <v>15794406.48</v>
      </c>
      <c r="L38" s="7">
        <v>-4256134.1800000053</v>
      </c>
      <c r="M38" s="7">
        <f>Table1[[#This Row],[Profit (EBIT)]] * (1 - 11%)</f>
        <v>-3787959.4202000047</v>
      </c>
      <c r="N38" s="9">
        <f>Table1[[#This Row],[Net Sales Actual]]/Table1[[#This Row],[Net Sales Target]]*100%</f>
        <v>0.88966691785983421</v>
      </c>
      <c r="O38" s="9" t="str">
        <f>IF(Table1[[#This Row],[% Achievement]]&gt;=100%, "Achieved",
 IF(Table1[[#This Row],[% Achievement]]&gt;=50%, "Almost Achieve",
 IF(Table1[[#This Row],[% Achievement]]&gt;=0, "Needs Improvement",
 "Bad")))</f>
        <v>Almost Achieve</v>
      </c>
      <c r="P38" s="7">
        <f>Table1[[#This Row],[Net Sales Actual]] - Table1[[#This Row],[Net Sales Target]]</f>
        <v>-14641200</v>
      </c>
      <c r="Q38" s="7" t="str">
        <f>IF(Table1[[#This Row],[Profit]] &gt; 0, "Profit", "Loss")</f>
        <v>Loss</v>
      </c>
      <c r="R38" s="9">
        <f>Table1[[#This Row],[Salary Cost]]/Table1[[#This Row],[Net Sales Actual]]</f>
        <v>0.13378423700732178</v>
      </c>
      <c r="S38" s="9" t="str">
        <f>IF(Table1[[#This Row],[Salary Ratio]] &lt; 0.15, "Efficient",
 IF(Table1[[#This Row],[Salary Ratio]] &lt;= 0.25, "Needs Attention",
 "Too High"))</f>
        <v>Efficient</v>
      </c>
      <c r="T38" s="9">
        <f>Table1[[#This Row],[Profit (EBIT)]]/Table1[[#This Row],[Net Sales Actual]]</f>
        <v>-3.6050969347477743E-2</v>
      </c>
      <c r="U38" s="7" t="str">
        <f>IF(Table1[[#This Row],[Profit Ratio]] &gt; 0.15, "Healthy",
 IF(Table1[[#This Row],[Profit Ratio]] &gt;= 0.05, "Moderate",
 "Low"))</f>
        <v>Low</v>
      </c>
      <c r="V38" s="7">
        <f ca="1">DATEDIF(Table1[[#This Row],[Store Open Date]], TODAY(), "d")</f>
        <v>803</v>
      </c>
      <c r="W38" s="7">
        <f ca="1">INT(Table1[[#This Row],[Store Age (Days)]] / 30)</f>
        <v>26</v>
      </c>
      <c r="X38" s="7" t="str">
        <f ca="1">IF(Table1[[#This Row],[Store Age (Months)]] &lt; 12, "&lt;12",
 IF(Table1[[#This Row],[Store Age (Months)]] &lt; 24, "12–24",
 "&gt;24"))</f>
        <v>&gt;24</v>
      </c>
    </row>
    <row r="39" spans="1:24" x14ac:dyDescent="0.2">
      <c r="A39" s="4">
        <v>1</v>
      </c>
      <c r="B39" s="4" t="str">
        <f t="shared" si="0"/>
        <v>January</v>
      </c>
      <c r="C39" s="1" t="s">
        <v>46</v>
      </c>
      <c r="D39" s="1" t="s">
        <v>966</v>
      </c>
      <c r="E39" s="1" t="s">
        <v>487</v>
      </c>
      <c r="F39" s="1" t="s">
        <v>896</v>
      </c>
      <c r="G39" s="1" t="s">
        <v>923</v>
      </c>
      <c r="H39" s="6">
        <v>45260</v>
      </c>
      <c r="I39" s="7">
        <v>122700000</v>
      </c>
      <c r="J39" s="7">
        <v>117000300</v>
      </c>
      <c r="K39" s="7">
        <v>20844205.960000001</v>
      </c>
      <c r="L39" s="7">
        <v>-14925786.069999989</v>
      </c>
      <c r="M39" s="7">
        <f>Table1[[#This Row],[Profit (EBIT)]] * (1 - 11%)</f>
        <v>-13283949.60229999</v>
      </c>
      <c r="N39" s="9">
        <f>Table1[[#This Row],[Net Sales Actual]]/Table1[[#This Row],[Net Sales Target]]*100%</f>
        <v>0.95354767726161371</v>
      </c>
      <c r="O39" s="9" t="str">
        <f>IF(Table1[[#This Row],[% Achievement]]&gt;=100%, "Achieved",
 IF(Table1[[#This Row],[% Achievement]]&gt;=50%, "Almost Achieve",
 IF(Table1[[#This Row],[% Achievement]]&gt;=0, "Needs Improvement",
 "Bad")))</f>
        <v>Almost Achieve</v>
      </c>
      <c r="P39" s="7">
        <f>Table1[[#This Row],[Net Sales Actual]] - Table1[[#This Row],[Net Sales Target]]</f>
        <v>-5699700</v>
      </c>
      <c r="Q39" s="7" t="str">
        <f>IF(Table1[[#This Row],[Profit]] &gt; 0, "Profit", "Loss")</f>
        <v>Loss</v>
      </c>
      <c r="R39" s="9">
        <f>Table1[[#This Row],[Salary Cost]]/Table1[[#This Row],[Net Sales Actual]]</f>
        <v>0.17815514968765039</v>
      </c>
      <c r="S39" s="9" t="str">
        <f>IF(Table1[[#This Row],[Salary Ratio]] &lt; 0.15, "Efficient",
 IF(Table1[[#This Row],[Salary Ratio]] &lt;= 0.25, "Needs Attention",
 "Too High"))</f>
        <v>Needs Attention</v>
      </c>
      <c r="T39" s="9">
        <f>Table1[[#This Row],[Profit (EBIT)]]/Table1[[#This Row],[Net Sales Actual]]</f>
        <v>-0.12757049400728024</v>
      </c>
      <c r="U39" s="7" t="str">
        <f>IF(Table1[[#This Row],[Profit Ratio]] &gt; 0.15, "Healthy",
 IF(Table1[[#This Row],[Profit Ratio]] &gt;= 0.05, "Moderate",
 "Low"))</f>
        <v>Low</v>
      </c>
      <c r="V39" s="7">
        <f ca="1">DATEDIF(Table1[[#This Row],[Store Open Date]], TODAY(), "d")</f>
        <v>672</v>
      </c>
      <c r="W39" s="7">
        <f ca="1">INT(Table1[[#This Row],[Store Age (Days)]] / 30)</f>
        <v>22</v>
      </c>
      <c r="X39" s="7" t="str">
        <f ca="1">IF(Table1[[#This Row],[Store Age (Months)]] &lt; 12, "&lt;12",
 IF(Table1[[#This Row],[Store Age (Months)]] &lt; 24, "12–24",
 "&gt;24"))</f>
        <v>12–24</v>
      </c>
    </row>
    <row r="40" spans="1:24" x14ac:dyDescent="0.2">
      <c r="A40" s="4">
        <v>1</v>
      </c>
      <c r="B40" s="4" t="str">
        <f t="shared" si="0"/>
        <v>January</v>
      </c>
      <c r="C40" s="1" t="s">
        <v>47</v>
      </c>
      <c r="D40" s="1" t="s">
        <v>967</v>
      </c>
      <c r="E40" s="1" t="s">
        <v>488</v>
      </c>
      <c r="F40" s="1" t="s">
        <v>896</v>
      </c>
      <c r="G40" s="1" t="s">
        <v>923</v>
      </c>
      <c r="H40" s="6">
        <v>45236</v>
      </c>
      <c r="I40" s="7">
        <v>122700000</v>
      </c>
      <c r="J40" s="7">
        <v>93902600</v>
      </c>
      <c r="K40" s="7">
        <v>15453473.800000001</v>
      </c>
      <c r="L40" s="7">
        <v>-9166129.8000000045</v>
      </c>
      <c r="M40" s="7">
        <f>Table1[[#This Row],[Profit (EBIT)]] * (1 - 11%)</f>
        <v>-8157855.5220000045</v>
      </c>
      <c r="N40" s="9">
        <f>Table1[[#This Row],[Net Sales Actual]]/Table1[[#This Row],[Net Sales Target]]*100%</f>
        <v>0.76530236348818259</v>
      </c>
      <c r="O40" s="9" t="str">
        <f>IF(Table1[[#This Row],[% Achievement]]&gt;=100%, "Achieved",
 IF(Table1[[#This Row],[% Achievement]]&gt;=50%, "Almost Achieve",
 IF(Table1[[#This Row],[% Achievement]]&gt;=0, "Needs Improvement",
 "Bad")))</f>
        <v>Almost Achieve</v>
      </c>
      <c r="P40" s="7">
        <f>Table1[[#This Row],[Net Sales Actual]] - Table1[[#This Row],[Net Sales Target]]</f>
        <v>-28797400</v>
      </c>
      <c r="Q40" s="7" t="str">
        <f>IF(Table1[[#This Row],[Profit]] &gt; 0, "Profit", "Loss")</f>
        <v>Loss</v>
      </c>
      <c r="R40" s="9">
        <f>Table1[[#This Row],[Salary Cost]]/Table1[[#This Row],[Net Sales Actual]]</f>
        <v>0.16456917912816046</v>
      </c>
      <c r="S40" s="9" t="str">
        <f>IF(Table1[[#This Row],[Salary Ratio]] &lt; 0.15, "Efficient",
 IF(Table1[[#This Row],[Salary Ratio]] &lt;= 0.25, "Needs Attention",
 "Too High"))</f>
        <v>Needs Attention</v>
      </c>
      <c r="T40" s="9">
        <f>Table1[[#This Row],[Profit (EBIT)]]/Table1[[#This Row],[Net Sales Actual]]</f>
        <v>-9.761316300081152E-2</v>
      </c>
      <c r="U40" s="7" t="str">
        <f>IF(Table1[[#This Row],[Profit Ratio]] &gt; 0.15, "Healthy",
 IF(Table1[[#This Row],[Profit Ratio]] &gt;= 0.05, "Moderate",
 "Low"))</f>
        <v>Low</v>
      </c>
      <c r="V40" s="7">
        <f ca="1">DATEDIF(Table1[[#This Row],[Store Open Date]], TODAY(), "d")</f>
        <v>696</v>
      </c>
      <c r="W40" s="7">
        <f ca="1">INT(Table1[[#This Row],[Store Age (Days)]] / 30)</f>
        <v>23</v>
      </c>
      <c r="X40" s="7" t="str">
        <f ca="1">IF(Table1[[#This Row],[Store Age (Months)]] &lt; 12, "&lt;12",
 IF(Table1[[#This Row],[Store Age (Months)]] &lt; 24, "12–24",
 "&gt;24"))</f>
        <v>12–24</v>
      </c>
    </row>
    <row r="41" spans="1:24" x14ac:dyDescent="0.2">
      <c r="A41" s="4">
        <v>1</v>
      </c>
      <c r="B41" s="4" t="str">
        <f t="shared" si="0"/>
        <v>January</v>
      </c>
      <c r="C41" s="1" t="s">
        <v>48</v>
      </c>
      <c r="D41" s="1" t="s">
        <v>968</v>
      </c>
      <c r="E41" s="1" t="s">
        <v>489</v>
      </c>
      <c r="F41" s="1" t="s">
        <v>896</v>
      </c>
      <c r="G41" s="1" t="s">
        <v>923</v>
      </c>
      <c r="H41" s="6">
        <v>45299</v>
      </c>
      <c r="I41" s="7">
        <v>122500000</v>
      </c>
      <c r="J41" s="7">
        <v>103137750</v>
      </c>
      <c r="K41" s="7">
        <v>18139058.120000001</v>
      </c>
      <c r="L41" s="7">
        <v>-16257389.359999992</v>
      </c>
      <c r="M41" s="7">
        <f>Table1[[#This Row],[Profit (EBIT)]] * (1 - 11%)</f>
        <v>-14469076.530399993</v>
      </c>
      <c r="N41" s="9">
        <f>Table1[[#This Row],[Net Sales Actual]]/Table1[[#This Row],[Net Sales Target]]*100%</f>
        <v>0.84194081632653062</v>
      </c>
      <c r="O41" s="9" t="str">
        <f>IF(Table1[[#This Row],[% Achievement]]&gt;=100%, "Achieved",
 IF(Table1[[#This Row],[% Achievement]]&gt;=50%, "Almost Achieve",
 IF(Table1[[#This Row],[% Achievement]]&gt;=0, "Needs Improvement",
 "Bad")))</f>
        <v>Almost Achieve</v>
      </c>
      <c r="P41" s="7">
        <f>Table1[[#This Row],[Net Sales Actual]] - Table1[[#This Row],[Net Sales Target]]</f>
        <v>-19362250</v>
      </c>
      <c r="Q41" s="7" t="str">
        <f>IF(Table1[[#This Row],[Profit]] &gt; 0, "Profit", "Loss")</f>
        <v>Loss</v>
      </c>
      <c r="R41" s="9">
        <f>Table1[[#This Row],[Salary Cost]]/Table1[[#This Row],[Net Sales Actual]]</f>
        <v>0.17587215272778398</v>
      </c>
      <c r="S41" s="9" t="str">
        <f>IF(Table1[[#This Row],[Salary Ratio]] &lt; 0.15, "Efficient",
 IF(Table1[[#This Row],[Salary Ratio]] &lt;= 0.25, "Needs Attention",
 "Too High"))</f>
        <v>Needs Attention</v>
      </c>
      <c r="T41" s="9">
        <f>Table1[[#This Row],[Profit (EBIT)]]/Table1[[#This Row],[Net Sales Actual]]</f>
        <v>-0.15762792343249676</v>
      </c>
      <c r="U41" s="7" t="str">
        <f>IF(Table1[[#This Row],[Profit Ratio]] &gt; 0.15, "Healthy",
 IF(Table1[[#This Row],[Profit Ratio]] &gt;= 0.05, "Moderate",
 "Low"))</f>
        <v>Low</v>
      </c>
      <c r="V41" s="7">
        <f ca="1">DATEDIF(Table1[[#This Row],[Store Open Date]], TODAY(), "d")</f>
        <v>633</v>
      </c>
      <c r="W41" s="7">
        <f ca="1">INT(Table1[[#This Row],[Store Age (Days)]] / 30)</f>
        <v>21</v>
      </c>
      <c r="X41" s="7" t="str">
        <f ca="1">IF(Table1[[#This Row],[Store Age (Months)]] &lt; 12, "&lt;12",
 IF(Table1[[#This Row],[Store Age (Months)]] &lt; 24, "12–24",
 "&gt;24"))</f>
        <v>12–24</v>
      </c>
    </row>
    <row r="42" spans="1:24" x14ac:dyDescent="0.2">
      <c r="A42" s="4">
        <v>1</v>
      </c>
      <c r="B42" s="4" t="str">
        <f t="shared" si="0"/>
        <v>January</v>
      </c>
      <c r="C42" s="1" t="s">
        <v>49</v>
      </c>
      <c r="D42" s="1" t="s">
        <v>969</v>
      </c>
      <c r="E42" s="1" t="s">
        <v>490</v>
      </c>
      <c r="F42" s="1" t="s">
        <v>896</v>
      </c>
      <c r="G42" s="1" t="s">
        <v>923</v>
      </c>
      <c r="H42" s="6">
        <v>45351</v>
      </c>
      <c r="I42" s="7">
        <v>127500000</v>
      </c>
      <c r="J42" s="7">
        <v>114894500</v>
      </c>
      <c r="K42" s="7">
        <v>19827006.66</v>
      </c>
      <c r="L42" s="7">
        <v>-5898007.3799999878</v>
      </c>
      <c r="M42" s="7">
        <f>Table1[[#This Row],[Profit (EBIT)]] * (1 - 11%)</f>
        <v>-5249226.5681999894</v>
      </c>
      <c r="N42" s="9">
        <f>Table1[[#This Row],[Net Sales Actual]]/Table1[[#This Row],[Net Sales Target]]*100%</f>
        <v>0.90113333333333334</v>
      </c>
      <c r="O42" s="9" t="str">
        <f>IF(Table1[[#This Row],[% Achievement]]&gt;=100%, "Achieved",
 IF(Table1[[#This Row],[% Achievement]]&gt;=50%, "Almost Achieve",
 IF(Table1[[#This Row],[% Achievement]]&gt;=0, "Needs Improvement",
 "Bad")))</f>
        <v>Almost Achieve</v>
      </c>
      <c r="P42" s="7">
        <f>Table1[[#This Row],[Net Sales Actual]] - Table1[[#This Row],[Net Sales Target]]</f>
        <v>-12605500</v>
      </c>
      <c r="Q42" s="7" t="str">
        <f>IF(Table1[[#This Row],[Profit]] &gt; 0, "Profit", "Loss")</f>
        <v>Loss</v>
      </c>
      <c r="R42" s="9">
        <f>Table1[[#This Row],[Salary Cost]]/Table1[[#This Row],[Net Sales Actual]]</f>
        <v>0.17256706509014791</v>
      </c>
      <c r="S42" s="9" t="str">
        <f>IF(Table1[[#This Row],[Salary Ratio]] &lt; 0.15, "Efficient",
 IF(Table1[[#This Row],[Salary Ratio]] &lt;= 0.25, "Needs Attention",
 "Too High"))</f>
        <v>Needs Attention</v>
      </c>
      <c r="T42" s="9">
        <f>Table1[[#This Row],[Profit (EBIT)]]/Table1[[#This Row],[Net Sales Actual]]</f>
        <v>-5.1334114165603989E-2</v>
      </c>
      <c r="U42" s="7" t="str">
        <f>IF(Table1[[#This Row],[Profit Ratio]] &gt; 0.15, "Healthy",
 IF(Table1[[#This Row],[Profit Ratio]] &gt;= 0.05, "Moderate",
 "Low"))</f>
        <v>Low</v>
      </c>
      <c r="V42" s="7">
        <f ca="1">DATEDIF(Table1[[#This Row],[Store Open Date]], TODAY(), "d")</f>
        <v>581</v>
      </c>
      <c r="W42" s="7">
        <f ca="1">INT(Table1[[#This Row],[Store Age (Days)]] / 30)</f>
        <v>19</v>
      </c>
      <c r="X42" s="7" t="str">
        <f ca="1">IF(Table1[[#This Row],[Store Age (Months)]] &lt; 12, "&lt;12",
 IF(Table1[[#This Row],[Store Age (Months)]] &lt; 24, "12–24",
 "&gt;24"))</f>
        <v>12–24</v>
      </c>
    </row>
    <row r="43" spans="1:24" x14ac:dyDescent="0.2">
      <c r="A43" s="4">
        <v>1</v>
      </c>
      <c r="B43" s="4" t="str">
        <f t="shared" si="0"/>
        <v>January</v>
      </c>
      <c r="C43" s="1" t="s">
        <v>50</v>
      </c>
      <c r="D43" s="1" t="s">
        <v>970</v>
      </c>
      <c r="E43" s="1" t="s">
        <v>491</v>
      </c>
      <c r="F43" s="1" t="s">
        <v>896</v>
      </c>
      <c r="G43" s="1" t="s">
        <v>923</v>
      </c>
      <c r="H43" s="6">
        <v>45382</v>
      </c>
      <c r="I43" s="7">
        <v>94700000</v>
      </c>
      <c r="J43" s="7">
        <v>86405450</v>
      </c>
      <c r="K43" s="7">
        <v>15508878.220000001</v>
      </c>
      <c r="L43" s="7">
        <v>-13385816.839999987</v>
      </c>
      <c r="M43" s="7">
        <f>Table1[[#This Row],[Profit (EBIT)]] * (1 - 11%)</f>
        <v>-11913376.987599988</v>
      </c>
      <c r="N43" s="9">
        <f>Table1[[#This Row],[Net Sales Actual]]/Table1[[#This Row],[Net Sales Target]]*100%</f>
        <v>0.91241235480464622</v>
      </c>
      <c r="O43" s="9" t="str">
        <f>IF(Table1[[#This Row],[% Achievement]]&gt;=100%, "Achieved",
 IF(Table1[[#This Row],[% Achievement]]&gt;=50%, "Almost Achieve",
 IF(Table1[[#This Row],[% Achievement]]&gt;=0, "Needs Improvement",
 "Bad")))</f>
        <v>Almost Achieve</v>
      </c>
      <c r="P43" s="7">
        <f>Table1[[#This Row],[Net Sales Actual]] - Table1[[#This Row],[Net Sales Target]]</f>
        <v>-8294550</v>
      </c>
      <c r="Q43" s="7" t="str">
        <f>IF(Table1[[#This Row],[Profit]] &gt; 0, "Profit", "Loss")</f>
        <v>Loss</v>
      </c>
      <c r="R43" s="9">
        <f>Table1[[#This Row],[Salary Cost]]/Table1[[#This Row],[Net Sales Actual]]</f>
        <v>0.17948958335382781</v>
      </c>
      <c r="S43" s="9" t="str">
        <f>IF(Table1[[#This Row],[Salary Ratio]] &lt; 0.15, "Efficient",
 IF(Table1[[#This Row],[Salary Ratio]] &lt;= 0.25, "Needs Attention",
 "Too High"))</f>
        <v>Needs Attention</v>
      </c>
      <c r="T43" s="9">
        <f>Table1[[#This Row],[Profit (EBIT)]]/Table1[[#This Row],[Net Sales Actual]]</f>
        <v>-0.15491866357966988</v>
      </c>
      <c r="U43" s="7" t="str">
        <f>IF(Table1[[#This Row],[Profit Ratio]] &gt; 0.15, "Healthy",
 IF(Table1[[#This Row],[Profit Ratio]] &gt;= 0.05, "Moderate",
 "Low"))</f>
        <v>Low</v>
      </c>
      <c r="V43" s="7">
        <f ca="1">DATEDIF(Table1[[#This Row],[Store Open Date]], TODAY(), "d")</f>
        <v>550</v>
      </c>
      <c r="W43" s="7">
        <f ca="1">INT(Table1[[#This Row],[Store Age (Days)]] / 30)</f>
        <v>18</v>
      </c>
      <c r="X43" s="7" t="str">
        <f ca="1">IF(Table1[[#This Row],[Store Age (Months)]] &lt; 12, "&lt;12",
 IF(Table1[[#This Row],[Store Age (Months)]] &lt; 24, "12–24",
 "&gt;24"))</f>
        <v>12–24</v>
      </c>
    </row>
    <row r="44" spans="1:24" x14ac:dyDescent="0.2">
      <c r="A44" s="4">
        <v>1</v>
      </c>
      <c r="B44" s="4" t="str">
        <f t="shared" si="0"/>
        <v>January</v>
      </c>
      <c r="C44" s="1" t="s">
        <v>51</v>
      </c>
      <c r="D44" s="1" t="s">
        <v>971</v>
      </c>
      <c r="E44" s="1" t="s">
        <v>492</v>
      </c>
      <c r="F44" s="1" t="s">
        <v>896</v>
      </c>
      <c r="G44" s="1" t="s">
        <v>923</v>
      </c>
      <c r="H44" s="6">
        <v>45276</v>
      </c>
      <c r="I44" s="7">
        <v>154800000</v>
      </c>
      <c r="J44" s="7">
        <v>148120790</v>
      </c>
      <c r="K44" s="7">
        <v>20808976.609999999</v>
      </c>
      <c r="L44" s="7">
        <v>12726180.059999989</v>
      </c>
      <c r="M44" s="7">
        <f>Table1[[#This Row],[Profit (EBIT)]] * (1 - 11%)</f>
        <v>11326300.25339999</v>
      </c>
      <c r="N44" s="9">
        <f>Table1[[#This Row],[Net Sales Actual]]/Table1[[#This Row],[Net Sales Target]]*100%</f>
        <v>0.95685264857881136</v>
      </c>
      <c r="O44" s="9" t="str">
        <f>IF(Table1[[#This Row],[% Achievement]]&gt;=100%, "Achieved",
 IF(Table1[[#This Row],[% Achievement]]&gt;=50%, "Almost Achieve",
 IF(Table1[[#This Row],[% Achievement]]&gt;=0, "Needs Improvement",
 "Bad")))</f>
        <v>Almost Achieve</v>
      </c>
      <c r="P44" s="7">
        <f>Table1[[#This Row],[Net Sales Actual]] - Table1[[#This Row],[Net Sales Target]]</f>
        <v>-6679210</v>
      </c>
      <c r="Q44" s="7" t="str">
        <f>IF(Table1[[#This Row],[Profit]] &gt; 0, "Profit", "Loss")</f>
        <v>Profit</v>
      </c>
      <c r="R44" s="9">
        <f>Table1[[#This Row],[Salary Cost]]/Table1[[#This Row],[Net Sales Actual]]</f>
        <v>0.14048653541477871</v>
      </c>
      <c r="S44" s="9" t="str">
        <f>IF(Table1[[#This Row],[Salary Ratio]] &lt; 0.15, "Efficient",
 IF(Table1[[#This Row],[Salary Ratio]] &lt;= 0.25, "Needs Attention",
 "Too High"))</f>
        <v>Efficient</v>
      </c>
      <c r="T44" s="9">
        <f>Table1[[#This Row],[Profit (EBIT)]]/Table1[[#This Row],[Net Sales Actual]]</f>
        <v>8.5917581589998196E-2</v>
      </c>
      <c r="U44" s="7" t="str">
        <f>IF(Table1[[#This Row],[Profit Ratio]] &gt; 0.15, "Healthy",
 IF(Table1[[#This Row],[Profit Ratio]] &gt;= 0.05, "Moderate",
 "Low"))</f>
        <v>Moderate</v>
      </c>
      <c r="V44" s="7">
        <f ca="1">DATEDIF(Table1[[#This Row],[Store Open Date]], TODAY(), "d")</f>
        <v>656</v>
      </c>
      <c r="W44" s="7">
        <f ca="1">INT(Table1[[#This Row],[Store Age (Days)]] / 30)</f>
        <v>21</v>
      </c>
      <c r="X44" s="7" t="str">
        <f ca="1">IF(Table1[[#This Row],[Store Age (Months)]] &lt; 12, "&lt;12",
 IF(Table1[[#This Row],[Store Age (Months)]] &lt; 24, "12–24",
 "&gt;24"))</f>
        <v>12–24</v>
      </c>
    </row>
    <row r="45" spans="1:24" x14ac:dyDescent="0.2">
      <c r="A45" s="4">
        <v>1</v>
      </c>
      <c r="B45" s="4" t="str">
        <f t="shared" si="0"/>
        <v>January</v>
      </c>
      <c r="C45" s="1" t="s">
        <v>52</v>
      </c>
      <c r="D45" s="1" t="s">
        <v>972</v>
      </c>
      <c r="E45" s="1" t="s">
        <v>493</v>
      </c>
      <c r="F45" s="1" t="s">
        <v>896</v>
      </c>
      <c r="G45" s="1" t="s">
        <v>923</v>
      </c>
      <c r="H45" s="6">
        <v>45351</v>
      </c>
      <c r="I45" s="7">
        <v>177500000</v>
      </c>
      <c r="J45" s="7">
        <v>169789100</v>
      </c>
      <c r="K45" s="7">
        <v>20250431.52</v>
      </c>
      <c r="L45" s="7">
        <v>13494598.470000003</v>
      </c>
      <c r="M45" s="7">
        <f>Table1[[#This Row],[Profit (EBIT)]] * (1 - 11%)</f>
        <v>12010192.638300002</v>
      </c>
      <c r="N45" s="9">
        <f>Table1[[#This Row],[Net Sales Actual]]/Table1[[#This Row],[Net Sales Target]]*100%</f>
        <v>0.95655830985915491</v>
      </c>
      <c r="O45" s="9" t="str">
        <f>IF(Table1[[#This Row],[% Achievement]]&gt;=100%, "Achieved",
 IF(Table1[[#This Row],[% Achievement]]&gt;=50%, "Almost Achieve",
 IF(Table1[[#This Row],[% Achievement]]&gt;=0, "Needs Improvement",
 "Bad")))</f>
        <v>Almost Achieve</v>
      </c>
      <c r="P45" s="7">
        <f>Table1[[#This Row],[Net Sales Actual]] - Table1[[#This Row],[Net Sales Target]]</f>
        <v>-7710900</v>
      </c>
      <c r="Q45" s="7" t="str">
        <f>IF(Table1[[#This Row],[Profit]] &gt; 0, "Profit", "Loss")</f>
        <v>Profit</v>
      </c>
      <c r="R45" s="9">
        <f>Table1[[#This Row],[Salary Cost]]/Table1[[#This Row],[Net Sales Actual]]</f>
        <v>0.11926814807310952</v>
      </c>
      <c r="S45" s="9" t="str">
        <f>IF(Table1[[#This Row],[Salary Ratio]] &lt; 0.15, "Efficient",
 IF(Table1[[#This Row],[Salary Ratio]] &lt;= 0.25, "Needs Attention",
 "Too High"))</f>
        <v>Efficient</v>
      </c>
      <c r="T45" s="9">
        <f>Table1[[#This Row],[Profit (EBIT)]]/Table1[[#This Row],[Net Sales Actual]]</f>
        <v>7.947859120520695E-2</v>
      </c>
      <c r="U45" s="7" t="str">
        <f>IF(Table1[[#This Row],[Profit Ratio]] &gt; 0.15, "Healthy",
 IF(Table1[[#This Row],[Profit Ratio]] &gt;= 0.05, "Moderate",
 "Low"))</f>
        <v>Moderate</v>
      </c>
      <c r="V45" s="7">
        <f ca="1">DATEDIF(Table1[[#This Row],[Store Open Date]], TODAY(), "d")</f>
        <v>581</v>
      </c>
      <c r="W45" s="7">
        <f ca="1">INT(Table1[[#This Row],[Store Age (Days)]] / 30)</f>
        <v>19</v>
      </c>
      <c r="X45" s="7" t="str">
        <f ca="1">IF(Table1[[#This Row],[Store Age (Months)]] &lt; 12, "&lt;12",
 IF(Table1[[#This Row],[Store Age (Months)]] &lt; 24, "12–24",
 "&gt;24"))</f>
        <v>12–24</v>
      </c>
    </row>
    <row r="46" spans="1:24" x14ac:dyDescent="0.2">
      <c r="A46" s="4">
        <v>1</v>
      </c>
      <c r="B46" s="4" t="str">
        <f t="shared" si="0"/>
        <v>January</v>
      </c>
      <c r="C46" s="1" t="s">
        <v>53</v>
      </c>
      <c r="D46" s="1" t="s">
        <v>973</v>
      </c>
      <c r="E46" s="1" t="s">
        <v>494</v>
      </c>
      <c r="F46" s="1" t="s">
        <v>896</v>
      </c>
      <c r="G46" s="1" t="s">
        <v>923</v>
      </c>
      <c r="H46" s="6">
        <v>45257</v>
      </c>
      <c r="I46" s="7">
        <v>122800000</v>
      </c>
      <c r="J46" s="7">
        <v>108293450</v>
      </c>
      <c r="K46" s="7">
        <v>17557212.420000002</v>
      </c>
      <c r="L46" s="7">
        <v>-1355626.2599999858</v>
      </c>
      <c r="M46" s="7">
        <f>Table1[[#This Row],[Profit (EBIT)]] * (1 - 11%)</f>
        <v>-1206507.3713999875</v>
      </c>
      <c r="N46" s="9">
        <f>Table1[[#This Row],[Net Sales Actual]]/Table1[[#This Row],[Net Sales Target]]*100%</f>
        <v>0.88186848534201956</v>
      </c>
      <c r="O46" s="9" t="str">
        <f>IF(Table1[[#This Row],[% Achievement]]&gt;=100%, "Achieved",
 IF(Table1[[#This Row],[% Achievement]]&gt;=50%, "Almost Achieve",
 IF(Table1[[#This Row],[% Achievement]]&gt;=0, "Needs Improvement",
 "Bad")))</f>
        <v>Almost Achieve</v>
      </c>
      <c r="P46" s="7">
        <f>Table1[[#This Row],[Net Sales Actual]] - Table1[[#This Row],[Net Sales Target]]</f>
        <v>-14506550</v>
      </c>
      <c r="Q46" s="7" t="str">
        <f>IF(Table1[[#This Row],[Profit]] &gt; 0, "Profit", "Loss")</f>
        <v>Loss</v>
      </c>
      <c r="R46" s="9">
        <f>Table1[[#This Row],[Salary Cost]]/Table1[[#This Row],[Net Sales Actual]]</f>
        <v>0.1621262635921194</v>
      </c>
      <c r="S46" s="9" t="str">
        <f>IF(Table1[[#This Row],[Salary Ratio]] &lt; 0.15, "Efficient",
 IF(Table1[[#This Row],[Salary Ratio]] &lt;= 0.25, "Needs Attention",
 "Too High"))</f>
        <v>Needs Attention</v>
      </c>
      <c r="T46" s="9">
        <f>Table1[[#This Row],[Profit (EBIT)]]/Table1[[#This Row],[Net Sales Actual]]</f>
        <v>-1.2518081749173064E-2</v>
      </c>
      <c r="U46" s="7" t="str">
        <f>IF(Table1[[#This Row],[Profit Ratio]] &gt; 0.15, "Healthy",
 IF(Table1[[#This Row],[Profit Ratio]] &gt;= 0.05, "Moderate",
 "Low"))</f>
        <v>Low</v>
      </c>
      <c r="V46" s="7">
        <f ca="1">DATEDIF(Table1[[#This Row],[Store Open Date]], TODAY(), "d")</f>
        <v>675</v>
      </c>
      <c r="W46" s="7">
        <f ca="1">INT(Table1[[#This Row],[Store Age (Days)]] / 30)</f>
        <v>22</v>
      </c>
      <c r="X46" s="7" t="str">
        <f ca="1">IF(Table1[[#This Row],[Store Age (Months)]] &lt; 12, "&lt;12",
 IF(Table1[[#This Row],[Store Age (Months)]] &lt; 24, "12–24",
 "&gt;24"))</f>
        <v>12–24</v>
      </c>
    </row>
    <row r="47" spans="1:24" x14ac:dyDescent="0.2">
      <c r="A47" s="4">
        <v>1</v>
      </c>
      <c r="B47" s="4" t="str">
        <f t="shared" si="0"/>
        <v>January</v>
      </c>
      <c r="C47" s="1" t="s">
        <v>54</v>
      </c>
      <c r="D47" s="1" t="s">
        <v>974</v>
      </c>
      <c r="E47" s="1" t="s">
        <v>495</v>
      </c>
      <c r="F47" s="1" t="s">
        <v>897</v>
      </c>
      <c r="G47" s="1" t="s">
        <v>923</v>
      </c>
      <c r="H47" s="6">
        <v>44774</v>
      </c>
      <c r="I47" s="7">
        <v>190489976</v>
      </c>
      <c r="J47" s="7">
        <v>170210670</v>
      </c>
      <c r="K47" s="7">
        <v>21208848.239999998</v>
      </c>
      <c r="L47" s="7">
        <v>25480380.129999999</v>
      </c>
      <c r="M47" s="7">
        <f>Table1[[#This Row],[Profit (EBIT)]] * (1 - 11%)</f>
        <v>22677538.315699998</v>
      </c>
      <c r="N47" s="9">
        <f>Table1[[#This Row],[Net Sales Actual]]/Table1[[#This Row],[Net Sales Target]]*100%</f>
        <v>0.89354134833845533</v>
      </c>
      <c r="O47" s="9" t="str">
        <f>IF(Table1[[#This Row],[% Achievement]]&gt;=100%, "Achieved",
 IF(Table1[[#This Row],[% Achievement]]&gt;=50%, "Almost Achieve",
 IF(Table1[[#This Row],[% Achievement]]&gt;=0, "Needs Improvement",
 "Bad")))</f>
        <v>Almost Achieve</v>
      </c>
      <c r="P47" s="7">
        <f>Table1[[#This Row],[Net Sales Actual]] - Table1[[#This Row],[Net Sales Target]]</f>
        <v>-20279306</v>
      </c>
      <c r="Q47" s="7" t="str">
        <f>IF(Table1[[#This Row],[Profit]] &gt; 0, "Profit", "Loss")</f>
        <v>Profit</v>
      </c>
      <c r="R47" s="9">
        <f>Table1[[#This Row],[Salary Cost]]/Table1[[#This Row],[Net Sales Actual]]</f>
        <v>0.12460351774656664</v>
      </c>
      <c r="S47" s="9" t="str">
        <f>IF(Table1[[#This Row],[Salary Ratio]] &lt; 0.15, "Efficient",
 IF(Table1[[#This Row],[Salary Ratio]] &lt;= 0.25, "Needs Attention",
 "Too High"))</f>
        <v>Efficient</v>
      </c>
      <c r="T47" s="9">
        <f>Table1[[#This Row],[Profit (EBIT)]]/Table1[[#This Row],[Net Sales Actual]]</f>
        <v>0.14969907662075474</v>
      </c>
      <c r="U47" s="7" t="str">
        <f>IF(Table1[[#This Row],[Profit Ratio]] &gt; 0.15, "Healthy",
 IF(Table1[[#This Row],[Profit Ratio]] &gt;= 0.05, "Moderate",
 "Low"))</f>
        <v>Moderate</v>
      </c>
      <c r="V47" s="7">
        <f ca="1">DATEDIF(Table1[[#This Row],[Store Open Date]], TODAY(), "d")</f>
        <v>1158</v>
      </c>
      <c r="W47" s="7">
        <f ca="1">INT(Table1[[#This Row],[Store Age (Days)]] / 30)</f>
        <v>38</v>
      </c>
      <c r="X47" s="7" t="str">
        <f ca="1">IF(Table1[[#This Row],[Store Age (Months)]] &lt; 12, "&lt;12",
 IF(Table1[[#This Row],[Store Age (Months)]] &lt; 24, "12–24",
 "&gt;24"))</f>
        <v>&gt;24</v>
      </c>
    </row>
    <row r="48" spans="1:24" x14ac:dyDescent="0.2">
      <c r="A48" s="4">
        <v>1</v>
      </c>
      <c r="B48" s="4" t="str">
        <f t="shared" si="0"/>
        <v>January</v>
      </c>
      <c r="C48" s="1" t="s">
        <v>55</v>
      </c>
      <c r="D48" s="1" t="s">
        <v>975</v>
      </c>
      <c r="E48" s="1" t="s">
        <v>496</v>
      </c>
      <c r="F48" s="1" t="s">
        <v>898</v>
      </c>
      <c r="G48" s="1" t="s">
        <v>923</v>
      </c>
      <c r="H48" s="6">
        <v>45200</v>
      </c>
      <c r="I48" s="7">
        <v>122145381</v>
      </c>
      <c r="J48" s="7">
        <v>110511320</v>
      </c>
      <c r="K48" s="7">
        <v>20137332</v>
      </c>
      <c r="L48" s="7">
        <v>-13354845</v>
      </c>
      <c r="M48" s="7">
        <f>Table1[[#This Row],[Profit (EBIT)]] * (1 - 11%)</f>
        <v>-11885812.050000001</v>
      </c>
      <c r="N48" s="9">
        <f>Table1[[#This Row],[Net Sales Actual]]/Table1[[#This Row],[Net Sales Target]]*100%</f>
        <v>0.90475234589509368</v>
      </c>
      <c r="O48" s="9" t="str">
        <f>IF(Table1[[#This Row],[% Achievement]]&gt;=100%, "Achieved",
 IF(Table1[[#This Row],[% Achievement]]&gt;=50%, "Almost Achieve",
 IF(Table1[[#This Row],[% Achievement]]&gt;=0, "Needs Improvement",
 "Bad")))</f>
        <v>Almost Achieve</v>
      </c>
      <c r="P48" s="7">
        <f>Table1[[#This Row],[Net Sales Actual]] - Table1[[#This Row],[Net Sales Target]]</f>
        <v>-11634061</v>
      </c>
      <c r="Q48" s="7" t="str">
        <f>IF(Table1[[#This Row],[Profit]] &gt; 0, "Profit", "Loss")</f>
        <v>Loss</v>
      </c>
      <c r="R48" s="9">
        <f>Table1[[#This Row],[Salary Cost]]/Table1[[#This Row],[Net Sales Actual]]</f>
        <v>0.18221963143685191</v>
      </c>
      <c r="S48" s="9" t="str">
        <f>IF(Table1[[#This Row],[Salary Ratio]] &lt; 0.15, "Efficient",
 IF(Table1[[#This Row],[Salary Ratio]] &lt;= 0.25, "Needs Attention",
 "Too High"))</f>
        <v>Needs Attention</v>
      </c>
      <c r="T48" s="9">
        <f>Table1[[#This Row],[Profit (EBIT)]]/Table1[[#This Row],[Net Sales Actual]]</f>
        <v>-0.12084594591757659</v>
      </c>
      <c r="U48" s="7" t="str">
        <f>IF(Table1[[#This Row],[Profit Ratio]] &gt; 0.15, "Healthy",
 IF(Table1[[#This Row],[Profit Ratio]] &gt;= 0.05, "Moderate",
 "Low"))</f>
        <v>Low</v>
      </c>
      <c r="V48" s="7">
        <f ca="1">DATEDIF(Table1[[#This Row],[Store Open Date]], TODAY(), "d")</f>
        <v>732</v>
      </c>
      <c r="W48" s="7">
        <f ca="1">INT(Table1[[#This Row],[Store Age (Days)]] / 30)</f>
        <v>24</v>
      </c>
      <c r="X48" s="7" t="str">
        <f ca="1">IF(Table1[[#This Row],[Store Age (Months)]] &lt; 12, "&lt;12",
 IF(Table1[[#This Row],[Store Age (Months)]] &lt; 24, "12–24",
 "&gt;24"))</f>
        <v>&gt;24</v>
      </c>
    </row>
    <row r="49" spans="1:24" x14ac:dyDescent="0.2">
      <c r="A49" s="4">
        <v>1</v>
      </c>
      <c r="B49" s="4" t="str">
        <f t="shared" si="0"/>
        <v>January</v>
      </c>
      <c r="C49" s="1" t="s">
        <v>56</v>
      </c>
      <c r="D49" s="1" t="s">
        <v>976</v>
      </c>
      <c r="E49" s="1" t="s">
        <v>497</v>
      </c>
      <c r="F49" s="1" t="s">
        <v>898</v>
      </c>
      <c r="G49" s="1" t="s">
        <v>923</v>
      </c>
      <c r="H49" s="6">
        <v>45380</v>
      </c>
      <c r="I49" s="7">
        <v>102982635</v>
      </c>
      <c r="J49" s="7">
        <v>73786183</v>
      </c>
      <c r="K49" s="7">
        <v>16438704</v>
      </c>
      <c r="L49" s="7">
        <v>-15075728</v>
      </c>
      <c r="M49" s="7">
        <f>Table1[[#This Row],[Profit (EBIT)]] * (1 - 11%)</f>
        <v>-13417397.92</v>
      </c>
      <c r="N49" s="9">
        <f>Table1[[#This Row],[Net Sales Actual]]/Table1[[#This Row],[Net Sales Target]]*100%</f>
        <v>0.71649150364039527</v>
      </c>
      <c r="O49" s="9" t="str">
        <f>IF(Table1[[#This Row],[% Achievement]]&gt;=100%, "Achieved",
 IF(Table1[[#This Row],[% Achievement]]&gt;=50%, "Almost Achieve",
 IF(Table1[[#This Row],[% Achievement]]&gt;=0, "Needs Improvement",
 "Bad")))</f>
        <v>Almost Achieve</v>
      </c>
      <c r="P49" s="7">
        <f>Table1[[#This Row],[Net Sales Actual]] - Table1[[#This Row],[Net Sales Target]]</f>
        <v>-29196452</v>
      </c>
      <c r="Q49" s="7" t="str">
        <f>IF(Table1[[#This Row],[Profit]] &gt; 0, "Profit", "Loss")</f>
        <v>Loss</v>
      </c>
      <c r="R49" s="9">
        <f>Table1[[#This Row],[Salary Cost]]/Table1[[#This Row],[Net Sales Actual]]</f>
        <v>0.22278837760180656</v>
      </c>
      <c r="S49" s="9" t="str">
        <f>IF(Table1[[#This Row],[Salary Ratio]] &lt; 0.15, "Efficient",
 IF(Table1[[#This Row],[Salary Ratio]] &lt;= 0.25, "Needs Attention",
 "Too High"))</f>
        <v>Needs Attention</v>
      </c>
      <c r="T49" s="9">
        <f>Table1[[#This Row],[Profit (EBIT)]]/Table1[[#This Row],[Net Sales Actual]]</f>
        <v>-0.20431640975384241</v>
      </c>
      <c r="U49" s="7" t="str">
        <f>IF(Table1[[#This Row],[Profit Ratio]] &gt; 0.15, "Healthy",
 IF(Table1[[#This Row],[Profit Ratio]] &gt;= 0.05, "Moderate",
 "Low"))</f>
        <v>Low</v>
      </c>
      <c r="V49" s="7">
        <f ca="1">DATEDIF(Table1[[#This Row],[Store Open Date]], TODAY(), "d")</f>
        <v>552</v>
      </c>
      <c r="W49" s="7">
        <f ca="1">INT(Table1[[#This Row],[Store Age (Days)]] / 30)</f>
        <v>18</v>
      </c>
      <c r="X49" s="7" t="str">
        <f ca="1">IF(Table1[[#This Row],[Store Age (Months)]] &lt; 12, "&lt;12",
 IF(Table1[[#This Row],[Store Age (Months)]] &lt; 24, "12–24",
 "&gt;24"))</f>
        <v>12–24</v>
      </c>
    </row>
    <row r="50" spans="1:24" x14ac:dyDescent="0.2">
      <c r="A50" s="4">
        <v>1</v>
      </c>
      <c r="B50" s="4" t="str">
        <f t="shared" si="0"/>
        <v>January</v>
      </c>
      <c r="C50" s="1" t="s">
        <v>57</v>
      </c>
      <c r="D50" s="1" t="s">
        <v>977</v>
      </c>
      <c r="E50" s="1" t="s">
        <v>498</v>
      </c>
      <c r="F50" s="1" t="s">
        <v>897</v>
      </c>
      <c r="G50" s="1" t="s">
        <v>923</v>
      </c>
      <c r="H50" s="6">
        <v>45275</v>
      </c>
      <c r="I50" s="7">
        <v>103903623</v>
      </c>
      <c r="J50" s="7">
        <v>83964300</v>
      </c>
      <c r="K50" s="7">
        <v>14409888.960000001</v>
      </c>
      <c r="L50" s="7">
        <v>-13835932.109999994</v>
      </c>
      <c r="M50" s="7">
        <f>Table1[[#This Row],[Profit (EBIT)]] * (1 - 11%)</f>
        <v>-12313979.577899994</v>
      </c>
      <c r="N50" s="9">
        <f>Table1[[#This Row],[Net Sales Actual]]/Table1[[#This Row],[Net Sales Target]]*100%</f>
        <v>0.80809790434352802</v>
      </c>
      <c r="O50" s="9" t="str">
        <f>IF(Table1[[#This Row],[% Achievement]]&gt;=100%, "Achieved",
 IF(Table1[[#This Row],[% Achievement]]&gt;=50%, "Almost Achieve",
 IF(Table1[[#This Row],[% Achievement]]&gt;=0, "Needs Improvement",
 "Bad")))</f>
        <v>Almost Achieve</v>
      </c>
      <c r="P50" s="7">
        <f>Table1[[#This Row],[Net Sales Actual]] - Table1[[#This Row],[Net Sales Target]]</f>
        <v>-19939323</v>
      </c>
      <c r="Q50" s="7" t="str">
        <f>IF(Table1[[#This Row],[Profit]] &gt; 0, "Profit", "Loss")</f>
        <v>Loss</v>
      </c>
      <c r="R50" s="9">
        <f>Table1[[#This Row],[Salary Cost]]/Table1[[#This Row],[Net Sales Actual]]</f>
        <v>0.17161923531786724</v>
      </c>
      <c r="S50" s="9" t="str">
        <f>IF(Table1[[#This Row],[Salary Ratio]] &lt; 0.15, "Efficient",
 IF(Table1[[#This Row],[Salary Ratio]] &lt;= 0.25, "Needs Attention",
 "Too High"))</f>
        <v>Needs Attention</v>
      </c>
      <c r="T50" s="9">
        <f>Table1[[#This Row],[Profit (EBIT)]]/Table1[[#This Row],[Net Sales Actual]]</f>
        <v>-0.164783510491959</v>
      </c>
      <c r="U50" s="7" t="str">
        <f>IF(Table1[[#This Row],[Profit Ratio]] &gt; 0.15, "Healthy",
 IF(Table1[[#This Row],[Profit Ratio]] &gt;= 0.05, "Moderate",
 "Low"))</f>
        <v>Low</v>
      </c>
      <c r="V50" s="7">
        <f ca="1">DATEDIF(Table1[[#This Row],[Store Open Date]], TODAY(), "d")</f>
        <v>657</v>
      </c>
      <c r="W50" s="7">
        <f ca="1">INT(Table1[[#This Row],[Store Age (Days)]] / 30)</f>
        <v>21</v>
      </c>
      <c r="X50" s="7" t="str">
        <f ca="1">IF(Table1[[#This Row],[Store Age (Months)]] &lt; 12, "&lt;12",
 IF(Table1[[#This Row],[Store Age (Months)]] &lt; 24, "12–24",
 "&gt;24"))</f>
        <v>12–24</v>
      </c>
    </row>
    <row r="51" spans="1:24" x14ac:dyDescent="0.2">
      <c r="A51" s="4">
        <v>1</v>
      </c>
      <c r="B51" s="4" t="str">
        <f t="shared" si="0"/>
        <v>January</v>
      </c>
      <c r="C51" s="1" t="s">
        <v>58</v>
      </c>
      <c r="D51" s="1" t="s">
        <v>978</v>
      </c>
      <c r="E51" s="1" t="s">
        <v>499</v>
      </c>
      <c r="F51" s="1" t="s">
        <v>898</v>
      </c>
      <c r="G51" s="1" t="s">
        <v>923</v>
      </c>
      <c r="H51" s="6">
        <v>45254</v>
      </c>
      <c r="I51" s="7">
        <v>245671709</v>
      </c>
      <c r="J51" s="7">
        <v>272545587</v>
      </c>
      <c r="K51" s="7">
        <v>32715108</v>
      </c>
      <c r="L51" s="7">
        <v>-2843775</v>
      </c>
      <c r="M51" s="7">
        <f>Table1[[#This Row],[Profit (EBIT)]] * (1 - 11%)</f>
        <v>-2530959.75</v>
      </c>
      <c r="N51" s="9">
        <f>Table1[[#This Row],[Net Sales Actual]]/Table1[[#This Row],[Net Sales Target]]*100%</f>
        <v>1.1093893884216028</v>
      </c>
      <c r="O51" s="9" t="str">
        <f>IF(Table1[[#This Row],[% Achievement]]&gt;=100%, "Achieved",
 IF(Table1[[#This Row],[% Achievement]]&gt;=50%, "Almost Achieve",
 IF(Table1[[#This Row],[% Achievement]]&gt;=0, "Needs Improvement",
 "Bad")))</f>
        <v>Achieved</v>
      </c>
      <c r="P51" s="7">
        <f>Table1[[#This Row],[Net Sales Actual]] - Table1[[#This Row],[Net Sales Target]]</f>
        <v>26873878</v>
      </c>
      <c r="Q51" s="7" t="str">
        <f>IF(Table1[[#This Row],[Profit]] &gt; 0, "Profit", "Loss")</f>
        <v>Loss</v>
      </c>
      <c r="R51" s="9">
        <f>Table1[[#This Row],[Salary Cost]]/Table1[[#This Row],[Net Sales Actual]]</f>
        <v>0.12003536127701088</v>
      </c>
      <c r="S51" s="9" t="str">
        <f>IF(Table1[[#This Row],[Salary Ratio]] &lt; 0.15, "Efficient",
 IF(Table1[[#This Row],[Salary Ratio]] &lt;= 0.25, "Needs Attention",
 "Too High"))</f>
        <v>Efficient</v>
      </c>
      <c r="T51" s="9">
        <f>Table1[[#This Row],[Profit (EBIT)]]/Table1[[#This Row],[Net Sales Actual]]</f>
        <v>-1.04341260165038E-2</v>
      </c>
      <c r="U51" s="7" t="str">
        <f>IF(Table1[[#This Row],[Profit Ratio]] &gt; 0.15, "Healthy",
 IF(Table1[[#This Row],[Profit Ratio]] &gt;= 0.05, "Moderate",
 "Low"))</f>
        <v>Low</v>
      </c>
      <c r="V51" s="7">
        <f ca="1">DATEDIF(Table1[[#This Row],[Store Open Date]], TODAY(), "d")</f>
        <v>678</v>
      </c>
      <c r="W51" s="7">
        <f ca="1">INT(Table1[[#This Row],[Store Age (Days)]] / 30)</f>
        <v>22</v>
      </c>
      <c r="X51" s="7" t="str">
        <f ca="1">IF(Table1[[#This Row],[Store Age (Months)]] &lt; 12, "&lt;12",
 IF(Table1[[#This Row],[Store Age (Months)]] &lt; 24, "12–24",
 "&gt;24"))</f>
        <v>12–24</v>
      </c>
    </row>
    <row r="52" spans="1:24" x14ac:dyDescent="0.2">
      <c r="A52" s="4">
        <v>1</v>
      </c>
      <c r="B52" s="4" t="str">
        <f t="shared" si="0"/>
        <v>January</v>
      </c>
      <c r="C52" s="1" t="s">
        <v>59</v>
      </c>
      <c r="D52" s="1" t="s">
        <v>979</v>
      </c>
      <c r="E52" s="1" t="s">
        <v>500</v>
      </c>
      <c r="F52" s="1" t="s">
        <v>897</v>
      </c>
      <c r="G52" s="1" t="s">
        <v>923</v>
      </c>
      <c r="H52" s="6">
        <v>45257</v>
      </c>
      <c r="I52" s="7">
        <v>86586353</v>
      </c>
      <c r="J52" s="7">
        <v>58901350</v>
      </c>
      <c r="K52" s="7">
        <v>14073000</v>
      </c>
      <c r="L52" s="7">
        <v>-29183814.180000011</v>
      </c>
      <c r="M52" s="7">
        <f>Table1[[#This Row],[Profit (EBIT)]] * (1 - 11%)</f>
        <v>-25973594.620200012</v>
      </c>
      <c r="N52" s="9">
        <f>Table1[[#This Row],[Net Sales Actual]]/Table1[[#This Row],[Net Sales Target]]*100%</f>
        <v>0.68026135712171643</v>
      </c>
      <c r="O52" s="9" t="str">
        <f>IF(Table1[[#This Row],[% Achievement]]&gt;=100%, "Achieved",
 IF(Table1[[#This Row],[% Achievement]]&gt;=50%, "Almost Achieve",
 IF(Table1[[#This Row],[% Achievement]]&gt;=0, "Needs Improvement",
 "Bad")))</f>
        <v>Almost Achieve</v>
      </c>
      <c r="P52" s="7">
        <f>Table1[[#This Row],[Net Sales Actual]] - Table1[[#This Row],[Net Sales Target]]</f>
        <v>-27685003</v>
      </c>
      <c r="Q52" s="7" t="str">
        <f>IF(Table1[[#This Row],[Profit]] &gt; 0, "Profit", "Loss")</f>
        <v>Loss</v>
      </c>
      <c r="R52" s="9">
        <f>Table1[[#This Row],[Salary Cost]]/Table1[[#This Row],[Net Sales Actual]]</f>
        <v>0.23892491428464713</v>
      </c>
      <c r="S52" s="9" t="str">
        <f>IF(Table1[[#This Row],[Salary Ratio]] &lt; 0.15, "Efficient",
 IF(Table1[[#This Row],[Salary Ratio]] &lt;= 0.25, "Needs Attention",
 "Too High"))</f>
        <v>Needs Attention</v>
      </c>
      <c r="T52" s="9">
        <f>Table1[[#This Row],[Profit (EBIT)]]/Table1[[#This Row],[Net Sales Actual]]</f>
        <v>-0.49546935987035967</v>
      </c>
      <c r="U52" s="7" t="str">
        <f>IF(Table1[[#This Row],[Profit Ratio]] &gt; 0.15, "Healthy",
 IF(Table1[[#This Row],[Profit Ratio]] &gt;= 0.05, "Moderate",
 "Low"))</f>
        <v>Low</v>
      </c>
      <c r="V52" s="7">
        <f ca="1">DATEDIF(Table1[[#This Row],[Store Open Date]], TODAY(), "d")</f>
        <v>675</v>
      </c>
      <c r="W52" s="7">
        <f ca="1">INT(Table1[[#This Row],[Store Age (Days)]] / 30)</f>
        <v>22</v>
      </c>
      <c r="X52" s="7" t="str">
        <f ca="1">IF(Table1[[#This Row],[Store Age (Months)]] &lt; 12, "&lt;12",
 IF(Table1[[#This Row],[Store Age (Months)]] &lt; 24, "12–24",
 "&gt;24"))</f>
        <v>12–24</v>
      </c>
    </row>
    <row r="53" spans="1:24" x14ac:dyDescent="0.2">
      <c r="A53" s="4">
        <v>1</v>
      </c>
      <c r="B53" s="4" t="str">
        <f t="shared" si="0"/>
        <v>January</v>
      </c>
      <c r="C53" s="1" t="s">
        <v>60</v>
      </c>
      <c r="D53" s="1" t="s">
        <v>980</v>
      </c>
      <c r="E53" s="1" t="s">
        <v>501</v>
      </c>
      <c r="F53" s="1" t="s">
        <v>897</v>
      </c>
      <c r="G53" s="1" t="s">
        <v>923</v>
      </c>
      <c r="H53" s="6">
        <v>45257</v>
      </c>
      <c r="I53" s="7">
        <v>121220894</v>
      </c>
      <c r="J53" s="7">
        <v>96439000</v>
      </c>
      <c r="K53" s="7">
        <v>14989809.65</v>
      </c>
      <c r="L53" s="7">
        <v>-12745002.030000011</v>
      </c>
      <c r="M53" s="7">
        <f>Table1[[#This Row],[Profit (EBIT)]] * (1 - 11%)</f>
        <v>-11343051.80670001</v>
      </c>
      <c r="N53" s="9">
        <f>Table1[[#This Row],[Net Sales Actual]]/Table1[[#This Row],[Net Sales Target]]*100%</f>
        <v>0.79556417064536744</v>
      </c>
      <c r="O53" s="9" t="str">
        <f>IF(Table1[[#This Row],[% Achievement]]&gt;=100%, "Achieved",
 IF(Table1[[#This Row],[% Achievement]]&gt;=50%, "Almost Achieve",
 IF(Table1[[#This Row],[% Achievement]]&gt;=0, "Needs Improvement",
 "Bad")))</f>
        <v>Almost Achieve</v>
      </c>
      <c r="P53" s="7">
        <f>Table1[[#This Row],[Net Sales Actual]] - Table1[[#This Row],[Net Sales Target]]</f>
        <v>-24781894</v>
      </c>
      <c r="Q53" s="7" t="str">
        <f>IF(Table1[[#This Row],[Profit]] &gt; 0, "Profit", "Loss")</f>
        <v>Loss</v>
      </c>
      <c r="R53" s="9">
        <f>Table1[[#This Row],[Salary Cost]]/Table1[[#This Row],[Net Sales Actual]]</f>
        <v>0.15543306805338089</v>
      </c>
      <c r="S53" s="9" t="str">
        <f>IF(Table1[[#This Row],[Salary Ratio]] &lt; 0.15, "Efficient",
 IF(Table1[[#This Row],[Salary Ratio]] &lt;= 0.25, "Needs Attention",
 "Too High"))</f>
        <v>Needs Attention</v>
      </c>
      <c r="T53" s="9">
        <f>Table1[[#This Row],[Profit (EBIT)]]/Table1[[#This Row],[Net Sales Actual]]</f>
        <v>-0.13215609898485065</v>
      </c>
      <c r="U53" s="7" t="str">
        <f>IF(Table1[[#This Row],[Profit Ratio]] &gt; 0.15, "Healthy",
 IF(Table1[[#This Row],[Profit Ratio]] &gt;= 0.05, "Moderate",
 "Low"))</f>
        <v>Low</v>
      </c>
      <c r="V53" s="7">
        <f ca="1">DATEDIF(Table1[[#This Row],[Store Open Date]], TODAY(), "d")</f>
        <v>675</v>
      </c>
      <c r="W53" s="7">
        <f ca="1">INT(Table1[[#This Row],[Store Age (Days)]] / 30)</f>
        <v>22</v>
      </c>
      <c r="X53" s="7" t="str">
        <f ca="1">IF(Table1[[#This Row],[Store Age (Months)]] &lt; 12, "&lt;12",
 IF(Table1[[#This Row],[Store Age (Months)]] &lt; 24, "12–24",
 "&gt;24"))</f>
        <v>12–24</v>
      </c>
    </row>
    <row r="54" spans="1:24" x14ac:dyDescent="0.2">
      <c r="A54" s="4">
        <v>1</v>
      </c>
      <c r="B54" s="4" t="str">
        <f t="shared" si="0"/>
        <v>January</v>
      </c>
      <c r="C54" s="1" t="s">
        <v>61</v>
      </c>
      <c r="D54" s="1" t="s">
        <v>981</v>
      </c>
      <c r="E54" s="1" t="s">
        <v>502</v>
      </c>
      <c r="F54" s="1" t="s">
        <v>899</v>
      </c>
      <c r="G54" s="1" t="s">
        <v>923</v>
      </c>
      <c r="H54" s="6">
        <v>45370</v>
      </c>
      <c r="I54" s="7">
        <v>121000000</v>
      </c>
      <c r="J54" s="7">
        <v>106062800</v>
      </c>
      <c r="K54" s="7">
        <v>14730809.5</v>
      </c>
      <c r="L54" s="7">
        <v>-14602961.999999996</v>
      </c>
      <c r="M54" s="7">
        <f>Table1[[#This Row],[Profit (EBIT)]] * (1 - 11%)</f>
        <v>-12996636.179999996</v>
      </c>
      <c r="N54" s="9">
        <f>Table1[[#This Row],[Net Sales Actual]]/Table1[[#This Row],[Net Sales Target]]*100%</f>
        <v>0.87655206611570247</v>
      </c>
      <c r="O54" s="9" t="str">
        <f>IF(Table1[[#This Row],[% Achievement]]&gt;=100%, "Achieved",
 IF(Table1[[#This Row],[% Achievement]]&gt;=50%, "Almost Achieve",
 IF(Table1[[#This Row],[% Achievement]]&gt;=0, "Needs Improvement",
 "Bad")))</f>
        <v>Almost Achieve</v>
      </c>
      <c r="P54" s="7">
        <f>Table1[[#This Row],[Net Sales Actual]] - Table1[[#This Row],[Net Sales Target]]</f>
        <v>-14937200</v>
      </c>
      <c r="Q54" s="7" t="str">
        <f>IF(Table1[[#This Row],[Profit]] &gt; 0, "Profit", "Loss")</f>
        <v>Loss</v>
      </c>
      <c r="R54" s="9">
        <f>Table1[[#This Row],[Salary Cost]]/Table1[[#This Row],[Net Sales Actual]]</f>
        <v>0.13888761658187412</v>
      </c>
      <c r="S54" s="9" t="str">
        <f>IF(Table1[[#This Row],[Salary Ratio]] &lt; 0.15, "Efficient",
 IF(Table1[[#This Row],[Salary Ratio]] &lt;= 0.25, "Needs Attention",
 "Too High"))</f>
        <v>Efficient</v>
      </c>
      <c r="T54" s="9">
        <f>Table1[[#This Row],[Profit (EBIT)]]/Table1[[#This Row],[Net Sales Actual]]</f>
        <v>-0.13768222223060297</v>
      </c>
      <c r="U54" s="7" t="str">
        <f>IF(Table1[[#This Row],[Profit Ratio]] &gt; 0.15, "Healthy",
 IF(Table1[[#This Row],[Profit Ratio]] &gt;= 0.05, "Moderate",
 "Low"))</f>
        <v>Low</v>
      </c>
      <c r="V54" s="7">
        <f ca="1">DATEDIF(Table1[[#This Row],[Store Open Date]], TODAY(), "d")</f>
        <v>562</v>
      </c>
      <c r="W54" s="7">
        <f ca="1">INT(Table1[[#This Row],[Store Age (Days)]] / 30)</f>
        <v>18</v>
      </c>
      <c r="X54" s="7" t="str">
        <f ca="1">IF(Table1[[#This Row],[Store Age (Months)]] &lt; 12, "&lt;12",
 IF(Table1[[#This Row],[Store Age (Months)]] &lt; 24, "12–24",
 "&gt;24"))</f>
        <v>12–24</v>
      </c>
    </row>
    <row r="55" spans="1:24" x14ac:dyDescent="0.2">
      <c r="A55" s="4">
        <v>1</v>
      </c>
      <c r="B55" s="4" t="str">
        <f t="shared" si="0"/>
        <v>January</v>
      </c>
      <c r="C55" s="1" t="s">
        <v>62</v>
      </c>
      <c r="D55" s="1" t="s">
        <v>982</v>
      </c>
      <c r="E55" s="1" t="s">
        <v>503</v>
      </c>
      <c r="F55" s="1" t="s">
        <v>897</v>
      </c>
      <c r="G55" s="1" t="s">
        <v>923</v>
      </c>
      <c r="H55" s="6">
        <v>45220</v>
      </c>
      <c r="I55" s="7">
        <v>86586353</v>
      </c>
      <c r="J55" s="7">
        <v>74551550</v>
      </c>
      <c r="K55" s="7">
        <v>12593809.65</v>
      </c>
      <c r="L55" s="7">
        <v>-14766827.509999996</v>
      </c>
      <c r="M55" s="7">
        <f>Table1[[#This Row],[Profit (EBIT)]] * (1 - 11%)</f>
        <v>-13142476.483899998</v>
      </c>
      <c r="N55" s="9">
        <f>Table1[[#This Row],[Net Sales Actual]]/Table1[[#This Row],[Net Sales Target]]*100%</f>
        <v>0.86100808518866712</v>
      </c>
      <c r="O55" s="9" t="str">
        <f>IF(Table1[[#This Row],[% Achievement]]&gt;=100%, "Achieved",
 IF(Table1[[#This Row],[% Achievement]]&gt;=50%, "Almost Achieve",
 IF(Table1[[#This Row],[% Achievement]]&gt;=0, "Needs Improvement",
 "Bad")))</f>
        <v>Almost Achieve</v>
      </c>
      <c r="P55" s="7">
        <f>Table1[[#This Row],[Net Sales Actual]] - Table1[[#This Row],[Net Sales Target]]</f>
        <v>-12034803</v>
      </c>
      <c r="Q55" s="7" t="str">
        <f>IF(Table1[[#This Row],[Profit]] &gt; 0, "Profit", "Loss")</f>
        <v>Loss</v>
      </c>
      <c r="R55" s="9">
        <f>Table1[[#This Row],[Salary Cost]]/Table1[[#This Row],[Net Sales Actual]]</f>
        <v>0.16892753604720492</v>
      </c>
      <c r="S55" s="9" t="str">
        <f>IF(Table1[[#This Row],[Salary Ratio]] &lt; 0.15, "Efficient",
 IF(Table1[[#This Row],[Salary Ratio]] &lt;= 0.25, "Needs Attention",
 "Too High"))</f>
        <v>Needs Attention</v>
      </c>
      <c r="T55" s="9">
        <f>Table1[[#This Row],[Profit (EBIT)]]/Table1[[#This Row],[Net Sales Actual]]</f>
        <v>-0.19807539226213267</v>
      </c>
      <c r="U55" s="7" t="str">
        <f>IF(Table1[[#This Row],[Profit Ratio]] &gt; 0.15, "Healthy",
 IF(Table1[[#This Row],[Profit Ratio]] &gt;= 0.05, "Moderate",
 "Low"))</f>
        <v>Low</v>
      </c>
      <c r="V55" s="7">
        <f ca="1">DATEDIF(Table1[[#This Row],[Store Open Date]], TODAY(), "d")</f>
        <v>712</v>
      </c>
      <c r="W55" s="7">
        <f ca="1">INT(Table1[[#This Row],[Store Age (Days)]] / 30)</f>
        <v>23</v>
      </c>
      <c r="X55" s="7" t="str">
        <f ca="1">IF(Table1[[#This Row],[Store Age (Months)]] &lt; 12, "&lt;12",
 IF(Table1[[#This Row],[Store Age (Months)]] &lt; 24, "12–24",
 "&gt;24"))</f>
        <v>12–24</v>
      </c>
    </row>
    <row r="56" spans="1:24" x14ac:dyDescent="0.2">
      <c r="A56" s="4">
        <v>1</v>
      </c>
      <c r="B56" s="4" t="str">
        <f t="shared" si="0"/>
        <v>January</v>
      </c>
      <c r="C56" s="1" t="s">
        <v>63</v>
      </c>
      <c r="D56" s="1" t="s">
        <v>983</v>
      </c>
      <c r="E56" s="1" t="s">
        <v>504</v>
      </c>
      <c r="F56" s="1" t="s">
        <v>897</v>
      </c>
      <c r="G56" s="1" t="s">
        <v>923</v>
      </c>
      <c r="H56" s="6">
        <v>45327</v>
      </c>
      <c r="I56" s="7">
        <v>190489976</v>
      </c>
      <c r="J56" s="7">
        <v>160175650</v>
      </c>
      <c r="K56" s="7">
        <v>19671079.710000001</v>
      </c>
      <c r="L56" s="7">
        <v>-9392870.2799999956</v>
      </c>
      <c r="M56" s="7">
        <f>Table1[[#This Row],[Profit (EBIT)]] * (1 - 11%)</f>
        <v>-8359654.5491999965</v>
      </c>
      <c r="N56" s="9">
        <f>Table1[[#This Row],[Net Sales Actual]]/Table1[[#This Row],[Net Sales Target]]*100%</f>
        <v>0.84086130600383924</v>
      </c>
      <c r="O56" s="9" t="str">
        <f>IF(Table1[[#This Row],[% Achievement]]&gt;=100%, "Achieved",
 IF(Table1[[#This Row],[% Achievement]]&gt;=50%, "Almost Achieve",
 IF(Table1[[#This Row],[% Achievement]]&gt;=0, "Needs Improvement",
 "Bad")))</f>
        <v>Almost Achieve</v>
      </c>
      <c r="P56" s="7">
        <f>Table1[[#This Row],[Net Sales Actual]] - Table1[[#This Row],[Net Sales Target]]</f>
        <v>-30314326</v>
      </c>
      <c r="Q56" s="7" t="str">
        <f>IF(Table1[[#This Row],[Profit]] &gt; 0, "Profit", "Loss")</f>
        <v>Loss</v>
      </c>
      <c r="R56" s="9">
        <f>Table1[[#This Row],[Salary Cost]]/Table1[[#This Row],[Net Sales Actual]]</f>
        <v>0.12280942646400998</v>
      </c>
      <c r="S56" s="9" t="str">
        <f>IF(Table1[[#This Row],[Salary Ratio]] &lt; 0.15, "Efficient",
 IF(Table1[[#This Row],[Salary Ratio]] &lt;= 0.25, "Needs Attention",
 "Too High"))</f>
        <v>Efficient</v>
      </c>
      <c r="T56" s="9">
        <f>Table1[[#This Row],[Profit (EBIT)]]/Table1[[#This Row],[Net Sales Actual]]</f>
        <v>-5.8641062358729283E-2</v>
      </c>
      <c r="U56" s="7" t="str">
        <f>IF(Table1[[#This Row],[Profit Ratio]] &gt; 0.15, "Healthy",
 IF(Table1[[#This Row],[Profit Ratio]] &gt;= 0.05, "Moderate",
 "Low"))</f>
        <v>Low</v>
      </c>
      <c r="V56" s="7">
        <f ca="1">DATEDIF(Table1[[#This Row],[Store Open Date]], TODAY(), "d")</f>
        <v>605</v>
      </c>
      <c r="W56" s="7">
        <f ca="1">INT(Table1[[#This Row],[Store Age (Days)]] / 30)</f>
        <v>20</v>
      </c>
      <c r="X56" s="7" t="str">
        <f ca="1">IF(Table1[[#This Row],[Store Age (Months)]] &lt; 12, "&lt;12",
 IF(Table1[[#This Row],[Store Age (Months)]] &lt; 24, "12–24",
 "&gt;24"))</f>
        <v>12–24</v>
      </c>
    </row>
    <row r="57" spans="1:24" x14ac:dyDescent="0.2">
      <c r="A57" s="4">
        <v>1</v>
      </c>
      <c r="B57" s="4" t="str">
        <f t="shared" si="0"/>
        <v>January</v>
      </c>
      <c r="C57" s="1" t="s">
        <v>64</v>
      </c>
      <c r="D57" s="1" t="s">
        <v>984</v>
      </c>
      <c r="E57" s="1" t="s">
        <v>505</v>
      </c>
      <c r="F57" s="1" t="s">
        <v>899</v>
      </c>
      <c r="G57" s="1" t="s">
        <v>923</v>
      </c>
      <c r="H57" s="6">
        <v>45359</v>
      </c>
      <c r="I57" s="7">
        <v>119500000</v>
      </c>
      <c r="J57" s="7">
        <v>94864250</v>
      </c>
      <c r="K57" s="7">
        <v>17030059.649999999</v>
      </c>
      <c r="L57" s="7">
        <v>-20721586.809999995</v>
      </c>
      <c r="M57" s="7">
        <f>Table1[[#This Row],[Profit (EBIT)]] * (1 - 11%)</f>
        <v>-18442212.260899995</v>
      </c>
      <c r="N57" s="9">
        <f>Table1[[#This Row],[Net Sales Actual]]/Table1[[#This Row],[Net Sales Target]]*100%</f>
        <v>0.7938430962343096</v>
      </c>
      <c r="O57" s="9" t="str">
        <f>IF(Table1[[#This Row],[% Achievement]]&gt;=100%, "Achieved",
 IF(Table1[[#This Row],[% Achievement]]&gt;=50%, "Almost Achieve",
 IF(Table1[[#This Row],[% Achievement]]&gt;=0, "Needs Improvement",
 "Bad")))</f>
        <v>Almost Achieve</v>
      </c>
      <c r="P57" s="7">
        <f>Table1[[#This Row],[Net Sales Actual]] - Table1[[#This Row],[Net Sales Target]]</f>
        <v>-24635750</v>
      </c>
      <c r="Q57" s="7" t="str">
        <f>IF(Table1[[#This Row],[Profit]] &gt; 0, "Profit", "Loss")</f>
        <v>Loss</v>
      </c>
      <c r="R57" s="9">
        <f>Table1[[#This Row],[Salary Cost]]/Table1[[#This Row],[Net Sales Actual]]</f>
        <v>0.17952031086526271</v>
      </c>
      <c r="S57" s="9" t="str">
        <f>IF(Table1[[#This Row],[Salary Ratio]] &lt; 0.15, "Efficient",
 IF(Table1[[#This Row],[Salary Ratio]] &lt;= 0.25, "Needs Attention",
 "Too High"))</f>
        <v>Needs Attention</v>
      </c>
      <c r="T57" s="9">
        <f>Table1[[#This Row],[Profit (EBIT)]]/Table1[[#This Row],[Net Sales Actual]]</f>
        <v>-0.21843409724949067</v>
      </c>
      <c r="U57" s="7" t="str">
        <f>IF(Table1[[#This Row],[Profit Ratio]] &gt; 0.15, "Healthy",
 IF(Table1[[#This Row],[Profit Ratio]] &gt;= 0.05, "Moderate",
 "Low"))</f>
        <v>Low</v>
      </c>
      <c r="V57" s="7">
        <f ca="1">DATEDIF(Table1[[#This Row],[Store Open Date]], TODAY(), "d")</f>
        <v>573</v>
      </c>
      <c r="W57" s="7">
        <f ca="1">INT(Table1[[#This Row],[Store Age (Days)]] / 30)</f>
        <v>19</v>
      </c>
      <c r="X57" s="7" t="str">
        <f ca="1">IF(Table1[[#This Row],[Store Age (Months)]] &lt; 12, "&lt;12",
 IF(Table1[[#This Row],[Store Age (Months)]] &lt; 24, "12–24",
 "&gt;24"))</f>
        <v>12–24</v>
      </c>
    </row>
    <row r="58" spans="1:24" x14ac:dyDescent="0.2">
      <c r="A58" s="4">
        <v>1</v>
      </c>
      <c r="B58" s="4" t="str">
        <f t="shared" si="0"/>
        <v>January</v>
      </c>
      <c r="C58" s="1" t="s">
        <v>65</v>
      </c>
      <c r="D58" s="1" t="s">
        <v>985</v>
      </c>
      <c r="E58" s="1" t="s">
        <v>506</v>
      </c>
      <c r="F58" s="1" t="s">
        <v>897</v>
      </c>
      <c r="G58" s="1" t="s">
        <v>923</v>
      </c>
      <c r="H58" s="6">
        <v>45288</v>
      </c>
      <c r="I58" s="7">
        <v>121220894</v>
      </c>
      <c r="J58" s="7">
        <v>117241800</v>
      </c>
      <c r="K58" s="7">
        <v>15057722.52</v>
      </c>
      <c r="L58" s="7">
        <v>12126645.480000004</v>
      </c>
      <c r="M58" s="7">
        <f>Table1[[#This Row],[Profit (EBIT)]] * (1 - 11%)</f>
        <v>10792714.477200003</v>
      </c>
      <c r="N58" s="9">
        <f>Table1[[#This Row],[Net Sales Actual]]/Table1[[#This Row],[Net Sales Target]]*100%</f>
        <v>0.96717485023662675</v>
      </c>
      <c r="O58" s="9" t="str">
        <f>IF(Table1[[#This Row],[% Achievement]]&gt;=100%, "Achieved",
 IF(Table1[[#This Row],[% Achievement]]&gt;=50%, "Almost Achieve",
 IF(Table1[[#This Row],[% Achievement]]&gt;=0, "Needs Improvement",
 "Bad")))</f>
        <v>Almost Achieve</v>
      </c>
      <c r="P58" s="7">
        <f>Table1[[#This Row],[Net Sales Actual]] - Table1[[#This Row],[Net Sales Target]]</f>
        <v>-3979094</v>
      </c>
      <c r="Q58" s="7" t="str">
        <f>IF(Table1[[#This Row],[Profit]] &gt; 0, "Profit", "Loss")</f>
        <v>Profit</v>
      </c>
      <c r="R58" s="9">
        <f>Table1[[#This Row],[Salary Cost]]/Table1[[#This Row],[Net Sales Actual]]</f>
        <v>0.12843305476374467</v>
      </c>
      <c r="S58" s="9" t="str">
        <f>IF(Table1[[#This Row],[Salary Ratio]] &lt; 0.15, "Efficient",
 IF(Table1[[#This Row],[Salary Ratio]] &lt;= 0.25, "Needs Attention",
 "Too High"))</f>
        <v>Efficient</v>
      </c>
      <c r="T58" s="9">
        <f>Table1[[#This Row],[Profit (EBIT)]]/Table1[[#This Row],[Net Sales Actual]]</f>
        <v>0.10343278148237237</v>
      </c>
      <c r="U58" s="7" t="str">
        <f>IF(Table1[[#This Row],[Profit Ratio]] &gt; 0.15, "Healthy",
 IF(Table1[[#This Row],[Profit Ratio]] &gt;= 0.05, "Moderate",
 "Low"))</f>
        <v>Moderate</v>
      </c>
      <c r="V58" s="7">
        <f ca="1">DATEDIF(Table1[[#This Row],[Store Open Date]], TODAY(), "d")</f>
        <v>644</v>
      </c>
      <c r="W58" s="7">
        <f ca="1">INT(Table1[[#This Row],[Store Age (Days)]] / 30)</f>
        <v>21</v>
      </c>
      <c r="X58" s="7" t="str">
        <f ca="1">IF(Table1[[#This Row],[Store Age (Months)]] &lt; 12, "&lt;12",
 IF(Table1[[#This Row],[Store Age (Months)]] &lt; 24, "12–24",
 "&gt;24"))</f>
        <v>12–24</v>
      </c>
    </row>
    <row r="59" spans="1:24" x14ac:dyDescent="0.2">
      <c r="A59" s="4">
        <v>1</v>
      </c>
      <c r="B59" s="4" t="str">
        <f t="shared" si="0"/>
        <v>January</v>
      </c>
      <c r="C59" s="1" t="s">
        <v>66</v>
      </c>
      <c r="D59" s="1" t="s">
        <v>986</v>
      </c>
      <c r="E59" s="1" t="s">
        <v>507</v>
      </c>
      <c r="F59" s="1" t="s">
        <v>897</v>
      </c>
      <c r="G59" s="1" t="s">
        <v>923</v>
      </c>
      <c r="H59" s="6">
        <v>45429</v>
      </c>
      <c r="I59" s="7">
        <v>103903623</v>
      </c>
      <c r="J59" s="7">
        <v>95272900</v>
      </c>
      <c r="K59" s="7">
        <v>17693406.690000001</v>
      </c>
      <c r="L59" s="7">
        <v>-17578384.840000007</v>
      </c>
      <c r="M59" s="7">
        <f>Table1[[#This Row],[Profit (EBIT)]] * (1 - 11%)</f>
        <v>-15644762.507600008</v>
      </c>
      <c r="N59" s="9">
        <f>Table1[[#This Row],[Net Sales Actual]]/Table1[[#This Row],[Net Sales Target]]*100%</f>
        <v>0.91693530263136258</v>
      </c>
      <c r="O59" s="9" t="str">
        <f>IF(Table1[[#This Row],[% Achievement]]&gt;=100%, "Achieved",
 IF(Table1[[#This Row],[% Achievement]]&gt;=50%, "Almost Achieve",
 IF(Table1[[#This Row],[% Achievement]]&gt;=0, "Needs Improvement",
 "Bad")))</f>
        <v>Almost Achieve</v>
      </c>
      <c r="P59" s="7">
        <f>Table1[[#This Row],[Net Sales Actual]] - Table1[[#This Row],[Net Sales Target]]</f>
        <v>-8630723</v>
      </c>
      <c r="Q59" s="7" t="str">
        <f>IF(Table1[[#This Row],[Profit]] &gt; 0, "Profit", "Loss")</f>
        <v>Loss</v>
      </c>
      <c r="R59" s="9">
        <f>Table1[[#This Row],[Salary Cost]]/Table1[[#This Row],[Net Sales Actual]]</f>
        <v>0.18571290146515956</v>
      </c>
      <c r="S59" s="9" t="str">
        <f>IF(Table1[[#This Row],[Salary Ratio]] &lt; 0.15, "Efficient",
 IF(Table1[[#This Row],[Salary Ratio]] &lt;= 0.25, "Needs Attention",
 "Too High"))</f>
        <v>Needs Attention</v>
      </c>
      <c r="T59" s="9">
        <f>Table1[[#This Row],[Profit (EBIT)]]/Table1[[#This Row],[Net Sales Actual]]</f>
        <v>-0.18450561324364018</v>
      </c>
      <c r="U59" s="7" t="str">
        <f>IF(Table1[[#This Row],[Profit Ratio]] &gt; 0.15, "Healthy",
 IF(Table1[[#This Row],[Profit Ratio]] &gt;= 0.05, "Moderate",
 "Low"))</f>
        <v>Low</v>
      </c>
      <c r="V59" s="7">
        <f ca="1">DATEDIF(Table1[[#This Row],[Store Open Date]], TODAY(), "d")</f>
        <v>503</v>
      </c>
      <c r="W59" s="7">
        <f ca="1">INT(Table1[[#This Row],[Store Age (Days)]] / 30)</f>
        <v>16</v>
      </c>
      <c r="X59" s="7" t="str">
        <f ca="1">IF(Table1[[#This Row],[Store Age (Months)]] &lt; 12, "&lt;12",
 IF(Table1[[#This Row],[Store Age (Months)]] &lt; 24, "12–24",
 "&gt;24"))</f>
        <v>12–24</v>
      </c>
    </row>
    <row r="60" spans="1:24" x14ac:dyDescent="0.2">
      <c r="A60" s="4">
        <v>1</v>
      </c>
      <c r="B60" s="4" t="str">
        <f t="shared" si="0"/>
        <v>January</v>
      </c>
      <c r="C60" s="1" t="s">
        <v>67</v>
      </c>
      <c r="D60" s="1" t="s">
        <v>987</v>
      </c>
      <c r="E60" s="1" t="s">
        <v>508</v>
      </c>
      <c r="F60" s="1" t="s">
        <v>897</v>
      </c>
      <c r="G60" s="1" t="s">
        <v>923</v>
      </c>
      <c r="H60" s="6">
        <v>45278</v>
      </c>
      <c r="I60" s="7">
        <v>138538164</v>
      </c>
      <c r="J60" s="7">
        <v>136319150</v>
      </c>
      <c r="K60" s="7">
        <v>19739421.300000001</v>
      </c>
      <c r="L60" s="7">
        <v>-18358288.049999997</v>
      </c>
      <c r="M60" s="7">
        <f>Table1[[#This Row],[Profit (EBIT)]] * (1 - 11%)</f>
        <v>-16338876.364499997</v>
      </c>
      <c r="N60" s="9">
        <f>Table1[[#This Row],[Net Sales Actual]]/Table1[[#This Row],[Net Sales Target]]*100%</f>
        <v>0.98398265188500689</v>
      </c>
      <c r="O60" s="9" t="str">
        <f>IF(Table1[[#This Row],[% Achievement]]&gt;=100%, "Achieved",
 IF(Table1[[#This Row],[% Achievement]]&gt;=50%, "Almost Achieve",
 IF(Table1[[#This Row],[% Achievement]]&gt;=0, "Needs Improvement",
 "Bad")))</f>
        <v>Almost Achieve</v>
      </c>
      <c r="P60" s="7">
        <f>Table1[[#This Row],[Net Sales Actual]] - Table1[[#This Row],[Net Sales Target]]</f>
        <v>-2219014</v>
      </c>
      <c r="Q60" s="7" t="str">
        <f>IF(Table1[[#This Row],[Profit]] &gt; 0, "Profit", "Loss")</f>
        <v>Loss</v>
      </c>
      <c r="R60" s="9">
        <f>Table1[[#This Row],[Salary Cost]]/Table1[[#This Row],[Net Sales Actual]]</f>
        <v>0.14480299576398475</v>
      </c>
      <c r="S60" s="9" t="str">
        <f>IF(Table1[[#This Row],[Salary Ratio]] &lt; 0.15, "Efficient",
 IF(Table1[[#This Row],[Salary Ratio]] &lt;= 0.25, "Needs Attention",
 "Too High"))</f>
        <v>Efficient</v>
      </c>
      <c r="T60" s="9">
        <f>Table1[[#This Row],[Profit (EBIT)]]/Table1[[#This Row],[Net Sales Actual]]</f>
        <v>-0.13467137999319975</v>
      </c>
      <c r="U60" s="7" t="str">
        <f>IF(Table1[[#This Row],[Profit Ratio]] &gt; 0.15, "Healthy",
 IF(Table1[[#This Row],[Profit Ratio]] &gt;= 0.05, "Moderate",
 "Low"))</f>
        <v>Low</v>
      </c>
      <c r="V60" s="7">
        <f ca="1">DATEDIF(Table1[[#This Row],[Store Open Date]], TODAY(), "d")</f>
        <v>654</v>
      </c>
      <c r="W60" s="7">
        <f ca="1">INT(Table1[[#This Row],[Store Age (Days)]] / 30)</f>
        <v>21</v>
      </c>
      <c r="X60" s="7" t="str">
        <f ca="1">IF(Table1[[#This Row],[Store Age (Months)]] &lt; 12, "&lt;12",
 IF(Table1[[#This Row],[Store Age (Months)]] &lt; 24, "12–24",
 "&gt;24"))</f>
        <v>12–24</v>
      </c>
    </row>
    <row r="61" spans="1:24" x14ac:dyDescent="0.2">
      <c r="A61" s="4">
        <v>1</v>
      </c>
      <c r="B61" s="4" t="str">
        <f t="shared" si="0"/>
        <v>January</v>
      </c>
      <c r="C61" s="1" t="s">
        <v>68</v>
      </c>
      <c r="D61" s="1" t="s">
        <v>988</v>
      </c>
      <c r="E61" s="1" t="s">
        <v>509</v>
      </c>
      <c r="F61" s="1" t="s">
        <v>898</v>
      </c>
      <c r="G61" s="1" t="s">
        <v>923</v>
      </c>
      <c r="H61" s="6">
        <v>44961</v>
      </c>
      <c r="I61" s="7">
        <v>127270132</v>
      </c>
      <c r="J61" s="7">
        <v>96930170</v>
      </c>
      <c r="K61" s="7">
        <v>17900879</v>
      </c>
      <c r="L61" s="7">
        <v>-7994648</v>
      </c>
      <c r="M61" s="7">
        <f>Table1[[#This Row],[Profit (EBIT)]] * (1 - 11%)</f>
        <v>-7115236.7199999997</v>
      </c>
      <c r="N61" s="9">
        <f>Table1[[#This Row],[Net Sales Actual]]/Table1[[#This Row],[Net Sales Target]]*100%</f>
        <v>0.76160972316741216</v>
      </c>
      <c r="O61" s="9" t="str">
        <f>IF(Table1[[#This Row],[% Achievement]]&gt;=100%, "Achieved",
 IF(Table1[[#This Row],[% Achievement]]&gt;=50%, "Almost Achieve",
 IF(Table1[[#This Row],[% Achievement]]&gt;=0, "Needs Improvement",
 "Bad")))</f>
        <v>Almost Achieve</v>
      </c>
      <c r="P61" s="7">
        <f>Table1[[#This Row],[Net Sales Actual]] - Table1[[#This Row],[Net Sales Target]]</f>
        <v>-30339962</v>
      </c>
      <c r="Q61" s="7" t="str">
        <f>IF(Table1[[#This Row],[Profit]] &gt; 0, "Profit", "Loss")</f>
        <v>Loss</v>
      </c>
      <c r="R61" s="9">
        <f>Table1[[#This Row],[Salary Cost]]/Table1[[#This Row],[Net Sales Actual]]</f>
        <v>0.18467809351825135</v>
      </c>
      <c r="S61" s="9" t="str">
        <f>IF(Table1[[#This Row],[Salary Ratio]] &lt; 0.15, "Efficient",
 IF(Table1[[#This Row],[Salary Ratio]] &lt;= 0.25, "Needs Attention",
 "Too High"))</f>
        <v>Needs Attention</v>
      </c>
      <c r="T61" s="9">
        <f>Table1[[#This Row],[Profit (EBIT)]]/Table1[[#This Row],[Net Sales Actual]]</f>
        <v>-8.2478427511269201E-2</v>
      </c>
      <c r="U61" s="7" t="str">
        <f>IF(Table1[[#This Row],[Profit Ratio]] &gt; 0.15, "Healthy",
 IF(Table1[[#This Row],[Profit Ratio]] &gt;= 0.05, "Moderate",
 "Low"))</f>
        <v>Low</v>
      </c>
      <c r="V61" s="7">
        <f ca="1">DATEDIF(Table1[[#This Row],[Store Open Date]], TODAY(), "d")</f>
        <v>971</v>
      </c>
      <c r="W61" s="7">
        <f ca="1">INT(Table1[[#This Row],[Store Age (Days)]] / 30)</f>
        <v>32</v>
      </c>
      <c r="X61" s="7" t="str">
        <f ca="1">IF(Table1[[#This Row],[Store Age (Months)]] &lt; 12, "&lt;12",
 IF(Table1[[#This Row],[Store Age (Months)]] &lt; 24, "12–24",
 "&gt;24"))</f>
        <v>&gt;24</v>
      </c>
    </row>
    <row r="62" spans="1:24" x14ac:dyDescent="0.2">
      <c r="A62" s="4">
        <v>1</v>
      </c>
      <c r="B62" s="4" t="str">
        <f t="shared" si="0"/>
        <v>January</v>
      </c>
      <c r="C62" s="1" t="s">
        <v>69</v>
      </c>
      <c r="D62" s="1" t="s">
        <v>989</v>
      </c>
      <c r="E62" s="1" t="s">
        <v>510</v>
      </c>
      <c r="F62" s="1" t="s">
        <v>898</v>
      </c>
      <c r="G62" s="1" t="s">
        <v>923</v>
      </c>
      <c r="H62" s="6">
        <v>44999</v>
      </c>
      <c r="I62" s="7">
        <v>188894883</v>
      </c>
      <c r="J62" s="7">
        <v>157546223</v>
      </c>
      <c r="K62" s="7">
        <v>20189180</v>
      </c>
      <c r="L62" s="7">
        <v>13857638</v>
      </c>
      <c r="M62" s="7">
        <f>Table1[[#This Row],[Profit (EBIT)]] * (1 - 11%)</f>
        <v>12333297.82</v>
      </c>
      <c r="N62" s="9">
        <f>Table1[[#This Row],[Net Sales Actual]]/Table1[[#This Row],[Net Sales Target]]*100%</f>
        <v>0.83404177232265209</v>
      </c>
      <c r="O62" s="9" t="str">
        <f>IF(Table1[[#This Row],[% Achievement]]&gt;=100%, "Achieved",
 IF(Table1[[#This Row],[% Achievement]]&gt;=50%, "Almost Achieve",
 IF(Table1[[#This Row],[% Achievement]]&gt;=0, "Needs Improvement",
 "Bad")))</f>
        <v>Almost Achieve</v>
      </c>
      <c r="P62" s="7">
        <f>Table1[[#This Row],[Net Sales Actual]] - Table1[[#This Row],[Net Sales Target]]</f>
        <v>-31348660</v>
      </c>
      <c r="Q62" s="7" t="str">
        <f>IF(Table1[[#This Row],[Profit]] &gt; 0, "Profit", "Loss")</f>
        <v>Profit</v>
      </c>
      <c r="R62" s="9">
        <f>Table1[[#This Row],[Salary Cost]]/Table1[[#This Row],[Net Sales Actual]]</f>
        <v>0.12814766114704002</v>
      </c>
      <c r="S62" s="9" t="str">
        <f>IF(Table1[[#This Row],[Salary Ratio]] &lt; 0.15, "Efficient",
 IF(Table1[[#This Row],[Salary Ratio]] &lt;= 0.25, "Needs Attention",
 "Too High"))</f>
        <v>Efficient</v>
      </c>
      <c r="T62" s="9">
        <f>Table1[[#This Row],[Profit (EBIT)]]/Table1[[#This Row],[Net Sales Actual]]</f>
        <v>8.7959188967672047E-2</v>
      </c>
      <c r="U62" s="7" t="str">
        <f>IF(Table1[[#This Row],[Profit Ratio]] &gt; 0.15, "Healthy",
 IF(Table1[[#This Row],[Profit Ratio]] &gt;= 0.05, "Moderate",
 "Low"))</f>
        <v>Moderate</v>
      </c>
      <c r="V62" s="7">
        <f ca="1">DATEDIF(Table1[[#This Row],[Store Open Date]], TODAY(), "d")</f>
        <v>933</v>
      </c>
      <c r="W62" s="7">
        <f ca="1">INT(Table1[[#This Row],[Store Age (Days)]] / 30)</f>
        <v>31</v>
      </c>
      <c r="X62" s="7" t="str">
        <f ca="1">IF(Table1[[#This Row],[Store Age (Months)]] &lt; 12, "&lt;12",
 IF(Table1[[#This Row],[Store Age (Months)]] &lt; 24, "12–24",
 "&gt;24"))</f>
        <v>&gt;24</v>
      </c>
    </row>
    <row r="63" spans="1:24" x14ac:dyDescent="0.2">
      <c r="A63" s="4">
        <v>1</v>
      </c>
      <c r="B63" s="4" t="str">
        <f t="shared" si="0"/>
        <v>January</v>
      </c>
      <c r="C63" s="1" t="s">
        <v>70</v>
      </c>
      <c r="D63" s="1" t="s">
        <v>990</v>
      </c>
      <c r="E63" s="1" t="s">
        <v>511</v>
      </c>
      <c r="F63" s="1" t="s">
        <v>897</v>
      </c>
      <c r="G63" s="1" t="s">
        <v>923</v>
      </c>
      <c r="H63" s="6">
        <v>45100</v>
      </c>
      <c r="I63" s="7">
        <v>207807246</v>
      </c>
      <c r="J63" s="7">
        <v>187568000</v>
      </c>
      <c r="K63" s="7">
        <v>20713830.280000001</v>
      </c>
      <c r="L63" s="7">
        <v>16275164.469999991</v>
      </c>
      <c r="M63" s="7">
        <f>Table1[[#This Row],[Profit (EBIT)]] * (1 - 11%)</f>
        <v>14484896.378299993</v>
      </c>
      <c r="N63" s="9">
        <f>Table1[[#This Row],[Net Sales Actual]]/Table1[[#This Row],[Net Sales Target]]*100%</f>
        <v>0.90260567718605922</v>
      </c>
      <c r="O63" s="9" t="str">
        <f>IF(Table1[[#This Row],[% Achievement]]&gt;=100%, "Achieved",
 IF(Table1[[#This Row],[% Achievement]]&gt;=50%, "Almost Achieve",
 IF(Table1[[#This Row],[% Achievement]]&gt;=0, "Needs Improvement",
 "Bad")))</f>
        <v>Almost Achieve</v>
      </c>
      <c r="P63" s="7">
        <f>Table1[[#This Row],[Net Sales Actual]] - Table1[[#This Row],[Net Sales Target]]</f>
        <v>-20239246</v>
      </c>
      <c r="Q63" s="7" t="str">
        <f>IF(Table1[[#This Row],[Profit]] &gt; 0, "Profit", "Loss")</f>
        <v>Profit</v>
      </c>
      <c r="R63" s="9">
        <f>Table1[[#This Row],[Salary Cost]]/Table1[[#This Row],[Net Sales Actual]]</f>
        <v>0.11043371086752539</v>
      </c>
      <c r="S63" s="9" t="str">
        <f>IF(Table1[[#This Row],[Salary Ratio]] &lt; 0.15, "Efficient",
 IF(Table1[[#This Row],[Salary Ratio]] &lt;= 0.25, "Needs Attention",
 "Too High"))</f>
        <v>Efficient</v>
      </c>
      <c r="T63" s="9">
        <f>Table1[[#This Row],[Profit (EBIT)]]/Table1[[#This Row],[Net Sales Actual]]</f>
        <v>8.6769408801074768E-2</v>
      </c>
      <c r="U63" s="7" t="str">
        <f>IF(Table1[[#This Row],[Profit Ratio]] &gt; 0.15, "Healthy",
 IF(Table1[[#This Row],[Profit Ratio]] &gt;= 0.05, "Moderate",
 "Low"))</f>
        <v>Moderate</v>
      </c>
      <c r="V63" s="7">
        <f ca="1">DATEDIF(Table1[[#This Row],[Store Open Date]], TODAY(), "d")</f>
        <v>832</v>
      </c>
      <c r="W63" s="7">
        <f ca="1">INT(Table1[[#This Row],[Store Age (Days)]] / 30)</f>
        <v>27</v>
      </c>
      <c r="X63" s="7" t="str">
        <f ca="1">IF(Table1[[#This Row],[Store Age (Months)]] &lt; 12, "&lt;12",
 IF(Table1[[#This Row],[Store Age (Months)]] &lt; 24, "12–24",
 "&gt;24"))</f>
        <v>&gt;24</v>
      </c>
    </row>
    <row r="64" spans="1:24" x14ac:dyDescent="0.2">
      <c r="A64" s="4">
        <v>1</v>
      </c>
      <c r="B64" s="4" t="str">
        <f t="shared" si="0"/>
        <v>January</v>
      </c>
      <c r="C64" s="1" t="s">
        <v>71</v>
      </c>
      <c r="D64" s="1" t="s">
        <v>991</v>
      </c>
      <c r="E64" s="1" t="s">
        <v>512</v>
      </c>
      <c r="F64" s="1" t="s">
        <v>897</v>
      </c>
      <c r="G64" s="1" t="s">
        <v>923</v>
      </c>
      <c r="H64" s="6">
        <v>45029</v>
      </c>
      <c r="I64" s="7">
        <v>138538164</v>
      </c>
      <c r="J64" s="7">
        <v>129287350</v>
      </c>
      <c r="K64" s="7">
        <v>18168708.050000001</v>
      </c>
      <c r="L64" s="7">
        <v>3052166.1099999878</v>
      </c>
      <c r="M64" s="7">
        <f>Table1[[#This Row],[Profit (EBIT)]] * (1 - 11%)</f>
        <v>2716427.837899989</v>
      </c>
      <c r="N64" s="9">
        <f>Table1[[#This Row],[Net Sales Actual]]/Table1[[#This Row],[Net Sales Target]]*100%</f>
        <v>0.93322551899850503</v>
      </c>
      <c r="O64" s="9" t="str">
        <f>IF(Table1[[#This Row],[% Achievement]]&gt;=100%, "Achieved",
 IF(Table1[[#This Row],[% Achievement]]&gt;=50%, "Almost Achieve",
 IF(Table1[[#This Row],[% Achievement]]&gt;=0, "Needs Improvement",
 "Bad")))</f>
        <v>Almost Achieve</v>
      </c>
      <c r="P64" s="7">
        <f>Table1[[#This Row],[Net Sales Actual]] - Table1[[#This Row],[Net Sales Target]]</f>
        <v>-9250814</v>
      </c>
      <c r="Q64" s="7" t="str">
        <f>IF(Table1[[#This Row],[Profit]] &gt; 0, "Profit", "Loss")</f>
        <v>Profit</v>
      </c>
      <c r="R64" s="9">
        <f>Table1[[#This Row],[Salary Cost]]/Table1[[#This Row],[Net Sales Actual]]</f>
        <v>0.14052966550865187</v>
      </c>
      <c r="S64" s="9" t="str">
        <f>IF(Table1[[#This Row],[Salary Ratio]] &lt; 0.15, "Efficient",
 IF(Table1[[#This Row],[Salary Ratio]] &lt;= 0.25, "Needs Attention",
 "Too High"))</f>
        <v>Efficient</v>
      </c>
      <c r="T64" s="9">
        <f>Table1[[#This Row],[Profit (EBIT)]]/Table1[[#This Row],[Net Sales Actual]]</f>
        <v>2.3607615980991085E-2</v>
      </c>
      <c r="U64" s="7" t="str">
        <f>IF(Table1[[#This Row],[Profit Ratio]] &gt; 0.15, "Healthy",
 IF(Table1[[#This Row],[Profit Ratio]] &gt;= 0.05, "Moderate",
 "Low"))</f>
        <v>Low</v>
      </c>
      <c r="V64" s="7">
        <f ca="1">DATEDIF(Table1[[#This Row],[Store Open Date]], TODAY(), "d")</f>
        <v>903</v>
      </c>
      <c r="W64" s="7">
        <f ca="1">INT(Table1[[#This Row],[Store Age (Days)]] / 30)</f>
        <v>30</v>
      </c>
      <c r="X64" s="7" t="str">
        <f ca="1">IF(Table1[[#This Row],[Store Age (Months)]] &lt; 12, "&lt;12",
 IF(Table1[[#This Row],[Store Age (Months)]] &lt; 24, "12–24",
 "&gt;24"))</f>
        <v>&gt;24</v>
      </c>
    </row>
    <row r="65" spans="1:24" x14ac:dyDescent="0.2">
      <c r="A65" s="4">
        <v>1</v>
      </c>
      <c r="B65" s="4" t="str">
        <f t="shared" si="0"/>
        <v>January</v>
      </c>
      <c r="C65" s="1" t="s">
        <v>72</v>
      </c>
      <c r="D65" s="1" t="s">
        <v>992</v>
      </c>
      <c r="E65" s="1" t="s">
        <v>513</v>
      </c>
      <c r="F65" s="1" t="s">
        <v>899</v>
      </c>
      <c r="G65" s="1" t="s">
        <v>923</v>
      </c>
      <c r="H65" s="6">
        <v>45071</v>
      </c>
      <c r="I65" s="7">
        <v>163000000</v>
      </c>
      <c r="J65" s="7">
        <v>152554450</v>
      </c>
      <c r="K65" s="7">
        <v>19579059.649999999</v>
      </c>
      <c r="L65" s="7">
        <v>-2564598.1000000015</v>
      </c>
      <c r="M65" s="7">
        <f>Table1[[#This Row],[Profit (EBIT)]] * (1 - 11%)</f>
        <v>-2282492.3090000013</v>
      </c>
      <c r="N65" s="9">
        <f>Table1[[#This Row],[Net Sales Actual]]/Table1[[#This Row],[Net Sales Target]]*100%</f>
        <v>0.93591687116564415</v>
      </c>
      <c r="O65" s="9" t="str">
        <f>IF(Table1[[#This Row],[% Achievement]]&gt;=100%, "Achieved",
 IF(Table1[[#This Row],[% Achievement]]&gt;=50%, "Almost Achieve",
 IF(Table1[[#This Row],[% Achievement]]&gt;=0, "Needs Improvement",
 "Bad")))</f>
        <v>Almost Achieve</v>
      </c>
      <c r="P65" s="7">
        <f>Table1[[#This Row],[Net Sales Actual]] - Table1[[#This Row],[Net Sales Target]]</f>
        <v>-10445550</v>
      </c>
      <c r="Q65" s="7" t="str">
        <f>IF(Table1[[#This Row],[Profit]] &gt; 0, "Profit", "Loss")</f>
        <v>Loss</v>
      </c>
      <c r="R65" s="9">
        <f>Table1[[#This Row],[Salary Cost]]/Table1[[#This Row],[Net Sales Actual]]</f>
        <v>0.12834145218313853</v>
      </c>
      <c r="S65" s="9" t="str">
        <f>IF(Table1[[#This Row],[Salary Ratio]] &lt; 0.15, "Efficient",
 IF(Table1[[#This Row],[Salary Ratio]] &lt;= 0.25, "Needs Attention",
 "Too High"))</f>
        <v>Efficient</v>
      </c>
      <c r="T65" s="9">
        <f>Table1[[#This Row],[Profit (EBIT)]]/Table1[[#This Row],[Net Sales Actual]]</f>
        <v>-1.6811034355274472E-2</v>
      </c>
      <c r="U65" s="7" t="str">
        <f>IF(Table1[[#This Row],[Profit Ratio]] &gt; 0.15, "Healthy",
 IF(Table1[[#This Row],[Profit Ratio]] &gt;= 0.05, "Moderate",
 "Low"))</f>
        <v>Low</v>
      </c>
      <c r="V65" s="7">
        <f ca="1">DATEDIF(Table1[[#This Row],[Store Open Date]], TODAY(), "d")</f>
        <v>861</v>
      </c>
      <c r="W65" s="7">
        <f ca="1">INT(Table1[[#This Row],[Store Age (Days)]] / 30)</f>
        <v>28</v>
      </c>
      <c r="X65" s="7" t="str">
        <f ca="1">IF(Table1[[#This Row],[Store Age (Months)]] &lt; 12, "&lt;12",
 IF(Table1[[#This Row],[Store Age (Months)]] &lt; 24, "12–24",
 "&gt;24"))</f>
        <v>&gt;24</v>
      </c>
    </row>
    <row r="66" spans="1:24" x14ac:dyDescent="0.2">
      <c r="A66" s="4">
        <v>1</v>
      </c>
      <c r="B66" s="4" t="str">
        <f t="shared" si="0"/>
        <v>January</v>
      </c>
      <c r="C66" s="1" t="s">
        <v>73</v>
      </c>
      <c r="D66" s="1" t="s">
        <v>993</v>
      </c>
      <c r="E66" s="1" t="s">
        <v>514</v>
      </c>
      <c r="F66" s="1" t="s">
        <v>898</v>
      </c>
      <c r="G66" s="1" t="s">
        <v>923</v>
      </c>
      <c r="H66" s="6">
        <v>45073</v>
      </c>
      <c r="I66" s="7">
        <v>95004013</v>
      </c>
      <c r="J66" s="7">
        <v>103296912</v>
      </c>
      <c r="K66" s="7">
        <v>12021317</v>
      </c>
      <c r="L66" s="7">
        <v>-3697274</v>
      </c>
      <c r="M66" s="7">
        <f>Table1[[#This Row],[Profit (EBIT)]] * (1 - 11%)</f>
        <v>-3290573.86</v>
      </c>
      <c r="N66" s="9">
        <f>Table1[[#This Row],[Net Sales Actual]]/Table1[[#This Row],[Net Sales Target]]*100%</f>
        <v>1.0872899863714178</v>
      </c>
      <c r="O66" s="9" t="str">
        <f>IF(Table1[[#This Row],[% Achievement]]&gt;=100%, "Achieved",
 IF(Table1[[#This Row],[% Achievement]]&gt;=50%, "Almost Achieve",
 IF(Table1[[#This Row],[% Achievement]]&gt;=0, "Needs Improvement",
 "Bad")))</f>
        <v>Achieved</v>
      </c>
      <c r="P66" s="7">
        <f>Table1[[#This Row],[Net Sales Actual]] - Table1[[#This Row],[Net Sales Target]]</f>
        <v>8292899</v>
      </c>
      <c r="Q66" s="7" t="str">
        <f>IF(Table1[[#This Row],[Profit]] &gt; 0, "Profit", "Loss")</f>
        <v>Loss</v>
      </c>
      <c r="R66" s="9">
        <f>Table1[[#This Row],[Salary Cost]]/Table1[[#This Row],[Net Sales Actual]]</f>
        <v>0.11637634433834769</v>
      </c>
      <c r="S66" s="9" t="str">
        <f>IF(Table1[[#This Row],[Salary Ratio]] &lt; 0.15, "Efficient",
 IF(Table1[[#This Row],[Salary Ratio]] &lt;= 0.25, "Needs Attention",
 "Too High"))</f>
        <v>Efficient</v>
      </c>
      <c r="T66" s="9">
        <f>Table1[[#This Row],[Profit (EBIT)]]/Table1[[#This Row],[Net Sales Actual]]</f>
        <v>-3.5792686619712313E-2</v>
      </c>
      <c r="U66" s="7" t="str">
        <f>IF(Table1[[#This Row],[Profit Ratio]] &gt; 0.15, "Healthy",
 IF(Table1[[#This Row],[Profit Ratio]] &gt;= 0.05, "Moderate",
 "Low"))</f>
        <v>Low</v>
      </c>
      <c r="V66" s="7">
        <f ca="1">DATEDIF(Table1[[#This Row],[Store Open Date]], TODAY(), "d")</f>
        <v>859</v>
      </c>
      <c r="W66" s="7">
        <f ca="1">INT(Table1[[#This Row],[Store Age (Days)]] / 30)</f>
        <v>28</v>
      </c>
      <c r="X66" s="7" t="str">
        <f ca="1">IF(Table1[[#This Row],[Store Age (Months)]] &lt; 12, "&lt;12",
 IF(Table1[[#This Row],[Store Age (Months)]] &lt; 24, "12–24",
 "&gt;24"))</f>
        <v>&gt;24</v>
      </c>
    </row>
    <row r="67" spans="1:24" x14ac:dyDescent="0.2">
      <c r="A67" s="4">
        <v>1</v>
      </c>
      <c r="B67" s="4" t="str">
        <f t="shared" ref="B67:B130" si="1">TEXT(DATE(2024, A67, 1), "mmmm")</f>
        <v>January</v>
      </c>
      <c r="C67" s="1" t="s">
        <v>74</v>
      </c>
      <c r="D67" s="1" t="s">
        <v>994</v>
      </c>
      <c r="E67" s="1" t="s">
        <v>515</v>
      </c>
      <c r="F67" s="1" t="s">
        <v>897</v>
      </c>
      <c r="G67" s="1" t="s">
        <v>923</v>
      </c>
      <c r="H67" s="6">
        <v>45107</v>
      </c>
      <c r="I67" s="7">
        <v>212000000</v>
      </c>
      <c r="J67" s="7">
        <v>162175900</v>
      </c>
      <c r="K67" s="7">
        <v>27759559.649999999</v>
      </c>
      <c r="L67" s="7">
        <v>-21523852.159999993</v>
      </c>
      <c r="M67" s="7">
        <f>Table1[[#This Row],[Profit (EBIT)]] * (1 - 11%)</f>
        <v>-19156228.422399994</v>
      </c>
      <c r="N67" s="9">
        <f>Table1[[#This Row],[Net Sales Actual]]/Table1[[#This Row],[Net Sales Target]]*100%</f>
        <v>0.76498066037735846</v>
      </c>
      <c r="O67" s="9" t="str">
        <f>IF(Table1[[#This Row],[% Achievement]]&gt;=100%, "Achieved",
 IF(Table1[[#This Row],[% Achievement]]&gt;=50%, "Almost Achieve",
 IF(Table1[[#This Row],[% Achievement]]&gt;=0, "Needs Improvement",
 "Bad")))</f>
        <v>Almost Achieve</v>
      </c>
      <c r="P67" s="7">
        <f>Table1[[#This Row],[Net Sales Actual]] - Table1[[#This Row],[Net Sales Target]]</f>
        <v>-49824100</v>
      </c>
      <c r="Q67" s="7" t="str">
        <f>IF(Table1[[#This Row],[Profit]] &gt; 0, "Profit", "Loss")</f>
        <v>Loss</v>
      </c>
      <c r="R67" s="9">
        <f>Table1[[#This Row],[Salary Cost]]/Table1[[#This Row],[Net Sales Actual]]</f>
        <v>0.17116945026973798</v>
      </c>
      <c r="S67" s="9" t="str">
        <f>IF(Table1[[#This Row],[Salary Ratio]] &lt; 0.15, "Efficient",
 IF(Table1[[#This Row],[Salary Ratio]] &lt;= 0.25, "Needs Attention",
 "Too High"))</f>
        <v>Needs Attention</v>
      </c>
      <c r="T67" s="9">
        <f>Table1[[#This Row],[Profit (EBIT)]]/Table1[[#This Row],[Net Sales Actual]]</f>
        <v>-0.13271917812695963</v>
      </c>
      <c r="U67" s="7" t="str">
        <f>IF(Table1[[#This Row],[Profit Ratio]] &gt; 0.15, "Healthy",
 IF(Table1[[#This Row],[Profit Ratio]] &gt;= 0.05, "Moderate",
 "Low"))</f>
        <v>Low</v>
      </c>
      <c r="V67" s="7">
        <f ca="1">DATEDIF(Table1[[#This Row],[Store Open Date]], TODAY(), "d")</f>
        <v>825</v>
      </c>
      <c r="W67" s="7">
        <f ca="1">INT(Table1[[#This Row],[Store Age (Days)]] / 30)</f>
        <v>27</v>
      </c>
      <c r="X67" s="7" t="str">
        <f ca="1">IF(Table1[[#This Row],[Store Age (Months)]] &lt; 12, "&lt;12",
 IF(Table1[[#This Row],[Store Age (Months)]] &lt; 24, "12–24",
 "&gt;24"))</f>
        <v>&gt;24</v>
      </c>
    </row>
    <row r="68" spans="1:24" x14ac:dyDescent="0.2">
      <c r="A68" s="4">
        <v>1</v>
      </c>
      <c r="B68" s="4" t="str">
        <f t="shared" si="1"/>
        <v>January</v>
      </c>
      <c r="C68" s="1" t="s">
        <v>75</v>
      </c>
      <c r="D68" s="1" t="s">
        <v>995</v>
      </c>
      <c r="E68" s="1" t="s">
        <v>516</v>
      </c>
      <c r="F68" s="1" t="s">
        <v>897</v>
      </c>
      <c r="G68" s="1" t="s">
        <v>923</v>
      </c>
      <c r="H68" s="6">
        <v>45115</v>
      </c>
      <c r="I68" s="7">
        <v>138538164</v>
      </c>
      <c r="J68" s="7">
        <v>122007600</v>
      </c>
      <c r="K68" s="7">
        <v>19352733.739999998</v>
      </c>
      <c r="L68" s="7">
        <v>-9946821.9299999997</v>
      </c>
      <c r="M68" s="7">
        <f>Table1[[#This Row],[Profit (EBIT)]] * (1 - 11%)</f>
        <v>-8852671.5176999997</v>
      </c>
      <c r="N68" s="9">
        <f>Table1[[#This Row],[Net Sales Actual]]/Table1[[#This Row],[Net Sales Target]]*100%</f>
        <v>0.88067862657686147</v>
      </c>
      <c r="O68" s="9" t="str">
        <f>IF(Table1[[#This Row],[% Achievement]]&gt;=100%, "Achieved",
 IF(Table1[[#This Row],[% Achievement]]&gt;=50%, "Almost Achieve",
 IF(Table1[[#This Row],[% Achievement]]&gt;=0, "Needs Improvement",
 "Bad")))</f>
        <v>Almost Achieve</v>
      </c>
      <c r="P68" s="7">
        <f>Table1[[#This Row],[Net Sales Actual]] - Table1[[#This Row],[Net Sales Target]]</f>
        <v>-16530564</v>
      </c>
      <c r="Q68" s="7" t="str">
        <f>IF(Table1[[#This Row],[Profit]] &gt; 0, "Profit", "Loss")</f>
        <v>Loss</v>
      </c>
      <c r="R68" s="9">
        <f>Table1[[#This Row],[Salary Cost]]/Table1[[#This Row],[Net Sales Actual]]</f>
        <v>0.1586190838931345</v>
      </c>
      <c r="S68" s="9" t="str">
        <f>IF(Table1[[#This Row],[Salary Ratio]] &lt; 0.15, "Efficient",
 IF(Table1[[#This Row],[Salary Ratio]] &lt;= 0.25, "Needs Attention",
 "Too High"))</f>
        <v>Needs Attention</v>
      </c>
      <c r="T68" s="9">
        <f>Table1[[#This Row],[Profit (EBIT)]]/Table1[[#This Row],[Net Sales Actual]]</f>
        <v>-8.1526248610742286E-2</v>
      </c>
      <c r="U68" s="7" t="str">
        <f>IF(Table1[[#This Row],[Profit Ratio]] &gt; 0.15, "Healthy",
 IF(Table1[[#This Row],[Profit Ratio]] &gt;= 0.05, "Moderate",
 "Low"))</f>
        <v>Low</v>
      </c>
      <c r="V68" s="7">
        <f ca="1">DATEDIF(Table1[[#This Row],[Store Open Date]], TODAY(), "d")</f>
        <v>817</v>
      </c>
      <c r="W68" s="7">
        <f ca="1">INT(Table1[[#This Row],[Store Age (Days)]] / 30)</f>
        <v>27</v>
      </c>
      <c r="X68" s="7" t="str">
        <f ca="1">IF(Table1[[#This Row],[Store Age (Months)]] &lt; 12, "&lt;12",
 IF(Table1[[#This Row],[Store Age (Months)]] &lt; 24, "12–24",
 "&gt;24"))</f>
        <v>&gt;24</v>
      </c>
    </row>
    <row r="69" spans="1:24" x14ac:dyDescent="0.2">
      <c r="A69" s="4">
        <v>1</v>
      </c>
      <c r="B69" s="4" t="str">
        <f t="shared" si="1"/>
        <v>January</v>
      </c>
      <c r="C69" s="1" t="s">
        <v>76</v>
      </c>
      <c r="D69" s="1" t="s">
        <v>996</v>
      </c>
      <c r="E69" s="1" t="s">
        <v>517</v>
      </c>
      <c r="F69" s="1" t="s">
        <v>899</v>
      </c>
      <c r="G69" s="1" t="s">
        <v>923</v>
      </c>
      <c r="H69" s="6">
        <v>45111</v>
      </c>
      <c r="I69" s="7">
        <v>73157655</v>
      </c>
      <c r="J69" s="7">
        <v>24544500</v>
      </c>
      <c r="K69" s="7">
        <v>9596163.0500000007</v>
      </c>
      <c r="L69" s="7">
        <v>-4716858.8299999991</v>
      </c>
      <c r="M69" s="7">
        <f>Table1[[#This Row],[Profit (EBIT)]] * (1 - 11%)</f>
        <v>-4198004.3586999997</v>
      </c>
      <c r="N69" s="9">
        <f>Table1[[#This Row],[Net Sales Actual]]/Table1[[#This Row],[Net Sales Target]]*100%</f>
        <v>0.33550145914327079</v>
      </c>
      <c r="O69" s="9" t="str">
        <f>IF(Table1[[#This Row],[% Achievement]]&gt;=100%, "Achieved",
 IF(Table1[[#This Row],[% Achievement]]&gt;=50%, "Almost Achieve",
 IF(Table1[[#This Row],[% Achievement]]&gt;=0, "Needs Improvement",
 "Bad")))</f>
        <v>Needs Improvement</v>
      </c>
      <c r="P69" s="7">
        <f>Table1[[#This Row],[Net Sales Actual]] - Table1[[#This Row],[Net Sales Target]]</f>
        <v>-48613155</v>
      </c>
      <c r="Q69" s="7" t="str">
        <f>IF(Table1[[#This Row],[Profit]] &gt; 0, "Profit", "Loss")</f>
        <v>Loss</v>
      </c>
      <c r="R69" s="9">
        <f>Table1[[#This Row],[Salary Cost]]/Table1[[#This Row],[Net Sales Actual]]</f>
        <v>0.39096999531463261</v>
      </c>
      <c r="S69" s="9" t="str">
        <f>IF(Table1[[#This Row],[Salary Ratio]] &lt; 0.15, "Efficient",
 IF(Table1[[#This Row],[Salary Ratio]] &lt;= 0.25, "Needs Attention",
 "Too High"))</f>
        <v>Too High</v>
      </c>
      <c r="T69" s="9">
        <f>Table1[[#This Row],[Profit (EBIT)]]/Table1[[#This Row],[Net Sales Actual]]</f>
        <v>-0.19217579620688949</v>
      </c>
      <c r="U69" s="7" t="str">
        <f>IF(Table1[[#This Row],[Profit Ratio]] &gt; 0.15, "Healthy",
 IF(Table1[[#This Row],[Profit Ratio]] &gt;= 0.05, "Moderate",
 "Low"))</f>
        <v>Low</v>
      </c>
      <c r="V69" s="7">
        <f ca="1">DATEDIF(Table1[[#This Row],[Store Open Date]], TODAY(), "d")</f>
        <v>821</v>
      </c>
      <c r="W69" s="7">
        <f ca="1">INT(Table1[[#This Row],[Store Age (Days)]] / 30)</f>
        <v>27</v>
      </c>
      <c r="X69" s="7" t="str">
        <f ca="1">IF(Table1[[#This Row],[Store Age (Months)]] &lt; 12, "&lt;12",
 IF(Table1[[#This Row],[Store Age (Months)]] &lt; 24, "12–24",
 "&gt;24"))</f>
        <v>&gt;24</v>
      </c>
    </row>
    <row r="70" spans="1:24" x14ac:dyDescent="0.2">
      <c r="A70" s="4">
        <v>1</v>
      </c>
      <c r="B70" s="4" t="str">
        <f t="shared" si="1"/>
        <v>January</v>
      </c>
      <c r="C70" s="1" t="s">
        <v>77</v>
      </c>
      <c r="D70" s="1" t="s">
        <v>997</v>
      </c>
      <c r="E70" s="1" t="s">
        <v>518</v>
      </c>
      <c r="F70" s="1" t="s">
        <v>897</v>
      </c>
      <c r="G70" s="1" t="s">
        <v>923</v>
      </c>
      <c r="H70" s="6">
        <v>45101</v>
      </c>
      <c r="I70" s="7">
        <v>155855435</v>
      </c>
      <c r="J70" s="7">
        <v>146510300</v>
      </c>
      <c r="K70" s="7">
        <v>20288059.5</v>
      </c>
      <c r="L70" s="7">
        <v>-17832624.200000003</v>
      </c>
      <c r="M70" s="7">
        <f>Table1[[#This Row],[Profit (EBIT)]] * (1 - 11%)</f>
        <v>-15871035.538000003</v>
      </c>
      <c r="N70" s="9">
        <f>Table1[[#This Row],[Net Sales Actual]]/Table1[[#This Row],[Net Sales Target]]*100%</f>
        <v>0.94003972335003905</v>
      </c>
      <c r="O70" s="9" t="str">
        <f>IF(Table1[[#This Row],[% Achievement]]&gt;=100%, "Achieved",
 IF(Table1[[#This Row],[% Achievement]]&gt;=50%, "Almost Achieve",
 IF(Table1[[#This Row],[% Achievement]]&gt;=0, "Needs Improvement",
 "Bad")))</f>
        <v>Almost Achieve</v>
      </c>
      <c r="P70" s="7">
        <f>Table1[[#This Row],[Net Sales Actual]] - Table1[[#This Row],[Net Sales Target]]</f>
        <v>-9345135</v>
      </c>
      <c r="Q70" s="7" t="str">
        <f>IF(Table1[[#This Row],[Profit]] &gt; 0, "Profit", "Loss")</f>
        <v>Loss</v>
      </c>
      <c r="R70" s="9">
        <f>Table1[[#This Row],[Salary Cost]]/Table1[[#This Row],[Net Sales Actual]]</f>
        <v>0.13847531197465299</v>
      </c>
      <c r="S70" s="9" t="str">
        <f>IF(Table1[[#This Row],[Salary Ratio]] &lt; 0.15, "Efficient",
 IF(Table1[[#This Row],[Salary Ratio]] &lt;= 0.25, "Needs Attention",
 "Too High"))</f>
        <v>Efficient</v>
      </c>
      <c r="T70" s="9">
        <f>Table1[[#This Row],[Profit (EBIT)]]/Table1[[#This Row],[Net Sales Actual]]</f>
        <v>-0.12171583977372241</v>
      </c>
      <c r="U70" s="7" t="str">
        <f>IF(Table1[[#This Row],[Profit Ratio]] &gt; 0.15, "Healthy",
 IF(Table1[[#This Row],[Profit Ratio]] &gt;= 0.05, "Moderate",
 "Low"))</f>
        <v>Low</v>
      </c>
      <c r="V70" s="7">
        <f ca="1">DATEDIF(Table1[[#This Row],[Store Open Date]], TODAY(), "d")</f>
        <v>831</v>
      </c>
      <c r="W70" s="7">
        <f ca="1">INT(Table1[[#This Row],[Store Age (Days)]] / 30)</f>
        <v>27</v>
      </c>
      <c r="X70" s="7" t="str">
        <f ca="1">IF(Table1[[#This Row],[Store Age (Months)]] &lt; 12, "&lt;12",
 IF(Table1[[#This Row],[Store Age (Months)]] &lt; 24, "12–24",
 "&gt;24"))</f>
        <v>&gt;24</v>
      </c>
    </row>
    <row r="71" spans="1:24" x14ac:dyDescent="0.2">
      <c r="A71" s="4">
        <v>1</v>
      </c>
      <c r="B71" s="4" t="str">
        <f t="shared" si="1"/>
        <v>January</v>
      </c>
      <c r="C71" s="1" t="s">
        <v>78</v>
      </c>
      <c r="D71" s="1" t="s">
        <v>998</v>
      </c>
      <c r="E71" s="1" t="s">
        <v>519</v>
      </c>
      <c r="F71" s="1" t="s">
        <v>899</v>
      </c>
      <c r="G71" s="1" t="s">
        <v>923</v>
      </c>
      <c r="H71" s="6">
        <v>44798</v>
      </c>
      <c r="I71" s="7">
        <v>342000000</v>
      </c>
      <c r="J71" s="7">
        <v>300044950</v>
      </c>
      <c r="K71" s="7">
        <v>34260775.729999997</v>
      </c>
      <c r="L71" s="7">
        <v>5112462.1400000043</v>
      </c>
      <c r="M71" s="7">
        <f>Table1[[#This Row],[Profit (EBIT)]] * (1 - 11%)</f>
        <v>4550091.3046000041</v>
      </c>
      <c r="N71" s="9">
        <f>Table1[[#This Row],[Net Sales Actual]]/Table1[[#This Row],[Net Sales Target]]*100%</f>
        <v>0.87732441520467841</v>
      </c>
      <c r="O71" s="9" t="str">
        <f>IF(Table1[[#This Row],[% Achievement]]&gt;=100%, "Achieved",
 IF(Table1[[#This Row],[% Achievement]]&gt;=50%, "Almost Achieve",
 IF(Table1[[#This Row],[% Achievement]]&gt;=0, "Needs Improvement",
 "Bad")))</f>
        <v>Almost Achieve</v>
      </c>
      <c r="P71" s="7">
        <f>Table1[[#This Row],[Net Sales Actual]] - Table1[[#This Row],[Net Sales Target]]</f>
        <v>-41955050</v>
      </c>
      <c r="Q71" s="7" t="str">
        <f>IF(Table1[[#This Row],[Profit]] &gt; 0, "Profit", "Loss")</f>
        <v>Profit</v>
      </c>
      <c r="R71" s="9">
        <f>Table1[[#This Row],[Salary Cost]]/Table1[[#This Row],[Net Sales Actual]]</f>
        <v>0.11418547697603308</v>
      </c>
      <c r="S71" s="9" t="str">
        <f>IF(Table1[[#This Row],[Salary Ratio]] &lt; 0.15, "Efficient",
 IF(Table1[[#This Row],[Salary Ratio]] &lt;= 0.25, "Needs Attention",
 "Too High"))</f>
        <v>Efficient</v>
      </c>
      <c r="T71" s="9">
        <f>Table1[[#This Row],[Profit (EBIT)]]/Table1[[#This Row],[Net Sales Actual]]</f>
        <v>1.7038987458379166E-2</v>
      </c>
      <c r="U71" s="7" t="str">
        <f>IF(Table1[[#This Row],[Profit Ratio]] &gt; 0.15, "Healthy",
 IF(Table1[[#This Row],[Profit Ratio]] &gt;= 0.05, "Moderate",
 "Low"))</f>
        <v>Low</v>
      </c>
      <c r="V71" s="7">
        <f ca="1">DATEDIF(Table1[[#This Row],[Store Open Date]], TODAY(), "d")</f>
        <v>1134</v>
      </c>
      <c r="W71" s="7">
        <f ca="1">INT(Table1[[#This Row],[Store Age (Days)]] / 30)</f>
        <v>37</v>
      </c>
      <c r="X71" s="7" t="str">
        <f ca="1">IF(Table1[[#This Row],[Store Age (Months)]] &lt; 12, "&lt;12",
 IF(Table1[[#This Row],[Store Age (Months)]] &lt; 24, "12–24",
 "&gt;24"))</f>
        <v>&gt;24</v>
      </c>
    </row>
    <row r="72" spans="1:24" x14ac:dyDescent="0.2">
      <c r="A72" s="4">
        <v>1</v>
      </c>
      <c r="B72" s="4" t="str">
        <f t="shared" si="1"/>
        <v>January</v>
      </c>
      <c r="C72" s="1" t="s">
        <v>79</v>
      </c>
      <c r="D72" s="1" t="s">
        <v>999</v>
      </c>
      <c r="E72" s="1" t="s">
        <v>520</v>
      </c>
      <c r="F72" s="1" t="s">
        <v>897</v>
      </c>
      <c r="G72" s="1" t="s">
        <v>923</v>
      </c>
      <c r="H72" s="6">
        <v>45172</v>
      </c>
      <c r="I72" s="7">
        <v>103903623</v>
      </c>
      <c r="J72" s="7">
        <v>67018150</v>
      </c>
      <c r="K72" s="7">
        <v>19810813.800000001</v>
      </c>
      <c r="L72" s="7">
        <v>-25831227.619999997</v>
      </c>
      <c r="M72" s="7">
        <f>Table1[[#This Row],[Profit (EBIT)]] * (1 - 11%)</f>
        <v>-22989792.581799999</v>
      </c>
      <c r="N72" s="9">
        <f>Table1[[#This Row],[Net Sales Actual]]/Table1[[#This Row],[Net Sales Target]]*100%</f>
        <v>0.64500301399499804</v>
      </c>
      <c r="O72" s="9" t="str">
        <f>IF(Table1[[#This Row],[% Achievement]]&gt;=100%, "Achieved",
 IF(Table1[[#This Row],[% Achievement]]&gt;=50%, "Almost Achieve",
 IF(Table1[[#This Row],[% Achievement]]&gt;=0, "Needs Improvement",
 "Bad")))</f>
        <v>Almost Achieve</v>
      </c>
      <c r="P72" s="7">
        <f>Table1[[#This Row],[Net Sales Actual]] - Table1[[#This Row],[Net Sales Target]]</f>
        <v>-36885473</v>
      </c>
      <c r="Q72" s="7" t="str">
        <f>IF(Table1[[#This Row],[Profit]] &gt; 0, "Profit", "Loss")</f>
        <v>Loss</v>
      </c>
      <c r="R72" s="9">
        <f>Table1[[#This Row],[Salary Cost]]/Table1[[#This Row],[Net Sales Actual]]</f>
        <v>0.29560371033816962</v>
      </c>
      <c r="S72" s="9" t="str">
        <f>IF(Table1[[#This Row],[Salary Ratio]] &lt; 0.15, "Efficient",
 IF(Table1[[#This Row],[Salary Ratio]] &lt;= 0.25, "Needs Attention",
 "Too High"))</f>
        <v>Too High</v>
      </c>
      <c r="T72" s="9">
        <f>Table1[[#This Row],[Profit (EBIT)]]/Table1[[#This Row],[Net Sales Actual]]</f>
        <v>-0.38543629777903443</v>
      </c>
      <c r="U72" s="7" t="str">
        <f>IF(Table1[[#This Row],[Profit Ratio]] &gt; 0.15, "Healthy",
 IF(Table1[[#This Row],[Profit Ratio]] &gt;= 0.05, "Moderate",
 "Low"))</f>
        <v>Low</v>
      </c>
      <c r="V72" s="7">
        <f ca="1">DATEDIF(Table1[[#This Row],[Store Open Date]], TODAY(), "d")</f>
        <v>760</v>
      </c>
      <c r="W72" s="7">
        <f ca="1">INT(Table1[[#This Row],[Store Age (Days)]] / 30)</f>
        <v>25</v>
      </c>
      <c r="X72" s="7" t="str">
        <f ca="1">IF(Table1[[#This Row],[Store Age (Months)]] &lt; 12, "&lt;12",
 IF(Table1[[#This Row],[Store Age (Months)]] &lt; 24, "12–24",
 "&gt;24"))</f>
        <v>&gt;24</v>
      </c>
    </row>
    <row r="73" spans="1:24" x14ac:dyDescent="0.2">
      <c r="A73" s="4">
        <v>1</v>
      </c>
      <c r="B73" s="4" t="str">
        <f t="shared" si="1"/>
        <v>January</v>
      </c>
      <c r="C73" s="1" t="s">
        <v>80</v>
      </c>
      <c r="D73" s="1" t="s">
        <v>1000</v>
      </c>
      <c r="E73" s="1" t="s">
        <v>521</v>
      </c>
      <c r="F73" s="1" t="s">
        <v>897</v>
      </c>
      <c r="G73" s="1" t="s">
        <v>923</v>
      </c>
      <c r="H73" s="6">
        <v>45284</v>
      </c>
      <c r="I73" s="7">
        <v>121220894</v>
      </c>
      <c r="J73" s="7">
        <v>116117000</v>
      </c>
      <c r="K73" s="7">
        <v>16794995.789999999</v>
      </c>
      <c r="L73" s="7">
        <v>-4753771.2999999933</v>
      </c>
      <c r="M73" s="7">
        <f>Table1[[#This Row],[Profit (EBIT)]] * (1 - 11%)</f>
        <v>-4230856.4569999939</v>
      </c>
      <c r="N73" s="9">
        <f>Table1[[#This Row],[Net Sales Actual]]/Table1[[#This Row],[Net Sales Target]]*100%</f>
        <v>0.95789592180371153</v>
      </c>
      <c r="O73" s="9" t="str">
        <f>IF(Table1[[#This Row],[% Achievement]]&gt;=100%, "Achieved",
 IF(Table1[[#This Row],[% Achievement]]&gt;=50%, "Almost Achieve",
 IF(Table1[[#This Row],[% Achievement]]&gt;=0, "Needs Improvement",
 "Bad")))</f>
        <v>Almost Achieve</v>
      </c>
      <c r="P73" s="7">
        <f>Table1[[#This Row],[Net Sales Actual]] - Table1[[#This Row],[Net Sales Target]]</f>
        <v>-5103894</v>
      </c>
      <c r="Q73" s="7" t="str">
        <f>IF(Table1[[#This Row],[Profit]] &gt; 0, "Profit", "Loss")</f>
        <v>Loss</v>
      </c>
      <c r="R73" s="9">
        <f>Table1[[#This Row],[Salary Cost]]/Table1[[#This Row],[Net Sales Actual]]</f>
        <v>0.14463856102035016</v>
      </c>
      <c r="S73" s="9" t="str">
        <f>IF(Table1[[#This Row],[Salary Ratio]] &lt; 0.15, "Efficient",
 IF(Table1[[#This Row],[Salary Ratio]] &lt;= 0.25, "Needs Attention",
 "Too High"))</f>
        <v>Efficient</v>
      </c>
      <c r="T73" s="9">
        <f>Table1[[#This Row],[Profit (EBIT)]]/Table1[[#This Row],[Net Sales Actual]]</f>
        <v>-4.0939494647639824E-2</v>
      </c>
      <c r="U73" s="7" t="str">
        <f>IF(Table1[[#This Row],[Profit Ratio]] &gt; 0.15, "Healthy",
 IF(Table1[[#This Row],[Profit Ratio]] &gt;= 0.05, "Moderate",
 "Low"))</f>
        <v>Low</v>
      </c>
      <c r="V73" s="7">
        <f ca="1">DATEDIF(Table1[[#This Row],[Store Open Date]], TODAY(), "d")</f>
        <v>648</v>
      </c>
      <c r="W73" s="7">
        <f ca="1">INT(Table1[[#This Row],[Store Age (Days)]] / 30)</f>
        <v>21</v>
      </c>
      <c r="X73" s="7" t="str">
        <f ca="1">IF(Table1[[#This Row],[Store Age (Months)]] &lt; 12, "&lt;12",
 IF(Table1[[#This Row],[Store Age (Months)]] &lt; 24, "12–24",
 "&gt;24"))</f>
        <v>12–24</v>
      </c>
    </row>
    <row r="74" spans="1:24" x14ac:dyDescent="0.2">
      <c r="A74" s="4">
        <v>1</v>
      </c>
      <c r="B74" s="4" t="str">
        <f t="shared" si="1"/>
        <v>January</v>
      </c>
      <c r="C74" s="1" t="s">
        <v>81</v>
      </c>
      <c r="D74" s="1" t="s">
        <v>1001</v>
      </c>
      <c r="E74" s="1" t="s">
        <v>522</v>
      </c>
      <c r="F74" s="1" t="s">
        <v>897</v>
      </c>
      <c r="G74" s="1" t="s">
        <v>923</v>
      </c>
      <c r="H74" s="6">
        <v>45254</v>
      </c>
      <c r="I74" s="7">
        <v>103903623</v>
      </c>
      <c r="J74" s="7">
        <v>146464100</v>
      </c>
      <c r="K74" s="7">
        <v>17124487.010000002</v>
      </c>
      <c r="L74" s="7">
        <v>-6597974.7100000046</v>
      </c>
      <c r="M74" s="7">
        <f>Table1[[#This Row],[Profit (EBIT)]] * (1 - 11%)</f>
        <v>-5872197.4919000044</v>
      </c>
      <c r="N74" s="9">
        <f>Table1[[#This Row],[Net Sales Actual]]/Table1[[#This Row],[Net Sales Target]]*100%</f>
        <v>1.4096149467280847</v>
      </c>
      <c r="O74" s="9" t="str">
        <f>IF(Table1[[#This Row],[% Achievement]]&gt;=100%, "Achieved",
 IF(Table1[[#This Row],[% Achievement]]&gt;=50%, "Almost Achieve",
 IF(Table1[[#This Row],[% Achievement]]&gt;=0, "Needs Improvement",
 "Bad")))</f>
        <v>Achieved</v>
      </c>
      <c r="P74" s="7">
        <f>Table1[[#This Row],[Net Sales Actual]] - Table1[[#This Row],[Net Sales Target]]</f>
        <v>42560477</v>
      </c>
      <c r="Q74" s="7" t="str">
        <f>IF(Table1[[#This Row],[Profit]] &gt; 0, "Profit", "Loss")</f>
        <v>Loss</v>
      </c>
      <c r="R74" s="9">
        <f>Table1[[#This Row],[Salary Cost]]/Table1[[#This Row],[Net Sales Actual]]</f>
        <v>0.11691934753977255</v>
      </c>
      <c r="S74" s="9" t="str">
        <f>IF(Table1[[#This Row],[Salary Ratio]] &lt; 0.15, "Efficient",
 IF(Table1[[#This Row],[Salary Ratio]] &lt;= 0.25, "Needs Attention",
 "Too High"))</f>
        <v>Efficient</v>
      </c>
      <c r="T74" s="9">
        <f>Table1[[#This Row],[Profit (EBIT)]]/Table1[[#This Row],[Net Sales Actual]]</f>
        <v>-4.5048409200616431E-2</v>
      </c>
      <c r="U74" s="7" t="str">
        <f>IF(Table1[[#This Row],[Profit Ratio]] &gt; 0.15, "Healthy",
 IF(Table1[[#This Row],[Profit Ratio]] &gt;= 0.05, "Moderate",
 "Low"))</f>
        <v>Low</v>
      </c>
      <c r="V74" s="7">
        <f ca="1">DATEDIF(Table1[[#This Row],[Store Open Date]], TODAY(), "d")</f>
        <v>678</v>
      </c>
      <c r="W74" s="7">
        <f ca="1">INT(Table1[[#This Row],[Store Age (Days)]] / 30)</f>
        <v>22</v>
      </c>
      <c r="X74" s="7" t="str">
        <f ca="1">IF(Table1[[#This Row],[Store Age (Months)]] &lt; 12, "&lt;12",
 IF(Table1[[#This Row],[Store Age (Months)]] &lt; 24, "12–24",
 "&gt;24"))</f>
        <v>12–24</v>
      </c>
    </row>
    <row r="75" spans="1:24" x14ac:dyDescent="0.2">
      <c r="A75" s="4">
        <v>1</v>
      </c>
      <c r="B75" s="4" t="str">
        <f t="shared" si="1"/>
        <v>January</v>
      </c>
      <c r="C75" s="1" t="s">
        <v>82</v>
      </c>
      <c r="D75" s="1" t="s">
        <v>1002</v>
      </c>
      <c r="E75" s="1" t="s">
        <v>523</v>
      </c>
      <c r="F75" s="1" t="s">
        <v>898</v>
      </c>
      <c r="G75" s="1" t="s">
        <v>923</v>
      </c>
      <c r="H75" s="6">
        <v>45310</v>
      </c>
      <c r="I75" s="7">
        <v>91485324</v>
      </c>
      <c r="J75" s="7">
        <v>104571691</v>
      </c>
      <c r="K75" s="7">
        <v>13281441</v>
      </c>
      <c r="L75" s="7">
        <v>-5797810</v>
      </c>
      <c r="M75" s="7">
        <f>Table1[[#This Row],[Profit (EBIT)]] * (1 - 11%)</f>
        <v>-5160050.9000000004</v>
      </c>
      <c r="N75" s="9">
        <f>Table1[[#This Row],[Net Sales Actual]]/Table1[[#This Row],[Net Sales Target]]*100%</f>
        <v>1.1430433475865485</v>
      </c>
      <c r="O75" s="9" t="str">
        <f>IF(Table1[[#This Row],[% Achievement]]&gt;=100%, "Achieved",
 IF(Table1[[#This Row],[% Achievement]]&gt;=50%, "Almost Achieve",
 IF(Table1[[#This Row],[% Achievement]]&gt;=0, "Needs Improvement",
 "Bad")))</f>
        <v>Achieved</v>
      </c>
      <c r="P75" s="7">
        <f>Table1[[#This Row],[Net Sales Actual]] - Table1[[#This Row],[Net Sales Target]]</f>
        <v>13086367</v>
      </c>
      <c r="Q75" s="7" t="str">
        <f>IF(Table1[[#This Row],[Profit]] &gt; 0, "Profit", "Loss")</f>
        <v>Loss</v>
      </c>
      <c r="R75" s="9">
        <f>Table1[[#This Row],[Salary Cost]]/Table1[[#This Row],[Net Sales Actual]]</f>
        <v>0.12700799683922104</v>
      </c>
      <c r="S75" s="9" t="str">
        <f>IF(Table1[[#This Row],[Salary Ratio]] &lt; 0.15, "Efficient",
 IF(Table1[[#This Row],[Salary Ratio]] &lt;= 0.25, "Needs Attention",
 "Too High"))</f>
        <v>Efficient</v>
      </c>
      <c r="T75" s="9">
        <f>Table1[[#This Row],[Profit (EBIT)]]/Table1[[#This Row],[Net Sales Actual]]</f>
        <v>-5.5443399112671897E-2</v>
      </c>
      <c r="U75" s="7" t="str">
        <f>IF(Table1[[#This Row],[Profit Ratio]] &gt; 0.15, "Healthy",
 IF(Table1[[#This Row],[Profit Ratio]] &gt;= 0.05, "Moderate",
 "Low"))</f>
        <v>Low</v>
      </c>
      <c r="V75" s="7">
        <f ca="1">DATEDIF(Table1[[#This Row],[Store Open Date]], TODAY(), "d")</f>
        <v>622</v>
      </c>
      <c r="W75" s="7">
        <f ca="1">INT(Table1[[#This Row],[Store Age (Days)]] / 30)</f>
        <v>20</v>
      </c>
      <c r="X75" s="7" t="str">
        <f ca="1">IF(Table1[[#This Row],[Store Age (Months)]] &lt; 12, "&lt;12",
 IF(Table1[[#This Row],[Store Age (Months)]] &lt; 24, "12–24",
 "&gt;24"))</f>
        <v>12–24</v>
      </c>
    </row>
    <row r="76" spans="1:24" x14ac:dyDescent="0.2">
      <c r="A76" s="4">
        <v>1</v>
      </c>
      <c r="B76" s="4" t="str">
        <f t="shared" si="1"/>
        <v>January</v>
      </c>
      <c r="C76" s="1" t="s">
        <v>83</v>
      </c>
      <c r="D76" s="1" t="s">
        <v>1003</v>
      </c>
      <c r="E76" s="1" t="s">
        <v>524</v>
      </c>
      <c r="F76" s="1" t="s">
        <v>899</v>
      </c>
      <c r="G76" s="1" t="s">
        <v>923</v>
      </c>
      <c r="H76" s="6">
        <v>45271</v>
      </c>
      <c r="I76" s="7">
        <v>193000000</v>
      </c>
      <c r="J76" s="7">
        <v>176106250</v>
      </c>
      <c r="K76" s="7">
        <v>24364271.050000001</v>
      </c>
      <c r="L76" s="7">
        <v>2736448.2499999963</v>
      </c>
      <c r="M76" s="7">
        <f>Table1[[#This Row],[Profit (EBIT)]] * (1 - 11%)</f>
        <v>2435438.9424999966</v>
      </c>
      <c r="N76" s="9">
        <f>Table1[[#This Row],[Net Sales Actual]]/Table1[[#This Row],[Net Sales Target]]*100%</f>
        <v>0.91246761658031084</v>
      </c>
      <c r="O76" s="9" t="str">
        <f>IF(Table1[[#This Row],[% Achievement]]&gt;=100%, "Achieved",
 IF(Table1[[#This Row],[% Achievement]]&gt;=50%, "Almost Achieve",
 IF(Table1[[#This Row],[% Achievement]]&gt;=0, "Needs Improvement",
 "Bad")))</f>
        <v>Almost Achieve</v>
      </c>
      <c r="P76" s="7">
        <f>Table1[[#This Row],[Net Sales Actual]] - Table1[[#This Row],[Net Sales Target]]</f>
        <v>-16893750</v>
      </c>
      <c r="Q76" s="7" t="str">
        <f>IF(Table1[[#This Row],[Profit]] &gt; 0, "Profit", "Loss")</f>
        <v>Profit</v>
      </c>
      <c r="R76" s="9">
        <f>Table1[[#This Row],[Salary Cost]]/Table1[[#This Row],[Net Sales Actual]]</f>
        <v>0.13834983738510132</v>
      </c>
      <c r="S76" s="9" t="str">
        <f>IF(Table1[[#This Row],[Salary Ratio]] &lt; 0.15, "Efficient",
 IF(Table1[[#This Row],[Salary Ratio]] &lt;= 0.25, "Needs Attention",
 "Too High"))</f>
        <v>Efficient</v>
      </c>
      <c r="T76" s="9">
        <f>Table1[[#This Row],[Profit (EBIT)]]/Table1[[#This Row],[Net Sales Actual]]</f>
        <v>1.553862086098589E-2</v>
      </c>
      <c r="U76" s="7" t="str">
        <f>IF(Table1[[#This Row],[Profit Ratio]] &gt; 0.15, "Healthy",
 IF(Table1[[#This Row],[Profit Ratio]] &gt;= 0.05, "Moderate",
 "Low"))</f>
        <v>Low</v>
      </c>
      <c r="V76" s="7">
        <f ca="1">DATEDIF(Table1[[#This Row],[Store Open Date]], TODAY(), "d")</f>
        <v>661</v>
      </c>
      <c r="W76" s="7">
        <f ca="1">INT(Table1[[#This Row],[Store Age (Days)]] / 30)</f>
        <v>22</v>
      </c>
      <c r="X76" s="7" t="str">
        <f ca="1">IF(Table1[[#This Row],[Store Age (Months)]] &lt; 12, "&lt;12",
 IF(Table1[[#This Row],[Store Age (Months)]] &lt; 24, "12–24",
 "&gt;24"))</f>
        <v>12–24</v>
      </c>
    </row>
    <row r="77" spans="1:24" x14ac:dyDescent="0.2">
      <c r="A77" s="4">
        <v>1</v>
      </c>
      <c r="B77" s="4" t="str">
        <f t="shared" si="1"/>
        <v>January</v>
      </c>
      <c r="C77" s="1" t="s">
        <v>84</v>
      </c>
      <c r="D77" s="1" t="s">
        <v>1004</v>
      </c>
      <c r="E77" s="1" t="s">
        <v>525</v>
      </c>
      <c r="F77" s="1" t="s">
        <v>898</v>
      </c>
      <c r="G77" s="1" t="s">
        <v>923</v>
      </c>
      <c r="H77" s="6">
        <v>45322</v>
      </c>
      <c r="I77" s="7">
        <v>208574675</v>
      </c>
      <c r="J77" s="7">
        <v>179098832</v>
      </c>
      <c r="K77" s="7">
        <v>35530120</v>
      </c>
      <c r="L77" s="7">
        <v>1223105</v>
      </c>
      <c r="M77" s="7">
        <f>Table1[[#This Row],[Profit (EBIT)]] * (1 - 11%)</f>
        <v>1088563.45</v>
      </c>
      <c r="N77" s="9">
        <f>Table1[[#This Row],[Net Sales Actual]]/Table1[[#This Row],[Net Sales Target]]*100%</f>
        <v>0.85867966472919111</v>
      </c>
      <c r="O77" s="9" t="str">
        <f>IF(Table1[[#This Row],[% Achievement]]&gt;=100%, "Achieved",
 IF(Table1[[#This Row],[% Achievement]]&gt;=50%, "Almost Achieve",
 IF(Table1[[#This Row],[% Achievement]]&gt;=0, "Needs Improvement",
 "Bad")))</f>
        <v>Almost Achieve</v>
      </c>
      <c r="P77" s="7">
        <f>Table1[[#This Row],[Net Sales Actual]] - Table1[[#This Row],[Net Sales Target]]</f>
        <v>-29475843</v>
      </c>
      <c r="Q77" s="7" t="str">
        <f>IF(Table1[[#This Row],[Profit]] &gt; 0, "Profit", "Loss")</f>
        <v>Profit</v>
      </c>
      <c r="R77" s="9">
        <f>Table1[[#This Row],[Salary Cost]]/Table1[[#This Row],[Net Sales Actual]]</f>
        <v>0.1983827566223324</v>
      </c>
      <c r="S77" s="9" t="str">
        <f>IF(Table1[[#This Row],[Salary Ratio]] &lt; 0.15, "Efficient",
 IF(Table1[[#This Row],[Salary Ratio]] &lt;= 0.25, "Needs Attention",
 "Too High"))</f>
        <v>Needs Attention</v>
      </c>
      <c r="T77" s="9">
        <f>Table1[[#This Row],[Profit (EBIT)]]/Table1[[#This Row],[Net Sales Actual]]</f>
        <v>6.8292181827294103E-3</v>
      </c>
      <c r="U77" s="7" t="str">
        <f>IF(Table1[[#This Row],[Profit Ratio]] &gt; 0.15, "Healthy",
 IF(Table1[[#This Row],[Profit Ratio]] &gt;= 0.05, "Moderate",
 "Low"))</f>
        <v>Low</v>
      </c>
      <c r="V77" s="7">
        <f ca="1">DATEDIF(Table1[[#This Row],[Store Open Date]], TODAY(), "d")</f>
        <v>610</v>
      </c>
      <c r="W77" s="7">
        <f ca="1">INT(Table1[[#This Row],[Store Age (Days)]] / 30)</f>
        <v>20</v>
      </c>
      <c r="X77" s="7" t="str">
        <f ca="1">IF(Table1[[#This Row],[Store Age (Months)]] &lt; 12, "&lt;12",
 IF(Table1[[#This Row],[Store Age (Months)]] &lt; 24, "12–24",
 "&gt;24"))</f>
        <v>12–24</v>
      </c>
    </row>
    <row r="78" spans="1:24" x14ac:dyDescent="0.2">
      <c r="A78" s="4">
        <v>1</v>
      </c>
      <c r="B78" s="4" t="str">
        <f t="shared" si="1"/>
        <v>January</v>
      </c>
      <c r="C78" s="1" t="s">
        <v>85</v>
      </c>
      <c r="D78" s="1" t="s">
        <v>1005</v>
      </c>
      <c r="E78" s="1" t="s">
        <v>526</v>
      </c>
      <c r="F78" s="1" t="s">
        <v>899</v>
      </c>
      <c r="G78" s="1" t="s">
        <v>923</v>
      </c>
      <c r="H78" s="6">
        <v>45183</v>
      </c>
      <c r="I78" s="7">
        <v>118000000</v>
      </c>
      <c r="J78" s="7">
        <v>100872600</v>
      </c>
      <c r="K78" s="7">
        <v>14428846.560000001</v>
      </c>
      <c r="L78" s="7">
        <v>-4876852.3399999943</v>
      </c>
      <c r="M78" s="7">
        <f>Table1[[#This Row],[Profit (EBIT)]] * (1 - 11%)</f>
        <v>-4340398.5825999947</v>
      </c>
      <c r="N78" s="9">
        <f>Table1[[#This Row],[Net Sales Actual]]/Table1[[#This Row],[Net Sales Target]]*100%</f>
        <v>0.85485254237288133</v>
      </c>
      <c r="O78" s="9" t="str">
        <f>IF(Table1[[#This Row],[% Achievement]]&gt;=100%, "Achieved",
 IF(Table1[[#This Row],[% Achievement]]&gt;=50%, "Almost Achieve",
 IF(Table1[[#This Row],[% Achievement]]&gt;=0, "Needs Improvement",
 "Bad")))</f>
        <v>Almost Achieve</v>
      </c>
      <c r="P78" s="7">
        <f>Table1[[#This Row],[Net Sales Actual]] - Table1[[#This Row],[Net Sales Target]]</f>
        <v>-17127400</v>
      </c>
      <c r="Q78" s="7" t="str">
        <f>IF(Table1[[#This Row],[Profit]] &gt; 0, "Profit", "Loss")</f>
        <v>Loss</v>
      </c>
      <c r="R78" s="9">
        <f>Table1[[#This Row],[Salary Cost]]/Table1[[#This Row],[Net Sales Actual]]</f>
        <v>0.14304029597730206</v>
      </c>
      <c r="S78" s="9" t="str">
        <f>IF(Table1[[#This Row],[Salary Ratio]] &lt; 0.15, "Efficient",
 IF(Table1[[#This Row],[Salary Ratio]] &lt;= 0.25, "Needs Attention",
 "Too High"))</f>
        <v>Efficient</v>
      </c>
      <c r="T78" s="9">
        <f>Table1[[#This Row],[Profit (EBIT)]]/Table1[[#This Row],[Net Sales Actual]]</f>
        <v>-4.8346650527497002E-2</v>
      </c>
      <c r="U78" s="7" t="str">
        <f>IF(Table1[[#This Row],[Profit Ratio]] &gt; 0.15, "Healthy",
 IF(Table1[[#This Row],[Profit Ratio]] &gt;= 0.05, "Moderate",
 "Low"))</f>
        <v>Low</v>
      </c>
      <c r="V78" s="7">
        <f ca="1">DATEDIF(Table1[[#This Row],[Store Open Date]], TODAY(), "d")</f>
        <v>749</v>
      </c>
      <c r="W78" s="7">
        <f ca="1">INT(Table1[[#This Row],[Store Age (Days)]] / 30)</f>
        <v>24</v>
      </c>
      <c r="X78" s="7" t="str">
        <f ca="1">IF(Table1[[#This Row],[Store Age (Months)]] &lt; 12, "&lt;12",
 IF(Table1[[#This Row],[Store Age (Months)]] &lt; 24, "12–24",
 "&gt;24"))</f>
        <v>&gt;24</v>
      </c>
    </row>
    <row r="79" spans="1:24" x14ac:dyDescent="0.2">
      <c r="A79" s="4">
        <v>1</v>
      </c>
      <c r="B79" s="4" t="str">
        <f t="shared" si="1"/>
        <v>January</v>
      </c>
      <c r="C79" s="1" t="s">
        <v>86</v>
      </c>
      <c r="D79" s="1" t="s">
        <v>1006</v>
      </c>
      <c r="E79" s="1" t="s">
        <v>527</v>
      </c>
      <c r="F79" s="1" t="s">
        <v>899</v>
      </c>
      <c r="G79" s="1" t="s">
        <v>923</v>
      </c>
      <c r="H79" s="6">
        <v>45184</v>
      </c>
      <c r="I79" s="7">
        <v>129000000</v>
      </c>
      <c r="J79" s="7">
        <v>100247200</v>
      </c>
      <c r="K79" s="7">
        <v>18570845.41</v>
      </c>
      <c r="L79" s="7">
        <v>-13724917.420000009</v>
      </c>
      <c r="M79" s="7">
        <f>Table1[[#This Row],[Profit (EBIT)]] * (1 - 11%)</f>
        <v>-12215176.503800008</v>
      </c>
      <c r="N79" s="9">
        <f>Table1[[#This Row],[Net Sales Actual]]/Table1[[#This Row],[Net Sales Target]]*100%</f>
        <v>0.77711007751937988</v>
      </c>
      <c r="O79" s="9" t="str">
        <f>IF(Table1[[#This Row],[% Achievement]]&gt;=100%, "Achieved",
 IF(Table1[[#This Row],[% Achievement]]&gt;=50%, "Almost Achieve",
 IF(Table1[[#This Row],[% Achievement]]&gt;=0, "Needs Improvement",
 "Bad")))</f>
        <v>Almost Achieve</v>
      </c>
      <c r="P79" s="7">
        <f>Table1[[#This Row],[Net Sales Actual]] - Table1[[#This Row],[Net Sales Target]]</f>
        <v>-28752800</v>
      </c>
      <c r="Q79" s="7" t="str">
        <f>IF(Table1[[#This Row],[Profit]] &gt; 0, "Profit", "Loss")</f>
        <v>Loss</v>
      </c>
      <c r="R79" s="9">
        <f>Table1[[#This Row],[Salary Cost]]/Table1[[#This Row],[Net Sales Actual]]</f>
        <v>0.18525051482734681</v>
      </c>
      <c r="S79" s="9" t="str">
        <f>IF(Table1[[#This Row],[Salary Ratio]] &lt; 0.15, "Efficient",
 IF(Table1[[#This Row],[Salary Ratio]] &lt;= 0.25, "Needs Attention",
 "Too High"))</f>
        <v>Needs Attention</v>
      </c>
      <c r="T79" s="9">
        <f>Table1[[#This Row],[Profit (EBIT)]]/Table1[[#This Row],[Net Sales Actual]]</f>
        <v>-0.13691073087328134</v>
      </c>
      <c r="U79" s="7" t="str">
        <f>IF(Table1[[#This Row],[Profit Ratio]] &gt; 0.15, "Healthy",
 IF(Table1[[#This Row],[Profit Ratio]] &gt;= 0.05, "Moderate",
 "Low"))</f>
        <v>Low</v>
      </c>
      <c r="V79" s="7">
        <f ca="1">DATEDIF(Table1[[#This Row],[Store Open Date]], TODAY(), "d")</f>
        <v>748</v>
      </c>
      <c r="W79" s="7">
        <f ca="1">INT(Table1[[#This Row],[Store Age (Days)]] / 30)</f>
        <v>24</v>
      </c>
      <c r="X79" s="7" t="str">
        <f ca="1">IF(Table1[[#This Row],[Store Age (Months)]] &lt; 12, "&lt;12",
 IF(Table1[[#This Row],[Store Age (Months)]] &lt; 24, "12–24",
 "&gt;24"))</f>
        <v>&gt;24</v>
      </c>
    </row>
    <row r="80" spans="1:24" x14ac:dyDescent="0.2">
      <c r="A80" s="4">
        <v>1</v>
      </c>
      <c r="B80" s="4" t="str">
        <f t="shared" si="1"/>
        <v>January</v>
      </c>
      <c r="C80" s="1" t="s">
        <v>87</v>
      </c>
      <c r="D80" s="1" t="s">
        <v>1007</v>
      </c>
      <c r="E80" s="1" t="s">
        <v>528</v>
      </c>
      <c r="F80" s="1" t="s">
        <v>899</v>
      </c>
      <c r="G80" s="1" t="s">
        <v>923</v>
      </c>
      <c r="H80" s="6">
        <v>45294</v>
      </c>
      <c r="I80" s="7">
        <v>139732878</v>
      </c>
      <c r="J80" s="7">
        <v>129172550</v>
      </c>
      <c r="K80" s="7">
        <v>15986920.050000001</v>
      </c>
      <c r="L80" s="7">
        <v>-3554385.0999999978</v>
      </c>
      <c r="M80" s="7">
        <f>Table1[[#This Row],[Profit (EBIT)]] * (1 - 11%)</f>
        <v>-3163402.7389999982</v>
      </c>
      <c r="N80" s="9">
        <f>Table1[[#This Row],[Net Sales Actual]]/Table1[[#This Row],[Net Sales Target]]*100%</f>
        <v>0.92442488731964712</v>
      </c>
      <c r="O80" s="9" t="str">
        <f>IF(Table1[[#This Row],[% Achievement]]&gt;=100%, "Achieved",
 IF(Table1[[#This Row],[% Achievement]]&gt;=50%, "Almost Achieve",
 IF(Table1[[#This Row],[% Achievement]]&gt;=0, "Needs Improvement",
 "Bad")))</f>
        <v>Almost Achieve</v>
      </c>
      <c r="P80" s="7">
        <f>Table1[[#This Row],[Net Sales Actual]] - Table1[[#This Row],[Net Sales Target]]</f>
        <v>-10560328</v>
      </c>
      <c r="Q80" s="7" t="str">
        <f>IF(Table1[[#This Row],[Profit]] &gt; 0, "Profit", "Loss")</f>
        <v>Loss</v>
      </c>
      <c r="R80" s="9">
        <f>Table1[[#This Row],[Salary Cost]]/Table1[[#This Row],[Net Sales Actual]]</f>
        <v>0.12376406635930003</v>
      </c>
      <c r="S80" s="9" t="str">
        <f>IF(Table1[[#This Row],[Salary Ratio]] &lt; 0.15, "Efficient",
 IF(Table1[[#This Row],[Salary Ratio]] &lt;= 0.25, "Needs Attention",
 "Too High"))</f>
        <v>Efficient</v>
      </c>
      <c r="T80" s="9">
        <f>Table1[[#This Row],[Profit (EBIT)]]/Table1[[#This Row],[Net Sales Actual]]</f>
        <v>-2.7516566793796344E-2</v>
      </c>
      <c r="U80" s="7" t="str">
        <f>IF(Table1[[#This Row],[Profit Ratio]] &gt; 0.15, "Healthy",
 IF(Table1[[#This Row],[Profit Ratio]] &gt;= 0.05, "Moderate",
 "Low"))</f>
        <v>Low</v>
      </c>
      <c r="V80" s="7">
        <f ca="1">DATEDIF(Table1[[#This Row],[Store Open Date]], TODAY(), "d")</f>
        <v>638</v>
      </c>
      <c r="W80" s="7">
        <f ca="1">INT(Table1[[#This Row],[Store Age (Days)]] / 30)</f>
        <v>21</v>
      </c>
      <c r="X80" s="7" t="str">
        <f ca="1">IF(Table1[[#This Row],[Store Age (Months)]] &lt; 12, "&lt;12",
 IF(Table1[[#This Row],[Store Age (Months)]] &lt; 24, "12–24",
 "&gt;24"))</f>
        <v>12–24</v>
      </c>
    </row>
    <row r="81" spans="1:24" x14ac:dyDescent="0.2">
      <c r="A81" s="4">
        <v>1</v>
      </c>
      <c r="B81" s="4" t="str">
        <f t="shared" si="1"/>
        <v>January</v>
      </c>
      <c r="C81" s="1" t="s">
        <v>88</v>
      </c>
      <c r="D81" s="1" t="s">
        <v>1008</v>
      </c>
      <c r="E81" s="1" t="s">
        <v>529</v>
      </c>
      <c r="F81" s="1" t="s">
        <v>898</v>
      </c>
      <c r="G81" s="1" t="s">
        <v>923</v>
      </c>
      <c r="H81" s="6">
        <v>45386</v>
      </c>
      <c r="I81" s="7">
        <v>115140357</v>
      </c>
      <c r="J81" s="7">
        <v>108961439</v>
      </c>
      <c r="K81" s="7">
        <v>15978445</v>
      </c>
      <c r="L81" s="7">
        <v>-8978956</v>
      </c>
      <c r="M81" s="7">
        <f>Table1[[#This Row],[Profit (EBIT)]] * (1 - 11%)</f>
        <v>-7991270.8399999999</v>
      </c>
      <c r="N81" s="9">
        <f>Table1[[#This Row],[Net Sales Actual]]/Table1[[#This Row],[Net Sales Target]]*100%</f>
        <v>0.94633577521389833</v>
      </c>
      <c r="O81" s="9" t="str">
        <f>IF(Table1[[#This Row],[% Achievement]]&gt;=100%, "Achieved",
 IF(Table1[[#This Row],[% Achievement]]&gt;=50%, "Almost Achieve",
 IF(Table1[[#This Row],[% Achievement]]&gt;=0, "Needs Improvement",
 "Bad")))</f>
        <v>Almost Achieve</v>
      </c>
      <c r="P81" s="7">
        <f>Table1[[#This Row],[Net Sales Actual]] - Table1[[#This Row],[Net Sales Target]]</f>
        <v>-6178918</v>
      </c>
      <c r="Q81" s="7" t="str">
        <f>IF(Table1[[#This Row],[Profit]] &gt; 0, "Profit", "Loss")</f>
        <v>Loss</v>
      </c>
      <c r="R81" s="9">
        <f>Table1[[#This Row],[Salary Cost]]/Table1[[#This Row],[Net Sales Actual]]</f>
        <v>0.14664311656163057</v>
      </c>
      <c r="S81" s="9" t="str">
        <f>IF(Table1[[#This Row],[Salary Ratio]] &lt; 0.15, "Efficient",
 IF(Table1[[#This Row],[Salary Ratio]] &lt;= 0.25, "Needs Attention",
 "Too High"))</f>
        <v>Efficient</v>
      </c>
      <c r="T81" s="9">
        <f>Table1[[#This Row],[Profit (EBIT)]]/Table1[[#This Row],[Net Sales Actual]]</f>
        <v>-8.2404895552086091E-2</v>
      </c>
      <c r="U81" s="7" t="str">
        <f>IF(Table1[[#This Row],[Profit Ratio]] &gt; 0.15, "Healthy",
 IF(Table1[[#This Row],[Profit Ratio]] &gt;= 0.05, "Moderate",
 "Low"))</f>
        <v>Low</v>
      </c>
      <c r="V81" s="7">
        <f ca="1">DATEDIF(Table1[[#This Row],[Store Open Date]], TODAY(), "d")</f>
        <v>546</v>
      </c>
      <c r="W81" s="7">
        <f ca="1">INT(Table1[[#This Row],[Store Age (Days)]] / 30)</f>
        <v>18</v>
      </c>
      <c r="X81" s="7" t="str">
        <f ca="1">IF(Table1[[#This Row],[Store Age (Months)]] &lt; 12, "&lt;12",
 IF(Table1[[#This Row],[Store Age (Months)]] &lt; 24, "12–24",
 "&gt;24"))</f>
        <v>12–24</v>
      </c>
    </row>
    <row r="82" spans="1:24" x14ac:dyDescent="0.2">
      <c r="A82" s="4">
        <v>1</v>
      </c>
      <c r="B82" s="4" t="str">
        <f t="shared" si="1"/>
        <v>January</v>
      </c>
      <c r="C82" s="1" t="s">
        <v>89</v>
      </c>
      <c r="D82" s="1" t="s">
        <v>1009</v>
      </c>
      <c r="E82" s="1" t="s">
        <v>530</v>
      </c>
      <c r="F82" s="1" t="s">
        <v>899</v>
      </c>
      <c r="G82" s="1" t="s">
        <v>923</v>
      </c>
      <c r="H82" s="6">
        <v>45288</v>
      </c>
      <c r="I82" s="7">
        <v>139000000</v>
      </c>
      <c r="J82" s="7">
        <v>124414900</v>
      </c>
      <c r="K82" s="7">
        <v>16936153.41</v>
      </c>
      <c r="L82" s="7">
        <v>-579805.17000000551</v>
      </c>
      <c r="M82" s="7">
        <f>Table1[[#This Row],[Profit (EBIT)]] * (1 - 11%)</f>
        <v>-516026.60130000493</v>
      </c>
      <c r="N82" s="9">
        <f>Table1[[#This Row],[Net Sales Actual]]/Table1[[#This Row],[Net Sales Target]]*100%</f>
        <v>0.89507122302158271</v>
      </c>
      <c r="O82" s="9" t="str">
        <f>IF(Table1[[#This Row],[% Achievement]]&gt;=100%, "Achieved",
 IF(Table1[[#This Row],[% Achievement]]&gt;=50%, "Almost Achieve",
 IF(Table1[[#This Row],[% Achievement]]&gt;=0, "Needs Improvement",
 "Bad")))</f>
        <v>Almost Achieve</v>
      </c>
      <c r="P82" s="7">
        <f>Table1[[#This Row],[Net Sales Actual]] - Table1[[#This Row],[Net Sales Target]]</f>
        <v>-14585100</v>
      </c>
      <c r="Q82" s="7" t="str">
        <f>IF(Table1[[#This Row],[Profit]] &gt; 0, "Profit", "Loss")</f>
        <v>Loss</v>
      </c>
      <c r="R82" s="9">
        <f>Table1[[#This Row],[Salary Cost]]/Table1[[#This Row],[Net Sales Actual]]</f>
        <v>0.13612640776948742</v>
      </c>
      <c r="S82" s="9" t="str">
        <f>IF(Table1[[#This Row],[Salary Ratio]] &lt; 0.15, "Efficient",
 IF(Table1[[#This Row],[Salary Ratio]] &lt;= 0.25, "Needs Attention",
 "Too High"))</f>
        <v>Efficient</v>
      </c>
      <c r="T82" s="9">
        <f>Table1[[#This Row],[Profit (EBIT)]]/Table1[[#This Row],[Net Sales Actual]]</f>
        <v>-4.6602550819878127E-3</v>
      </c>
      <c r="U82" s="7" t="str">
        <f>IF(Table1[[#This Row],[Profit Ratio]] &gt; 0.15, "Healthy",
 IF(Table1[[#This Row],[Profit Ratio]] &gt;= 0.05, "Moderate",
 "Low"))</f>
        <v>Low</v>
      </c>
      <c r="V82" s="7">
        <f ca="1">DATEDIF(Table1[[#This Row],[Store Open Date]], TODAY(), "d")</f>
        <v>644</v>
      </c>
      <c r="W82" s="7">
        <f ca="1">INT(Table1[[#This Row],[Store Age (Days)]] / 30)</f>
        <v>21</v>
      </c>
      <c r="X82" s="7" t="str">
        <f ca="1">IF(Table1[[#This Row],[Store Age (Months)]] &lt; 12, "&lt;12",
 IF(Table1[[#This Row],[Store Age (Months)]] &lt; 24, "12–24",
 "&gt;24"))</f>
        <v>12–24</v>
      </c>
    </row>
    <row r="83" spans="1:24" x14ac:dyDescent="0.2">
      <c r="A83" s="4">
        <v>1</v>
      </c>
      <c r="B83" s="4" t="str">
        <f t="shared" si="1"/>
        <v>January</v>
      </c>
      <c r="C83" s="1" t="s">
        <v>90</v>
      </c>
      <c r="D83" s="1" t="s">
        <v>1010</v>
      </c>
      <c r="E83" s="1" t="s">
        <v>531</v>
      </c>
      <c r="F83" s="1" t="s">
        <v>899</v>
      </c>
      <c r="G83" s="1" t="s">
        <v>923</v>
      </c>
      <c r="H83" s="6">
        <v>45341</v>
      </c>
      <c r="I83" s="7">
        <v>68000000</v>
      </c>
      <c r="J83" s="7">
        <v>41392500</v>
      </c>
      <c r="K83" s="7">
        <v>8786707.9800000004</v>
      </c>
      <c r="L83" s="7">
        <v>-19358061.5</v>
      </c>
      <c r="M83" s="7">
        <f>Table1[[#This Row],[Profit (EBIT)]] * (1 - 11%)</f>
        <v>-17228674.734999999</v>
      </c>
      <c r="N83" s="9">
        <f>Table1[[#This Row],[Net Sales Actual]]/Table1[[#This Row],[Net Sales Target]]*100%</f>
        <v>0.60871323529411769</v>
      </c>
      <c r="O83" s="9" t="str">
        <f>IF(Table1[[#This Row],[% Achievement]]&gt;=100%, "Achieved",
 IF(Table1[[#This Row],[% Achievement]]&gt;=50%, "Almost Achieve",
 IF(Table1[[#This Row],[% Achievement]]&gt;=0, "Needs Improvement",
 "Bad")))</f>
        <v>Almost Achieve</v>
      </c>
      <c r="P83" s="7">
        <f>Table1[[#This Row],[Net Sales Actual]] - Table1[[#This Row],[Net Sales Target]]</f>
        <v>-26607500</v>
      </c>
      <c r="Q83" s="7" t="str">
        <f>IF(Table1[[#This Row],[Profit]] &gt; 0, "Profit", "Loss")</f>
        <v>Loss</v>
      </c>
      <c r="R83" s="9">
        <f>Table1[[#This Row],[Salary Cost]]/Table1[[#This Row],[Net Sales Actual]]</f>
        <v>0.21227777930784564</v>
      </c>
      <c r="S83" s="9" t="str">
        <f>IF(Table1[[#This Row],[Salary Ratio]] &lt; 0.15, "Efficient",
 IF(Table1[[#This Row],[Salary Ratio]] &lt;= 0.25, "Needs Attention",
 "Too High"))</f>
        <v>Needs Attention</v>
      </c>
      <c r="T83" s="9">
        <f>Table1[[#This Row],[Profit (EBIT)]]/Table1[[#This Row],[Net Sales Actual]]</f>
        <v>-0.46767074953192006</v>
      </c>
      <c r="U83" s="7" t="str">
        <f>IF(Table1[[#This Row],[Profit Ratio]] &gt; 0.15, "Healthy",
 IF(Table1[[#This Row],[Profit Ratio]] &gt;= 0.05, "Moderate",
 "Low"))</f>
        <v>Low</v>
      </c>
      <c r="V83" s="7">
        <f ca="1">DATEDIF(Table1[[#This Row],[Store Open Date]], TODAY(), "d")</f>
        <v>591</v>
      </c>
      <c r="W83" s="7">
        <f ca="1">INT(Table1[[#This Row],[Store Age (Days)]] / 30)</f>
        <v>19</v>
      </c>
      <c r="X83" s="7" t="str">
        <f ca="1">IF(Table1[[#This Row],[Store Age (Months)]] &lt; 12, "&lt;12",
 IF(Table1[[#This Row],[Store Age (Months)]] &lt; 24, "12–24",
 "&gt;24"))</f>
        <v>12–24</v>
      </c>
    </row>
    <row r="84" spans="1:24" x14ac:dyDescent="0.2">
      <c r="A84" s="4">
        <v>1</v>
      </c>
      <c r="B84" s="4" t="str">
        <f t="shared" si="1"/>
        <v>January</v>
      </c>
      <c r="C84" s="1" t="s">
        <v>91</v>
      </c>
      <c r="D84" s="1" t="s">
        <v>1011</v>
      </c>
      <c r="E84" s="1" t="s">
        <v>532</v>
      </c>
      <c r="F84" s="1" t="s">
        <v>899</v>
      </c>
      <c r="G84" s="1" t="s">
        <v>923</v>
      </c>
      <c r="H84" s="6">
        <v>45316</v>
      </c>
      <c r="I84" s="7">
        <v>112081431</v>
      </c>
      <c r="J84" s="7">
        <v>95460700</v>
      </c>
      <c r="K84" s="7">
        <v>16913088.93</v>
      </c>
      <c r="L84" s="7">
        <v>-20257001.460000001</v>
      </c>
      <c r="M84" s="7">
        <f>Table1[[#This Row],[Profit (EBIT)]] * (1 - 11%)</f>
        <v>-18028731.299400002</v>
      </c>
      <c r="N84" s="9">
        <f>Table1[[#This Row],[Net Sales Actual]]/Table1[[#This Row],[Net Sales Target]]*100%</f>
        <v>0.8517084333086361</v>
      </c>
      <c r="O84" s="9" t="str">
        <f>IF(Table1[[#This Row],[% Achievement]]&gt;=100%, "Achieved",
 IF(Table1[[#This Row],[% Achievement]]&gt;=50%, "Almost Achieve",
 IF(Table1[[#This Row],[% Achievement]]&gt;=0, "Needs Improvement",
 "Bad")))</f>
        <v>Almost Achieve</v>
      </c>
      <c r="P84" s="7">
        <f>Table1[[#This Row],[Net Sales Actual]] - Table1[[#This Row],[Net Sales Target]]</f>
        <v>-16620731</v>
      </c>
      <c r="Q84" s="7" t="str">
        <f>IF(Table1[[#This Row],[Profit]] &gt; 0, "Profit", "Loss")</f>
        <v>Loss</v>
      </c>
      <c r="R84" s="9">
        <f>Table1[[#This Row],[Salary Cost]]/Table1[[#This Row],[Net Sales Actual]]</f>
        <v>0.17717331771084854</v>
      </c>
      <c r="S84" s="9" t="str">
        <f>IF(Table1[[#This Row],[Salary Ratio]] &lt; 0.15, "Efficient",
 IF(Table1[[#This Row],[Salary Ratio]] &lt;= 0.25, "Needs Attention",
 "Too High"))</f>
        <v>Needs Attention</v>
      </c>
      <c r="T84" s="9">
        <f>Table1[[#This Row],[Profit (EBIT)]]/Table1[[#This Row],[Net Sales Actual]]</f>
        <v>-0.21220252376108703</v>
      </c>
      <c r="U84" s="7" t="str">
        <f>IF(Table1[[#This Row],[Profit Ratio]] &gt; 0.15, "Healthy",
 IF(Table1[[#This Row],[Profit Ratio]] &gt;= 0.05, "Moderate",
 "Low"))</f>
        <v>Low</v>
      </c>
      <c r="V84" s="7">
        <f ca="1">DATEDIF(Table1[[#This Row],[Store Open Date]], TODAY(), "d")</f>
        <v>616</v>
      </c>
      <c r="W84" s="7">
        <f ca="1">INT(Table1[[#This Row],[Store Age (Days)]] / 30)</f>
        <v>20</v>
      </c>
      <c r="X84" s="7" t="str">
        <f ca="1">IF(Table1[[#This Row],[Store Age (Months)]] &lt; 12, "&lt;12",
 IF(Table1[[#This Row],[Store Age (Months)]] &lt; 24, "12–24",
 "&gt;24"))</f>
        <v>12–24</v>
      </c>
    </row>
    <row r="85" spans="1:24" x14ac:dyDescent="0.2">
      <c r="A85" s="4">
        <v>1</v>
      </c>
      <c r="B85" s="4" t="str">
        <f t="shared" si="1"/>
        <v>January</v>
      </c>
      <c r="C85" s="1" t="s">
        <v>92</v>
      </c>
      <c r="D85" s="1" t="s">
        <v>1012</v>
      </c>
      <c r="E85" s="1" t="s">
        <v>533</v>
      </c>
      <c r="F85" s="1" t="s">
        <v>899</v>
      </c>
      <c r="G85" s="1" t="s">
        <v>923</v>
      </c>
      <c r="H85" s="6">
        <v>45286</v>
      </c>
      <c r="I85" s="7">
        <v>128000000</v>
      </c>
      <c r="J85" s="7">
        <v>106211950</v>
      </c>
      <c r="K85" s="7">
        <v>16600547.73</v>
      </c>
      <c r="L85" s="7">
        <v>-6082325.6700000037</v>
      </c>
      <c r="M85" s="7">
        <f>Table1[[#This Row],[Profit (EBIT)]] * (1 - 11%)</f>
        <v>-5413269.8463000031</v>
      </c>
      <c r="N85" s="9">
        <f>Table1[[#This Row],[Net Sales Actual]]/Table1[[#This Row],[Net Sales Target]]*100%</f>
        <v>0.82978085937500001</v>
      </c>
      <c r="O85" s="9" t="str">
        <f>IF(Table1[[#This Row],[% Achievement]]&gt;=100%, "Achieved",
 IF(Table1[[#This Row],[% Achievement]]&gt;=50%, "Almost Achieve",
 IF(Table1[[#This Row],[% Achievement]]&gt;=0, "Needs Improvement",
 "Bad")))</f>
        <v>Almost Achieve</v>
      </c>
      <c r="P85" s="7">
        <f>Table1[[#This Row],[Net Sales Actual]] - Table1[[#This Row],[Net Sales Target]]</f>
        <v>-21788050</v>
      </c>
      <c r="Q85" s="7" t="str">
        <f>IF(Table1[[#This Row],[Profit]] &gt; 0, "Profit", "Loss")</f>
        <v>Loss</v>
      </c>
      <c r="R85" s="9">
        <f>Table1[[#This Row],[Salary Cost]]/Table1[[#This Row],[Net Sales Actual]]</f>
        <v>0.15629642173032318</v>
      </c>
      <c r="S85" s="9" t="str">
        <f>IF(Table1[[#This Row],[Salary Ratio]] &lt; 0.15, "Efficient",
 IF(Table1[[#This Row],[Salary Ratio]] &lt;= 0.25, "Needs Attention",
 "Too High"))</f>
        <v>Needs Attention</v>
      </c>
      <c r="T85" s="9">
        <f>Table1[[#This Row],[Profit (EBIT)]]/Table1[[#This Row],[Net Sales Actual]]</f>
        <v>-5.7265926009267352E-2</v>
      </c>
      <c r="U85" s="7" t="str">
        <f>IF(Table1[[#This Row],[Profit Ratio]] &gt; 0.15, "Healthy",
 IF(Table1[[#This Row],[Profit Ratio]] &gt;= 0.05, "Moderate",
 "Low"))</f>
        <v>Low</v>
      </c>
      <c r="V85" s="7">
        <f ca="1">DATEDIF(Table1[[#This Row],[Store Open Date]], TODAY(), "d")</f>
        <v>646</v>
      </c>
      <c r="W85" s="7">
        <f ca="1">INT(Table1[[#This Row],[Store Age (Days)]] / 30)</f>
        <v>21</v>
      </c>
      <c r="X85" s="7" t="str">
        <f ca="1">IF(Table1[[#This Row],[Store Age (Months)]] &lt; 12, "&lt;12",
 IF(Table1[[#This Row],[Store Age (Months)]] &lt; 24, "12–24",
 "&gt;24"))</f>
        <v>12–24</v>
      </c>
    </row>
    <row r="86" spans="1:24" x14ac:dyDescent="0.2">
      <c r="A86" s="4">
        <v>1</v>
      </c>
      <c r="B86" s="4" t="str">
        <f t="shared" si="1"/>
        <v>January</v>
      </c>
      <c r="C86" s="1" t="s">
        <v>93</v>
      </c>
      <c r="D86" s="1" t="s">
        <v>1013</v>
      </c>
      <c r="E86" s="1" t="s">
        <v>534</v>
      </c>
      <c r="F86" s="1" t="s">
        <v>897</v>
      </c>
      <c r="G86" s="1" t="s">
        <v>923</v>
      </c>
      <c r="H86" s="6">
        <v>44966</v>
      </c>
      <c r="I86" s="7">
        <v>190489976</v>
      </c>
      <c r="J86" s="7">
        <v>185220000</v>
      </c>
      <c r="K86" s="7">
        <v>28426207.609999999</v>
      </c>
      <c r="L86" s="7">
        <v>-15956359.249999981</v>
      </c>
      <c r="M86" s="7">
        <f>Table1[[#This Row],[Profit (EBIT)]] * (1 - 11%)</f>
        <v>-14201159.732499983</v>
      </c>
      <c r="N86" s="9">
        <f>Table1[[#This Row],[Net Sales Actual]]/Table1[[#This Row],[Net Sales Target]]*100%</f>
        <v>0.97233462825361472</v>
      </c>
      <c r="O86" s="9" t="str">
        <f>IF(Table1[[#This Row],[% Achievement]]&gt;=100%, "Achieved",
 IF(Table1[[#This Row],[% Achievement]]&gt;=50%, "Almost Achieve",
 IF(Table1[[#This Row],[% Achievement]]&gt;=0, "Needs Improvement",
 "Bad")))</f>
        <v>Almost Achieve</v>
      </c>
      <c r="P86" s="7">
        <f>Table1[[#This Row],[Net Sales Actual]] - Table1[[#This Row],[Net Sales Target]]</f>
        <v>-5269976</v>
      </c>
      <c r="Q86" s="7" t="str">
        <f>IF(Table1[[#This Row],[Profit]] &gt; 0, "Profit", "Loss")</f>
        <v>Loss</v>
      </c>
      <c r="R86" s="9">
        <f>Table1[[#This Row],[Salary Cost]]/Table1[[#This Row],[Net Sales Actual]]</f>
        <v>0.15347266823237232</v>
      </c>
      <c r="S86" s="9" t="str">
        <f>IF(Table1[[#This Row],[Salary Ratio]] &lt; 0.15, "Efficient",
 IF(Table1[[#This Row],[Salary Ratio]] &lt;= 0.25, "Needs Attention",
 "Too High"))</f>
        <v>Needs Attention</v>
      </c>
      <c r="T86" s="9">
        <f>Table1[[#This Row],[Profit (EBIT)]]/Table1[[#This Row],[Net Sales Actual]]</f>
        <v>-8.6148144098909307E-2</v>
      </c>
      <c r="U86" s="7" t="str">
        <f>IF(Table1[[#This Row],[Profit Ratio]] &gt; 0.15, "Healthy",
 IF(Table1[[#This Row],[Profit Ratio]] &gt;= 0.05, "Moderate",
 "Low"))</f>
        <v>Low</v>
      </c>
      <c r="V86" s="7">
        <f ca="1">DATEDIF(Table1[[#This Row],[Store Open Date]], TODAY(), "d")</f>
        <v>966</v>
      </c>
      <c r="W86" s="7">
        <f ca="1">INT(Table1[[#This Row],[Store Age (Days)]] / 30)</f>
        <v>32</v>
      </c>
      <c r="X86" s="7" t="str">
        <f ca="1">IF(Table1[[#This Row],[Store Age (Months)]] &lt; 12, "&lt;12",
 IF(Table1[[#This Row],[Store Age (Months)]] &lt; 24, "12–24",
 "&gt;24"))</f>
        <v>&gt;24</v>
      </c>
    </row>
    <row r="87" spans="1:24" x14ac:dyDescent="0.2">
      <c r="A87" s="4">
        <v>1</v>
      </c>
      <c r="B87" s="4" t="str">
        <f t="shared" si="1"/>
        <v>January</v>
      </c>
      <c r="C87" s="1" t="s">
        <v>94</v>
      </c>
      <c r="D87" s="1" t="s">
        <v>1014</v>
      </c>
      <c r="E87" s="1" t="s">
        <v>535</v>
      </c>
      <c r="F87" s="1" t="s">
        <v>899</v>
      </c>
      <c r="G87" s="1" t="s">
        <v>923</v>
      </c>
      <c r="H87" s="6">
        <v>44972</v>
      </c>
      <c r="I87" s="7">
        <v>206000000</v>
      </c>
      <c r="J87" s="7">
        <v>169010150</v>
      </c>
      <c r="K87" s="7">
        <v>18986214.399999999</v>
      </c>
      <c r="L87" s="7">
        <v>-31784699.270000011</v>
      </c>
      <c r="M87" s="7">
        <f>Table1[[#This Row],[Profit (EBIT)]] * (1 - 11%)</f>
        <v>-28288382.35030001</v>
      </c>
      <c r="N87" s="9">
        <f>Table1[[#This Row],[Net Sales Actual]]/Table1[[#This Row],[Net Sales Target]]*100%</f>
        <v>0.82043762135922327</v>
      </c>
      <c r="O87" s="9" t="str">
        <f>IF(Table1[[#This Row],[% Achievement]]&gt;=100%, "Achieved",
 IF(Table1[[#This Row],[% Achievement]]&gt;=50%, "Almost Achieve",
 IF(Table1[[#This Row],[% Achievement]]&gt;=0, "Needs Improvement",
 "Bad")))</f>
        <v>Almost Achieve</v>
      </c>
      <c r="P87" s="7">
        <f>Table1[[#This Row],[Net Sales Actual]] - Table1[[#This Row],[Net Sales Target]]</f>
        <v>-36989850</v>
      </c>
      <c r="Q87" s="7" t="str">
        <f>IF(Table1[[#This Row],[Profit]] &gt; 0, "Profit", "Loss")</f>
        <v>Loss</v>
      </c>
      <c r="R87" s="9">
        <f>Table1[[#This Row],[Salary Cost]]/Table1[[#This Row],[Net Sales Actual]]</f>
        <v>0.11233771699510355</v>
      </c>
      <c r="S87" s="9" t="str">
        <f>IF(Table1[[#This Row],[Salary Ratio]] &lt; 0.15, "Efficient",
 IF(Table1[[#This Row],[Salary Ratio]] &lt;= 0.25, "Needs Attention",
 "Too High"))</f>
        <v>Efficient</v>
      </c>
      <c r="T87" s="9">
        <f>Table1[[#This Row],[Profit (EBIT)]]/Table1[[#This Row],[Net Sales Actual]]</f>
        <v>-0.1880638486505101</v>
      </c>
      <c r="U87" s="7" t="str">
        <f>IF(Table1[[#This Row],[Profit Ratio]] &gt; 0.15, "Healthy",
 IF(Table1[[#This Row],[Profit Ratio]] &gt;= 0.05, "Moderate",
 "Low"))</f>
        <v>Low</v>
      </c>
      <c r="V87" s="7">
        <f ca="1">DATEDIF(Table1[[#This Row],[Store Open Date]], TODAY(), "d")</f>
        <v>960</v>
      </c>
      <c r="W87" s="7">
        <f ca="1">INT(Table1[[#This Row],[Store Age (Days)]] / 30)</f>
        <v>32</v>
      </c>
      <c r="X87" s="7" t="str">
        <f ca="1">IF(Table1[[#This Row],[Store Age (Months)]] &lt; 12, "&lt;12",
 IF(Table1[[#This Row],[Store Age (Months)]] &lt; 24, "12–24",
 "&gt;24"))</f>
        <v>&gt;24</v>
      </c>
    </row>
    <row r="88" spans="1:24" x14ac:dyDescent="0.2">
      <c r="A88" s="4">
        <v>1</v>
      </c>
      <c r="B88" s="4" t="str">
        <f t="shared" si="1"/>
        <v>January</v>
      </c>
      <c r="C88" s="1" t="s">
        <v>95</v>
      </c>
      <c r="D88" s="1" t="s">
        <v>1015</v>
      </c>
      <c r="E88" s="1" t="s">
        <v>536</v>
      </c>
      <c r="F88" s="1" t="s">
        <v>897</v>
      </c>
      <c r="G88" s="1" t="s">
        <v>923</v>
      </c>
      <c r="H88" s="6">
        <v>45065</v>
      </c>
      <c r="I88" s="7">
        <v>103903623</v>
      </c>
      <c r="J88" s="7">
        <v>103528600</v>
      </c>
      <c r="K88" s="7">
        <v>13631856.699999999</v>
      </c>
      <c r="L88" s="7">
        <v>-5862221.2599999979</v>
      </c>
      <c r="M88" s="7">
        <f>Table1[[#This Row],[Profit (EBIT)]] * (1 - 11%)</f>
        <v>-5217376.9213999985</v>
      </c>
      <c r="N88" s="9">
        <f>Table1[[#This Row],[Net Sales Actual]]/Table1[[#This Row],[Net Sales Target]]*100%</f>
        <v>0.99639066483754857</v>
      </c>
      <c r="O88" s="9" t="str">
        <f>IF(Table1[[#This Row],[% Achievement]]&gt;=100%, "Achieved",
 IF(Table1[[#This Row],[% Achievement]]&gt;=50%, "Almost Achieve",
 IF(Table1[[#This Row],[% Achievement]]&gt;=0, "Needs Improvement",
 "Bad")))</f>
        <v>Almost Achieve</v>
      </c>
      <c r="P88" s="7">
        <f>Table1[[#This Row],[Net Sales Actual]] - Table1[[#This Row],[Net Sales Target]]</f>
        <v>-375023</v>
      </c>
      <c r="Q88" s="7" t="str">
        <f>IF(Table1[[#This Row],[Profit]] &gt; 0, "Profit", "Loss")</f>
        <v>Loss</v>
      </c>
      <c r="R88" s="9">
        <f>Table1[[#This Row],[Salary Cost]]/Table1[[#This Row],[Net Sales Actual]]</f>
        <v>0.13167237555612651</v>
      </c>
      <c r="S88" s="9" t="str">
        <f>IF(Table1[[#This Row],[Salary Ratio]] &lt; 0.15, "Efficient",
 IF(Table1[[#This Row],[Salary Ratio]] &lt;= 0.25, "Needs Attention",
 "Too High"))</f>
        <v>Efficient</v>
      </c>
      <c r="T88" s="9">
        <f>Table1[[#This Row],[Profit (EBIT)]]/Table1[[#This Row],[Net Sales Actual]]</f>
        <v>-5.6624172064530943E-2</v>
      </c>
      <c r="U88" s="7" t="str">
        <f>IF(Table1[[#This Row],[Profit Ratio]] &gt; 0.15, "Healthy",
 IF(Table1[[#This Row],[Profit Ratio]] &gt;= 0.05, "Moderate",
 "Low"))</f>
        <v>Low</v>
      </c>
      <c r="V88" s="7">
        <f ca="1">DATEDIF(Table1[[#This Row],[Store Open Date]], TODAY(), "d")</f>
        <v>867</v>
      </c>
      <c r="W88" s="7">
        <f ca="1">INT(Table1[[#This Row],[Store Age (Days)]] / 30)</f>
        <v>28</v>
      </c>
      <c r="X88" s="7" t="str">
        <f ca="1">IF(Table1[[#This Row],[Store Age (Months)]] &lt; 12, "&lt;12",
 IF(Table1[[#This Row],[Store Age (Months)]] &lt; 24, "12–24",
 "&gt;24"))</f>
        <v>&gt;24</v>
      </c>
    </row>
    <row r="89" spans="1:24" x14ac:dyDescent="0.2">
      <c r="A89" s="4">
        <v>1</v>
      </c>
      <c r="B89" s="4" t="str">
        <f t="shared" si="1"/>
        <v>January</v>
      </c>
      <c r="C89" s="1" t="s">
        <v>96</v>
      </c>
      <c r="D89" s="1" t="s">
        <v>1016</v>
      </c>
      <c r="E89" s="1" t="s">
        <v>537</v>
      </c>
      <c r="F89" s="1" t="s">
        <v>897</v>
      </c>
      <c r="G89" s="1" t="s">
        <v>923</v>
      </c>
      <c r="H89" s="6">
        <v>45016</v>
      </c>
      <c r="I89" s="7">
        <v>138538164</v>
      </c>
      <c r="J89" s="7">
        <v>130333600</v>
      </c>
      <c r="K89" s="7">
        <v>20049633.59</v>
      </c>
      <c r="L89" s="7">
        <v>3413255.9500000039</v>
      </c>
      <c r="M89" s="7">
        <f>Table1[[#This Row],[Profit (EBIT)]] * (1 - 11%)</f>
        <v>3037797.7955000037</v>
      </c>
      <c r="N89" s="9">
        <f>Table1[[#This Row],[Net Sales Actual]]/Table1[[#This Row],[Net Sales Target]]*100%</f>
        <v>0.9407775896322691</v>
      </c>
      <c r="O89" s="9" t="str">
        <f>IF(Table1[[#This Row],[% Achievement]]&gt;=100%, "Achieved",
 IF(Table1[[#This Row],[% Achievement]]&gt;=50%, "Almost Achieve",
 IF(Table1[[#This Row],[% Achievement]]&gt;=0, "Needs Improvement",
 "Bad")))</f>
        <v>Almost Achieve</v>
      </c>
      <c r="P89" s="7">
        <f>Table1[[#This Row],[Net Sales Actual]] - Table1[[#This Row],[Net Sales Target]]</f>
        <v>-8204564</v>
      </c>
      <c r="Q89" s="7" t="str">
        <f>IF(Table1[[#This Row],[Profit]] &gt; 0, "Profit", "Loss")</f>
        <v>Profit</v>
      </c>
      <c r="R89" s="9">
        <f>Table1[[#This Row],[Salary Cost]]/Table1[[#This Row],[Net Sales Actual]]</f>
        <v>0.15383319105740961</v>
      </c>
      <c r="S89" s="9" t="str">
        <f>IF(Table1[[#This Row],[Salary Ratio]] &lt; 0.15, "Efficient",
 IF(Table1[[#This Row],[Salary Ratio]] &lt;= 0.25, "Needs Attention",
 "Too High"))</f>
        <v>Needs Attention</v>
      </c>
      <c r="T89" s="9">
        <f>Table1[[#This Row],[Profit (EBIT)]]/Table1[[#This Row],[Net Sales Actual]]</f>
        <v>2.6188610995169351E-2</v>
      </c>
      <c r="U89" s="7" t="str">
        <f>IF(Table1[[#This Row],[Profit Ratio]] &gt; 0.15, "Healthy",
 IF(Table1[[#This Row],[Profit Ratio]] &gt;= 0.05, "Moderate",
 "Low"))</f>
        <v>Low</v>
      </c>
      <c r="V89" s="7">
        <f ca="1">DATEDIF(Table1[[#This Row],[Store Open Date]], TODAY(), "d")</f>
        <v>916</v>
      </c>
      <c r="W89" s="7">
        <f ca="1">INT(Table1[[#This Row],[Store Age (Days)]] / 30)</f>
        <v>30</v>
      </c>
      <c r="X89" s="7" t="str">
        <f ca="1">IF(Table1[[#This Row],[Store Age (Months)]] &lt; 12, "&lt;12",
 IF(Table1[[#This Row],[Store Age (Months)]] &lt; 24, "12–24",
 "&gt;24"))</f>
        <v>&gt;24</v>
      </c>
    </row>
    <row r="90" spans="1:24" x14ac:dyDescent="0.2">
      <c r="A90" s="4">
        <v>1</v>
      </c>
      <c r="B90" s="4" t="str">
        <f t="shared" si="1"/>
        <v>January</v>
      </c>
      <c r="C90" s="1" t="s">
        <v>97</v>
      </c>
      <c r="D90" s="1" t="s">
        <v>1017</v>
      </c>
      <c r="E90" s="1" t="s">
        <v>538</v>
      </c>
      <c r="F90" s="1" t="s">
        <v>899</v>
      </c>
      <c r="G90" s="1" t="s">
        <v>923</v>
      </c>
      <c r="H90" s="6">
        <v>45096</v>
      </c>
      <c r="I90" s="7">
        <v>153000000</v>
      </c>
      <c r="J90" s="7">
        <v>120538650</v>
      </c>
      <c r="K90" s="7">
        <v>21535570.940000001</v>
      </c>
      <c r="L90" s="7">
        <v>-26330732.480000012</v>
      </c>
      <c r="M90" s="7">
        <f>Table1[[#This Row],[Profit (EBIT)]] * (1 - 11%)</f>
        <v>-23434351.907200012</v>
      </c>
      <c r="N90" s="9">
        <f>Table1[[#This Row],[Net Sales Actual]]/Table1[[#This Row],[Net Sales Target]]*100%</f>
        <v>0.78783431372549018</v>
      </c>
      <c r="O90" s="9" t="str">
        <f>IF(Table1[[#This Row],[% Achievement]]&gt;=100%, "Achieved",
 IF(Table1[[#This Row],[% Achievement]]&gt;=50%, "Almost Achieve",
 IF(Table1[[#This Row],[% Achievement]]&gt;=0, "Needs Improvement",
 "Bad")))</f>
        <v>Almost Achieve</v>
      </c>
      <c r="P90" s="7">
        <f>Table1[[#This Row],[Net Sales Actual]] - Table1[[#This Row],[Net Sales Target]]</f>
        <v>-32461350</v>
      </c>
      <c r="Q90" s="7" t="str">
        <f>IF(Table1[[#This Row],[Profit]] &gt; 0, "Profit", "Loss")</f>
        <v>Loss</v>
      </c>
      <c r="R90" s="9">
        <f>Table1[[#This Row],[Salary Cost]]/Table1[[#This Row],[Net Sales Actual]]</f>
        <v>0.17866112603716736</v>
      </c>
      <c r="S90" s="9" t="str">
        <f>IF(Table1[[#This Row],[Salary Ratio]] &lt; 0.15, "Efficient",
 IF(Table1[[#This Row],[Salary Ratio]] &lt;= 0.25, "Needs Attention",
 "Too High"))</f>
        <v>Needs Attention</v>
      </c>
      <c r="T90" s="9">
        <f>Table1[[#This Row],[Profit (EBIT)]]/Table1[[#This Row],[Net Sales Actual]]</f>
        <v>-0.21844223807052768</v>
      </c>
      <c r="U90" s="7" t="str">
        <f>IF(Table1[[#This Row],[Profit Ratio]] &gt; 0.15, "Healthy",
 IF(Table1[[#This Row],[Profit Ratio]] &gt;= 0.05, "Moderate",
 "Low"))</f>
        <v>Low</v>
      </c>
      <c r="V90" s="7">
        <f ca="1">DATEDIF(Table1[[#This Row],[Store Open Date]], TODAY(), "d")</f>
        <v>836</v>
      </c>
      <c r="W90" s="7">
        <f ca="1">INT(Table1[[#This Row],[Store Age (Days)]] / 30)</f>
        <v>27</v>
      </c>
      <c r="X90" s="7" t="str">
        <f ca="1">IF(Table1[[#This Row],[Store Age (Months)]] &lt; 12, "&lt;12",
 IF(Table1[[#This Row],[Store Age (Months)]] &lt; 24, "12–24",
 "&gt;24"))</f>
        <v>&gt;24</v>
      </c>
    </row>
    <row r="91" spans="1:24" x14ac:dyDescent="0.2">
      <c r="A91" s="4">
        <v>1</v>
      </c>
      <c r="B91" s="4" t="str">
        <f t="shared" si="1"/>
        <v>January</v>
      </c>
      <c r="C91" s="1" t="s">
        <v>98</v>
      </c>
      <c r="D91" s="1" t="s">
        <v>1018</v>
      </c>
      <c r="E91" s="1" t="s">
        <v>539</v>
      </c>
      <c r="F91" s="1" t="s">
        <v>899</v>
      </c>
      <c r="G91" s="1" t="s">
        <v>923</v>
      </c>
      <c r="H91" s="6">
        <v>45105</v>
      </c>
      <c r="I91" s="7">
        <v>234000000</v>
      </c>
      <c r="J91" s="7">
        <v>211059850</v>
      </c>
      <c r="K91" s="7">
        <v>27376673.600000001</v>
      </c>
      <c r="L91" s="7">
        <v>-2810623.7799999937</v>
      </c>
      <c r="M91" s="7">
        <f>Table1[[#This Row],[Profit (EBIT)]] * (1 - 11%)</f>
        <v>-2501455.1641999944</v>
      </c>
      <c r="N91" s="9">
        <f>Table1[[#This Row],[Net Sales Actual]]/Table1[[#This Row],[Net Sales Target]]*100%</f>
        <v>0.90196517094017092</v>
      </c>
      <c r="O91" s="9" t="str">
        <f>IF(Table1[[#This Row],[% Achievement]]&gt;=100%, "Achieved",
 IF(Table1[[#This Row],[% Achievement]]&gt;=50%, "Almost Achieve",
 IF(Table1[[#This Row],[% Achievement]]&gt;=0, "Needs Improvement",
 "Bad")))</f>
        <v>Almost Achieve</v>
      </c>
      <c r="P91" s="7">
        <f>Table1[[#This Row],[Net Sales Actual]] - Table1[[#This Row],[Net Sales Target]]</f>
        <v>-22940150</v>
      </c>
      <c r="Q91" s="7" t="str">
        <f>IF(Table1[[#This Row],[Profit]] &gt; 0, "Profit", "Loss")</f>
        <v>Loss</v>
      </c>
      <c r="R91" s="9">
        <f>Table1[[#This Row],[Salary Cost]]/Table1[[#This Row],[Net Sales Actual]]</f>
        <v>0.12971047596215007</v>
      </c>
      <c r="S91" s="9" t="str">
        <f>IF(Table1[[#This Row],[Salary Ratio]] &lt; 0.15, "Efficient",
 IF(Table1[[#This Row],[Salary Ratio]] &lt;= 0.25, "Needs Attention",
 "Too High"))</f>
        <v>Efficient</v>
      </c>
      <c r="T91" s="9">
        <f>Table1[[#This Row],[Profit (EBIT)]]/Table1[[#This Row],[Net Sales Actual]]</f>
        <v>-1.3316714571719793E-2</v>
      </c>
      <c r="U91" s="7" t="str">
        <f>IF(Table1[[#This Row],[Profit Ratio]] &gt; 0.15, "Healthy",
 IF(Table1[[#This Row],[Profit Ratio]] &gt;= 0.05, "Moderate",
 "Low"))</f>
        <v>Low</v>
      </c>
      <c r="V91" s="7">
        <f ca="1">DATEDIF(Table1[[#This Row],[Store Open Date]], TODAY(), "d")</f>
        <v>827</v>
      </c>
      <c r="W91" s="7">
        <f ca="1">INT(Table1[[#This Row],[Store Age (Days)]] / 30)</f>
        <v>27</v>
      </c>
      <c r="X91" s="7" t="str">
        <f ca="1">IF(Table1[[#This Row],[Store Age (Months)]] &lt; 12, "&lt;12",
 IF(Table1[[#This Row],[Store Age (Months)]] &lt; 24, "12–24",
 "&gt;24"))</f>
        <v>&gt;24</v>
      </c>
    </row>
    <row r="92" spans="1:24" x14ac:dyDescent="0.2">
      <c r="A92" s="4">
        <v>1</v>
      </c>
      <c r="B92" s="4" t="str">
        <f t="shared" si="1"/>
        <v>January</v>
      </c>
      <c r="C92" s="1" t="s">
        <v>99</v>
      </c>
      <c r="D92" s="1" t="s">
        <v>1019</v>
      </c>
      <c r="E92" s="1" t="s">
        <v>540</v>
      </c>
      <c r="F92" s="1" t="s">
        <v>897</v>
      </c>
      <c r="G92" s="1" t="s">
        <v>923</v>
      </c>
      <c r="H92" s="6">
        <v>45115</v>
      </c>
      <c r="I92" s="7">
        <v>103903623</v>
      </c>
      <c r="J92" s="7">
        <v>43840750</v>
      </c>
      <c r="K92" s="7">
        <v>11523806.9</v>
      </c>
      <c r="L92" s="7">
        <v>-23210430.000000004</v>
      </c>
      <c r="M92" s="7">
        <f>Table1[[#This Row],[Profit (EBIT)]] * (1 - 11%)</f>
        <v>-20657282.700000003</v>
      </c>
      <c r="N92" s="9">
        <f>Table1[[#This Row],[Net Sales Actual]]/Table1[[#This Row],[Net Sales Target]]*100%</f>
        <v>0.42193668261211642</v>
      </c>
      <c r="O92" s="9" t="str">
        <f>IF(Table1[[#This Row],[% Achievement]]&gt;=100%, "Achieved",
 IF(Table1[[#This Row],[% Achievement]]&gt;=50%, "Almost Achieve",
 IF(Table1[[#This Row],[% Achievement]]&gt;=0, "Needs Improvement",
 "Bad")))</f>
        <v>Needs Improvement</v>
      </c>
      <c r="P92" s="7">
        <f>Table1[[#This Row],[Net Sales Actual]] - Table1[[#This Row],[Net Sales Target]]</f>
        <v>-60062873</v>
      </c>
      <c r="Q92" s="7" t="str">
        <f>IF(Table1[[#This Row],[Profit]] &gt; 0, "Profit", "Loss")</f>
        <v>Loss</v>
      </c>
      <c r="R92" s="9">
        <f>Table1[[#This Row],[Salary Cost]]/Table1[[#This Row],[Net Sales Actual]]</f>
        <v>0.26285606199711459</v>
      </c>
      <c r="S92" s="9" t="str">
        <f>IF(Table1[[#This Row],[Salary Ratio]] &lt; 0.15, "Efficient",
 IF(Table1[[#This Row],[Salary Ratio]] &lt;= 0.25, "Needs Attention",
 "Too High"))</f>
        <v>Too High</v>
      </c>
      <c r="T92" s="9">
        <f>Table1[[#This Row],[Profit (EBIT)]]/Table1[[#This Row],[Net Sales Actual]]</f>
        <v>-0.52942593363480328</v>
      </c>
      <c r="U92" s="7" t="str">
        <f>IF(Table1[[#This Row],[Profit Ratio]] &gt; 0.15, "Healthy",
 IF(Table1[[#This Row],[Profit Ratio]] &gt;= 0.05, "Moderate",
 "Low"))</f>
        <v>Low</v>
      </c>
      <c r="V92" s="7">
        <f ca="1">DATEDIF(Table1[[#This Row],[Store Open Date]], TODAY(), "d")</f>
        <v>817</v>
      </c>
      <c r="W92" s="7">
        <f ca="1">INT(Table1[[#This Row],[Store Age (Days)]] / 30)</f>
        <v>27</v>
      </c>
      <c r="X92" s="7" t="str">
        <f ca="1">IF(Table1[[#This Row],[Store Age (Months)]] &lt; 12, "&lt;12",
 IF(Table1[[#This Row],[Store Age (Months)]] &lt; 24, "12–24",
 "&gt;24"))</f>
        <v>&gt;24</v>
      </c>
    </row>
    <row r="93" spans="1:24" x14ac:dyDescent="0.2">
      <c r="A93" s="4">
        <v>1</v>
      </c>
      <c r="B93" s="4" t="str">
        <f t="shared" si="1"/>
        <v>January</v>
      </c>
      <c r="C93" s="1" t="s">
        <v>100</v>
      </c>
      <c r="D93" s="1" t="s">
        <v>1020</v>
      </c>
      <c r="E93" s="1" t="s">
        <v>541</v>
      </c>
      <c r="F93" s="1" t="s">
        <v>899</v>
      </c>
      <c r="G93" s="1" t="s">
        <v>923</v>
      </c>
      <c r="H93" s="6">
        <v>45132</v>
      </c>
      <c r="I93" s="7">
        <v>156000000</v>
      </c>
      <c r="J93" s="7">
        <v>131107800</v>
      </c>
      <c r="K93" s="7">
        <v>17187486.370000001</v>
      </c>
      <c r="L93" s="7">
        <v>12940583.339999992</v>
      </c>
      <c r="M93" s="7">
        <f>Table1[[#This Row],[Profit (EBIT)]] * (1 - 11%)</f>
        <v>11517119.172599994</v>
      </c>
      <c r="N93" s="9">
        <f>Table1[[#This Row],[Net Sales Actual]]/Table1[[#This Row],[Net Sales Target]]*100%</f>
        <v>0.84043461538461539</v>
      </c>
      <c r="O93" s="9" t="str">
        <f>IF(Table1[[#This Row],[% Achievement]]&gt;=100%, "Achieved",
 IF(Table1[[#This Row],[% Achievement]]&gt;=50%, "Almost Achieve",
 IF(Table1[[#This Row],[% Achievement]]&gt;=0, "Needs Improvement",
 "Bad")))</f>
        <v>Almost Achieve</v>
      </c>
      <c r="P93" s="7">
        <f>Table1[[#This Row],[Net Sales Actual]] - Table1[[#This Row],[Net Sales Target]]</f>
        <v>-24892200</v>
      </c>
      <c r="Q93" s="7" t="str">
        <f>IF(Table1[[#This Row],[Profit]] &gt; 0, "Profit", "Loss")</f>
        <v>Profit</v>
      </c>
      <c r="R93" s="9">
        <f>Table1[[#This Row],[Salary Cost]]/Table1[[#This Row],[Net Sales Actual]]</f>
        <v>0.1310943084240602</v>
      </c>
      <c r="S93" s="9" t="str">
        <f>IF(Table1[[#This Row],[Salary Ratio]] &lt; 0.15, "Efficient",
 IF(Table1[[#This Row],[Salary Ratio]] &lt;= 0.25, "Needs Attention",
 "Too High"))</f>
        <v>Efficient</v>
      </c>
      <c r="T93" s="9">
        <f>Table1[[#This Row],[Profit (EBIT)]]/Table1[[#This Row],[Net Sales Actual]]</f>
        <v>9.8701857097746981E-2</v>
      </c>
      <c r="U93" s="7" t="str">
        <f>IF(Table1[[#This Row],[Profit Ratio]] &gt; 0.15, "Healthy",
 IF(Table1[[#This Row],[Profit Ratio]] &gt;= 0.05, "Moderate",
 "Low"))</f>
        <v>Moderate</v>
      </c>
      <c r="V93" s="7">
        <f ca="1">DATEDIF(Table1[[#This Row],[Store Open Date]], TODAY(), "d")</f>
        <v>800</v>
      </c>
      <c r="W93" s="7">
        <f ca="1">INT(Table1[[#This Row],[Store Age (Days)]] / 30)</f>
        <v>26</v>
      </c>
      <c r="X93" s="7" t="str">
        <f ca="1">IF(Table1[[#This Row],[Store Age (Months)]] &lt; 12, "&lt;12",
 IF(Table1[[#This Row],[Store Age (Months)]] &lt; 24, "12–24",
 "&gt;24"))</f>
        <v>&gt;24</v>
      </c>
    </row>
    <row r="94" spans="1:24" x14ac:dyDescent="0.2">
      <c r="A94" s="4">
        <v>1</v>
      </c>
      <c r="B94" s="4" t="str">
        <f t="shared" si="1"/>
        <v>January</v>
      </c>
      <c r="C94" s="1" t="s">
        <v>101</v>
      </c>
      <c r="D94" s="1" t="s">
        <v>1021</v>
      </c>
      <c r="E94" s="1" t="s">
        <v>542</v>
      </c>
      <c r="F94" s="1" t="s">
        <v>899</v>
      </c>
      <c r="G94" s="1" t="s">
        <v>923</v>
      </c>
      <c r="H94" s="6">
        <v>45186</v>
      </c>
      <c r="I94" s="7">
        <v>147000000</v>
      </c>
      <c r="J94" s="7">
        <v>139245850</v>
      </c>
      <c r="K94" s="7">
        <v>21548321.440000001</v>
      </c>
      <c r="L94" s="7">
        <v>-7713802.6700000037</v>
      </c>
      <c r="M94" s="7">
        <f>Table1[[#This Row],[Profit (EBIT)]] * (1 - 11%)</f>
        <v>-6865284.3763000034</v>
      </c>
      <c r="N94" s="9">
        <f>Table1[[#This Row],[Net Sales Actual]]/Table1[[#This Row],[Net Sales Target]]*100%</f>
        <v>0.94725068027210879</v>
      </c>
      <c r="O94" s="9" t="str">
        <f>IF(Table1[[#This Row],[% Achievement]]&gt;=100%, "Achieved",
 IF(Table1[[#This Row],[% Achievement]]&gt;=50%, "Almost Achieve",
 IF(Table1[[#This Row],[% Achievement]]&gt;=0, "Needs Improvement",
 "Bad")))</f>
        <v>Almost Achieve</v>
      </c>
      <c r="P94" s="7">
        <f>Table1[[#This Row],[Net Sales Actual]] - Table1[[#This Row],[Net Sales Target]]</f>
        <v>-7754150</v>
      </c>
      <c r="Q94" s="7" t="str">
        <f>IF(Table1[[#This Row],[Profit]] &gt; 0, "Profit", "Loss")</f>
        <v>Loss</v>
      </c>
      <c r="R94" s="9">
        <f>Table1[[#This Row],[Salary Cost]]/Table1[[#This Row],[Net Sales Actual]]</f>
        <v>0.15475018781529218</v>
      </c>
      <c r="S94" s="9" t="str">
        <f>IF(Table1[[#This Row],[Salary Ratio]] &lt; 0.15, "Efficient",
 IF(Table1[[#This Row],[Salary Ratio]] &lt;= 0.25, "Needs Attention",
 "Too High"))</f>
        <v>Needs Attention</v>
      </c>
      <c r="T94" s="9">
        <f>Table1[[#This Row],[Profit (EBIT)]]/Table1[[#This Row],[Net Sales Actual]]</f>
        <v>-5.5397002280498868E-2</v>
      </c>
      <c r="U94" s="7" t="str">
        <f>IF(Table1[[#This Row],[Profit Ratio]] &gt; 0.15, "Healthy",
 IF(Table1[[#This Row],[Profit Ratio]] &gt;= 0.05, "Moderate",
 "Low"))</f>
        <v>Low</v>
      </c>
      <c r="V94" s="7">
        <f ca="1">DATEDIF(Table1[[#This Row],[Store Open Date]], TODAY(), "d")</f>
        <v>746</v>
      </c>
      <c r="W94" s="7">
        <f ca="1">INT(Table1[[#This Row],[Store Age (Days)]] / 30)</f>
        <v>24</v>
      </c>
      <c r="X94" s="7" t="str">
        <f ca="1">IF(Table1[[#This Row],[Store Age (Months)]] &lt; 12, "&lt;12",
 IF(Table1[[#This Row],[Store Age (Months)]] &lt; 24, "12–24",
 "&gt;24"))</f>
        <v>&gt;24</v>
      </c>
    </row>
    <row r="95" spans="1:24" x14ac:dyDescent="0.2">
      <c r="A95" s="4">
        <v>1</v>
      </c>
      <c r="B95" s="4" t="str">
        <f t="shared" si="1"/>
        <v>January</v>
      </c>
      <c r="C95" s="1" t="s">
        <v>102</v>
      </c>
      <c r="D95" s="1" t="s">
        <v>1022</v>
      </c>
      <c r="E95" s="1" t="s">
        <v>543</v>
      </c>
      <c r="F95" s="1" t="s">
        <v>898</v>
      </c>
      <c r="G95" s="1" t="s">
        <v>923</v>
      </c>
      <c r="H95" s="6">
        <v>45552</v>
      </c>
      <c r="I95" s="7">
        <v>144222782</v>
      </c>
      <c r="J95" s="7">
        <v>103105895</v>
      </c>
      <c r="K95" s="7">
        <v>23461227</v>
      </c>
      <c r="L95" s="7">
        <v>-9338266</v>
      </c>
      <c r="M95" s="7">
        <f>Table1[[#This Row],[Profit (EBIT)]] * (1 - 11%)</f>
        <v>-8311056.7400000002</v>
      </c>
      <c r="N95" s="9">
        <f>Table1[[#This Row],[Net Sales Actual]]/Table1[[#This Row],[Net Sales Target]]*100%</f>
        <v>0.71490712888897123</v>
      </c>
      <c r="O95" s="9" t="str">
        <f>IF(Table1[[#This Row],[% Achievement]]&gt;=100%, "Achieved",
 IF(Table1[[#This Row],[% Achievement]]&gt;=50%, "Almost Achieve",
 IF(Table1[[#This Row],[% Achievement]]&gt;=0, "Needs Improvement",
 "Bad")))</f>
        <v>Almost Achieve</v>
      </c>
      <c r="P95" s="7">
        <f>Table1[[#This Row],[Net Sales Actual]] - Table1[[#This Row],[Net Sales Target]]</f>
        <v>-41116887</v>
      </c>
      <c r="Q95" s="7" t="str">
        <f>IF(Table1[[#This Row],[Profit]] &gt; 0, "Profit", "Loss")</f>
        <v>Loss</v>
      </c>
      <c r="R95" s="9">
        <f>Table1[[#This Row],[Salary Cost]]/Table1[[#This Row],[Net Sales Actual]]</f>
        <v>0.22754496239036576</v>
      </c>
      <c r="S95" s="9" t="str">
        <f>IF(Table1[[#This Row],[Salary Ratio]] &lt; 0.15, "Efficient",
 IF(Table1[[#This Row],[Salary Ratio]] &lt;= 0.25, "Needs Attention",
 "Too High"))</f>
        <v>Needs Attention</v>
      </c>
      <c r="T95" s="9">
        <f>Table1[[#This Row],[Profit (EBIT)]]/Table1[[#This Row],[Net Sales Actual]]</f>
        <v>-9.0569661414606803E-2</v>
      </c>
      <c r="U95" s="7" t="str">
        <f>IF(Table1[[#This Row],[Profit Ratio]] &gt; 0.15, "Healthy",
 IF(Table1[[#This Row],[Profit Ratio]] &gt;= 0.05, "Moderate",
 "Low"))</f>
        <v>Low</v>
      </c>
      <c r="V95" s="7">
        <f ca="1">DATEDIF(Table1[[#This Row],[Store Open Date]], TODAY(), "d")</f>
        <v>380</v>
      </c>
      <c r="W95" s="7">
        <f ca="1">INT(Table1[[#This Row],[Store Age (Days)]] / 30)</f>
        <v>12</v>
      </c>
      <c r="X95" s="7" t="str">
        <f ca="1">IF(Table1[[#This Row],[Store Age (Months)]] &lt; 12, "&lt;12",
 IF(Table1[[#This Row],[Store Age (Months)]] &lt; 24, "12–24",
 "&gt;24"))</f>
        <v>12–24</v>
      </c>
    </row>
    <row r="96" spans="1:24" x14ac:dyDescent="0.2">
      <c r="A96" s="4">
        <v>1</v>
      </c>
      <c r="B96" s="4" t="str">
        <f t="shared" si="1"/>
        <v>January</v>
      </c>
      <c r="C96" s="1" t="s">
        <v>103</v>
      </c>
      <c r="D96" s="1" t="s">
        <v>1023</v>
      </c>
      <c r="E96" s="1" t="s">
        <v>544</v>
      </c>
      <c r="F96" s="1" t="s">
        <v>899</v>
      </c>
      <c r="G96" s="1" t="s">
        <v>923</v>
      </c>
      <c r="H96" s="6">
        <v>45203</v>
      </c>
      <c r="I96" s="7">
        <v>77353733</v>
      </c>
      <c r="J96" s="7">
        <v>67119250</v>
      </c>
      <c r="K96" s="7">
        <v>14538644.68</v>
      </c>
      <c r="L96" s="7">
        <v>-17644437.880000003</v>
      </c>
      <c r="M96" s="7">
        <f>Table1[[#This Row],[Profit (EBIT)]] * (1 - 11%)</f>
        <v>-15703549.713200003</v>
      </c>
      <c r="N96" s="9">
        <f>Table1[[#This Row],[Net Sales Actual]]/Table1[[#This Row],[Net Sales Target]]*100%</f>
        <v>0.86769244866307871</v>
      </c>
      <c r="O96" s="9" t="str">
        <f>IF(Table1[[#This Row],[% Achievement]]&gt;=100%, "Achieved",
 IF(Table1[[#This Row],[% Achievement]]&gt;=50%, "Almost Achieve",
 IF(Table1[[#This Row],[% Achievement]]&gt;=0, "Needs Improvement",
 "Bad")))</f>
        <v>Almost Achieve</v>
      </c>
      <c r="P96" s="7">
        <f>Table1[[#This Row],[Net Sales Actual]] - Table1[[#This Row],[Net Sales Target]]</f>
        <v>-10234483</v>
      </c>
      <c r="Q96" s="7" t="str">
        <f>IF(Table1[[#This Row],[Profit]] &gt; 0, "Profit", "Loss")</f>
        <v>Loss</v>
      </c>
      <c r="R96" s="9">
        <f>Table1[[#This Row],[Salary Cost]]/Table1[[#This Row],[Net Sales Actual]]</f>
        <v>0.21660916473291938</v>
      </c>
      <c r="S96" s="9" t="str">
        <f>IF(Table1[[#This Row],[Salary Ratio]] &lt; 0.15, "Efficient",
 IF(Table1[[#This Row],[Salary Ratio]] &lt;= 0.25, "Needs Attention",
 "Too High"))</f>
        <v>Needs Attention</v>
      </c>
      <c r="T96" s="9">
        <f>Table1[[#This Row],[Profit (EBIT)]]/Table1[[#This Row],[Net Sales Actual]]</f>
        <v>-0.26288192850784242</v>
      </c>
      <c r="U96" s="7" t="str">
        <f>IF(Table1[[#This Row],[Profit Ratio]] &gt; 0.15, "Healthy",
 IF(Table1[[#This Row],[Profit Ratio]] &gt;= 0.05, "Moderate",
 "Low"))</f>
        <v>Low</v>
      </c>
      <c r="V96" s="7">
        <f ca="1">DATEDIF(Table1[[#This Row],[Store Open Date]], TODAY(), "d")</f>
        <v>729</v>
      </c>
      <c r="W96" s="7">
        <f ca="1">INT(Table1[[#This Row],[Store Age (Days)]] / 30)</f>
        <v>24</v>
      </c>
      <c r="X96" s="7" t="str">
        <f ca="1">IF(Table1[[#This Row],[Store Age (Months)]] &lt; 12, "&lt;12",
 IF(Table1[[#This Row],[Store Age (Months)]] &lt; 24, "12–24",
 "&gt;24"))</f>
        <v>&gt;24</v>
      </c>
    </row>
    <row r="97" spans="1:24" x14ac:dyDescent="0.2">
      <c r="A97" s="4">
        <v>1</v>
      </c>
      <c r="B97" s="4" t="str">
        <f t="shared" si="1"/>
        <v>January</v>
      </c>
      <c r="C97" s="1" t="s">
        <v>104</v>
      </c>
      <c r="D97" s="1" t="s">
        <v>1024</v>
      </c>
      <c r="E97" s="1" t="s">
        <v>545</v>
      </c>
      <c r="F97" s="1" t="s">
        <v>898</v>
      </c>
      <c r="G97" s="1" t="s">
        <v>923</v>
      </c>
      <c r="H97" s="6">
        <v>45290</v>
      </c>
      <c r="I97" s="7">
        <v>161804223</v>
      </c>
      <c r="J97" s="7">
        <v>137090454</v>
      </c>
      <c r="K97" s="7">
        <v>24351812</v>
      </c>
      <c r="L97" s="7">
        <v>-22626978</v>
      </c>
      <c r="M97" s="7">
        <f>Table1[[#This Row],[Profit (EBIT)]] * (1 - 11%)</f>
        <v>-20138010.420000002</v>
      </c>
      <c r="N97" s="9">
        <f>Table1[[#This Row],[Net Sales Actual]]/Table1[[#This Row],[Net Sales Target]]*100%</f>
        <v>0.84726128563405911</v>
      </c>
      <c r="O97" s="9" t="str">
        <f>IF(Table1[[#This Row],[% Achievement]]&gt;=100%, "Achieved",
 IF(Table1[[#This Row],[% Achievement]]&gt;=50%, "Almost Achieve",
 IF(Table1[[#This Row],[% Achievement]]&gt;=0, "Needs Improvement",
 "Bad")))</f>
        <v>Almost Achieve</v>
      </c>
      <c r="P97" s="7">
        <f>Table1[[#This Row],[Net Sales Actual]] - Table1[[#This Row],[Net Sales Target]]</f>
        <v>-24713769</v>
      </c>
      <c r="Q97" s="7" t="str">
        <f>IF(Table1[[#This Row],[Profit]] &gt; 0, "Profit", "Loss")</f>
        <v>Loss</v>
      </c>
      <c r="R97" s="9">
        <f>Table1[[#This Row],[Salary Cost]]/Table1[[#This Row],[Net Sales Actual]]</f>
        <v>0.1776331705780185</v>
      </c>
      <c r="S97" s="9" t="str">
        <f>IF(Table1[[#This Row],[Salary Ratio]] &lt; 0.15, "Efficient",
 IF(Table1[[#This Row],[Salary Ratio]] &lt;= 0.25, "Needs Attention",
 "Too High"))</f>
        <v>Needs Attention</v>
      </c>
      <c r="T97" s="9">
        <f>Table1[[#This Row],[Profit (EBIT)]]/Table1[[#This Row],[Net Sales Actual]]</f>
        <v>-0.16505144844002048</v>
      </c>
      <c r="U97" s="7" t="str">
        <f>IF(Table1[[#This Row],[Profit Ratio]] &gt; 0.15, "Healthy",
 IF(Table1[[#This Row],[Profit Ratio]] &gt;= 0.05, "Moderate",
 "Low"))</f>
        <v>Low</v>
      </c>
      <c r="V97" s="7">
        <f ca="1">DATEDIF(Table1[[#This Row],[Store Open Date]], TODAY(), "d")</f>
        <v>642</v>
      </c>
      <c r="W97" s="7">
        <f ca="1">INT(Table1[[#This Row],[Store Age (Days)]] / 30)</f>
        <v>21</v>
      </c>
      <c r="X97" s="7" t="str">
        <f ca="1">IF(Table1[[#This Row],[Store Age (Months)]] &lt; 12, "&lt;12",
 IF(Table1[[#This Row],[Store Age (Months)]] &lt; 24, "12–24",
 "&gt;24"))</f>
        <v>12–24</v>
      </c>
    </row>
    <row r="98" spans="1:24" x14ac:dyDescent="0.2">
      <c r="A98" s="4">
        <v>1</v>
      </c>
      <c r="B98" s="4" t="str">
        <f t="shared" si="1"/>
        <v>January</v>
      </c>
      <c r="C98" s="1" t="s">
        <v>105</v>
      </c>
      <c r="D98" s="1" t="s">
        <v>1025</v>
      </c>
      <c r="E98" s="1" t="s">
        <v>546</v>
      </c>
      <c r="F98" s="1" t="s">
        <v>898</v>
      </c>
      <c r="G98" s="1" t="s">
        <v>923</v>
      </c>
      <c r="H98" s="6">
        <v>45250</v>
      </c>
      <c r="I98" s="7">
        <v>95461526</v>
      </c>
      <c r="J98" s="7">
        <v>88441454</v>
      </c>
      <c r="K98" s="7">
        <v>12556274</v>
      </c>
      <c r="L98" s="7">
        <v>4450367</v>
      </c>
      <c r="M98" s="7">
        <f>Table1[[#This Row],[Profit (EBIT)]] * (1 - 11%)</f>
        <v>3960826.63</v>
      </c>
      <c r="N98" s="9">
        <f>Table1[[#This Row],[Net Sales Actual]]/Table1[[#This Row],[Net Sales Target]]*100%</f>
        <v>0.92646176638743449</v>
      </c>
      <c r="O98" s="9" t="str">
        <f>IF(Table1[[#This Row],[% Achievement]]&gt;=100%, "Achieved",
 IF(Table1[[#This Row],[% Achievement]]&gt;=50%, "Almost Achieve",
 IF(Table1[[#This Row],[% Achievement]]&gt;=0, "Needs Improvement",
 "Bad")))</f>
        <v>Almost Achieve</v>
      </c>
      <c r="P98" s="7">
        <f>Table1[[#This Row],[Net Sales Actual]] - Table1[[#This Row],[Net Sales Target]]</f>
        <v>-7020072</v>
      </c>
      <c r="Q98" s="7" t="str">
        <f>IF(Table1[[#This Row],[Profit]] &gt; 0, "Profit", "Loss")</f>
        <v>Profit</v>
      </c>
      <c r="R98" s="9">
        <f>Table1[[#This Row],[Salary Cost]]/Table1[[#This Row],[Net Sales Actual]]</f>
        <v>0.14197272242946163</v>
      </c>
      <c r="S98" s="9" t="str">
        <f>IF(Table1[[#This Row],[Salary Ratio]] &lt; 0.15, "Efficient",
 IF(Table1[[#This Row],[Salary Ratio]] &lt;= 0.25, "Needs Attention",
 "Too High"))</f>
        <v>Efficient</v>
      </c>
      <c r="T98" s="9">
        <f>Table1[[#This Row],[Profit (EBIT)]]/Table1[[#This Row],[Net Sales Actual]]</f>
        <v>5.0319921244171312E-2</v>
      </c>
      <c r="U98" s="7" t="str">
        <f>IF(Table1[[#This Row],[Profit Ratio]] &gt; 0.15, "Healthy",
 IF(Table1[[#This Row],[Profit Ratio]] &gt;= 0.05, "Moderate",
 "Low"))</f>
        <v>Moderate</v>
      </c>
      <c r="V98" s="7">
        <f ca="1">DATEDIF(Table1[[#This Row],[Store Open Date]], TODAY(), "d")</f>
        <v>682</v>
      </c>
      <c r="W98" s="7">
        <f ca="1">INT(Table1[[#This Row],[Store Age (Days)]] / 30)</f>
        <v>22</v>
      </c>
      <c r="X98" s="7" t="str">
        <f ca="1">IF(Table1[[#This Row],[Store Age (Months)]] &lt; 12, "&lt;12",
 IF(Table1[[#This Row],[Store Age (Months)]] &lt; 24, "12–24",
 "&gt;24"))</f>
        <v>12–24</v>
      </c>
    </row>
    <row r="99" spans="1:24" x14ac:dyDescent="0.2">
      <c r="A99" s="4">
        <v>1</v>
      </c>
      <c r="B99" s="4" t="str">
        <f t="shared" si="1"/>
        <v>January</v>
      </c>
      <c r="C99" s="1" t="s">
        <v>106</v>
      </c>
      <c r="D99" s="1" t="s">
        <v>1026</v>
      </c>
      <c r="E99" s="1" t="s">
        <v>547</v>
      </c>
      <c r="F99" s="1" t="s">
        <v>899</v>
      </c>
      <c r="G99" s="1" t="s">
        <v>923</v>
      </c>
      <c r="H99" s="6">
        <v>45269</v>
      </c>
      <c r="I99" s="7">
        <v>166859460</v>
      </c>
      <c r="J99" s="7">
        <v>118100550</v>
      </c>
      <c r="K99" s="7">
        <v>23694309.649999999</v>
      </c>
      <c r="L99" s="7">
        <v>-30331992.52</v>
      </c>
      <c r="M99" s="7">
        <f>Table1[[#This Row],[Profit (EBIT)]] * (1 - 11%)</f>
        <v>-26995473.342799999</v>
      </c>
      <c r="N99" s="9">
        <f>Table1[[#This Row],[Net Sales Actual]]/Table1[[#This Row],[Net Sales Target]]*100%</f>
        <v>0.70778456312875515</v>
      </c>
      <c r="O99" s="9" t="str">
        <f>IF(Table1[[#This Row],[% Achievement]]&gt;=100%, "Achieved",
 IF(Table1[[#This Row],[% Achievement]]&gt;=50%, "Almost Achieve",
 IF(Table1[[#This Row],[% Achievement]]&gt;=0, "Needs Improvement",
 "Bad")))</f>
        <v>Almost Achieve</v>
      </c>
      <c r="P99" s="7">
        <f>Table1[[#This Row],[Net Sales Actual]] - Table1[[#This Row],[Net Sales Target]]</f>
        <v>-48758910</v>
      </c>
      <c r="Q99" s="7" t="str">
        <f>IF(Table1[[#This Row],[Profit]] &gt; 0, "Profit", "Loss")</f>
        <v>Loss</v>
      </c>
      <c r="R99" s="9">
        <f>Table1[[#This Row],[Salary Cost]]/Table1[[#This Row],[Net Sales Actual]]</f>
        <v>0.20062827522818477</v>
      </c>
      <c r="S99" s="9" t="str">
        <f>IF(Table1[[#This Row],[Salary Ratio]] &lt; 0.15, "Efficient",
 IF(Table1[[#This Row],[Salary Ratio]] &lt;= 0.25, "Needs Attention",
 "Too High"))</f>
        <v>Needs Attention</v>
      </c>
      <c r="T99" s="9">
        <f>Table1[[#This Row],[Profit (EBIT)]]/Table1[[#This Row],[Net Sales Actual]]</f>
        <v>-0.25683193278947475</v>
      </c>
      <c r="U99" s="7" t="str">
        <f>IF(Table1[[#This Row],[Profit Ratio]] &gt; 0.15, "Healthy",
 IF(Table1[[#This Row],[Profit Ratio]] &gt;= 0.05, "Moderate",
 "Low"))</f>
        <v>Low</v>
      </c>
      <c r="V99" s="7">
        <f ca="1">DATEDIF(Table1[[#This Row],[Store Open Date]], TODAY(), "d")</f>
        <v>663</v>
      </c>
      <c r="W99" s="7">
        <f ca="1">INT(Table1[[#This Row],[Store Age (Days)]] / 30)</f>
        <v>22</v>
      </c>
      <c r="X99" s="7" t="str">
        <f ca="1">IF(Table1[[#This Row],[Store Age (Months)]] &lt; 12, "&lt;12",
 IF(Table1[[#This Row],[Store Age (Months)]] &lt; 24, "12–24",
 "&gt;24"))</f>
        <v>12–24</v>
      </c>
    </row>
    <row r="100" spans="1:24" x14ac:dyDescent="0.2">
      <c r="A100" s="4">
        <v>1</v>
      </c>
      <c r="B100" s="4" t="str">
        <f t="shared" si="1"/>
        <v>January</v>
      </c>
      <c r="C100" s="1" t="s">
        <v>107</v>
      </c>
      <c r="D100" s="1" t="s">
        <v>1027</v>
      </c>
      <c r="E100" s="1" t="s">
        <v>548</v>
      </c>
      <c r="F100" s="1" t="s">
        <v>898</v>
      </c>
      <c r="G100" s="1" t="s">
        <v>923</v>
      </c>
      <c r="H100" s="6">
        <v>45271</v>
      </c>
      <c r="I100" s="7">
        <v>199389757</v>
      </c>
      <c r="J100" s="7">
        <v>227135757</v>
      </c>
      <c r="K100" s="7">
        <v>33862677</v>
      </c>
      <c r="L100" s="7">
        <v>-895931</v>
      </c>
      <c r="M100" s="7">
        <f>Table1[[#This Row],[Profit (EBIT)]] * (1 - 11%)</f>
        <v>-797378.59</v>
      </c>
      <c r="N100" s="9">
        <f>Table1[[#This Row],[Net Sales Actual]]/Table1[[#This Row],[Net Sales Target]]*100%</f>
        <v>1.1391545905740785</v>
      </c>
      <c r="O100" s="9" t="str">
        <f>IF(Table1[[#This Row],[% Achievement]]&gt;=100%, "Achieved",
 IF(Table1[[#This Row],[% Achievement]]&gt;=50%, "Almost Achieve",
 IF(Table1[[#This Row],[% Achievement]]&gt;=0, "Needs Improvement",
 "Bad")))</f>
        <v>Achieved</v>
      </c>
      <c r="P100" s="7">
        <f>Table1[[#This Row],[Net Sales Actual]] - Table1[[#This Row],[Net Sales Target]]</f>
        <v>27746000</v>
      </c>
      <c r="Q100" s="7" t="str">
        <f>IF(Table1[[#This Row],[Profit]] &gt; 0, "Profit", "Loss")</f>
        <v>Loss</v>
      </c>
      <c r="R100" s="9">
        <f>Table1[[#This Row],[Salary Cost]]/Table1[[#This Row],[Net Sales Actual]]</f>
        <v>0.1490856281162283</v>
      </c>
      <c r="S100" s="9" t="str">
        <f>IF(Table1[[#This Row],[Salary Ratio]] &lt; 0.15, "Efficient",
 IF(Table1[[#This Row],[Salary Ratio]] &lt;= 0.25, "Needs Attention",
 "Too High"))</f>
        <v>Efficient</v>
      </c>
      <c r="T100" s="9">
        <f>Table1[[#This Row],[Profit (EBIT)]]/Table1[[#This Row],[Net Sales Actual]]</f>
        <v>-3.944473612756621E-3</v>
      </c>
      <c r="U100" s="7" t="str">
        <f>IF(Table1[[#This Row],[Profit Ratio]] &gt; 0.15, "Healthy",
 IF(Table1[[#This Row],[Profit Ratio]] &gt;= 0.05, "Moderate",
 "Low"))</f>
        <v>Low</v>
      </c>
      <c r="V100" s="7">
        <f ca="1">DATEDIF(Table1[[#This Row],[Store Open Date]], TODAY(), "d")</f>
        <v>661</v>
      </c>
      <c r="W100" s="7">
        <f ca="1">INT(Table1[[#This Row],[Store Age (Days)]] / 30)</f>
        <v>22</v>
      </c>
      <c r="X100" s="7" t="str">
        <f ca="1">IF(Table1[[#This Row],[Store Age (Months)]] &lt; 12, "&lt;12",
 IF(Table1[[#This Row],[Store Age (Months)]] &lt; 24, "12–24",
 "&gt;24"))</f>
        <v>12–24</v>
      </c>
    </row>
    <row r="101" spans="1:24" x14ac:dyDescent="0.2">
      <c r="A101" s="4">
        <v>1</v>
      </c>
      <c r="B101" s="4" t="str">
        <f t="shared" si="1"/>
        <v>January</v>
      </c>
      <c r="C101" s="1" t="s">
        <v>108</v>
      </c>
      <c r="D101" s="1" t="s">
        <v>1028</v>
      </c>
      <c r="E101" s="1" t="s">
        <v>549</v>
      </c>
      <c r="F101" s="1" t="s">
        <v>899</v>
      </c>
      <c r="G101" s="1" t="s">
        <v>923</v>
      </c>
      <c r="H101" s="6">
        <v>45322</v>
      </c>
      <c r="I101" s="7">
        <v>171500000</v>
      </c>
      <c r="J101" s="7">
        <v>134665760</v>
      </c>
      <c r="K101" s="7">
        <v>22037368.620000001</v>
      </c>
      <c r="L101" s="7">
        <v>12233191.179999989</v>
      </c>
      <c r="M101" s="7">
        <f>Table1[[#This Row],[Profit (EBIT)]] * (1 - 11%)</f>
        <v>10887540.150199991</v>
      </c>
      <c r="N101" s="9">
        <f>Table1[[#This Row],[Net Sales Actual]]/Table1[[#This Row],[Net Sales Target]]*100%</f>
        <v>0.78522309037900873</v>
      </c>
      <c r="O101" s="9" t="str">
        <f>IF(Table1[[#This Row],[% Achievement]]&gt;=100%, "Achieved",
 IF(Table1[[#This Row],[% Achievement]]&gt;=50%, "Almost Achieve",
 IF(Table1[[#This Row],[% Achievement]]&gt;=0, "Needs Improvement",
 "Bad")))</f>
        <v>Almost Achieve</v>
      </c>
      <c r="P101" s="7">
        <f>Table1[[#This Row],[Net Sales Actual]] - Table1[[#This Row],[Net Sales Target]]</f>
        <v>-36834240</v>
      </c>
      <c r="Q101" s="7" t="str">
        <f>IF(Table1[[#This Row],[Profit]] &gt; 0, "Profit", "Loss")</f>
        <v>Profit</v>
      </c>
      <c r="R101" s="9">
        <f>Table1[[#This Row],[Salary Cost]]/Table1[[#This Row],[Net Sales Actual]]</f>
        <v>0.16364492815397175</v>
      </c>
      <c r="S101" s="9" t="str">
        <f>IF(Table1[[#This Row],[Salary Ratio]] &lt; 0.15, "Efficient",
 IF(Table1[[#This Row],[Salary Ratio]] &lt;= 0.25, "Needs Attention",
 "Too High"))</f>
        <v>Needs Attention</v>
      </c>
      <c r="T101" s="9">
        <f>Table1[[#This Row],[Profit (EBIT)]]/Table1[[#This Row],[Net Sales Actual]]</f>
        <v>9.0841140168072335E-2</v>
      </c>
      <c r="U101" s="7" t="str">
        <f>IF(Table1[[#This Row],[Profit Ratio]] &gt; 0.15, "Healthy",
 IF(Table1[[#This Row],[Profit Ratio]] &gt;= 0.05, "Moderate",
 "Low"))</f>
        <v>Moderate</v>
      </c>
      <c r="V101" s="7">
        <f ca="1">DATEDIF(Table1[[#This Row],[Store Open Date]], TODAY(), "d")</f>
        <v>610</v>
      </c>
      <c r="W101" s="7">
        <f ca="1">INT(Table1[[#This Row],[Store Age (Days)]] / 30)</f>
        <v>20</v>
      </c>
      <c r="X101" s="7" t="str">
        <f ca="1">IF(Table1[[#This Row],[Store Age (Months)]] &lt; 12, "&lt;12",
 IF(Table1[[#This Row],[Store Age (Months)]] &lt; 24, "12–24",
 "&gt;24"))</f>
        <v>12–24</v>
      </c>
    </row>
    <row r="102" spans="1:24" x14ac:dyDescent="0.2">
      <c r="A102" s="4">
        <v>1</v>
      </c>
      <c r="B102" s="4" t="str">
        <f t="shared" si="1"/>
        <v>January</v>
      </c>
      <c r="C102" s="1" t="s">
        <v>109</v>
      </c>
      <c r="D102" s="1" t="s">
        <v>1029</v>
      </c>
      <c r="E102" s="1" t="s">
        <v>550</v>
      </c>
      <c r="F102" s="1" t="s">
        <v>899</v>
      </c>
      <c r="G102" s="1" t="s">
        <v>923</v>
      </c>
      <c r="H102" s="6">
        <v>45212</v>
      </c>
      <c r="I102" s="7">
        <v>165680800</v>
      </c>
      <c r="J102" s="7">
        <v>149882900</v>
      </c>
      <c r="K102" s="7">
        <v>24760821.309999999</v>
      </c>
      <c r="L102" s="7">
        <v>-4083224.2399999872</v>
      </c>
      <c r="M102" s="7">
        <f>Table1[[#This Row],[Profit (EBIT)]] * (1 - 11%)</f>
        <v>-3634069.5735999886</v>
      </c>
      <c r="N102" s="9">
        <f>Table1[[#This Row],[Net Sales Actual]]/Table1[[#This Row],[Net Sales Target]]*100%</f>
        <v>0.90464857726423342</v>
      </c>
      <c r="O102" s="9" t="str">
        <f>IF(Table1[[#This Row],[% Achievement]]&gt;=100%, "Achieved",
 IF(Table1[[#This Row],[% Achievement]]&gt;=50%, "Almost Achieve",
 IF(Table1[[#This Row],[% Achievement]]&gt;=0, "Needs Improvement",
 "Bad")))</f>
        <v>Almost Achieve</v>
      </c>
      <c r="P102" s="7">
        <f>Table1[[#This Row],[Net Sales Actual]] - Table1[[#This Row],[Net Sales Target]]</f>
        <v>-15797900</v>
      </c>
      <c r="Q102" s="7" t="str">
        <f>IF(Table1[[#This Row],[Profit]] &gt; 0, "Profit", "Loss")</f>
        <v>Loss</v>
      </c>
      <c r="R102" s="9">
        <f>Table1[[#This Row],[Salary Cost]]/Table1[[#This Row],[Net Sales Actual]]</f>
        <v>0.1652011090658107</v>
      </c>
      <c r="S102" s="9" t="str">
        <f>IF(Table1[[#This Row],[Salary Ratio]] &lt; 0.15, "Efficient",
 IF(Table1[[#This Row],[Salary Ratio]] &lt;= 0.25, "Needs Attention",
 "Too High"))</f>
        <v>Needs Attention</v>
      </c>
      <c r="T102" s="9">
        <f>Table1[[#This Row],[Profit (EBIT)]]/Table1[[#This Row],[Net Sales Actual]]</f>
        <v>-2.7242762449885792E-2</v>
      </c>
      <c r="U102" s="7" t="str">
        <f>IF(Table1[[#This Row],[Profit Ratio]] &gt; 0.15, "Healthy",
 IF(Table1[[#This Row],[Profit Ratio]] &gt;= 0.05, "Moderate",
 "Low"))</f>
        <v>Low</v>
      </c>
      <c r="V102" s="7">
        <f ca="1">DATEDIF(Table1[[#This Row],[Store Open Date]], TODAY(), "d")</f>
        <v>720</v>
      </c>
      <c r="W102" s="7">
        <f ca="1">INT(Table1[[#This Row],[Store Age (Days)]] / 30)</f>
        <v>24</v>
      </c>
      <c r="X102" s="7" t="str">
        <f ca="1">IF(Table1[[#This Row],[Store Age (Months)]] &lt; 12, "&lt;12",
 IF(Table1[[#This Row],[Store Age (Months)]] &lt; 24, "12–24",
 "&gt;24"))</f>
        <v>&gt;24</v>
      </c>
    </row>
    <row r="103" spans="1:24" x14ac:dyDescent="0.2">
      <c r="A103" s="4">
        <v>1</v>
      </c>
      <c r="B103" s="4" t="str">
        <f t="shared" si="1"/>
        <v>January</v>
      </c>
      <c r="C103" s="1" t="s">
        <v>110</v>
      </c>
      <c r="D103" s="1" t="s">
        <v>1030</v>
      </c>
      <c r="E103" s="1" t="s">
        <v>551</v>
      </c>
      <c r="F103" s="1" t="s">
        <v>899</v>
      </c>
      <c r="G103" s="1" t="s">
        <v>923</v>
      </c>
      <c r="H103" s="6">
        <v>45273</v>
      </c>
      <c r="I103" s="7">
        <v>125027748</v>
      </c>
      <c r="J103" s="7">
        <v>84694300</v>
      </c>
      <c r="K103" s="7">
        <v>19904872.539999999</v>
      </c>
      <c r="L103" s="7">
        <v>-31190766.699999984</v>
      </c>
      <c r="M103" s="7">
        <f>Table1[[#This Row],[Profit (EBIT)]] * (1 - 11%)</f>
        <v>-27759782.362999987</v>
      </c>
      <c r="N103" s="9">
        <f>Table1[[#This Row],[Net Sales Actual]]/Table1[[#This Row],[Net Sales Target]]*100%</f>
        <v>0.67740402714443837</v>
      </c>
      <c r="O103" s="9" t="str">
        <f>IF(Table1[[#This Row],[% Achievement]]&gt;=100%, "Achieved",
 IF(Table1[[#This Row],[% Achievement]]&gt;=50%, "Almost Achieve",
 IF(Table1[[#This Row],[% Achievement]]&gt;=0, "Needs Improvement",
 "Bad")))</f>
        <v>Almost Achieve</v>
      </c>
      <c r="P103" s="7">
        <f>Table1[[#This Row],[Net Sales Actual]] - Table1[[#This Row],[Net Sales Target]]</f>
        <v>-40333448</v>
      </c>
      <c r="Q103" s="7" t="str">
        <f>IF(Table1[[#This Row],[Profit]] &gt; 0, "Profit", "Loss")</f>
        <v>Loss</v>
      </c>
      <c r="R103" s="9">
        <f>Table1[[#This Row],[Salary Cost]]/Table1[[#This Row],[Net Sales Actual]]</f>
        <v>0.23502021434736456</v>
      </c>
      <c r="S103" s="9" t="str">
        <f>IF(Table1[[#This Row],[Salary Ratio]] &lt; 0.15, "Efficient",
 IF(Table1[[#This Row],[Salary Ratio]] &lt;= 0.25, "Needs Attention",
 "Too High"))</f>
        <v>Needs Attention</v>
      </c>
      <c r="T103" s="9">
        <f>Table1[[#This Row],[Profit (EBIT)]]/Table1[[#This Row],[Net Sales Actual]]</f>
        <v>-0.36827468554554421</v>
      </c>
      <c r="U103" s="7" t="str">
        <f>IF(Table1[[#This Row],[Profit Ratio]] &gt; 0.15, "Healthy",
 IF(Table1[[#This Row],[Profit Ratio]] &gt;= 0.05, "Moderate",
 "Low"))</f>
        <v>Low</v>
      </c>
      <c r="V103" s="7">
        <f ca="1">DATEDIF(Table1[[#This Row],[Store Open Date]], TODAY(), "d")</f>
        <v>659</v>
      </c>
      <c r="W103" s="7">
        <f ca="1">INT(Table1[[#This Row],[Store Age (Days)]] / 30)</f>
        <v>21</v>
      </c>
      <c r="X103" s="7" t="str">
        <f ca="1">IF(Table1[[#This Row],[Store Age (Months)]] &lt; 12, "&lt;12",
 IF(Table1[[#This Row],[Store Age (Months)]] &lt; 24, "12–24",
 "&gt;24"))</f>
        <v>12–24</v>
      </c>
    </row>
    <row r="104" spans="1:24" x14ac:dyDescent="0.2">
      <c r="A104" s="4">
        <v>1</v>
      </c>
      <c r="B104" s="4" t="str">
        <f t="shared" si="1"/>
        <v>January</v>
      </c>
      <c r="C104" s="1" t="s">
        <v>111</v>
      </c>
      <c r="D104" s="1" t="s">
        <v>1031</v>
      </c>
      <c r="E104" s="1" t="s">
        <v>552</v>
      </c>
      <c r="F104" s="1" t="s">
        <v>899</v>
      </c>
      <c r="G104" s="1" t="s">
        <v>923</v>
      </c>
      <c r="H104" s="6">
        <v>45278</v>
      </c>
      <c r="I104" s="7">
        <v>94093899</v>
      </c>
      <c r="J104" s="7">
        <v>82290200</v>
      </c>
      <c r="K104" s="7">
        <v>13787696</v>
      </c>
      <c r="L104" s="7">
        <v>-1836426.349999995</v>
      </c>
      <c r="M104" s="7">
        <f>Table1[[#This Row],[Profit (EBIT)]] * (1 - 11%)</f>
        <v>-1634419.4514999955</v>
      </c>
      <c r="N104" s="9">
        <f>Table1[[#This Row],[Net Sales Actual]]/Table1[[#This Row],[Net Sales Target]]*100%</f>
        <v>0.87455404520966873</v>
      </c>
      <c r="O104" s="9" t="str">
        <f>IF(Table1[[#This Row],[% Achievement]]&gt;=100%, "Achieved",
 IF(Table1[[#This Row],[% Achievement]]&gt;=50%, "Almost Achieve",
 IF(Table1[[#This Row],[% Achievement]]&gt;=0, "Needs Improvement",
 "Bad")))</f>
        <v>Almost Achieve</v>
      </c>
      <c r="P104" s="7">
        <f>Table1[[#This Row],[Net Sales Actual]] - Table1[[#This Row],[Net Sales Target]]</f>
        <v>-11803699</v>
      </c>
      <c r="Q104" s="7" t="str">
        <f>IF(Table1[[#This Row],[Profit]] &gt; 0, "Profit", "Loss")</f>
        <v>Loss</v>
      </c>
      <c r="R104" s="9">
        <f>Table1[[#This Row],[Salary Cost]]/Table1[[#This Row],[Net Sales Actual]]</f>
        <v>0.16754967177136523</v>
      </c>
      <c r="S104" s="9" t="str">
        <f>IF(Table1[[#This Row],[Salary Ratio]] &lt; 0.15, "Efficient",
 IF(Table1[[#This Row],[Salary Ratio]] &lt;= 0.25, "Needs Attention",
 "Too High"))</f>
        <v>Needs Attention</v>
      </c>
      <c r="T104" s="9">
        <f>Table1[[#This Row],[Profit (EBIT)]]/Table1[[#This Row],[Net Sales Actual]]</f>
        <v>-2.231646477952411E-2</v>
      </c>
      <c r="U104" s="7" t="str">
        <f>IF(Table1[[#This Row],[Profit Ratio]] &gt; 0.15, "Healthy",
 IF(Table1[[#This Row],[Profit Ratio]] &gt;= 0.05, "Moderate",
 "Low"))</f>
        <v>Low</v>
      </c>
      <c r="V104" s="7">
        <f ca="1">DATEDIF(Table1[[#This Row],[Store Open Date]], TODAY(), "d")</f>
        <v>654</v>
      </c>
      <c r="W104" s="7">
        <f ca="1">INT(Table1[[#This Row],[Store Age (Days)]] / 30)</f>
        <v>21</v>
      </c>
      <c r="X104" s="7" t="str">
        <f ca="1">IF(Table1[[#This Row],[Store Age (Months)]] &lt; 12, "&lt;12",
 IF(Table1[[#This Row],[Store Age (Months)]] &lt; 24, "12–24",
 "&gt;24"))</f>
        <v>12–24</v>
      </c>
    </row>
    <row r="105" spans="1:24" x14ac:dyDescent="0.2">
      <c r="A105" s="4">
        <v>1</v>
      </c>
      <c r="B105" s="4" t="str">
        <f t="shared" si="1"/>
        <v>January</v>
      </c>
      <c r="C105" s="1" t="s">
        <v>112</v>
      </c>
      <c r="D105" s="1" t="s">
        <v>1032</v>
      </c>
      <c r="E105" s="1" t="s">
        <v>553</v>
      </c>
      <c r="F105" s="1" t="s">
        <v>897</v>
      </c>
      <c r="G105" s="1" t="s">
        <v>923</v>
      </c>
      <c r="H105" s="6">
        <v>45314</v>
      </c>
      <c r="I105" s="7">
        <v>103903623</v>
      </c>
      <c r="J105" s="7">
        <v>41118850</v>
      </c>
      <c r="K105" s="7">
        <v>10727948.33</v>
      </c>
      <c r="L105" s="7">
        <v>-39336507.200000003</v>
      </c>
      <c r="M105" s="7">
        <f>Table1[[#This Row],[Profit (EBIT)]] * (1 - 11%)</f>
        <v>-35009491.408</v>
      </c>
      <c r="N105" s="9">
        <f>Table1[[#This Row],[Net Sales Actual]]/Table1[[#This Row],[Net Sales Target]]*100%</f>
        <v>0.39574029098099883</v>
      </c>
      <c r="O105" s="9" t="str">
        <f>IF(Table1[[#This Row],[% Achievement]]&gt;=100%, "Achieved",
 IF(Table1[[#This Row],[% Achievement]]&gt;=50%, "Almost Achieve",
 IF(Table1[[#This Row],[% Achievement]]&gt;=0, "Needs Improvement",
 "Bad")))</f>
        <v>Needs Improvement</v>
      </c>
      <c r="P105" s="7">
        <f>Table1[[#This Row],[Net Sales Actual]] - Table1[[#This Row],[Net Sales Target]]</f>
        <v>-62784773</v>
      </c>
      <c r="Q105" s="7" t="str">
        <f>IF(Table1[[#This Row],[Profit]] &gt; 0, "Profit", "Loss")</f>
        <v>Loss</v>
      </c>
      <c r="R105" s="9">
        <f>Table1[[#This Row],[Salary Cost]]/Table1[[#This Row],[Net Sales Actual]]</f>
        <v>0.26090098166655923</v>
      </c>
      <c r="S105" s="9" t="str">
        <f>IF(Table1[[#This Row],[Salary Ratio]] &lt; 0.15, "Efficient",
 IF(Table1[[#This Row],[Salary Ratio]] &lt;= 0.25, "Needs Attention",
 "Too High"))</f>
        <v>Too High</v>
      </c>
      <c r="T105" s="9">
        <f>Table1[[#This Row],[Profit (EBIT)]]/Table1[[#This Row],[Net Sales Actual]]</f>
        <v>-0.95665387529077306</v>
      </c>
      <c r="U105" s="7" t="str">
        <f>IF(Table1[[#This Row],[Profit Ratio]] &gt; 0.15, "Healthy",
 IF(Table1[[#This Row],[Profit Ratio]] &gt;= 0.05, "Moderate",
 "Low"))</f>
        <v>Low</v>
      </c>
      <c r="V105" s="7">
        <f ca="1">DATEDIF(Table1[[#This Row],[Store Open Date]], TODAY(), "d")</f>
        <v>618</v>
      </c>
      <c r="W105" s="7">
        <f ca="1">INT(Table1[[#This Row],[Store Age (Days)]] / 30)</f>
        <v>20</v>
      </c>
      <c r="X105" s="7" t="str">
        <f ca="1">IF(Table1[[#This Row],[Store Age (Months)]] &lt; 12, "&lt;12",
 IF(Table1[[#This Row],[Store Age (Months)]] &lt; 24, "12–24",
 "&gt;24"))</f>
        <v>12–24</v>
      </c>
    </row>
    <row r="106" spans="1:24" x14ac:dyDescent="0.2">
      <c r="A106" s="4">
        <v>1</v>
      </c>
      <c r="B106" s="4" t="str">
        <f t="shared" si="1"/>
        <v>January</v>
      </c>
      <c r="C106" s="1" t="s">
        <v>113</v>
      </c>
      <c r="D106" s="1" t="s">
        <v>1033</v>
      </c>
      <c r="E106" s="1" t="s">
        <v>554</v>
      </c>
      <c r="F106" s="1" t="s">
        <v>899</v>
      </c>
      <c r="G106" s="1" t="s">
        <v>923</v>
      </c>
      <c r="H106" s="6">
        <v>45172</v>
      </c>
      <c r="I106" s="7">
        <v>112752077</v>
      </c>
      <c r="J106" s="7">
        <v>86415950</v>
      </c>
      <c r="K106" s="7">
        <v>14244428.58</v>
      </c>
      <c r="L106" s="7">
        <v>-4900561.2299999986</v>
      </c>
      <c r="M106" s="7">
        <f>Table1[[#This Row],[Profit (EBIT)]] * (1 - 11%)</f>
        <v>-4361499.4946999988</v>
      </c>
      <c r="N106" s="9">
        <f>Table1[[#This Row],[Net Sales Actual]]/Table1[[#This Row],[Net Sales Target]]*100%</f>
        <v>0.76642446240702067</v>
      </c>
      <c r="O106" s="9" t="str">
        <f>IF(Table1[[#This Row],[% Achievement]]&gt;=100%, "Achieved",
 IF(Table1[[#This Row],[% Achievement]]&gt;=50%, "Almost Achieve",
 IF(Table1[[#This Row],[% Achievement]]&gt;=0, "Needs Improvement",
 "Bad")))</f>
        <v>Almost Achieve</v>
      </c>
      <c r="P106" s="7">
        <f>Table1[[#This Row],[Net Sales Actual]] - Table1[[#This Row],[Net Sales Target]]</f>
        <v>-26336127</v>
      </c>
      <c r="Q106" s="7" t="str">
        <f>IF(Table1[[#This Row],[Profit]] &gt; 0, "Profit", "Loss")</f>
        <v>Loss</v>
      </c>
      <c r="R106" s="9">
        <f>Table1[[#This Row],[Salary Cost]]/Table1[[#This Row],[Net Sales Actual]]</f>
        <v>0.16483564179992236</v>
      </c>
      <c r="S106" s="9" t="str">
        <f>IF(Table1[[#This Row],[Salary Ratio]] &lt; 0.15, "Efficient",
 IF(Table1[[#This Row],[Salary Ratio]] &lt;= 0.25, "Needs Attention",
 "Too High"))</f>
        <v>Needs Attention</v>
      </c>
      <c r="T106" s="9">
        <f>Table1[[#This Row],[Profit (EBIT)]]/Table1[[#This Row],[Net Sales Actual]]</f>
        <v>-5.6708989833474013E-2</v>
      </c>
      <c r="U106" s="7" t="str">
        <f>IF(Table1[[#This Row],[Profit Ratio]] &gt; 0.15, "Healthy",
 IF(Table1[[#This Row],[Profit Ratio]] &gt;= 0.05, "Moderate",
 "Low"))</f>
        <v>Low</v>
      </c>
      <c r="V106" s="7">
        <f ca="1">DATEDIF(Table1[[#This Row],[Store Open Date]], TODAY(), "d")</f>
        <v>760</v>
      </c>
      <c r="W106" s="7">
        <f ca="1">INT(Table1[[#This Row],[Store Age (Days)]] / 30)</f>
        <v>25</v>
      </c>
      <c r="X106" s="7" t="str">
        <f ca="1">IF(Table1[[#This Row],[Store Age (Months)]] &lt; 12, "&lt;12",
 IF(Table1[[#This Row],[Store Age (Months)]] &lt; 24, "12–24",
 "&gt;24"))</f>
        <v>&gt;24</v>
      </c>
    </row>
    <row r="107" spans="1:24" x14ac:dyDescent="0.2">
      <c r="A107" s="4">
        <v>1</v>
      </c>
      <c r="B107" s="4" t="str">
        <f t="shared" si="1"/>
        <v>January</v>
      </c>
      <c r="C107" s="1" t="s">
        <v>114</v>
      </c>
      <c r="D107" s="1" t="s">
        <v>1034</v>
      </c>
      <c r="E107" s="1" t="s">
        <v>555</v>
      </c>
      <c r="F107" s="1" t="s">
        <v>899</v>
      </c>
      <c r="G107" s="1" t="s">
        <v>923</v>
      </c>
      <c r="H107" s="6">
        <v>45245</v>
      </c>
      <c r="I107" s="7">
        <v>146640480</v>
      </c>
      <c r="J107" s="7">
        <v>112707400</v>
      </c>
      <c r="K107" s="7">
        <v>24187559.5</v>
      </c>
      <c r="L107" s="7">
        <v>-29655113.61999999</v>
      </c>
      <c r="M107" s="7">
        <f>Table1[[#This Row],[Profit (EBIT)]] * (1 - 11%)</f>
        <v>-26393051.121799991</v>
      </c>
      <c r="N107" s="9">
        <f>Table1[[#This Row],[Net Sales Actual]]/Table1[[#This Row],[Net Sales Target]]*100%</f>
        <v>0.76859677491508482</v>
      </c>
      <c r="O107" s="9" t="str">
        <f>IF(Table1[[#This Row],[% Achievement]]&gt;=100%, "Achieved",
 IF(Table1[[#This Row],[% Achievement]]&gt;=50%, "Almost Achieve",
 IF(Table1[[#This Row],[% Achievement]]&gt;=0, "Needs Improvement",
 "Bad")))</f>
        <v>Almost Achieve</v>
      </c>
      <c r="P107" s="7">
        <f>Table1[[#This Row],[Net Sales Actual]] - Table1[[#This Row],[Net Sales Target]]</f>
        <v>-33933080</v>
      </c>
      <c r="Q107" s="7" t="str">
        <f>IF(Table1[[#This Row],[Profit]] &gt; 0, "Profit", "Loss")</f>
        <v>Loss</v>
      </c>
      <c r="R107" s="9">
        <f>Table1[[#This Row],[Salary Cost]]/Table1[[#This Row],[Net Sales Actual]]</f>
        <v>0.21460489284643244</v>
      </c>
      <c r="S107" s="9" t="str">
        <f>IF(Table1[[#This Row],[Salary Ratio]] &lt; 0.15, "Efficient",
 IF(Table1[[#This Row],[Salary Ratio]] &lt;= 0.25, "Needs Attention",
 "Too High"))</f>
        <v>Needs Attention</v>
      </c>
      <c r="T107" s="9">
        <f>Table1[[#This Row],[Profit (EBIT)]]/Table1[[#This Row],[Net Sales Actual]]</f>
        <v>-0.26311594110058423</v>
      </c>
      <c r="U107" s="7" t="str">
        <f>IF(Table1[[#This Row],[Profit Ratio]] &gt; 0.15, "Healthy",
 IF(Table1[[#This Row],[Profit Ratio]] &gt;= 0.05, "Moderate",
 "Low"))</f>
        <v>Low</v>
      </c>
      <c r="V107" s="7">
        <f ca="1">DATEDIF(Table1[[#This Row],[Store Open Date]], TODAY(), "d")</f>
        <v>687</v>
      </c>
      <c r="W107" s="7">
        <f ca="1">INT(Table1[[#This Row],[Store Age (Days)]] / 30)</f>
        <v>22</v>
      </c>
      <c r="X107" s="7" t="str">
        <f ca="1">IF(Table1[[#This Row],[Store Age (Months)]] &lt; 12, "&lt;12",
 IF(Table1[[#This Row],[Store Age (Months)]] &lt; 24, "12–24",
 "&gt;24"))</f>
        <v>12–24</v>
      </c>
    </row>
    <row r="108" spans="1:24" x14ac:dyDescent="0.2">
      <c r="A108" s="4">
        <v>1</v>
      </c>
      <c r="B108" s="4" t="str">
        <f t="shared" si="1"/>
        <v>January</v>
      </c>
      <c r="C108" s="1" t="s">
        <v>115</v>
      </c>
      <c r="D108" s="1" t="s">
        <v>1035</v>
      </c>
      <c r="E108" s="1" t="s">
        <v>556</v>
      </c>
      <c r="F108" s="1" t="s">
        <v>899</v>
      </c>
      <c r="G108" s="1" t="s">
        <v>923</v>
      </c>
      <c r="H108" s="6">
        <v>45406</v>
      </c>
      <c r="I108" s="7">
        <v>163672633</v>
      </c>
      <c r="J108" s="7">
        <v>172903564</v>
      </c>
      <c r="K108" s="7">
        <v>20936708</v>
      </c>
      <c r="L108" s="7">
        <v>7745680</v>
      </c>
      <c r="M108" s="7">
        <f>Table1[[#This Row],[Profit (EBIT)]] * (1 - 11%)</f>
        <v>6893655.2000000002</v>
      </c>
      <c r="N108" s="9">
        <f>Table1[[#This Row],[Net Sales Actual]]/Table1[[#This Row],[Net Sales Target]]*100%</f>
        <v>1.0563987444376239</v>
      </c>
      <c r="O108" s="9" t="str">
        <f>IF(Table1[[#This Row],[% Achievement]]&gt;=100%, "Achieved",
 IF(Table1[[#This Row],[% Achievement]]&gt;=50%, "Almost Achieve",
 IF(Table1[[#This Row],[% Achievement]]&gt;=0, "Needs Improvement",
 "Bad")))</f>
        <v>Achieved</v>
      </c>
      <c r="P108" s="7">
        <f>Table1[[#This Row],[Net Sales Actual]] - Table1[[#This Row],[Net Sales Target]]</f>
        <v>9230931</v>
      </c>
      <c r="Q108" s="7" t="str">
        <f>IF(Table1[[#This Row],[Profit]] &gt; 0, "Profit", "Loss")</f>
        <v>Profit</v>
      </c>
      <c r="R108" s="9">
        <f>Table1[[#This Row],[Salary Cost]]/Table1[[#This Row],[Net Sales Actual]]</f>
        <v>0.12108893255664759</v>
      </c>
      <c r="S108" s="9" t="str">
        <f>IF(Table1[[#This Row],[Salary Ratio]] &lt; 0.15, "Efficient",
 IF(Table1[[#This Row],[Salary Ratio]] &lt;= 0.25, "Needs Attention",
 "Too High"))</f>
        <v>Efficient</v>
      </c>
      <c r="T108" s="9">
        <f>Table1[[#This Row],[Profit (EBIT)]]/Table1[[#This Row],[Net Sales Actual]]</f>
        <v>4.4797688496461534E-2</v>
      </c>
      <c r="U108" s="7" t="str">
        <f>IF(Table1[[#This Row],[Profit Ratio]] &gt; 0.15, "Healthy",
 IF(Table1[[#This Row],[Profit Ratio]] &gt;= 0.05, "Moderate",
 "Low"))</f>
        <v>Low</v>
      </c>
      <c r="V108" s="7">
        <f ca="1">DATEDIF(Table1[[#This Row],[Store Open Date]], TODAY(), "d")</f>
        <v>526</v>
      </c>
      <c r="W108" s="7">
        <f ca="1">INT(Table1[[#This Row],[Store Age (Days)]] / 30)</f>
        <v>17</v>
      </c>
      <c r="X108" s="7" t="str">
        <f ca="1">IF(Table1[[#This Row],[Store Age (Months)]] &lt; 12, "&lt;12",
 IF(Table1[[#This Row],[Store Age (Months)]] &lt; 24, "12–24",
 "&gt;24"))</f>
        <v>12–24</v>
      </c>
    </row>
    <row r="109" spans="1:24" x14ac:dyDescent="0.2">
      <c r="A109" s="4">
        <v>1</v>
      </c>
      <c r="B109" s="4" t="str">
        <f t="shared" si="1"/>
        <v>January</v>
      </c>
      <c r="C109" s="1" t="s">
        <v>116</v>
      </c>
      <c r="D109" s="1" t="s">
        <v>1036</v>
      </c>
      <c r="E109" s="1" t="s">
        <v>557</v>
      </c>
      <c r="F109" s="1" t="s">
        <v>899</v>
      </c>
      <c r="G109" s="1" t="s">
        <v>923</v>
      </c>
      <c r="H109" s="6">
        <v>45341</v>
      </c>
      <c r="I109" s="7">
        <v>85053821</v>
      </c>
      <c r="J109" s="7">
        <v>51570300</v>
      </c>
      <c r="K109" s="7">
        <v>10668145.470000001</v>
      </c>
      <c r="L109" s="7">
        <v>-19796388.719999999</v>
      </c>
      <c r="M109" s="7">
        <f>Table1[[#This Row],[Profit (EBIT)]] * (1 - 11%)</f>
        <v>-17618785.9608</v>
      </c>
      <c r="N109" s="9">
        <f>Table1[[#This Row],[Net Sales Actual]]/Table1[[#This Row],[Net Sales Target]]*100%</f>
        <v>0.60632549359540233</v>
      </c>
      <c r="O109" s="9" t="str">
        <f>IF(Table1[[#This Row],[% Achievement]]&gt;=100%, "Achieved",
 IF(Table1[[#This Row],[% Achievement]]&gt;=50%, "Almost Achieve",
 IF(Table1[[#This Row],[% Achievement]]&gt;=0, "Needs Improvement",
 "Bad")))</f>
        <v>Almost Achieve</v>
      </c>
      <c r="P109" s="7">
        <f>Table1[[#This Row],[Net Sales Actual]] - Table1[[#This Row],[Net Sales Target]]</f>
        <v>-33483521</v>
      </c>
      <c r="Q109" s="7" t="str">
        <f>IF(Table1[[#This Row],[Profit]] &gt; 0, "Profit", "Loss")</f>
        <v>Loss</v>
      </c>
      <c r="R109" s="9">
        <f>Table1[[#This Row],[Salary Cost]]/Table1[[#This Row],[Net Sales Actual]]</f>
        <v>0.2068660734957912</v>
      </c>
      <c r="S109" s="9" t="str">
        <f>IF(Table1[[#This Row],[Salary Ratio]] &lt; 0.15, "Efficient",
 IF(Table1[[#This Row],[Salary Ratio]] &lt;= 0.25, "Needs Attention",
 "Too High"))</f>
        <v>Needs Attention</v>
      </c>
      <c r="T109" s="9">
        <f>Table1[[#This Row],[Profit (EBIT)]]/Table1[[#This Row],[Net Sales Actual]]</f>
        <v>-0.38387189370626112</v>
      </c>
      <c r="U109" s="7" t="str">
        <f>IF(Table1[[#This Row],[Profit Ratio]] &gt; 0.15, "Healthy",
 IF(Table1[[#This Row],[Profit Ratio]] &gt;= 0.05, "Moderate",
 "Low"))</f>
        <v>Low</v>
      </c>
      <c r="V109" s="7">
        <f ca="1">DATEDIF(Table1[[#This Row],[Store Open Date]], TODAY(), "d")</f>
        <v>591</v>
      </c>
      <c r="W109" s="7">
        <f ca="1">INT(Table1[[#This Row],[Store Age (Days)]] / 30)</f>
        <v>19</v>
      </c>
      <c r="X109" s="7" t="str">
        <f ca="1">IF(Table1[[#This Row],[Store Age (Months)]] &lt; 12, "&lt;12",
 IF(Table1[[#This Row],[Store Age (Months)]] &lt; 24, "12–24",
 "&gt;24"))</f>
        <v>12–24</v>
      </c>
    </row>
    <row r="110" spans="1:24" x14ac:dyDescent="0.2">
      <c r="A110" s="4">
        <v>1</v>
      </c>
      <c r="B110" s="4" t="str">
        <f t="shared" si="1"/>
        <v>January</v>
      </c>
      <c r="C110" s="1" t="s">
        <v>117</v>
      </c>
      <c r="D110" s="1" t="s">
        <v>1037</v>
      </c>
      <c r="E110" s="1" t="s">
        <v>558</v>
      </c>
      <c r="F110" s="1" t="s">
        <v>898</v>
      </c>
      <c r="G110" s="1" t="s">
        <v>923</v>
      </c>
      <c r="H110" s="6">
        <v>45260</v>
      </c>
      <c r="I110" s="7">
        <v>213233833</v>
      </c>
      <c r="J110" s="7">
        <v>235938598</v>
      </c>
      <c r="K110" s="7">
        <v>35505916</v>
      </c>
      <c r="L110" s="7">
        <v>-28250997</v>
      </c>
      <c r="M110" s="7">
        <f>Table1[[#This Row],[Profit (EBIT)]] * (1 - 11%)</f>
        <v>-25143387.330000002</v>
      </c>
      <c r="N110" s="9">
        <f>Table1[[#This Row],[Net Sales Actual]]/Table1[[#This Row],[Net Sales Target]]*100%</f>
        <v>1.1064782482243332</v>
      </c>
      <c r="O110" s="9" t="str">
        <f>IF(Table1[[#This Row],[% Achievement]]&gt;=100%, "Achieved",
 IF(Table1[[#This Row],[% Achievement]]&gt;=50%, "Almost Achieve",
 IF(Table1[[#This Row],[% Achievement]]&gt;=0, "Needs Improvement",
 "Bad")))</f>
        <v>Achieved</v>
      </c>
      <c r="P110" s="7">
        <f>Table1[[#This Row],[Net Sales Actual]] - Table1[[#This Row],[Net Sales Target]]</f>
        <v>22704765</v>
      </c>
      <c r="Q110" s="7" t="str">
        <f>IF(Table1[[#This Row],[Profit]] &gt; 0, "Profit", "Loss")</f>
        <v>Loss</v>
      </c>
      <c r="R110" s="9">
        <f>Table1[[#This Row],[Salary Cost]]/Table1[[#This Row],[Net Sales Actual]]</f>
        <v>0.1504879502589907</v>
      </c>
      <c r="S110" s="9" t="str">
        <f>IF(Table1[[#This Row],[Salary Ratio]] &lt; 0.15, "Efficient",
 IF(Table1[[#This Row],[Salary Ratio]] &lt;= 0.25, "Needs Attention",
 "Too High"))</f>
        <v>Needs Attention</v>
      </c>
      <c r="T110" s="9">
        <f>Table1[[#This Row],[Profit (EBIT)]]/Table1[[#This Row],[Net Sales Actual]]</f>
        <v>-0.11973876779584831</v>
      </c>
      <c r="U110" s="7" t="str">
        <f>IF(Table1[[#This Row],[Profit Ratio]] &gt; 0.15, "Healthy",
 IF(Table1[[#This Row],[Profit Ratio]] &gt;= 0.05, "Moderate",
 "Low"))</f>
        <v>Low</v>
      </c>
      <c r="V110" s="7">
        <f ca="1">DATEDIF(Table1[[#This Row],[Store Open Date]], TODAY(), "d")</f>
        <v>672</v>
      </c>
      <c r="W110" s="7">
        <f ca="1">INT(Table1[[#This Row],[Store Age (Days)]] / 30)</f>
        <v>22</v>
      </c>
      <c r="X110" s="7" t="str">
        <f ca="1">IF(Table1[[#This Row],[Store Age (Months)]] &lt; 12, "&lt;12",
 IF(Table1[[#This Row],[Store Age (Months)]] &lt; 24, "12–24",
 "&gt;24"))</f>
        <v>12–24</v>
      </c>
    </row>
    <row r="111" spans="1:24" x14ac:dyDescent="0.2">
      <c r="A111" s="4">
        <v>1</v>
      </c>
      <c r="B111" s="4" t="str">
        <f t="shared" si="1"/>
        <v>January</v>
      </c>
      <c r="C111" s="1" t="s">
        <v>118</v>
      </c>
      <c r="D111" s="1" t="s">
        <v>1038</v>
      </c>
      <c r="E111" s="1" t="s">
        <v>559</v>
      </c>
      <c r="F111" s="1" t="s">
        <v>899</v>
      </c>
      <c r="G111" s="1" t="s">
        <v>923</v>
      </c>
      <c r="H111" s="6">
        <v>45465</v>
      </c>
      <c r="I111" s="7">
        <v>71041306</v>
      </c>
      <c r="J111" s="7">
        <v>49097000</v>
      </c>
      <c r="K111" s="7">
        <v>10969495.58</v>
      </c>
      <c r="L111" s="7">
        <v>-12963770.919999996</v>
      </c>
      <c r="M111" s="7">
        <f>Table1[[#This Row],[Profit (EBIT)]] * (1 - 11%)</f>
        <v>-11537756.118799997</v>
      </c>
      <c r="N111" s="9">
        <f>Table1[[#This Row],[Net Sales Actual]]/Table1[[#This Row],[Net Sales Target]]*100%</f>
        <v>0.69110497490009548</v>
      </c>
      <c r="O111" s="9" t="str">
        <f>IF(Table1[[#This Row],[% Achievement]]&gt;=100%, "Achieved",
 IF(Table1[[#This Row],[% Achievement]]&gt;=50%, "Almost Achieve",
 IF(Table1[[#This Row],[% Achievement]]&gt;=0, "Needs Improvement",
 "Bad")))</f>
        <v>Almost Achieve</v>
      </c>
      <c r="P111" s="7">
        <f>Table1[[#This Row],[Net Sales Actual]] - Table1[[#This Row],[Net Sales Target]]</f>
        <v>-21944306</v>
      </c>
      <c r="Q111" s="7" t="str">
        <f>IF(Table1[[#This Row],[Profit]] &gt; 0, "Profit", "Loss")</f>
        <v>Loss</v>
      </c>
      <c r="R111" s="9">
        <f>Table1[[#This Row],[Salary Cost]]/Table1[[#This Row],[Net Sales Actual]]</f>
        <v>0.22342496649489785</v>
      </c>
      <c r="S111" s="9" t="str">
        <f>IF(Table1[[#This Row],[Salary Ratio]] &lt; 0.15, "Efficient",
 IF(Table1[[#This Row],[Salary Ratio]] &lt;= 0.25, "Needs Attention",
 "Too High"))</f>
        <v>Needs Attention</v>
      </c>
      <c r="T111" s="9">
        <f>Table1[[#This Row],[Profit (EBIT)]]/Table1[[#This Row],[Net Sales Actual]]</f>
        <v>-0.26404405401552022</v>
      </c>
      <c r="U111" s="7" t="str">
        <f>IF(Table1[[#This Row],[Profit Ratio]] &gt; 0.15, "Healthy",
 IF(Table1[[#This Row],[Profit Ratio]] &gt;= 0.05, "Moderate",
 "Low"))</f>
        <v>Low</v>
      </c>
      <c r="V111" s="7">
        <f ca="1">DATEDIF(Table1[[#This Row],[Store Open Date]], TODAY(), "d")</f>
        <v>467</v>
      </c>
      <c r="W111" s="7">
        <f ca="1">INT(Table1[[#This Row],[Store Age (Days)]] / 30)</f>
        <v>15</v>
      </c>
      <c r="X111" s="7" t="str">
        <f ca="1">IF(Table1[[#This Row],[Store Age (Months)]] &lt; 12, "&lt;12",
 IF(Table1[[#This Row],[Store Age (Months)]] &lt; 24, "12–24",
 "&gt;24"))</f>
        <v>12–24</v>
      </c>
    </row>
    <row r="112" spans="1:24" x14ac:dyDescent="0.2">
      <c r="A112" s="4">
        <v>1</v>
      </c>
      <c r="B112" s="4" t="str">
        <f t="shared" si="1"/>
        <v>January</v>
      </c>
      <c r="C112" s="1" t="s">
        <v>119</v>
      </c>
      <c r="D112" s="1" t="s">
        <v>1039</v>
      </c>
      <c r="E112" s="1" t="s">
        <v>560</v>
      </c>
      <c r="F112" s="1" t="s">
        <v>899</v>
      </c>
      <c r="G112" s="1" t="s">
        <v>923</v>
      </c>
      <c r="H112" s="6">
        <v>45044</v>
      </c>
      <c r="I112" s="7">
        <v>204500000</v>
      </c>
      <c r="J112" s="7">
        <v>180036550</v>
      </c>
      <c r="K112" s="7">
        <v>24361309.649999999</v>
      </c>
      <c r="L112" s="7">
        <v>17091657.110000007</v>
      </c>
      <c r="M112" s="7">
        <f>Table1[[#This Row],[Profit (EBIT)]] * (1 - 11%)</f>
        <v>15211574.827900006</v>
      </c>
      <c r="N112" s="9">
        <f>Table1[[#This Row],[Net Sales Actual]]/Table1[[#This Row],[Net Sales Target]]*100%</f>
        <v>0.88037432762836187</v>
      </c>
      <c r="O112" s="9" t="str">
        <f>IF(Table1[[#This Row],[% Achievement]]&gt;=100%, "Achieved",
 IF(Table1[[#This Row],[% Achievement]]&gt;=50%, "Almost Achieve",
 IF(Table1[[#This Row],[% Achievement]]&gt;=0, "Needs Improvement",
 "Bad")))</f>
        <v>Almost Achieve</v>
      </c>
      <c r="P112" s="7">
        <f>Table1[[#This Row],[Net Sales Actual]] - Table1[[#This Row],[Net Sales Target]]</f>
        <v>-24463450</v>
      </c>
      <c r="Q112" s="7" t="str">
        <f>IF(Table1[[#This Row],[Profit]] &gt; 0, "Profit", "Loss")</f>
        <v>Profit</v>
      </c>
      <c r="R112" s="9">
        <f>Table1[[#This Row],[Salary Cost]]/Table1[[#This Row],[Net Sales Actual]]</f>
        <v>0.13531313308325449</v>
      </c>
      <c r="S112" s="9" t="str">
        <f>IF(Table1[[#This Row],[Salary Ratio]] &lt; 0.15, "Efficient",
 IF(Table1[[#This Row],[Salary Ratio]] &lt;= 0.25, "Needs Attention",
 "Too High"))</f>
        <v>Efficient</v>
      </c>
      <c r="T112" s="9">
        <f>Table1[[#This Row],[Profit (EBIT)]]/Table1[[#This Row],[Net Sales Actual]]</f>
        <v>9.4934373659126478E-2</v>
      </c>
      <c r="U112" s="7" t="str">
        <f>IF(Table1[[#This Row],[Profit Ratio]] &gt; 0.15, "Healthy",
 IF(Table1[[#This Row],[Profit Ratio]] &gt;= 0.05, "Moderate",
 "Low"))</f>
        <v>Moderate</v>
      </c>
      <c r="V112" s="7">
        <f ca="1">DATEDIF(Table1[[#This Row],[Store Open Date]], TODAY(), "d")</f>
        <v>888</v>
      </c>
      <c r="W112" s="7">
        <f ca="1">INT(Table1[[#This Row],[Store Age (Days)]] / 30)</f>
        <v>29</v>
      </c>
      <c r="X112" s="7" t="str">
        <f ca="1">IF(Table1[[#This Row],[Store Age (Months)]] &lt; 12, "&lt;12",
 IF(Table1[[#This Row],[Store Age (Months)]] &lt; 24, "12–24",
 "&gt;24"))</f>
        <v>&gt;24</v>
      </c>
    </row>
    <row r="113" spans="1:24" x14ac:dyDescent="0.2">
      <c r="A113" s="4">
        <v>1</v>
      </c>
      <c r="B113" s="4" t="str">
        <f t="shared" si="1"/>
        <v>January</v>
      </c>
      <c r="C113" s="1" t="s">
        <v>120</v>
      </c>
      <c r="D113" s="1" t="s">
        <v>1040</v>
      </c>
      <c r="E113" s="1" t="s">
        <v>561</v>
      </c>
      <c r="F113" s="1" t="s">
        <v>899</v>
      </c>
      <c r="G113" s="1" t="s">
        <v>923</v>
      </c>
      <c r="H113" s="6">
        <v>45087</v>
      </c>
      <c r="I113" s="7">
        <v>177563040</v>
      </c>
      <c r="J113" s="7">
        <v>132935300</v>
      </c>
      <c r="K113" s="7">
        <v>21497684.649999999</v>
      </c>
      <c r="L113" s="7">
        <v>-4895592.4599999981</v>
      </c>
      <c r="M113" s="7">
        <f>Table1[[#This Row],[Profit (EBIT)]] * (1 - 11%)</f>
        <v>-4357077.2893999983</v>
      </c>
      <c r="N113" s="9">
        <f>Table1[[#This Row],[Net Sales Actual]]/Table1[[#This Row],[Net Sales Target]]*100%</f>
        <v>0.7486653754069541</v>
      </c>
      <c r="O113" s="9" t="str">
        <f>IF(Table1[[#This Row],[% Achievement]]&gt;=100%, "Achieved",
 IF(Table1[[#This Row],[% Achievement]]&gt;=50%, "Almost Achieve",
 IF(Table1[[#This Row],[% Achievement]]&gt;=0, "Needs Improvement",
 "Bad")))</f>
        <v>Almost Achieve</v>
      </c>
      <c r="P113" s="7">
        <f>Table1[[#This Row],[Net Sales Actual]] - Table1[[#This Row],[Net Sales Target]]</f>
        <v>-44627740</v>
      </c>
      <c r="Q113" s="7" t="str">
        <f>IF(Table1[[#This Row],[Profit]] &gt; 0, "Profit", "Loss")</f>
        <v>Loss</v>
      </c>
      <c r="R113" s="9">
        <f>Table1[[#This Row],[Salary Cost]]/Table1[[#This Row],[Net Sales Actual]]</f>
        <v>0.16171539576019311</v>
      </c>
      <c r="S113" s="9" t="str">
        <f>IF(Table1[[#This Row],[Salary Ratio]] &lt; 0.15, "Efficient",
 IF(Table1[[#This Row],[Salary Ratio]] &lt;= 0.25, "Needs Attention",
 "Too High"))</f>
        <v>Needs Attention</v>
      </c>
      <c r="T113" s="9">
        <f>Table1[[#This Row],[Profit (EBIT)]]/Table1[[#This Row],[Net Sales Actual]]</f>
        <v>-3.6826880896195353E-2</v>
      </c>
      <c r="U113" s="7" t="str">
        <f>IF(Table1[[#This Row],[Profit Ratio]] &gt; 0.15, "Healthy",
 IF(Table1[[#This Row],[Profit Ratio]] &gt;= 0.05, "Moderate",
 "Low"))</f>
        <v>Low</v>
      </c>
      <c r="V113" s="7">
        <f ca="1">DATEDIF(Table1[[#This Row],[Store Open Date]], TODAY(), "d")</f>
        <v>845</v>
      </c>
      <c r="W113" s="7">
        <f ca="1">INT(Table1[[#This Row],[Store Age (Days)]] / 30)</f>
        <v>28</v>
      </c>
      <c r="X113" s="7" t="str">
        <f ca="1">IF(Table1[[#This Row],[Store Age (Months)]] &lt; 12, "&lt;12",
 IF(Table1[[#This Row],[Store Age (Months)]] &lt; 24, "12–24",
 "&gt;24"))</f>
        <v>&gt;24</v>
      </c>
    </row>
    <row r="114" spans="1:24" x14ac:dyDescent="0.2">
      <c r="A114" s="4">
        <v>1</v>
      </c>
      <c r="B114" s="4" t="str">
        <f t="shared" si="1"/>
        <v>January</v>
      </c>
      <c r="C114" s="1" t="s">
        <v>121</v>
      </c>
      <c r="D114" s="1" t="s">
        <v>1041</v>
      </c>
      <c r="E114" s="1" t="s">
        <v>562</v>
      </c>
      <c r="F114" s="1" t="s">
        <v>899</v>
      </c>
      <c r="G114" s="1" t="s">
        <v>923</v>
      </c>
      <c r="H114" s="6">
        <v>45104</v>
      </c>
      <c r="I114" s="7">
        <v>92811572</v>
      </c>
      <c r="J114" s="7">
        <v>91188450</v>
      </c>
      <c r="K114" s="7">
        <v>15129173.359999999</v>
      </c>
      <c r="L114" s="7">
        <v>-24065717.989999987</v>
      </c>
      <c r="M114" s="7">
        <f>Table1[[#This Row],[Profit (EBIT)]] * (1 - 11%)</f>
        <v>-21418489.01109999</v>
      </c>
      <c r="N114" s="9">
        <f>Table1[[#This Row],[Net Sales Actual]]/Table1[[#This Row],[Net Sales Target]]*100%</f>
        <v>0.98251164197498997</v>
      </c>
      <c r="O114" s="9" t="str">
        <f>IF(Table1[[#This Row],[% Achievement]]&gt;=100%, "Achieved",
 IF(Table1[[#This Row],[% Achievement]]&gt;=50%, "Almost Achieve",
 IF(Table1[[#This Row],[% Achievement]]&gt;=0, "Needs Improvement",
 "Bad")))</f>
        <v>Almost Achieve</v>
      </c>
      <c r="P114" s="7">
        <f>Table1[[#This Row],[Net Sales Actual]] - Table1[[#This Row],[Net Sales Target]]</f>
        <v>-1623122</v>
      </c>
      <c r="Q114" s="7" t="str">
        <f>IF(Table1[[#This Row],[Profit]] &gt; 0, "Profit", "Loss")</f>
        <v>Loss</v>
      </c>
      <c r="R114" s="9">
        <f>Table1[[#This Row],[Salary Cost]]/Table1[[#This Row],[Net Sales Actual]]</f>
        <v>0.16591107053579701</v>
      </c>
      <c r="S114" s="9" t="str">
        <f>IF(Table1[[#This Row],[Salary Ratio]] &lt; 0.15, "Efficient",
 IF(Table1[[#This Row],[Salary Ratio]] &lt;= 0.25, "Needs Attention",
 "Too High"))</f>
        <v>Needs Attention</v>
      </c>
      <c r="T114" s="9">
        <f>Table1[[#This Row],[Profit (EBIT)]]/Table1[[#This Row],[Net Sales Actual]]</f>
        <v>-0.26391190978682044</v>
      </c>
      <c r="U114" s="7" t="str">
        <f>IF(Table1[[#This Row],[Profit Ratio]] &gt; 0.15, "Healthy",
 IF(Table1[[#This Row],[Profit Ratio]] &gt;= 0.05, "Moderate",
 "Low"))</f>
        <v>Low</v>
      </c>
      <c r="V114" s="7">
        <f ca="1">DATEDIF(Table1[[#This Row],[Store Open Date]], TODAY(), "d")</f>
        <v>828</v>
      </c>
      <c r="W114" s="7">
        <f ca="1">INT(Table1[[#This Row],[Store Age (Days)]] / 30)</f>
        <v>27</v>
      </c>
      <c r="X114" s="7" t="str">
        <f ca="1">IF(Table1[[#This Row],[Store Age (Months)]] &lt; 12, "&lt;12",
 IF(Table1[[#This Row],[Store Age (Months)]] &lt; 24, "12–24",
 "&gt;24"))</f>
        <v>&gt;24</v>
      </c>
    </row>
    <row r="115" spans="1:24" x14ac:dyDescent="0.2">
      <c r="A115" s="4">
        <v>1</v>
      </c>
      <c r="B115" s="4" t="str">
        <f t="shared" si="1"/>
        <v>January</v>
      </c>
      <c r="C115" s="1" t="s">
        <v>122</v>
      </c>
      <c r="D115" s="1" t="s">
        <v>1042</v>
      </c>
      <c r="E115" s="1" t="s">
        <v>563</v>
      </c>
      <c r="F115" s="1" t="s">
        <v>897</v>
      </c>
      <c r="G115" s="1" t="s">
        <v>923</v>
      </c>
      <c r="H115" s="6">
        <v>45170</v>
      </c>
      <c r="I115" s="7">
        <v>121220894</v>
      </c>
      <c r="J115" s="7">
        <v>111809350</v>
      </c>
      <c r="K115" s="7">
        <v>23450809.649999999</v>
      </c>
      <c r="L115" s="7">
        <v>-22166298.429999977</v>
      </c>
      <c r="M115" s="7">
        <f>Table1[[#This Row],[Profit (EBIT)]] * (1 - 11%)</f>
        <v>-19728005.60269998</v>
      </c>
      <c r="N115" s="9">
        <f>Table1[[#This Row],[Net Sales Actual]]/Table1[[#This Row],[Net Sales Target]]*100%</f>
        <v>0.92236038120622998</v>
      </c>
      <c r="O115" s="9" t="str">
        <f>IF(Table1[[#This Row],[% Achievement]]&gt;=100%, "Achieved",
 IF(Table1[[#This Row],[% Achievement]]&gt;=50%, "Almost Achieve",
 IF(Table1[[#This Row],[% Achievement]]&gt;=0, "Needs Improvement",
 "Bad")))</f>
        <v>Almost Achieve</v>
      </c>
      <c r="P115" s="7">
        <f>Table1[[#This Row],[Net Sales Actual]] - Table1[[#This Row],[Net Sales Target]]</f>
        <v>-9411544</v>
      </c>
      <c r="Q115" s="7" t="str">
        <f>IF(Table1[[#This Row],[Profit]] &gt; 0, "Profit", "Loss")</f>
        <v>Loss</v>
      </c>
      <c r="R115" s="9">
        <f>Table1[[#This Row],[Salary Cost]]/Table1[[#This Row],[Net Sales Actual]]</f>
        <v>0.20973925391749437</v>
      </c>
      <c r="S115" s="9" t="str">
        <f>IF(Table1[[#This Row],[Salary Ratio]] &lt; 0.15, "Efficient",
 IF(Table1[[#This Row],[Salary Ratio]] &lt;= 0.25, "Needs Attention",
 "Too High"))</f>
        <v>Needs Attention</v>
      </c>
      <c r="T115" s="9">
        <f>Table1[[#This Row],[Profit (EBIT)]]/Table1[[#This Row],[Net Sales Actual]]</f>
        <v>-0.19825084780476745</v>
      </c>
      <c r="U115" s="7" t="str">
        <f>IF(Table1[[#This Row],[Profit Ratio]] &gt; 0.15, "Healthy",
 IF(Table1[[#This Row],[Profit Ratio]] &gt;= 0.05, "Moderate",
 "Low"))</f>
        <v>Low</v>
      </c>
      <c r="V115" s="7">
        <f ca="1">DATEDIF(Table1[[#This Row],[Store Open Date]], TODAY(), "d")</f>
        <v>762</v>
      </c>
      <c r="W115" s="7">
        <f ca="1">INT(Table1[[#This Row],[Store Age (Days)]] / 30)</f>
        <v>25</v>
      </c>
      <c r="X115" s="7" t="str">
        <f ca="1">IF(Table1[[#This Row],[Store Age (Months)]] &lt; 12, "&lt;12",
 IF(Table1[[#This Row],[Store Age (Months)]] &lt; 24, "12–24",
 "&gt;24"))</f>
        <v>&gt;24</v>
      </c>
    </row>
    <row r="116" spans="1:24" x14ac:dyDescent="0.2">
      <c r="A116" s="4">
        <v>1</v>
      </c>
      <c r="B116" s="4" t="str">
        <f t="shared" si="1"/>
        <v>January</v>
      </c>
      <c r="C116" s="1" t="s">
        <v>123</v>
      </c>
      <c r="D116" s="1" t="s">
        <v>1043</v>
      </c>
      <c r="E116" s="1" t="s">
        <v>564</v>
      </c>
      <c r="F116" s="1" t="s">
        <v>898</v>
      </c>
      <c r="G116" s="1" t="s">
        <v>923</v>
      </c>
      <c r="H116" s="6">
        <v>45241</v>
      </c>
      <c r="I116" s="7">
        <v>86598065</v>
      </c>
      <c r="J116" s="7">
        <v>67810097</v>
      </c>
      <c r="K116" s="7">
        <v>8919618</v>
      </c>
      <c r="L116" s="7">
        <v>-12869251</v>
      </c>
      <c r="M116" s="7">
        <f>Table1[[#This Row],[Profit (EBIT)]] * (1 - 11%)</f>
        <v>-11453633.390000001</v>
      </c>
      <c r="N116" s="9">
        <f>Table1[[#This Row],[Net Sales Actual]]/Table1[[#This Row],[Net Sales Target]]*100%</f>
        <v>0.78304402067182444</v>
      </c>
      <c r="O116" s="9" t="str">
        <f>IF(Table1[[#This Row],[% Achievement]]&gt;=100%, "Achieved",
 IF(Table1[[#This Row],[% Achievement]]&gt;=50%, "Almost Achieve",
 IF(Table1[[#This Row],[% Achievement]]&gt;=0, "Needs Improvement",
 "Bad")))</f>
        <v>Almost Achieve</v>
      </c>
      <c r="P116" s="7">
        <f>Table1[[#This Row],[Net Sales Actual]] - Table1[[#This Row],[Net Sales Target]]</f>
        <v>-18787968</v>
      </c>
      <c r="Q116" s="7" t="str">
        <f>IF(Table1[[#This Row],[Profit]] &gt; 0, "Profit", "Loss")</f>
        <v>Loss</v>
      </c>
      <c r="R116" s="9">
        <f>Table1[[#This Row],[Salary Cost]]/Table1[[#This Row],[Net Sales Actual]]</f>
        <v>0.13153819850751725</v>
      </c>
      <c r="S116" s="9" t="str">
        <f>IF(Table1[[#This Row],[Salary Ratio]] &lt; 0.15, "Efficient",
 IF(Table1[[#This Row],[Salary Ratio]] &lt;= 0.25, "Needs Attention",
 "Too High"))</f>
        <v>Efficient</v>
      </c>
      <c r="T116" s="9">
        <f>Table1[[#This Row],[Profit (EBIT)]]/Table1[[#This Row],[Net Sales Actual]]</f>
        <v>-0.18978369843653226</v>
      </c>
      <c r="U116" s="7" t="str">
        <f>IF(Table1[[#This Row],[Profit Ratio]] &gt; 0.15, "Healthy",
 IF(Table1[[#This Row],[Profit Ratio]] &gt;= 0.05, "Moderate",
 "Low"))</f>
        <v>Low</v>
      </c>
      <c r="V116" s="7">
        <f ca="1">DATEDIF(Table1[[#This Row],[Store Open Date]], TODAY(), "d")</f>
        <v>691</v>
      </c>
      <c r="W116" s="7">
        <f ca="1">INT(Table1[[#This Row],[Store Age (Days)]] / 30)</f>
        <v>23</v>
      </c>
      <c r="X116" s="7" t="str">
        <f ca="1">IF(Table1[[#This Row],[Store Age (Months)]] &lt; 12, "&lt;12",
 IF(Table1[[#This Row],[Store Age (Months)]] &lt; 24, "12–24",
 "&gt;24"))</f>
        <v>12–24</v>
      </c>
    </row>
    <row r="117" spans="1:24" x14ac:dyDescent="0.2">
      <c r="A117" s="4">
        <v>1</v>
      </c>
      <c r="B117" s="4" t="str">
        <f t="shared" si="1"/>
        <v>January</v>
      </c>
      <c r="C117" s="1" t="s">
        <v>124</v>
      </c>
      <c r="D117" s="1" t="s">
        <v>1044</v>
      </c>
      <c r="E117" s="1" t="s">
        <v>565</v>
      </c>
      <c r="F117" s="1" t="s">
        <v>899</v>
      </c>
      <c r="G117" s="1" t="s">
        <v>923</v>
      </c>
      <c r="H117" s="6">
        <v>45230</v>
      </c>
      <c r="I117" s="7">
        <v>182101125</v>
      </c>
      <c r="J117" s="7">
        <v>177409000</v>
      </c>
      <c r="K117" s="7">
        <v>29120743.739999998</v>
      </c>
      <c r="L117" s="7">
        <v>-7303788.8700000085</v>
      </c>
      <c r="M117" s="7">
        <f>Table1[[#This Row],[Profit (EBIT)]] * (1 - 11%)</f>
        <v>-6500372.0943000074</v>
      </c>
      <c r="N117" s="9">
        <f>Table1[[#This Row],[Net Sales Actual]]/Table1[[#This Row],[Net Sales Target]]*100%</f>
        <v>0.97423341014504994</v>
      </c>
      <c r="O117" s="9" t="str">
        <f>IF(Table1[[#This Row],[% Achievement]]&gt;=100%, "Achieved",
 IF(Table1[[#This Row],[% Achievement]]&gt;=50%, "Almost Achieve",
 IF(Table1[[#This Row],[% Achievement]]&gt;=0, "Needs Improvement",
 "Bad")))</f>
        <v>Almost Achieve</v>
      </c>
      <c r="P117" s="7">
        <f>Table1[[#This Row],[Net Sales Actual]] - Table1[[#This Row],[Net Sales Target]]</f>
        <v>-4692125</v>
      </c>
      <c r="Q117" s="7" t="str">
        <f>IF(Table1[[#This Row],[Profit]] &gt; 0, "Profit", "Loss")</f>
        <v>Loss</v>
      </c>
      <c r="R117" s="9">
        <f>Table1[[#This Row],[Salary Cost]]/Table1[[#This Row],[Net Sales Actual]]</f>
        <v>0.16414468116048225</v>
      </c>
      <c r="S117" s="9" t="str">
        <f>IF(Table1[[#This Row],[Salary Ratio]] &lt; 0.15, "Efficient",
 IF(Table1[[#This Row],[Salary Ratio]] &lt;= 0.25, "Needs Attention",
 "Too High"))</f>
        <v>Needs Attention</v>
      </c>
      <c r="T117" s="9">
        <f>Table1[[#This Row],[Profit (EBIT)]]/Table1[[#This Row],[Net Sales Actual]]</f>
        <v>-4.1169212779509544E-2</v>
      </c>
      <c r="U117" s="7" t="str">
        <f>IF(Table1[[#This Row],[Profit Ratio]] &gt; 0.15, "Healthy",
 IF(Table1[[#This Row],[Profit Ratio]] &gt;= 0.05, "Moderate",
 "Low"))</f>
        <v>Low</v>
      </c>
      <c r="V117" s="7">
        <f ca="1">DATEDIF(Table1[[#This Row],[Store Open Date]], TODAY(), "d")</f>
        <v>702</v>
      </c>
      <c r="W117" s="7">
        <f ca="1">INT(Table1[[#This Row],[Store Age (Days)]] / 30)</f>
        <v>23</v>
      </c>
      <c r="X117" s="7" t="str">
        <f ca="1">IF(Table1[[#This Row],[Store Age (Months)]] &lt; 12, "&lt;12",
 IF(Table1[[#This Row],[Store Age (Months)]] &lt; 24, "12–24",
 "&gt;24"))</f>
        <v>12–24</v>
      </c>
    </row>
    <row r="118" spans="1:24" x14ac:dyDescent="0.2">
      <c r="A118" s="4">
        <v>1</v>
      </c>
      <c r="B118" s="4" t="str">
        <f t="shared" si="1"/>
        <v>January</v>
      </c>
      <c r="C118" s="1" t="s">
        <v>125</v>
      </c>
      <c r="D118" s="1" t="s">
        <v>1045</v>
      </c>
      <c r="E118" s="1" t="s">
        <v>566</v>
      </c>
      <c r="F118" s="1" t="s">
        <v>899</v>
      </c>
      <c r="G118" s="1" t="s">
        <v>923</v>
      </c>
      <c r="H118" s="6">
        <v>45233</v>
      </c>
      <c r="I118" s="7">
        <v>109985140</v>
      </c>
      <c r="J118" s="7">
        <v>69496900</v>
      </c>
      <c r="K118" s="7">
        <v>15851810.34</v>
      </c>
      <c r="L118" s="7">
        <v>-18218743.869999997</v>
      </c>
      <c r="M118" s="7">
        <f>Table1[[#This Row],[Profit (EBIT)]] * (1 - 11%)</f>
        <v>-16214682.044299997</v>
      </c>
      <c r="N118" s="9">
        <f>Table1[[#This Row],[Net Sales Actual]]/Table1[[#This Row],[Net Sales Target]]*100%</f>
        <v>0.63187536061689786</v>
      </c>
      <c r="O118" s="9" t="str">
        <f>IF(Table1[[#This Row],[% Achievement]]&gt;=100%, "Achieved",
 IF(Table1[[#This Row],[% Achievement]]&gt;=50%, "Almost Achieve",
 IF(Table1[[#This Row],[% Achievement]]&gt;=0, "Needs Improvement",
 "Bad")))</f>
        <v>Almost Achieve</v>
      </c>
      <c r="P118" s="7">
        <f>Table1[[#This Row],[Net Sales Actual]] - Table1[[#This Row],[Net Sales Target]]</f>
        <v>-40488240</v>
      </c>
      <c r="Q118" s="7" t="str">
        <f>IF(Table1[[#This Row],[Profit]] &gt; 0, "Profit", "Loss")</f>
        <v>Loss</v>
      </c>
      <c r="R118" s="9">
        <f>Table1[[#This Row],[Salary Cost]]/Table1[[#This Row],[Net Sales Actual]]</f>
        <v>0.2280937759813747</v>
      </c>
      <c r="S118" s="9" t="str">
        <f>IF(Table1[[#This Row],[Salary Ratio]] &lt; 0.15, "Efficient",
 IF(Table1[[#This Row],[Salary Ratio]] &lt;= 0.25, "Needs Attention",
 "Too High"))</f>
        <v>Needs Attention</v>
      </c>
      <c r="T118" s="9">
        <f>Table1[[#This Row],[Profit (EBIT)]]/Table1[[#This Row],[Net Sales Actual]]</f>
        <v>-0.26215189267434946</v>
      </c>
      <c r="U118" s="7" t="str">
        <f>IF(Table1[[#This Row],[Profit Ratio]] &gt; 0.15, "Healthy",
 IF(Table1[[#This Row],[Profit Ratio]] &gt;= 0.05, "Moderate",
 "Low"))</f>
        <v>Low</v>
      </c>
      <c r="V118" s="7">
        <f ca="1">DATEDIF(Table1[[#This Row],[Store Open Date]], TODAY(), "d")</f>
        <v>699</v>
      </c>
      <c r="W118" s="7">
        <f ca="1">INT(Table1[[#This Row],[Store Age (Days)]] / 30)</f>
        <v>23</v>
      </c>
      <c r="X118" s="7" t="str">
        <f ca="1">IF(Table1[[#This Row],[Store Age (Months)]] &lt; 12, "&lt;12",
 IF(Table1[[#This Row],[Store Age (Months)]] &lt; 24, "12–24",
 "&gt;24"))</f>
        <v>12–24</v>
      </c>
    </row>
    <row r="119" spans="1:24" x14ac:dyDescent="0.2">
      <c r="A119" s="4">
        <v>1</v>
      </c>
      <c r="B119" s="4" t="str">
        <f t="shared" si="1"/>
        <v>January</v>
      </c>
      <c r="C119" s="1" t="s">
        <v>126</v>
      </c>
      <c r="D119" s="1" t="s">
        <v>1046</v>
      </c>
      <c r="E119" s="1" t="s">
        <v>567</v>
      </c>
      <c r="F119" s="1" t="s">
        <v>899</v>
      </c>
      <c r="G119" s="1" t="s">
        <v>923</v>
      </c>
      <c r="H119" s="6">
        <v>44966</v>
      </c>
      <c r="I119" s="7">
        <v>186500000</v>
      </c>
      <c r="J119" s="7">
        <v>158098800</v>
      </c>
      <c r="K119" s="7">
        <v>24326480.309999999</v>
      </c>
      <c r="L119" s="7">
        <v>-8222094.5800000085</v>
      </c>
      <c r="M119" s="7">
        <f>Table1[[#This Row],[Profit (EBIT)]] * (1 - 11%)</f>
        <v>-7317664.176200008</v>
      </c>
      <c r="N119" s="9">
        <f>Table1[[#This Row],[Net Sales Actual]]/Table1[[#This Row],[Net Sales Target]]*100%</f>
        <v>0.84771474530831104</v>
      </c>
      <c r="O119" s="9" t="str">
        <f>IF(Table1[[#This Row],[% Achievement]]&gt;=100%, "Achieved",
 IF(Table1[[#This Row],[% Achievement]]&gt;=50%, "Almost Achieve",
 IF(Table1[[#This Row],[% Achievement]]&gt;=0, "Needs Improvement",
 "Bad")))</f>
        <v>Almost Achieve</v>
      </c>
      <c r="P119" s="7">
        <f>Table1[[#This Row],[Net Sales Actual]] - Table1[[#This Row],[Net Sales Target]]</f>
        <v>-28401200</v>
      </c>
      <c r="Q119" s="7" t="str">
        <f>IF(Table1[[#This Row],[Profit]] &gt; 0, "Profit", "Loss")</f>
        <v>Loss</v>
      </c>
      <c r="R119" s="9">
        <f>Table1[[#This Row],[Salary Cost]]/Table1[[#This Row],[Net Sales Actual]]</f>
        <v>0.15386884853015961</v>
      </c>
      <c r="S119" s="9" t="str">
        <f>IF(Table1[[#This Row],[Salary Ratio]] &lt; 0.15, "Efficient",
 IF(Table1[[#This Row],[Salary Ratio]] &lt;= 0.25, "Needs Attention",
 "Too High"))</f>
        <v>Needs Attention</v>
      </c>
      <c r="T119" s="9">
        <f>Table1[[#This Row],[Profit (EBIT)]]/Table1[[#This Row],[Net Sales Actual]]</f>
        <v>-5.2006053050371086E-2</v>
      </c>
      <c r="U119" s="7" t="str">
        <f>IF(Table1[[#This Row],[Profit Ratio]] &gt; 0.15, "Healthy",
 IF(Table1[[#This Row],[Profit Ratio]] &gt;= 0.05, "Moderate",
 "Low"))</f>
        <v>Low</v>
      </c>
      <c r="V119" s="7">
        <f ca="1">DATEDIF(Table1[[#This Row],[Store Open Date]], TODAY(), "d")</f>
        <v>966</v>
      </c>
      <c r="W119" s="7">
        <f ca="1">INT(Table1[[#This Row],[Store Age (Days)]] / 30)</f>
        <v>32</v>
      </c>
      <c r="X119" s="7" t="str">
        <f ca="1">IF(Table1[[#This Row],[Store Age (Months)]] &lt; 12, "&lt;12",
 IF(Table1[[#This Row],[Store Age (Months)]] &lt; 24, "12–24",
 "&gt;24"))</f>
        <v>&gt;24</v>
      </c>
    </row>
    <row r="120" spans="1:24" x14ac:dyDescent="0.2">
      <c r="A120" s="4">
        <v>1</v>
      </c>
      <c r="B120" s="4" t="str">
        <f t="shared" si="1"/>
        <v>January</v>
      </c>
      <c r="C120" s="1" t="s">
        <v>127</v>
      </c>
      <c r="D120" s="1" t="s">
        <v>1047</v>
      </c>
      <c r="E120" s="1" t="s">
        <v>568</v>
      </c>
      <c r="F120" s="1" t="s">
        <v>898</v>
      </c>
      <c r="G120" s="1" t="s">
        <v>923</v>
      </c>
      <c r="H120" s="6">
        <v>44987</v>
      </c>
      <c r="I120" s="7">
        <v>182766638</v>
      </c>
      <c r="J120" s="7">
        <v>163396536</v>
      </c>
      <c r="K120" s="7">
        <v>24045563</v>
      </c>
      <c r="L120" s="7">
        <v>-1590513</v>
      </c>
      <c r="M120" s="7">
        <f>Table1[[#This Row],[Profit (EBIT)]] * (1 - 11%)</f>
        <v>-1415556.57</v>
      </c>
      <c r="N120" s="9">
        <f>Table1[[#This Row],[Net Sales Actual]]/Table1[[#This Row],[Net Sales Target]]*100%</f>
        <v>0.89401729871509705</v>
      </c>
      <c r="O120" s="9" t="str">
        <f>IF(Table1[[#This Row],[% Achievement]]&gt;=100%, "Achieved",
 IF(Table1[[#This Row],[% Achievement]]&gt;=50%, "Almost Achieve",
 IF(Table1[[#This Row],[% Achievement]]&gt;=0, "Needs Improvement",
 "Bad")))</f>
        <v>Almost Achieve</v>
      </c>
      <c r="P120" s="7">
        <f>Table1[[#This Row],[Net Sales Actual]] - Table1[[#This Row],[Net Sales Target]]</f>
        <v>-19370102</v>
      </c>
      <c r="Q120" s="7" t="str">
        <f>IF(Table1[[#This Row],[Profit]] &gt; 0, "Profit", "Loss")</f>
        <v>Loss</v>
      </c>
      <c r="R120" s="9">
        <f>Table1[[#This Row],[Salary Cost]]/Table1[[#This Row],[Net Sales Actual]]</f>
        <v>0.1471607880353106</v>
      </c>
      <c r="S120" s="9" t="str">
        <f>IF(Table1[[#This Row],[Salary Ratio]] &lt; 0.15, "Efficient",
 IF(Table1[[#This Row],[Salary Ratio]] &lt;= 0.25, "Needs Attention",
 "Too High"))</f>
        <v>Efficient</v>
      </c>
      <c r="T120" s="9">
        <f>Table1[[#This Row],[Profit (EBIT)]]/Table1[[#This Row],[Net Sales Actual]]</f>
        <v>-9.7340680465833138E-3</v>
      </c>
      <c r="U120" s="7" t="str">
        <f>IF(Table1[[#This Row],[Profit Ratio]] &gt; 0.15, "Healthy",
 IF(Table1[[#This Row],[Profit Ratio]] &gt;= 0.05, "Moderate",
 "Low"))</f>
        <v>Low</v>
      </c>
      <c r="V120" s="7">
        <f ca="1">DATEDIF(Table1[[#This Row],[Store Open Date]], TODAY(), "d")</f>
        <v>945</v>
      </c>
      <c r="W120" s="7">
        <f ca="1">INT(Table1[[#This Row],[Store Age (Days)]] / 30)</f>
        <v>31</v>
      </c>
      <c r="X120" s="7" t="str">
        <f ca="1">IF(Table1[[#This Row],[Store Age (Months)]] &lt; 12, "&lt;12",
 IF(Table1[[#This Row],[Store Age (Months)]] &lt; 24, "12–24",
 "&gt;24"))</f>
        <v>&gt;24</v>
      </c>
    </row>
    <row r="121" spans="1:24" x14ac:dyDescent="0.2">
      <c r="A121" s="4">
        <v>1</v>
      </c>
      <c r="B121" s="4" t="str">
        <f t="shared" si="1"/>
        <v>January</v>
      </c>
      <c r="C121" s="1" t="s">
        <v>128</v>
      </c>
      <c r="D121" s="1" t="s">
        <v>1048</v>
      </c>
      <c r="E121" s="1" t="s">
        <v>569</v>
      </c>
      <c r="F121" s="1" t="s">
        <v>898</v>
      </c>
      <c r="G121" s="1" t="s">
        <v>923</v>
      </c>
      <c r="H121" s="6">
        <v>45230</v>
      </c>
      <c r="I121" s="7">
        <v>241647547</v>
      </c>
      <c r="J121" s="7">
        <v>237985133</v>
      </c>
      <c r="K121" s="7">
        <v>27230015</v>
      </c>
      <c r="L121" s="7">
        <v>-21583718</v>
      </c>
      <c r="M121" s="7">
        <f>Table1[[#This Row],[Profit (EBIT)]] * (1 - 11%)</f>
        <v>-19209509.02</v>
      </c>
      <c r="N121" s="9">
        <f>Table1[[#This Row],[Net Sales Actual]]/Table1[[#This Row],[Net Sales Target]]*100%</f>
        <v>0.98484398436703358</v>
      </c>
      <c r="O121" s="9" t="str">
        <f>IF(Table1[[#This Row],[% Achievement]]&gt;=100%, "Achieved",
 IF(Table1[[#This Row],[% Achievement]]&gt;=50%, "Almost Achieve",
 IF(Table1[[#This Row],[% Achievement]]&gt;=0, "Needs Improvement",
 "Bad")))</f>
        <v>Almost Achieve</v>
      </c>
      <c r="P121" s="7">
        <f>Table1[[#This Row],[Net Sales Actual]] - Table1[[#This Row],[Net Sales Target]]</f>
        <v>-3662414</v>
      </c>
      <c r="Q121" s="7" t="str">
        <f>IF(Table1[[#This Row],[Profit]] &gt; 0, "Profit", "Loss")</f>
        <v>Loss</v>
      </c>
      <c r="R121" s="9">
        <f>Table1[[#This Row],[Salary Cost]]/Table1[[#This Row],[Net Sales Actual]]</f>
        <v>0.11441897507101841</v>
      </c>
      <c r="S121" s="9" t="str">
        <f>IF(Table1[[#This Row],[Salary Ratio]] &lt; 0.15, "Efficient",
 IF(Table1[[#This Row],[Salary Ratio]] &lt;= 0.25, "Needs Attention",
 "Too High"))</f>
        <v>Efficient</v>
      </c>
      <c r="T121" s="9">
        <f>Table1[[#This Row],[Profit (EBIT)]]/Table1[[#This Row],[Net Sales Actual]]</f>
        <v>-9.069355605503307E-2</v>
      </c>
      <c r="U121" s="7" t="str">
        <f>IF(Table1[[#This Row],[Profit Ratio]] &gt; 0.15, "Healthy",
 IF(Table1[[#This Row],[Profit Ratio]] &gt;= 0.05, "Moderate",
 "Low"))</f>
        <v>Low</v>
      </c>
      <c r="V121" s="7">
        <f ca="1">DATEDIF(Table1[[#This Row],[Store Open Date]], TODAY(), "d")</f>
        <v>702</v>
      </c>
      <c r="W121" s="7">
        <f ca="1">INT(Table1[[#This Row],[Store Age (Days)]] / 30)</f>
        <v>23</v>
      </c>
      <c r="X121" s="7" t="str">
        <f ca="1">IF(Table1[[#This Row],[Store Age (Months)]] &lt; 12, "&lt;12",
 IF(Table1[[#This Row],[Store Age (Months)]] &lt; 24, "12–24",
 "&gt;24"))</f>
        <v>12–24</v>
      </c>
    </row>
    <row r="122" spans="1:24" x14ac:dyDescent="0.2">
      <c r="A122" s="4">
        <v>1</v>
      </c>
      <c r="B122" s="4" t="str">
        <f t="shared" si="1"/>
        <v>January</v>
      </c>
      <c r="C122" s="1" t="s">
        <v>129</v>
      </c>
      <c r="D122" s="1" t="s">
        <v>1049</v>
      </c>
      <c r="E122" s="1" t="s">
        <v>570</v>
      </c>
      <c r="F122" s="1" t="s">
        <v>900</v>
      </c>
      <c r="G122" s="1" t="s">
        <v>923</v>
      </c>
      <c r="H122" s="6">
        <v>44897</v>
      </c>
      <c r="I122" s="7">
        <v>120000000</v>
      </c>
      <c r="J122" s="7">
        <v>102338600</v>
      </c>
      <c r="K122" s="7">
        <v>16546429.59</v>
      </c>
      <c r="L122" s="7">
        <v>-16546812.580000002</v>
      </c>
      <c r="M122" s="7">
        <f>Table1[[#This Row],[Profit (EBIT)]] * (1 - 11%)</f>
        <v>-14726663.196200002</v>
      </c>
      <c r="N122" s="9">
        <f>Table1[[#This Row],[Net Sales Actual]]/Table1[[#This Row],[Net Sales Target]]*100%</f>
        <v>0.8528216666666667</v>
      </c>
      <c r="O122" s="9" t="str">
        <f>IF(Table1[[#This Row],[% Achievement]]&gt;=100%, "Achieved",
 IF(Table1[[#This Row],[% Achievement]]&gt;=50%, "Almost Achieve",
 IF(Table1[[#This Row],[% Achievement]]&gt;=0, "Needs Improvement",
 "Bad")))</f>
        <v>Almost Achieve</v>
      </c>
      <c r="P122" s="7">
        <f>Table1[[#This Row],[Net Sales Actual]] - Table1[[#This Row],[Net Sales Target]]</f>
        <v>-17661400</v>
      </c>
      <c r="Q122" s="7" t="str">
        <f>IF(Table1[[#This Row],[Profit]] &gt; 0, "Profit", "Loss")</f>
        <v>Loss</v>
      </c>
      <c r="R122" s="9">
        <f>Table1[[#This Row],[Salary Cost]]/Table1[[#This Row],[Net Sales Actual]]</f>
        <v>0.16168317321128098</v>
      </c>
      <c r="S122" s="9" t="str">
        <f>IF(Table1[[#This Row],[Salary Ratio]] &lt; 0.15, "Efficient",
 IF(Table1[[#This Row],[Salary Ratio]] &lt;= 0.25, "Needs Attention",
 "Too High"))</f>
        <v>Needs Attention</v>
      </c>
      <c r="T122" s="9">
        <f>Table1[[#This Row],[Profit (EBIT)]]/Table1[[#This Row],[Net Sales Actual]]</f>
        <v>-0.1616869155919663</v>
      </c>
      <c r="U122" s="7" t="str">
        <f>IF(Table1[[#This Row],[Profit Ratio]] &gt; 0.15, "Healthy",
 IF(Table1[[#This Row],[Profit Ratio]] &gt;= 0.05, "Moderate",
 "Low"))</f>
        <v>Low</v>
      </c>
      <c r="V122" s="7">
        <f ca="1">DATEDIF(Table1[[#This Row],[Store Open Date]], TODAY(), "d")</f>
        <v>1035</v>
      </c>
      <c r="W122" s="7">
        <f ca="1">INT(Table1[[#This Row],[Store Age (Days)]] / 30)</f>
        <v>34</v>
      </c>
      <c r="X122" s="7" t="str">
        <f ca="1">IF(Table1[[#This Row],[Store Age (Months)]] &lt; 12, "&lt;12",
 IF(Table1[[#This Row],[Store Age (Months)]] &lt; 24, "12–24",
 "&gt;24"))</f>
        <v>&gt;24</v>
      </c>
    </row>
    <row r="123" spans="1:24" x14ac:dyDescent="0.2">
      <c r="A123" s="4">
        <v>1</v>
      </c>
      <c r="B123" s="4" t="str">
        <f t="shared" si="1"/>
        <v>January</v>
      </c>
      <c r="C123" s="1" t="s">
        <v>130</v>
      </c>
      <c r="D123" s="1" t="s">
        <v>1050</v>
      </c>
      <c r="E123" s="1" t="s">
        <v>571</v>
      </c>
      <c r="F123" s="1" t="s">
        <v>900</v>
      </c>
      <c r="G123" s="1" t="s">
        <v>923</v>
      </c>
      <c r="H123" s="6">
        <v>44923</v>
      </c>
      <c r="I123" s="7">
        <v>150000000</v>
      </c>
      <c r="J123" s="7">
        <v>130389100</v>
      </c>
      <c r="K123" s="7">
        <v>19111116.559999999</v>
      </c>
      <c r="L123" s="7">
        <v>-8620308.9699999988</v>
      </c>
      <c r="M123" s="7">
        <f>Table1[[#This Row],[Profit (EBIT)]] * (1 - 11%)</f>
        <v>-7672074.9832999995</v>
      </c>
      <c r="N123" s="9">
        <f>Table1[[#This Row],[Net Sales Actual]]/Table1[[#This Row],[Net Sales Target]]*100%</f>
        <v>0.86926066666666668</v>
      </c>
      <c r="O123" s="9" t="str">
        <f>IF(Table1[[#This Row],[% Achievement]]&gt;=100%, "Achieved",
 IF(Table1[[#This Row],[% Achievement]]&gt;=50%, "Almost Achieve",
 IF(Table1[[#This Row],[% Achievement]]&gt;=0, "Needs Improvement",
 "Bad")))</f>
        <v>Almost Achieve</v>
      </c>
      <c r="P123" s="7">
        <f>Table1[[#This Row],[Net Sales Actual]] - Table1[[#This Row],[Net Sales Target]]</f>
        <v>-19610900</v>
      </c>
      <c r="Q123" s="7" t="str">
        <f>IF(Table1[[#This Row],[Profit]] &gt; 0, "Profit", "Loss")</f>
        <v>Loss</v>
      </c>
      <c r="R123" s="9">
        <f>Table1[[#This Row],[Salary Cost]]/Table1[[#This Row],[Net Sales Actual]]</f>
        <v>0.14656989395585979</v>
      </c>
      <c r="S123" s="9" t="str">
        <f>IF(Table1[[#This Row],[Salary Ratio]] &lt; 0.15, "Efficient",
 IF(Table1[[#This Row],[Salary Ratio]] &lt;= 0.25, "Needs Attention",
 "Too High"))</f>
        <v>Efficient</v>
      </c>
      <c r="T123" s="9">
        <f>Table1[[#This Row],[Profit (EBIT)]]/Table1[[#This Row],[Net Sales Actual]]</f>
        <v>-6.6112190129389639E-2</v>
      </c>
      <c r="U123" s="7" t="str">
        <f>IF(Table1[[#This Row],[Profit Ratio]] &gt; 0.15, "Healthy",
 IF(Table1[[#This Row],[Profit Ratio]] &gt;= 0.05, "Moderate",
 "Low"))</f>
        <v>Low</v>
      </c>
      <c r="V123" s="7">
        <f ca="1">DATEDIF(Table1[[#This Row],[Store Open Date]], TODAY(), "d")</f>
        <v>1009</v>
      </c>
      <c r="W123" s="7">
        <f ca="1">INT(Table1[[#This Row],[Store Age (Days)]] / 30)</f>
        <v>33</v>
      </c>
      <c r="X123" s="7" t="str">
        <f ca="1">IF(Table1[[#This Row],[Store Age (Months)]] &lt; 12, "&lt;12",
 IF(Table1[[#This Row],[Store Age (Months)]] &lt; 24, "12–24",
 "&gt;24"))</f>
        <v>&gt;24</v>
      </c>
    </row>
    <row r="124" spans="1:24" x14ac:dyDescent="0.2">
      <c r="A124" s="4">
        <v>1</v>
      </c>
      <c r="B124" s="4" t="str">
        <f t="shared" si="1"/>
        <v>January</v>
      </c>
      <c r="C124" s="1" t="s">
        <v>131</v>
      </c>
      <c r="D124" s="1" t="s">
        <v>1051</v>
      </c>
      <c r="E124" s="1" t="s">
        <v>572</v>
      </c>
      <c r="F124" s="1" t="s">
        <v>900</v>
      </c>
      <c r="G124" s="1" t="s">
        <v>923</v>
      </c>
      <c r="H124" s="6">
        <v>45026</v>
      </c>
      <c r="I124" s="7">
        <v>120000000</v>
      </c>
      <c r="J124" s="7">
        <v>85067250</v>
      </c>
      <c r="K124" s="7">
        <v>14405684.060000001</v>
      </c>
      <c r="L124" s="7">
        <v>-17396861.280000001</v>
      </c>
      <c r="M124" s="7">
        <f>Table1[[#This Row],[Profit (EBIT)]] * (1 - 11%)</f>
        <v>-15483206.5392</v>
      </c>
      <c r="N124" s="9">
        <f>Table1[[#This Row],[Net Sales Actual]]/Table1[[#This Row],[Net Sales Target]]*100%</f>
        <v>0.70889374999999999</v>
      </c>
      <c r="O124" s="9" t="str">
        <f>IF(Table1[[#This Row],[% Achievement]]&gt;=100%, "Achieved",
 IF(Table1[[#This Row],[% Achievement]]&gt;=50%, "Almost Achieve",
 IF(Table1[[#This Row],[% Achievement]]&gt;=0, "Needs Improvement",
 "Bad")))</f>
        <v>Almost Achieve</v>
      </c>
      <c r="P124" s="7">
        <f>Table1[[#This Row],[Net Sales Actual]] - Table1[[#This Row],[Net Sales Target]]</f>
        <v>-34932750</v>
      </c>
      <c r="Q124" s="7" t="str">
        <f>IF(Table1[[#This Row],[Profit]] &gt; 0, "Profit", "Loss")</f>
        <v>Loss</v>
      </c>
      <c r="R124" s="9">
        <f>Table1[[#This Row],[Salary Cost]]/Table1[[#This Row],[Net Sales Actual]]</f>
        <v>0.16934465449394451</v>
      </c>
      <c r="S124" s="9" t="str">
        <f>IF(Table1[[#This Row],[Salary Ratio]] &lt; 0.15, "Efficient",
 IF(Table1[[#This Row],[Salary Ratio]] &lt;= 0.25, "Needs Attention",
 "Too High"))</f>
        <v>Needs Attention</v>
      </c>
      <c r="T124" s="9">
        <f>Table1[[#This Row],[Profit (EBIT)]]/Table1[[#This Row],[Net Sales Actual]]</f>
        <v>-0.20450715498620212</v>
      </c>
      <c r="U124" s="7" t="str">
        <f>IF(Table1[[#This Row],[Profit Ratio]] &gt; 0.15, "Healthy",
 IF(Table1[[#This Row],[Profit Ratio]] &gt;= 0.05, "Moderate",
 "Low"))</f>
        <v>Low</v>
      </c>
      <c r="V124" s="7">
        <f ca="1">DATEDIF(Table1[[#This Row],[Store Open Date]], TODAY(), "d")</f>
        <v>906</v>
      </c>
      <c r="W124" s="7">
        <f ca="1">INT(Table1[[#This Row],[Store Age (Days)]] / 30)</f>
        <v>30</v>
      </c>
      <c r="X124" s="7" t="str">
        <f ca="1">IF(Table1[[#This Row],[Store Age (Months)]] &lt; 12, "&lt;12",
 IF(Table1[[#This Row],[Store Age (Months)]] &lt; 24, "12–24",
 "&gt;24"))</f>
        <v>&gt;24</v>
      </c>
    </row>
    <row r="125" spans="1:24" x14ac:dyDescent="0.2">
      <c r="A125" s="4">
        <v>1</v>
      </c>
      <c r="B125" s="4" t="str">
        <f t="shared" si="1"/>
        <v>January</v>
      </c>
      <c r="C125" s="1" t="s">
        <v>132</v>
      </c>
      <c r="D125" s="1" t="s">
        <v>1052</v>
      </c>
      <c r="E125" s="1" t="s">
        <v>573</v>
      </c>
      <c r="F125" s="1" t="s">
        <v>900</v>
      </c>
      <c r="G125" s="1" t="s">
        <v>923</v>
      </c>
      <c r="H125" s="6">
        <v>45063</v>
      </c>
      <c r="I125" s="7">
        <v>200000000</v>
      </c>
      <c r="J125" s="7">
        <v>129734300</v>
      </c>
      <c r="K125" s="7">
        <v>20775534.07</v>
      </c>
      <c r="L125" s="7">
        <v>-14733517.009999994</v>
      </c>
      <c r="M125" s="7">
        <f>Table1[[#This Row],[Profit (EBIT)]] * (1 - 11%)</f>
        <v>-13112830.138899995</v>
      </c>
      <c r="N125" s="9">
        <f>Table1[[#This Row],[Net Sales Actual]]/Table1[[#This Row],[Net Sales Target]]*100%</f>
        <v>0.64867149999999996</v>
      </c>
      <c r="O125" s="9" t="str">
        <f>IF(Table1[[#This Row],[% Achievement]]&gt;=100%, "Achieved",
 IF(Table1[[#This Row],[% Achievement]]&gt;=50%, "Almost Achieve",
 IF(Table1[[#This Row],[% Achievement]]&gt;=0, "Needs Improvement",
 "Bad")))</f>
        <v>Almost Achieve</v>
      </c>
      <c r="P125" s="7">
        <f>Table1[[#This Row],[Net Sales Actual]] - Table1[[#This Row],[Net Sales Target]]</f>
        <v>-70265700</v>
      </c>
      <c r="Q125" s="7" t="str">
        <f>IF(Table1[[#This Row],[Profit]] &gt; 0, "Profit", "Loss")</f>
        <v>Loss</v>
      </c>
      <c r="R125" s="9">
        <f>Table1[[#This Row],[Salary Cost]]/Table1[[#This Row],[Net Sales Actual]]</f>
        <v>0.16013910022253175</v>
      </c>
      <c r="S125" s="9" t="str">
        <f>IF(Table1[[#This Row],[Salary Ratio]] &lt; 0.15, "Efficient",
 IF(Table1[[#This Row],[Salary Ratio]] &lt;= 0.25, "Needs Attention",
 "Too High"))</f>
        <v>Needs Attention</v>
      </c>
      <c r="T125" s="9">
        <f>Table1[[#This Row],[Profit (EBIT)]]/Table1[[#This Row],[Net Sales Actual]]</f>
        <v>-0.11356685941959832</v>
      </c>
      <c r="U125" s="7" t="str">
        <f>IF(Table1[[#This Row],[Profit Ratio]] &gt; 0.15, "Healthy",
 IF(Table1[[#This Row],[Profit Ratio]] &gt;= 0.05, "Moderate",
 "Low"))</f>
        <v>Low</v>
      </c>
      <c r="V125" s="7">
        <f ca="1">DATEDIF(Table1[[#This Row],[Store Open Date]], TODAY(), "d")</f>
        <v>869</v>
      </c>
      <c r="W125" s="7">
        <f ca="1">INT(Table1[[#This Row],[Store Age (Days)]] / 30)</f>
        <v>28</v>
      </c>
      <c r="X125" s="7" t="str">
        <f ca="1">IF(Table1[[#This Row],[Store Age (Months)]] &lt; 12, "&lt;12",
 IF(Table1[[#This Row],[Store Age (Months)]] &lt; 24, "12–24",
 "&gt;24"))</f>
        <v>&gt;24</v>
      </c>
    </row>
    <row r="126" spans="1:24" x14ac:dyDescent="0.2">
      <c r="A126" s="4">
        <v>1</v>
      </c>
      <c r="B126" s="4" t="str">
        <f t="shared" si="1"/>
        <v>January</v>
      </c>
      <c r="C126" s="1" t="s">
        <v>133</v>
      </c>
      <c r="D126" s="1" t="s">
        <v>1053</v>
      </c>
      <c r="E126" s="1" t="s">
        <v>574</v>
      </c>
      <c r="F126" s="1" t="s">
        <v>900</v>
      </c>
      <c r="G126" s="1" t="s">
        <v>923</v>
      </c>
      <c r="H126" s="6">
        <v>45042</v>
      </c>
      <c r="I126" s="7">
        <v>125000000</v>
      </c>
      <c r="J126" s="7">
        <v>84849200</v>
      </c>
      <c r="K126" s="7">
        <v>21645464.43</v>
      </c>
      <c r="L126" s="7">
        <v>-34528033.689999998</v>
      </c>
      <c r="M126" s="7">
        <f>Table1[[#This Row],[Profit (EBIT)]] * (1 - 11%)</f>
        <v>-30729949.984099999</v>
      </c>
      <c r="N126" s="9">
        <f>Table1[[#This Row],[Net Sales Actual]]/Table1[[#This Row],[Net Sales Target]]*100%</f>
        <v>0.6787936</v>
      </c>
      <c r="O126" s="9" t="str">
        <f>IF(Table1[[#This Row],[% Achievement]]&gt;=100%, "Achieved",
 IF(Table1[[#This Row],[% Achievement]]&gt;=50%, "Almost Achieve",
 IF(Table1[[#This Row],[% Achievement]]&gt;=0, "Needs Improvement",
 "Bad")))</f>
        <v>Almost Achieve</v>
      </c>
      <c r="P126" s="7">
        <f>Table1[[#This Row],[Net Sales Actual]] - Table1[[#This Row],[Net Sales Target]]</f>
        <v>-40150800</v>
      </c>
      <c r="Q126" s="7" t="str">
        <f>IF(Table1[[#This Row],[Profit]] &gt; 0, "Profit", "Loss")</f>
        <v>Loss</v>
      </c>
      <c r="R126" s="9">
        <f>Table1[[#This Row],[Salary Cost]]/Table1[[#This Row],[Net Sales Actual]]</f>
        <v>0.25510510918193691</v>
      </c>
      <c r="S126" s="9" t="str">
        <f>IF(Table1[[#This Row],[Salary Ratio]] &lt; 0.15, "Efficient",
 IF(Table1[[#This Row],[Salary Ratio]] &lt;= 0.25, "Needs Attention",
 "Too High"))</f>
        <v>Too High</v>
      </c>
      <c r="T126" s="9">
        <f>Table1[[#This Row],[Profit (EBIT)]]/Table1[[#This Row],[Net Sales Actual]]</f>
        <v>-0.40693411004464386</v>
      </c>
      <c r="U126" s="7" t="str">
        <f>IF(Table1[[#This Row],[Profit Ratio]] &gt; 0.15, "Healthy",
 IF(Table1[[#This Row],[Profit Ratio]] &gt;= 0.05, "Moderate",
 "Low"))</f>
        <v>Low</v>
      </c>
      <c r="V126" s="7">
        <f ca="1">DATEDIF(Table1[[#This Row],[Store Open Date]], TODAY(), "d")</f>
        <v>890</v>
      </c>
      <c r="W126" s="7">
        <f ca="1">INT(Table1[[#This Row],[Store Age (Days)]] / 30)</f>
        <v>29</v>
      </c>
      <c r="X126" s="7" t="str">
        <f ca="1">IF(Table1[[#This Row],[Store Age (Months)]] &lt; 12, "&lt;12",
 IF(Table1[[#This Row],[Store Age (Months)]] &lt; 24, "12–24",
 "&gt;24"))</f>
        <v>&gt;24</v>
      </c>
    </row>
    <row r="127" spans="1:24" x14ac:dyDescent="0.2">
      <c r="A127" s="4">
        <v>1</v>
      </c>
      <c r="B127" s="4" t="str">
        <f t="shared" si="1"/>
        <v>January</v>
      </c>
      <c r="C127" s="1" t="s">
        <v>134</v>
      </c>
      <c r="D127" s="1" t="s">
        <v>1054</v>
      </c>
      <c r="E127" s="1" t="s">
        <v>575</v>
      </c>
      <c r="F127" s="1" t="s">
        <v>900</v>
      </c>
      <c r="G127" s="1" t="s">
        <v>923</v>
      </c>
      <c r="H127" s="6">
        <v>45105</v>
      </c>
      <c r="I127" s="7">
        <v>180000000</v>
      </c>
      <c r="J127" s="7">
        <v>181423950</v>
      </c>
      <c r="K127" s="7">
        <v>21525909.530000001</v>
      </c>
      <c r="L127" s="7">
        <v>11480622.999999996</v>
      </c>
      <c r="M127" s="7">
        <f>Table1[[#This Row],[Profit (EBIT)]] * (1 - 11%)</f>
        <v>10217754.469999997</v>
      </c>
      <c r="N127" s="9">
        <f>Table1[[#This Row],[Net Sales Actual]]/Table1[[#This Row],[Net Sales Target]]*100%</f>
        <v>1.0079108333333333</v>
      </c>
      <c r="O127" s="9" t="str">
        <f>IF(Table1[[#This Row],[% Achievement]]&gt;=100%, "Achieved",
 IF(Table1[[#This Row],[% Achievement]]&gt;=50%, "Almost Achieve",
 IF(Table1[[#This Row],[% Achievement]]&gt;=0, "Needs Improvement",
 "Bad")))</f>
        <v>Achieved</v>
      </c>
      <c r="P127" s="7">
        <f>Table1[[#This Row],[Net Sales Actual]] - Table1[[#This Row],[Net Sales Target]]</f>
        <v>1423950</v>
      </c>
      <c r="Q127" s="7" t="str">
        <f>IF(Table1[[#This Row],[Profit]] &gt; 0, "Profit", "Loss")</f>
        <v>Profit</v>
      </c>
      <c r="R127" s="9">
        <f>Table1[[#This Row],[Salary Cost]]/Table1[[#This Row],[Net Sales Actual]]</f>
        <v>0.11864976774014677</v>
      </c>
      <c r="S127" s="9" t="str">
        <f>IF(Table1[[#This Row],[Salary Ratio]] &lt; 0.15, "Efficient",
 IF(Table1[[#This Row],[Salary Ratio]] &lt;= 0.25, "Needs Attention",
 "Too High"))</f>
        <v>Efficient</v>
      </c>
      <c r="T127" s="9">
        <f>Table1[[#This Row],[Profit (EBIT)]]/Table1[[#This Row],[Net Sales Actual]]</f>
        <v>6.3280636321720457E-2</v>
      </c>
      <c r="U127" s="7" t="str">
        <f>IF(Table1[[#This Row],[Profit Ratio]] &gt; 0.15, "Healthy",
 IF(Table1[[#This Row],[Profit Ratio]] &gt;= 0.05, "Moderate",
 "Low"))</f>
        <v>Moderate</v>
      </c>
      <c r="V127" s="7">
        <f ca="1">DATEDIF(Table1[[#This Row],[Store Open Date]], TODAY(), "d")</f>
        <v>827</v>
      </c>
      <c r="W127" s="7">
        <f ca="1">INT(Table1[[#This Row],[Store Age (Days)]] / 30)</f>
        <v>27</v>
      </c>
      <c r="X127" s="7" t="str">
        <f ca="1">IF(Table1[[#This Row],[Store Age (Months)]] &lt; 12, "&lt;12",
 IF(Table1[[#This Row],[Store Age (Months)]] &lt; 24, "12–24",
 "&gt;24"))</f>
        <v>&gt;24</v>
      </c>
    </row>
    <row r="128" spans="1:24" x14ac:dyDescent="0.2">
      <c r="A128" s="4">
        <v>1</v>
      </c>
      <c r="B128" s="4" t="str">
        <f t="shared" si="1"/>
        <v>January</v>
      </c>
      <c r="C128" s="1" t="s">
        <v>135</v>
      </c>
      <c r="D128" s="1" t="s">
        <v>1055</v>
      </c>
      <c r="E128" s="1" t="s">
        <v>576</v>
      </c>
      <c r="F128" s="1" t="s">
        <v>900</v>
      </c>
      <c r="G128" s="1" t="s">
        <v>923</v>
      </c>
      <c r="H128" s="6">
        <v>45147</v>
      </c>
      <c r="I128" s="7">
        <v>120000000</v>
      </c>
      <c r="J128" s="7">
        <v>102671500</v>
      </c>
      <c r="K128" s="7">
        <v>16717133.039999999</v>
      </c>
      <c r="L128" s="7">
        <v>-11276190.050000003</v>
      </c>
      <c r="M128" s="7">
        <f>Table1[[#This Row],[Profit (EBIT)]] * (1 - 11%)</f>
        <v>-10035809.144500002</v>
      </c>
      <c r="N128" s="9">
        <f>Table1[[#This Row],[Net Sales Actual]]/Table1[[#This Row],[Net Sales Target]]*100%</f>
        <v>0.85559583333333333</v>
      </c>
      <c r="O128" s="9" t="str">
        <f>IF(Table1[[#This Row],[% Achievement]]&gt;=100%, "Achieved",
 IF(Table1[[#This Row],[% Achievement]]&gt;=50%, "Almost Achieve",
 IF(Table1[[#This Row],[% Achievement]]&gt;=0, "Needs Improvement",
 "Bad")))</f>
        <v>Almost Achieve</v>
      </c>
      <c r="P128" s="7">
        <f>Table1[[#This Row],[Net Sales Actual]] - Table1[[#This Row],[Net Sales Target]]</f>
        <v>-17328500</v>
      </c>
      <c r="Q128" s="7" t="str">
        <f>IF(Table1[[#This Row],[Profit]] &gt; 0, "Profit", "Loss")</f>
        <v>Loss</v>
      </c>
      <c r="R128" s="9">
        <f>Table1[[#This Row],[Salary Cost]]/Table1[[#This Row],[Net Sales Actual]]</f>
        <v>0.16282155262171097</v>
      </c>
      <c r="S128" s="9" t="str">
        <f>IF(Table1[[#This Row],[Salary Ratio]] &lt; 0.15, "Efficient",
 IF(Table1[[#This Row],[Salary Ratio]] &lt;= 0.25, "Needs Attention",
 "Too High"))</f>
        <v>Needs Attention</v>
      </c>
      <c r="T128" s="9">
        <f>Table1[[#This Row],[Profit (EBIT)]]/Table1[[#This Row],[Net Sales Actual]]</f>
        <v>-0.10982784950059171</v>
      </c>
      <c r="U128" s="7" t="str">
        <f>IF(Table1[[#This Row],[Profit Ratio]] &gt; 0.15, "Healthy",
 IF(Table1[[#This Row],[Profit Ratio]] &gt;= 0.05, "Moderate",
 "Low"))</f>
        <v>Low</v>
      </c>
      <c r="V128" s="7">
        <f ca="1">DATEDIF(Table1[[#This Row],[Store Open Date]], TODAY(), "d")</f>
        <v>785</v>
      </c>
      <c r="W128" s="7">
        <f ca="1">INT(Table1[[#This Row],[Store Age (Days)]] / 30)</f>
        <v>26</v>
      </c>
      <c r="X128" s="7" t="str">
        <f ca="1">IF(Table1[[#This Row],[Store Age (Months)]] &lt; 12, "&lt;12",
 IF(Table1[[#This Row],[Store Age (Months)]] &lt; 24, "12–24",
 "&gt;24"))</f>
        <v>&gt;24</v>
      </c>
    </row>
    <row r="129" spans="1:24" x14ac:dyDescent="0.2">
      <c r="A129" s="4">
        <v>1</v>
      </c>
      <c r="B129" s="4" t="str">
        <f t="shared" si="1"/>
        <v>January</v>
      </c>
      <c r="C129" s="1" t="s">
        <v>136</v>
      </c>
      <c r="D129" s="1" t="s">
        <v>1056</v>
      </c>
      <c r="E129" s="1" t="s">
        <v>577</v>
      </c>
      <c r="F129" s="1" t="s">
        <v>900</v>
      </c>
      <c r="G129" s="1" t="s">
        <v>923</v>
      </c>
      <c r="H129" s="6">
        <v>45140</v>
      </c>
      <c r="I129" s="7">
        <v>175000000</v>
      </c>
      <c r="J129" s="7">
        <v>151067350</v>
      </c>
      <c r="K129" s="7">
        <v>21059885.550000001</v>
      </c>
      <c r="L129" s="7">
        <v>-2122520.5700000077</v>
      </c>
      <c r="M129" s="7">
        <f>Table1[[#This Row],[Profit (EBIT)]] * (1 - 11%)</f>
        <v>-1889043.307300007</v>
      </c>
      <c r="N129" s="9">
        <f>Table1[[#This Row],[Net Sales Actual]]/Table1[[#This Row],[Net Sales Target]]*100%</f>
        <v>0.86324199999999995</v>
      </c>
      <c r="O129" s="9" t="str">
        <f>IF(Table1[[#This Row],[% Achievement]]&gt;=100%, "Achieved",
 IF(Table1[[#This Row],[% Achievement]]&gt;=50%, "Almost Achieve",
 IF(Table1[[#This Row],[% Achievement]]&gt;=0, "Needs Improvement",
 "Bad")))</f>
        <v>Almost Achieve</v>
      </c>
      <c r="P129" s="7">
        <f>Table1[[#This Row],[Net Sales Actual]] - Table1[[#This Row],[Net Sales Target]]</f>
        <v>-23932650</v>
      </c>
      <c r="Q129" s="7" t="str">
        <f>IF(Table1[[#This Row],[Profit]] &gt; 0, "Profit", "Loss")</f>
        <v>Loss</v>
      </c>
      <c r="R129" s="9">
        <f>Table1[[#This Row],[Salary Cost]]/Table1[[#This Row],[Net Sales Actual]]</f>
        <v>0.13940726139698617</v>
      </c>
      <c r="S129" s="9" t="str">
        <f>IF(Table1[[#This Row],[Salary Ratio]] &lt; 0.15, "Efficient",
 IF(Table1[[#This Row],[Salary Ratio]] &lt;= 0.25, "Needs Attention",
 "Too High"))</f>
        <v>Efficient</v>
      </c>
      <c r="T129" s="9">
        <f>Table1[[#This Row],[Profit (EBIT)]]/Table1[[#This Row],[Net Sales Actual]]</f>
        <v>-1.4050160871955507E-2</v>
      </c>
      <c r="U129" s="7" t="str">
        <f>IF(Table1[[#This Row],[Profit Ratio]] &gt; 0.15, "Healthy",
 IF(Table1[[#This Row],[Profit Ratio]] &gt;= 0.05, "Moderate",
 "Low"))</f>
        <v>Low</v>
      </c>
      <c r="V129" s="7">
        <f ca="1">DATEDIF(Table1[[#This Row],[Store Open Date]], TODAY(), "d")</f>
        <v>792</v>
      </c>
      <c r="W129" s="7">
        <f ca="1">INT(Table1[[#This Row],[Store Age (Days)]] / 30)</f>
        <v>26</v>
      </c>
      <c r="X129" s="7" t="str">
        <f ca="1">IF(Table1[[#This Row],[Store Age (Months)]] &lt; 12, "&lt;12",
 IF(Table1[[#This Row],[Store Age (Months)]] &lt; 24, "12–24",
 "&gt;24"))</f>
        <v>&gt;24</v>
      </c>
    </row>
    <row r="130" spans="1:24" x14ac:dyDescent="0.2">
      <c r="A130" s="4">
        <v>1</v>
      </c>
      <c r="B130" s="4" t="str">
        <f t="shared" si="1"/>
        <v>January</v>
      </c>
      <c r="C130" s="1" t="s">
        <v>137</v>
      </c>
      <c r="D130" s="1" t="s">
        <v>1057</v>
      </c>
      <c r="E130" s="1" t="s">
        <v>578</v>
      </c>
      <c r="F130" s="1" t="s">
        <v>900</v>
      </c>
      <c r="G130" s="1" t="s">
        <v>923</v>
      </c>
      <c r="H130" s="6">
        <v>45187</v>
      </c>
      <c r="I130" s="7">
        <v>150000000</v>
      </c>
      <c r="J130" s="7">
        <v>124662050</v>
      </c>
      <c r="K130" s="7">
        <v>21878089.920000002</v>
      </c>
      <c r="L130" s="7">
        <v>-12756545.040000001</v>
      </c>
      <c r="M130" s="7">
        <f>Table1[[#This Row],[Profit (EBIT)]] * (1 - 11%)</f>
        <v>-11353325.085600002</v>
      </c>
      <c r="N130" s="9">
        <f>Table1[[#This Row],[Net Sales Actual]]/Table1[[#This Row],[Net Sales Target]]*100%</f>
        <v>0.83108033333333331</v>
      </c>
      <c r="O130" s="9" t="str">
        <f>IF(Table1[[#This Row],[% Achievement]]&gt;=100%, "Achieved",
 IF(Table1[[#This Row],[% Achievement]]&gt;=50%, "Almost Achieve",
 IF(Table1[[#This Row],[% Achievement]]&gt;=0, "Needs Improvement",
 "Bad")))</f>
        <v>Almost Achieve</v>
      </c>
      <c r="P130" s="7">
        <f>Table1[[#This Row],[Net Sales Actual]] - Table1[[#This Row],[Net Sales Target]]</f>
        <v>-25337950</v>
      </c>
      <c r="Q130" s="7" t="str">
        <f>IF(Table1[[#This Row],[Profit]] &gt; 0, "Profit", "Loss")</f>
        <v>Loss</v>
      </c>
      <c r="R130" s="9">
        <f>Table1[[#This Row],[Salary Cost]]/Table1[[#This Row],[Net Sales Actual]]</f>
        <v>0.17549919899440128</v>
      </c>
      <c r="S130" s="9" t="str">
        <f>IF(Table1[[#This Row],[Salary Ratio]] &lt; 0.15, "Efficient",
 IF(Table1[[#This Row],[Salary Ratio]] &lt;= 0.25, "Needs Attention",
 "Too High"))</f>
        <v>Needs Attention</v>
      </c>
      <c r="T130" s="9">
        <f>Table1[[#This Row],[Profit (EBIT)]]/Table1[[#This Row],[Net Sales Actual]]</f>
        <v>-0.10232901705049774</v>
      </c>
      <c r="U130" s="7" t="str">
        <f>IF(Table1[[#This Row],[Profit Ratio]] &gt; 0.15, "Healthy",
 IF(Table1[[#This Row],[Profit Ratio]] &gt;= 0.05, "Moderate",
 "Low"))</f>
        <v>Low</v>
      </c>
      <c r="V130" s="7">
        <f ca="1">DATEDIF(Table1[[#This Row],[Store Open Date]], TODAY(), "d")</f>
        <v>745</v>
      </c>
      <c r="W130" s="7">
        <f ca="1">INT(Table1[[#This Row],[Store Age (Days)]] / 30)</f>
        <v>24</v>
      </c>
      <c r="X130" s="7" t="str">
        <f ca="1">IF(Table1[[#This Row],[Store Age (Months)]] &lt; 12, "&lt;12",
 IF(Table1[[#This Row],[Store Age (Months)]] &lt; 24, "12–24",
 "&gt;24"))</f>
        <v>&gt;24</v>
      </c>
    </row>
    <row r="131" spans="1:24" x14ac:dyDescent="0.2">
      <c r="A131" s="4">
        <v>1</v>
      </c>
      <c r="B131" s="4" t="str">
        <f t="shared" ref="B131:B194" si="2">TEXT(DATE(2024, A131, 1), "mmmm")</f>
        <v>January</v>
      </c>
      <c r="C131" s="1" t="s">
        <v>138</v>
      </c>
      <c r="D131" s="1" t="s">
        <v>1058</v>
      </c>
      <c r="E131" s="1" t="s">
        <v>579</v>
      </c>
      <c r="F131" s="1" t="s">
        <v>900</v>
      </c>
      <c r="G131" s="1" t="s">
        <v>923</v>
      </c>
      <c r="H131" s="6">
        <v>45318</v>
      </c>
      <c r="I131" s="7">
        <v>132319300</v>
      </c>
      <c r="J131" s="7">
        <v>145291900</v>
      </c>
      <c r="K131" s="7">
        <v>19796959.559999999</v>
      </c>
      <c r="L131" s="7">
        <v>3041937.5999999847</v>
      </c>
      <c r="M131" s="7">
        <f>Table1[[#This Row],[Profit (EBIT)]] * (1 - 11%)</f>
        <v>2707324.4639999866</v>
      </c>
      <c r="N131" s="9">
        <f>Table1[[#This Row],[Net Sales Actual]]/Table1[[#This Row],[Net Sales Target]]*100%</f>
        <v>1.098040119619738</v>
      </c>
      <c r="O131" s="9" t="str">
        <f>IF(Table1[[#This Row],[% Achievement]]&gt;=100%, "Achieved",
 IF(Table1[[#This Row],[% Achievement]]&gt;=50%, "Almost Achieve",
 IF(Table1[[#This Row],[% Achievement]]&gt;=0, "Needs Improvement",
 "Bad")))</f>
        <v>Achieved</v>
      </c>
      <c r="P131" s="7">
        <f>Table1[[#This Row],[Net Sales Actual]] - Table1[[#This Row],[Net Sales Target]]</f>
        <v>12972600</v>
      </c>
      <c r="Q131" s="7" t="str">
        <f>IF(Table1[[#This Row],[Profit]] &gt; 0, "Profit", "Loss")</f>
        <v>Profit</v>
      </c>
      <c r="R131" s="9">
        <f>Table1[[#This Row],[Salary Cost]]/Table1[[#This Row],[Net Sales Actual]]</f>
        <v>0.13625645724228261</v>
      </c>
      <c r="S131" s="9" t="str">
        <f>IF(Table1[[#This Row],[Salary Ratio]] &lt; 0.15, "Efficient",
 IF(Table1[[#This Row],[Salary Ratio]] &lt;= 0.25, "Needs Attention",
 "Too High"))</f>
        <v>Efficient</v>
      </c>
      <c r="T131" s="9">
        <f>Table1[[#This Row],[Profit (EBIT)]]/Table1[[#This Row],[Net Sales Actual]]</f>
        <v>2.0936732192228091E-2</v>
      </c>
      <c r="U131" s="7" t="str">
        <f>IF(Table1[[#This Row],[Profit Ratio]] &gt; 0.15, "Healthy",
 IF(Table1[[#This Row],[Profit Ratio]] &gt;= 0.05, "Moderate",
 "Low"))</f>
        <v>Low</v>
      </c>
      <c r="V131" s="7">
        <f ca="1">DATEDIF(Table1[[#This Row],[Store Open Date]], TODAY(), "d")</f>
        <v>614</v>
      </c>
      <c r="W131" s="7">
        <f ca="1">INT(Table1[[#This Row],[Store Age (Days)]] / 30)</f>
        <v>20</v>
      </c>
      <c r="X131" s="7" t="str">
        <f ca="1">IF(Table1[[#This Row],[Store Age (Months)]] &lt; 12, "&lt;12",
 IF(Table1[[#This Row],[Store Age (Months)]] &lt; 24, "12–24",
 "&gt;24"))</f>
        <v>12–24</v>
      </c>
    </row>
    <row r="132" spans="1:24" x14ac:dyDescent="0.2">
      <c r="A132" s="4">
        <v>1</v>
      </c>
      <c r="B132" s="4" t="str">
        <f t="shared" si="2"/>
        <v>January</v>
      </c>
      <c r="C132" s="1" t="s">
        <v>139</v>
      </c>
      <c r="D132" s="1" t="s">
        <v>1059</v>
      </c>
      <c r="E132" s="1" t="s">
        <v>580</v>
      </c>
      <c r="F132" s="1" t="s">
        <v>900</v>
      </c>
      <c r="G132" s="1" t="s">
        <v>923</v>
      </c>
      <c r="H132" s="6">
        <v>45217</v>
      </c>
      <c r="I132" s="7">
        <v>115000000</v>
      </c>
      <c r="J132" s="7">
        <v>117157150</v>
      </c>
      <c r="K132" s="7">
        <v>17015556.710000001</v>
      </c>
      <c r="L132" s="7">
        <v>-9459124.8499999996</v>
      </c>
      <c r="M132" s="7">
        <f>Table1[[#This Row],[Profit (EBIT)]] * (1 - 11%)</f>
        <v>-8418621.1164999995</v>
      </c>
      <c r="N132" s="9">
        <f>Table1[[#This Row],[Net Sales Actual]]/Table1[[#This Row],[Net Sales Target]]*100%</f>
        <v>1.0187578260869565</v>
      </c>
      <c r="O132" s="9" t="str">
        <f>IF(Table1[[#This Row],[% Achievement]]&gt;=100%, "Achieved",
 IF(Table1[[#This Row],[% Achievement]]&gt;=50%, "Almost Achieve",
 IF(Table1[[#This Row],[% Achievement]]&gt;=0, "Needs Improvement",
 "Bad")))</f>
        <v>Achieved</v>
      </c>
      <c r="P132" s="7">
        <f>Table1[[#This Row],[Net Sales Actual]] - Table1[[#This Row],[Net Sales Target]]</f>
        <v>2157150</v>
      </c>
      <c r="Q132" s="7" t="str">
        <f>IF(Table1[[#This Row],[Profit]] &gt; 0, "Profit", "Loss")</f>
        <v>Loss</v>
      </c>
      <c r="R132" s="9">
        <f>Table1[[#This Row],[Salary Cost]]/Table1[[#This Row],[Net Sales Actual]]</f>
        <v>0.14523703171338667</v>
      </c>
      <c r="S132" s="9" t="str">
        <f>IF(Table1[[#This Row],[Salary Ratio]] &lt; 0.15, "Efficient",
 IF(Table1[[#This Row],[Salary Ratio]] &lt;= 0.25, "Needs Attention",
 "Too High"))</f>
        <v>Efficient</v>
      </c>
      <c r="T132" s="9">
        <f>Table1[[#This Row],[Profit (EBIT)]]/Table1[[#This Row],[Net Sales Actual]]</f>
        <v>-8.0738775653043798E-2</v>
      </c>
      <c r="U132" s="7" t="str">
        <f>IF(Table1[[#This Row],[Profit Ratio]] &gt; 0.15, "Healthy",
 IF(Table1[[#This Row],[Profit Ratio]] &gt;= 0.05, "Moderate",
 "Low"))</f>
        <v>Low</v>
      </c>
      <c r="V132" s="7">
        <f ca="1">DATEDIF(Table1[[#This Row],[Store Open Date]], TODAY(), "d")</f>
        <v>715</v>
      </c>
      <c r="W132" s="7">
        <f ca="1">INT(Table1[[#This Row],[Store Age (Days)]] / 30)</f>
        <v>23</v>
      </c>
      <c r="X132" s="7" t="str">
        <f ca="1">IF(Table1[[#This Row],[Store Age (Months)]] &lt; 12, "&lt;12",
 IF(Table1[[#This Row],[Store Age (Months)]] &lt; 24, "12–24",
 "&gt;24"))</f>
        <v>12–24</v>
      </c>
    </row>
    <row r="133" spans="1:24" x14ac:dyDescent="0.2">
      <c r="A133" s="4">
        <v>1</v>
      </c>
      <c r="B133" s="4" t="str">
        <f t="shared" si="2"/>
        <v>January</v>
      </c>
      <c r="C133" s="1" t="s">
        <v>140</v>
      </c>
      <c r="D133" s="1" t="s">
        <v>1060</v>
      </c>
      <c r="E133" s="1" t="s">
        <v>581</v>
      </c>
      <c r="F133" s="1" t="s">
        <v>900</v>
      </c>
      <c r="G133" s="1" t="s">
        <v>923</v>
      </c>
      <c r="H133" s="6">
        <v>45175</v>
      </c>
      <c r="I133" s="7">
        <v>160000000</v>
      </c>
      <c r="J133" s="7">
        <v>128339850</v>
      </c>
      <c r="K133" s="7">
        <v>20736900.02</v>
      </c>
      <c r="L133" s="7">
        <v>-7388544.939999992</v>
      </c>
      <c r="M133" s="7">
        <f>Table1[[#This Row],[Profit (EBIT)]] * (1 - 11%)</f>
        <v>-6575804.9965999927</v>
      </c>
      <c r="N133" s="9">
        <f>Table1[[#This Row],[Net Sales Actual]]/Table1[[#This Row],[Net Sales Target]]*100%</f>
        <v>0.80212406250000001</v>
      </c>
      <c r="O133" s="9" t="str">
        <f>IF(Table1[[#This Row],[% Achievement]]&gt;=100%, "Achieved",
 IF(Table1[[#This Row],[% Achievement]]&gt;=50%, "Almost Achieve",
 IF(Table1[[#This Row],[% Achievement]]&gt;=0, "Needs Improvement",
 "Bad")))</f>
        <v>Almost Achieve</v>
      </c>
      <c r="P133" s="7">
        <f>Table1[[#This Row],[Net Sales Actual]] - Table1[[#This Row],[Net Sales Target]]</f>
        <v>-31660150</v>
      </c>
      <c r="Q133" s="7" t="str">
        <f>IF(Table1[[#This Row],[Profit]] &gt; 0, "Profit", "Loss")</f>
        <v>Loss</v>
      </c>
      <c r="R133" s="9">
        <f>Table1[[#This Row],[Salary Cost]]/Table1[[#This Row],[Net Sales Actual]]</f>
        <v>0.16157802911566438</v>
      </c>
      <c r="S133" s="9" t="str">
        <f>IF(Table1[[#This Row],[Salary Ratio]] &lt; 0.15, "Efficient",
 IF(Table1[[#This Row],[Salary Ratio]] &lt;= 0.25, "Needs Attention",
 "Too High"))</f>
        <v>Needs Attention</v>
      </c>
      <c r="T133" s="9">
        <f>Table1[[#This Row],[Profit (EBIT)]]/Table1[[#This Row],[Net Sales Actual]]</f>
        <v>-5.7570154086980713E-2</v>
      </c>
      <c r="U133" s="7" t="str">
        <f>IF(Table1[[#This Row],[Profit Ratio]] &gt; 0.15, "Healthy",
 IF(Table1[[#This Row],[Profit Ratio]] &gt;= 0.05, "Moderate",
 "Low"))</f>
        <v>Low</v>
      </c>
      <c r="V133" s="7">
        <f ca="1">DATEDIF(Table1[[#This Row],[Store Open Date]], TODAY(), "d")</f>
        <v>757</v>
      </c>
      <c r="W133" s="7">
        <f ca="1">INT(Table1[[#This Row],[Store Age (Days)]] / 30)</f>
        <v>25</v>
      </c>
      <c r="X133" s="7" t="str">
        <f ca="1">IF(Table1[[#This Row],[Store Age (Months)]] &lt; 12, "&lt;12",
 IF(Table1[[#This Row],[Store Age (Months)]] &lt; 24, "12–24",
 "&gt;24"))</f>
        <v>&gt;24</v>
      </c>
    </row>
    <row r="134" spans="1:24" x14ac:dyDescent="0.2">
      <c r="A134" s="4">
        <v>1</v>
      </c>
      <c r="B134" s="4" t="str">
        <f t="shared" si="2"/>
        <v>January</v>
      </c>
      <c r="C134" s="1" t="s">
        <v>141</v>
      </c>
      <c r="D134" s="1" t="s">
        <v>1061</v>
      </c>
      <c r="E134" s="1" t="s">
        <v>582</v>
      </c>
      <c r="F134" s="1" t="s">
        <v>900</v>
      </c>
      <c r="G134" s="1" t="s">
        <v>923</v>
      </c>
      <c r="H134" s="6">
        <v>45199</v>
      </c>
      <c r="I134" s="7">
        <v>185000000</v>
      </c>
      <c r="J134" s="7">
        <v>191803350</v>
      </c>
      <c r="K134" s="7">
        <v>26316376.890000001</v>
      </c>
      <c r="L134" s="7">
        <v>7456822.4299999997</v>
      </c>
      <c r="M134" s="7">
        <f>Table1[[#This Row],[Profit (EBIT)]] * (1 - 11%)</f>
        <v>6636571.9627</v>
      </c>
      <c r="N134" s="9">
        <f>Table1[[#This Row],[Net Sales Actual]]/Table1[[#This Row],[Net Sales Target]]*100%</f>
        <v>1.0367748648648649</v>
      </c>
      <c r="O134" s="9" t="str">
        <f>IF(Table1[[#This Row],[% Achievement]]&gt;=100%, "Achieved",
 IF(Table1[[#This Row],[% Achievement]]&gt;=50%, "Almost Achieve",
 IF(Table1[[#This Row],[% Achievement]]&gt;=0, "Needs Improvement",
 "Bad")))</f>
        <v>Achieved</v>
      </c>
      <c r="P134" s="7">
        <f>Table1[[#This Row],[Net Sales Actual]] - Table1[[#This Row],[Net Sales Target]]</f>
        <v>6803350</v>
      </c>
      <c r="Q134" s="7" t="str">
        <f>IF(Table1[[#This Row],[Profit]] &gt; 0, "Profit", "Loss")</f>
        <v>Profit</v>
      </c>
      <c r="R134" s="9">
        <f>Table1[[#This Row],[Salary Cost]]/Table1[[#This Row],[Net Sales Actual]]</f>
        <v>0.13720499089301622</v>
      </c>
      <c r="S134" s="9" t="str">
        <f>IF(Table1[[#This Row],[Salary Ratio]] &lt; 0.15, "Efficient",
 IF(Table1[[#This Row],[Salary Ratio]] &lt;= 0.25, "Needs Attention",
 "Too High"))</f>
        <v>Efficient</v>
      </c>
      <c r="T134" s="9">
        <f>Table1[[#This Row],[Profit (EBIT)]]/Table1[[#This Row],[Net Sales Actual]]</f>
        <v>3.8877435821637107E-2</v>
      </c>
      <c r="U134" s="7" t="str">
        <f>IF(Table1[[#This Row],[Profit Ratio]] &gt; 0.15, "Healthy",
 IF(Table1[[#This Row],[Profit Ratio]] &gt;= 0.05, "Moderate",
 "Low"))</f>
        <v>Low</v>
      </c>
      <c r="V134" s="7">
        <f ca="1">DATEDIF(Table1[[#This Row],[Store Open Date]], TODAY(), "d")</f>
        <v>733</v>
      </c>
      <c r="W134" s="7">
        <f ca="1">INT(Table1[[#This Row],[Store Age (Days)]] / 30)</f>
        <v>24</v>
      </c>
      <c r="X134" s="7" t="str">
        <f ca="1">IF(Table1[[#This Row],[Store Age (Months)]] &lt; 12, "&lt;12",
 IF(Table1[[#This Row],[Store Age (Months)]] &lt; 24, "12–24",
 "&gt;24"))</f>
        <v>&gt;24</v>
      </c>
    </row>
    <row r="135" spans="1:24" x14ac:dyDescent="0.2">
      <c r="A135" s="4">
        <v>1</v>
      </c>
      <c r="B135" s="4" t="str">
        <f t="shared" si="2"/>
        <v>January</v>
      </c>
      <c r="C135" s="1" t="s">
        <v>142</v>
      </c>
      <c r="D135" s="1" t="s">
        <v>1062</v>
      </c>
      <c r="E135" s="1" t="s">
        <v>583</v>
      </c>
      <c r="F135" s="1" t="s">
        <v>900</v>
      </c>
      <c r="G135" s="1" t="s">
        <v>923</v>
      </c>
      <c r="H135" s="6">
        <v>45275</v>
      </c>
      <c r="I135" s="7">
        <v>125000000</v>
      </c>
      <c r="J135" s="7">
        <v>105951900</v>
      </c>
      <c r="K135" s="7">
        <v>21163561.91</v>
      </c>
      <c r="L135" s="7">
        <v>-5395515.5299999956</v>
      </c>
      <c r="M135" s="7">
        <f>Table1[[#This Row],[Profit (EBIT)]] * (1 - 11%)</f>
        <v>-4802008.8216999965</v>
      </c>
      <c r="N135" s="9">
        <f>Table1[[#This Row],[Net Sales Actual]]/Table1[[#This Row],[Net Sales Target]]*100%</f>
        <v>0.84761520000000001</v>
      </c>
      <c r="O135" s="9" t="str">
        <f>IF(Table1[[#This Row],[% Achievement]]&gt;=100%, "Achieved",
 IF(Table1[[#This Row],[% Achievement]]&gt;=50%, "Almost Achieve",
 IF(Table1[[#This Row],[% Achievement]]&gt;=0, "Needs Improvement",
 "Bad")))</f>
        <v>Almost Achieve</v>
      </c>
      <c r="P135" s="7">
        <f>Table1[[#This Row],[Net Sales Actual]] - Table1[[#This Row],[Net Sales Target]]</f>
        <v>-19048100</v>
      </c>
      <c r="Q135" s="7" t="str">
        <f>IF(Table1[[#This Row],[Profit]] &gt; 0, "Profit", "Loss")</f>
        <v>Loss</v>
      </c>
      <c r="R135" s="9">
        <f>Table1[[#This Row],[Salary Cost]]/Table1[[#This Row],[Net Sales Actual]]</f>
        <v>0.19974688429372198</v>
      </c>
      <c r="S135" s="9" t="str">
        <f>IF(Table1[[#This Row],[Salary Ratio]] &lt; 0.15, "Efficient",
 IF(Table1[[#This Row],[Salary Ratio]] &lt;= 0.25, "Needs Attention",
 "Too High"))</f>
        <v>Needs Attention</v>
      </c>
      <c r="T135" s="9">
        <f>Table1[[#This Row],[Profit (EBIT)]]/Table1[[#This Row],[Net Sales Actual]]</f>
        <v>-5.0924197961527785E-2</v>
      </c>
      <c r="U135" s="7" t="str">
        <f>IF(Table1[[#This Row],[Profit Ratio]] &gt; 0.15, "Healthy",
 IF(Table1[[#This Row],[Profit Ratio]] &gt;= 0.05, "Moderate",
 "Low"))</f>
        <v>Low</v>
      </c>
      <c r="V135" s="7">
        <f ca="1">DATEDIF(Table1[[#This Row],[Store Open Date]], TODAY(), "d")</f>
        <v>657</v>
      </c>
      <c r="W135" s="7">
        <f ca="1">INT(Table1[[#This Row],[Store Age (Days)]] / 30)</f>
        <v>21</v>
      </c>
      <c r="X135" s="7" t="str">
        <f ca="1">IF(Table1[[#This Row],[Store Age (Months)]] &lt; 12, "&lt;12",
 IF(Table1[[#This Row],[Store Age (Months)]] &lt; 24, "12–24",
 "&gt;24"))</f>
        <v>12–24</v>
      </c>
    </row>
    <row r="136" spans="1:24" x14ac:dyDescent="0.2">
      <c r="A136" s="4">
        <v>1</v>
      </c>
      <c r="B136" s="4" t="str">
        <f t="shared" si="2"/>
        <v>January</v>
      </c>
      <c r="C136" s="1" t="s">
        <v>143</v>
      </c>
      <c r="D136" s="1" t="s">
        <v>1063</v>
      </c>
      <c r="E136" s="1" t="s">
        <v>584</v>
      </c>
      <c r="F136" s="1" t="s">
        <v>900</v>
      </c>
      <c r="G136" s="1" t="s">
        <v>923</v>
      </c>
      <c r="H136" s="6">
        <v>45323</v>
      </c>
      <c r="I136" s="7">
        <v>180000000</v>
      </c>
      <c r="J136" s="7">
        <v>143742300</v>
      </c>
      <c r="K136" s="7">
        <v>21326644.309999999</v>
      </c>
      <c r="L136" s="7">
        <v>-4283841.7899999861</v>
      </c>
      <c r="M136" s="7">
        <f>Table1[[#This Row],[Profit (EBIT)]] * (1 - 11%)</f>
        <v>-3812619.1930999877</v>
      </c>
      <c r="N136" s="9">
        <f>Table1[[#This Row],[Net Sales Actual]]/Table1[[#This Row],[Net Sales Target]]*100%</f>
        <v>0.79856833333333332</v>
      </c>
      <c r="O136" s="9" t="str">
        <f>IF(Table1[[#This Row],[% Achievement]]&gt;=100%, "Achieved",
 IF(Table1[[#This Row],[% Achievement]]&gt;=50%, "Almost Achieve",
 IF(Table1[[#This Row],[% Achievement]]&gt;=0, "Needs Improvement",
 "Bad")))</f>
        <v>Almost Achieve</v>
      </c>
      <c r="P136" s="7">
        <f>Table1[[#This Row],[Net Sales Actual]] - Table1[[#This Row],[Net Sales Target]]</f>
        <v>-36257700</v>
      </c>
      <c r="Q136" s="7" t="str">
        <f>IF(Table1[[#This Row],[Profit]] &gt; 0, "Profit", "Loss")</f>
        <v>Loss</v>
      </c>
      <c r="R136" s="9">
        <f>Table1[[#This Row],[Salary Cost]]/Table1[[#This Row],[Net Sales Actual]]</f>
        <v>0.14836721208718656</v>
      </c>
      <c r="S136" s="9" t="str">
        <f>IF(Table1[[#This Row],[Salary Ratio]] &lt; 0.15, "Efficient",
 IF(Table1[[#This Row],[Salary Ratio]] &lt;= 0.25, "Needs Attention",
 "Too High"))</f>
        <v>Efficient</v>
      </c>
      <c r="T136" s="9">
        <f>Table1[[#This Row],[Profit (EBIT)]]/Table1[[#This Row],[Net Sales Actual]]</f>
        <v>-2.9802234902321628E-2</v>
      </c>
      <c r="U136" s="7" t="str">
        <f>IF(Table1[[#This Row],[Profit Ratio]] &gt; 0.15, "Healthy",
 IF(Table1[[#This Row],[Profit Ratio]] &gt;= 0.05, "Moderate",
 "Low"))</f>
        <v>Low</v>
      </c>
      <c r="V136" s="7">
        <f ca="1">DATEDIF(Table1[[#This Row],[Store Open Date]], TODAY(), "d")</f>
        <v>609</v>
      </c>
      <c r="W136" s="7">
        <f ca="1">INT(Table1[[#This Row],[Store Age (Days)]] / 30)</f>
        <v>20</v>
      </c>
      <c r="X136" s="7" t="str">
        <f ca="1">IF(Table1[[#This Row],[Store Age (Months)]] &lt; 12, "&lt;12",
 IF(Table1[[#This Row],[Store Age (Months)]] &lt; 24, "12–24",
 "&gt;24"))</f>
        <v>12–24</v>
      </c>
    </row>
    <row r="137" spans="1:24" x14ac:dyDescent="0.2">
      <c r="A137" s="4">
        <v>1</v>
      </c>
      <c r="B137" s="4" t="str">
        <f t="shared" si="2"/>
        <v>January</v>
      </c>
      <c r="C137" s="1" t="s">
        <v>144</v>
      </c>
      <c r="D137" s="1" t="s">
        <v>1064</v>
      </c>
      <c r="E137" s="1" t="s">
        <v>585</v>
      </c>
      <c r="F137" s="1" t="s">
        <v>900</v>
      </c>
      <c r="G137" s="1" t="s">
        <v>923</v>
      </c>
      <c r="H137" s="6">
        <v>45297</v>
      </c>
      <c r="I137" s="7">
        <v>130000000</v>
      </c>
      <c r="J137" s="7">
        <v>140125850</v>
      </c>
      <c r="K137" s="7">
        <v>20775260.93</v>
      </c>
      <c r="L137" s="7">
        <v>10466877.060000004</v>
      </c>
      <c r="M137" s="7">
        <f>Table1[[#This Row],[Profit (EBIT)]] * (1 - 11%)</f>
        <v>9315520.5834000036</v>
      </c>
      <c r="N137" s="9">
        <f>Table1[[#This Row],[Net Sales Actual]]/Table1[[#This Row],[Net Sales Target]]*100%</f>
        <v>1.0778911538461537</v>
      </c>
      <c r="O137" s="9" t="str">
        <f>IF(Table1[[#This Row],[% Achievement]]&gt;=100%, "Achieved",
 IF(Table1[[#This Row],[% Achievement]]&gt;=50%, "Almost Achieve",
 IF(Table1[[#This Row],[% Achievement]]&gt;=0, "Needs Improvement",
 "Bad")))</f>
        <v>Achieved</v>
      </c>
      <c r="P137" s="7">
        <f>Table1[[#This Row],[Net Sales Actual]] - Table1[[#This Row],[Net Sales Target]]</f>
        <v>10125850</v>
      </c>
      <c r="Q137" s="7" t="str">
        <f>IF(Table1[[#This Row],[Profit]] &gt; 0, "Profit", "Loss")</f>
        <v>Profit</v>
      </c>
      <c r="R137" s="9">
        <f>Table1[[#This Row],[Salary Cost]]/Table1[[#This Row],[Net Sales Actual]]</f>
        <v>0.14826144448008702</v>
      </c>
      <c r="S137" s="9" t="str">
        <f>IF(Table1[[#This Row],[Salary Ratio]] &lt; 0.15, "Efficient",
 IF(Table1[[#This Row],[Salary Ratio]] &lt;= 0.25, "Needs Attention",
 "Too High"))</f>
        <v>Efficient</v>
      </c>
      <c r="T137" s="9">
        <f>Table1[[#This Row],[Profit (EBIT)]]/Table1[[#This Row],[Net Sales Actual]]</f>
        <v>7.4696260968265343E-2</v>
      </c>
      <c r="U137" s="7" t="str">
        <f>IF(Table1[[#This Row],[Profit Ratio]] &gt; 0.15, "Healthy",
 IF(Table1[[#This Row],[Profit Ratio]] &gt;= 0.05, "Moderate",
 "Low"))</f>
        <v>Moderate</v>
      </c>
      <c r="V137" s="7">
        <f ca="1">DATEDIF(Table1[[#This Row],[Store Open Date]], TODAY(), "d")</f>
        <v>635</v>
      </c>
      <c r="W137" s="7">
        <f ca="1">INT(Table1[[#This Row],[Store Age (Days)]] / 30)</f>
        <v>21</v>
      </c>
      <c r="X137" s="7" t="str">
        <f ca="1">IF(Table1[[#This Row],[Store Age (Months)]] &lt; 12, "&lt;12",
 IF(Table1[[#This Row],[Store Age (Months)]] &lt; 24, "12–24",
 "&gt;24"))</f>
        <v>12–24</v>
      </c>
    </row>
    <row r="138" spans="1:24" x14ac:dyDescent="0.2">
      <c r="A138" s="4">
        <v>1</v>
      </c>
      <c r="B138" s="4" t="str">
        <f t="shared" si="2"/>
        <v>January</v>
      </c>
      <c r="C138" s="1" t="s">
        <v>145</v>
      </c>
      <c r="D138" s="1" t="s">
        <v>1065</v>
      </c>
      <c r="E138" s="1" t="s">
        <v>586</v>
      </c>
      <c r="F138" s="1" t="s">
        <v>900</v>
      </c>
      <c r="G138" s="1" t="s">
        <v>923</v>
      </c>
      <c r="H138" s="6">
        <v>45408</v>
      </c>
      <c r="I138" s="7">
        <v>130000000</v>
      </c>
      <c r="J138" s="7">
        <v>110654350</v>
      </c>
      <c r="K138" s="7">
        <v>20342506.460000001</v>
      </c>
      <c r="L138" s="7">
        <v>-50356268.679999992</v>
      </c>
      <c r="M138" s="7">
        <f>Table1[[#This Row],[Profit (EBIT)]] * (1 - 11%)</f>
        <v>-44817079.125199996</v>
      </c>
      <c r="N138" s="9">
        <f>Table1[[#This Row],[Net Sales Actual]]/Table1[[#This Row],[Net Sales Target]]*100%</f>
        <v>0.85118730769230766</v>
      </c>
      <c r="O138" s="9" t="str">
        <f>IF(Table1[[#This Row],[% Achievement]]&gt;=100%, "Achieved",
 IF(Table1[[#This Row],[% Achievement]]&gt;=50%, "Almost Achieve",
 IF(Table1[[#This Row],[% Achievement]]&gt;=0, "Needs Improvement",
 "Bad")))</f>
        <v>Almost Achieve</v>
      </c>
      <c r="P138" s="7">
        <f>Table1[[#This Row],[Net Sales Actual]] - Table1[[#This Row],[Net Sales Target]]</f>
        <v>-19345650</v>
      </c>
      <c r="Q138" s="7" t="str">
        <f>IF(Table1[[#This Row],[Profit]] &gt; 0, "Profit", "Loss")</f>
        <v>Loss</v>
      </c>
      <c r="R138" s="9">
        <f>Table1[[#This Row],[Salary Cost]]/Table1[[#This Row],[Net Sales Actual]]</f>
        <v>0.18383828977351546</v>
      </c>
      <c r="S138" s="9" t="str">
        <f>IF(Table1[[#This Row],[Salary Ratio]] &lt; 0.15, "Efficient",
 IF(Table1[[#This Row],[Salary Ratio]] &lt;= 0.25, "Needs Attention",
 "Too High"))</f>
        <v>Needs Attention</v>
      </c>
      <c r="T138" s="9">
        <f>Table1[[#This Row],[Profit (EBIT)]]/Table1[[#This Row],[Net Sales Actual]]</f>
        <v>-0.4550771721129806</v>
      </c>
      <c r="U138" s="7" t="str">
        <f>IF(Table1[[#This Row],[Profit Ratio]] &gt; 0.15, "Healthy",
 IF(Table1[[#This Row],[Profit Ratio]] &gt;= 0.05, "Moderate",
 "Low"))</f>
        <v>Low</v>
      </c>
      <c r="V138" s="7">
        <f ca="1">DATEDIF(Table1[[#This Row],[Store Open Date]], TODAY(), "d")</f>
        <v>524</v>
      </c>
      <c r="W138" s="7">
        <f ca="1">INT(Table1[[#This Row],[Store Age (Days)]] / 30)</f>
        <v>17</v>
      </c>
      <c r="X138" s="7" t="str">
        <f ca="1">IF(Table1[[#This Row],[Store Age (Months)]] &lt; 12, "&lt;12",
 IF(Table1[[#This Row],[Store Age (Months)]] &lt; 24, "12–24",
 "&gt;24"))</f>
        <v>12–24</v>
      </c>
    </row>
    <row r="139" spans="1:24" x14ac:dyDescent="0.2">
      <c r="A139" s="4">
        <v>1</v>
      </c>
      <c r="B139" s="4" t="str">
        <f t="shared" si="2"/>
        <v>January</v>
      </c>
      <c r="C139" s="1" t="s">
        <v>146</v>
      </c>
      <c r="D139" s="1" t="s">
        <v>1066</v>
      </c>
      <c r="E139" s="1" t="s">
        <v>587</v>
      </c>
      <c r="F139" s="1" t="s">
        <v>898</v>
      </c>
      <c r="G139" s="1" t="s">
        <v>923</v>
      </c>
      <c r="H139" s="6">
        <v>45165</v>
      </c>
      <c r="I139" s="7">
        <v>221832569</v>
      </c>
      <c r="J139" s="7">
        <v>238528040</v>
      </c>
      <c r="K139" s="7">
        <v>39843634</v>
      </c>
      <c r="L139" s="7">
        <v>12771938</v>
      </c>
      <c r="M139" s="7">
        <f>Table1[[#This Row],[Profit (EBIT)]] * (1 - 11%)</f>
        <v>11367024.82</v>
      </c>
      <c r="N139" s="9">
        <f>Table1[[#This Row],[Net Sales Actual]]/Table1[[#This Row],[Net Sales Target]]*100%</f>
        <v>1.0752615861379671</v>
      </c>
      <c r="O139" s="9" t="str">
        <f>IF(Table1[[#This Row],[% Achievement]]&gt;=100%, "Achieved",
 IF(Table1[[#This Row],[% Achievement]]&gt;=50%, "Almost Achieve",
 IF(Table1[[#This Row],[% Achievement]]&gt;=0, "Needs Improvement",
 "Bad")))</f>
        <v>Achieved</v>
      </c>
      <c r="P139" s="7">
        <f>Table1[[#This Row],[Net Sales Actual]] - Table1[[#This Row],[Net Sales Target]]</f>
        <v>16695471</v>
      </c>
      <c r="Q139" s="7" t="str">
        <f>IF(Table1[[#This Row],[Profit]] &gt; 0, "Profit", "Loss")</f>
        <v>Profit</v>
      </c>
      <c r="R139" s="9">
        <f>Table1[[#This Row],[Salary Cost]]/Table1[[#This Row],[Net Sales Actual]]</f>
        <v>0.1670396235176376</v>
      </c>
      <c r="S139" s="9" t="str">
        <f>IF(Table1[[#This Row],[Salary Ratio]] &lt; 0.15, "Efficient",
 IF(Table1[[#This Row],[Salary Ratio]] &lt;= 0.25, "Needs Attention",
 "Too High"))</f>
        <v>Needs Attention</v>
      </c>
      <c r="T139" s="9">
        <f>Table1[[#This Row],[Profit (EBIT)]]/Table1[[#This Row],[Net Sales Actual]]</f>
        <v>5.3544807562247186E-2</v>
      </c>
      <c r="U139" s="7" t="str">
        <f>IF(Table1[[#This Row],[Profit Ratio]] &gt; 0.15, "Healthy",
 IF(Table1[[#This Row],[Profit Ratio]] &gt;= 0.05, "Moderate",
 "Low"))</f>
        <v>Moderate</v>
      </c>
      <c r="V139" s="7">
        <f ca="1">DATEDIF(Table1[[#This Row],[Store Open Date]], TODAY(), "d")</f>
        <v>767</v>
      </c>
      <c r="W139" s="7">
        <f ca="1">INT(Table1[[#This Row],[Store Age (Days)]] / 30)</f>
        <v>25</v>
      </c>
      <c r="X139" s="7" t="str">
        <f ca="1">IF(Table1[[#This Row],[Store Age (Months)]] &lt; 12, "&lt;12",
 IF(Table1[[#This Row],[Store Age (Months)]] &lt; 24, "12–24",
 "&gt;24"))</f>
        <v>&gt;24</v>
      </c>
    </row>
    <row r="140" spans="1:24" x14ac:dyDescent="0.2">
      <c r="A140" s="4">
        <v>1</v>
      </c>
      <c r="B140" s="4" t="str">
        <f t="shared" si="2"/>
        <v>January</v>
      </c>
      <c r="C140" s="1" t="s">
        <v>147</v>
      </c>
      <c r="D140" s="1" t="s">
        <v>1067</v>
      </c>
      <c r="E140" s="1" t="s">
        <v>588</v>
      </c>
      <c r="F140" s="1" t="s">
        <v>900</v>
      </c>
      <c r="G140" s="1" t="s">
        <v>923</v>
      </c>
      <c r="H140" s="6">
        <v>45197</v>
      </c>
      <c r="I140" s="7">
        <v>100000000</v>
      </c>
      <c r="J140" s="7">
        <v>80938400</v>
      </c>
      <c r="K140" s="7">
        <v>15389282.48</v>
      </c>
      <c r="L140" s="7">
        <v>-23056828.539999999</v>
      </c>
      <c r="M140" s="7">
        <f>Table1[[#This Row],[Profit (EBIT)]] * (1 - 11%)</f>
        <v>-20520577.400600001</v>
      </c>
      <c r="N140" s="9">
        <f>Table1[[#This Row],[Net Sales Actual]]/Table1[[#This Row],[Net Sales Target]]*100%</f>
        <v>0.80938399999999999</v>
      </c>
      <c r="O140" s="9" t="str">
        <f>IF(Table1[[#This Row],[% Achievement]]&gt;=100%, "Achieved",
 IF(Table1[[#This Row],[% Achievement]]&gt;=50%, "Almost Achieve",
 IF(Table1[[#This Row],[% Achievement]]&gt;=0, "Needs Improvement",
 "Bad")))</f>
        <v>Almost Achieve</v>
      </c>
      <c r="P140" s="7">
        <f>Table1[[#This Row],[Net Sales Actual]] - Table1[[#This Row],[Net Sales Target]]</f>
        <v>-19061600</v>
      </c>
      <c r="Q140" s="7" t="str">
        <f>IF(Table1[[#This Row],[Profit]] &gt; 0, "Profit", "Loss")</f>
        <v>Loss</v>
      </c>
      <c r="R140" s="9">
        <f>Table1[[#This Row],[Salary Cost]]/Table1[[#This Row],[Net Sales Actual]]</f>
        <v>0.19013573878406295</v>
      </c>
      <c r="S140" s="9" t="str">
        <f>IF(Table1[[#This Row],[Salary Ratio]] &lt; 0.15, "Efficient",
 IF(Table1[[#This Row],[Salary Ratio]] &lt;= 0.25, "Needs Attention",
 "Too High"))</f>
        <v>Needs Attention</v>
      </c>
      <c r="T140" s="9">
        <f>Table1[[#This Row],[Profit (EBIT)]]/Table1[[#This Row],[Net Sales Actual]]</f>
        <v>-0.28486884519585265</v>
      </c>
      <c r="U140" s="7" t="str">
        <f>IF(Table1[[#This Row],[Profit Ratio]] &gt; 0.15, "Healthy",
 IF(Table1[[#This Row],[Profit Ratio]] &gt;= 0.05, "Moderate",
 "Low"))</f>
        <v>Low</v>
      </c>
      <c r="V140" s="7">
        <f ca="1">DATEDIF(Table1[[#This Row],[Store Open Date]], TODAY(), "d")</f>
        <v>735</v>
      </c>
      <c r="W140" s="7">
        <f ca="1">INT(Table1[[#This Row],[Store Age (Days)]] / 30)</f>
        <v>24</v>
      </c>
      <c r="X140" s="7" t="str">
        <f ca="1">IF(Table1[[#This Row],[Store Age (Months)]] &lt; 12, "&lt;12",
 IF(Table1[[#This Row],[Store Age (Months)]] &lt; 24, "12–24",
 "&gt;24"))</f>
        <v>&gt;24</v>
      </c>
    </row>
    <row r="141" spans="1:24" x14ac:dyDescent="0.2">
      <c r="A141" s="4">
        <v>1</v>
      </c>
      <c r="B141" s="4" t="str">
        <f t="shared" si="2"/>
        <v>January</v>
      </c>
      <c r="C141" s="1" t="s">
        <v>148</v>
      </c>
      <c r="D141" s="1" t="s">
        <v>1068</v>
      </c>
      <c r="E141" s="1" t="s">
        <v>589</v>
      </c>
      <c r="F141" s="1" t="s">
        <v>898</v>
      </c>
      <c r="G141" s="1" t="s">
        <v>923</v>
      </c>
      <c r="H141" s="6">
        <v>45448</v>
      </c>
      <c r="I141" s="7">
        <v>235434681</v>
      </c>
      <c r="J141" s="7">
        <v>259063496</v>
      </c>
      <c r="K141" s="7">
        <v>40208606</v>
      </c>
      <c r="L141" s="7">
        <v>12807061</v>
      </c>
      <c r="M141" s="7">
        <f>Table1[[#This Row],[Profit (EBIT)]] * (1 - 11%)</f>
        <v>11398284.290000001</v>
      </c>
      <c r="N141" s="9">
        <f>Table1[[#This Row],[Net Sales Actual]]/Table1[[#This Row],[Net Sales Target]]*100%</f>
        <v>1.1003625077649457</v>
      </c>
      <c r="O141" s="9" t="str">
        <f>IF(Table1[[#This Row],[% Achievement]]&gt;=100%, "Achieved",
 IF(Table1[[#This Row],[% Achievement]]&gt;=50%, "Almost Achieve",
 IF(Table1[[#This Row],[% Achievement]]&gt;=0, "Needs Improvement",
 "Bad")))</f>
        <v>Achieved</v>
      </c>
      <c r="P141" s="7">
        <f>Table1[[#This Row],[Net Sales Actual]] - Table1[[#This Row],[Net Sales Target]]</f>
        <v>23628815</v>
      </c>
      <c r="Q141" s="7" t="str">
        <f>IF(Table1[[#This Row],[Profit]] &gt; 0, "Profit", "Loss")</f>
        <v>Profit</v>
      </c>
      <c r="R141" s="9">
        <f>Table1[[#This Row],[Salary Cost]]/Table1[[#This Row],[Net Sales Actual]]</f>
        <v>0.15520753259656467</v>
      </c>
      <c r="S141" s="9" t="str">
        <f>IF(Table1[[#This Row],[Salary Ratio]] &lt; 0.15, "Efficient",
 IF(Table1[[#This Row],[Salary Ratio]] &lt;= 0.25, "Needs Attention",
 "Too High"))</f>
        <v>Needs Attention</v>
      </c>
      <c r="T141" s="9">
        <f>Table1[[#This Row],[Profit (EBIT)]]/Table1[[#This Row],[Net Sales Actual]]</f>
        <v>4.9435992325217441E-2</v>
      </c>
      <c r="U141" s="7" t="str">
        <f>IF(Table1[[#This Row],[Profit Ratio]] &gt; 0.15, "Healthy",
 IF(Table1[[#This Row],[Profit Ratio]] &gt;= 0.05, "Moderate",
 "Low"))</f>
        <v>Low</v>
      </c>
      <c r="V141" s="7">
        <f ca="1">DATEDIF(Table1[[#This Row],[Store Open Date]], TODAY(), "d")</f>
        <v>484</v>
      </c>
      <c r="W141" s="7">
        <f ca="1">INT(Table1[[#This Row],[Store Age (Days)]] / 30)</f>
        <v>16</v>
      </c>
      <c r="X141" s="7" t="str">
        <f ca="1">IF(Table1[[#This Row],[Store Age (Months)]] &lt; 12, "&lt;12",
 IF(Table1[[#This Row],[Store Age (Months)]] &lt; 24, "12–24",
 "&gt;24"))</f>
        <v>12–24</v>
      </c>
    </row>
    <row r="142" spans="1:24" x14ac:dyDescent="0.2">
      <c r="A142" s="4">
        <v>1</v>
      </c>
      <c r="B142" s="4" t="str">
        <f t="shared" si="2"/>
        <v>January</v>
      </c>
      <c r="C142" s="1" t="s">
        <v>149</v>
      </c>
      <c r="D142" s="1" t="s">
        <v>1069</v>
      </c>
      <c r="E142" s="1" t="s">
        <v>590</v>
      </c>
      <c r="F142" s="1" t="s">
        <v>897</v>
      </c>
      <c r="G142" s="1" t="s">
        <v>923</v>
      </c>
      <c r="H142" s="6">
        <v>45260</v>
      </c>
      <c r="I142" s="7">
        <v>103903623</v>
      </c>
      <c r="J142" s="7">
        <v>94408350</v>
      </c>
      <c r="K142" s="7">
        <v>17632119.16</v>
      </c>
      <c r="L142" s="7">
        <v>-23757458.550000001</v>
      </c>
      <c r="M142" s="7">
        <f>Table1[[#This Row],[Profit (EBIT)]] * (1 - 11%)</f>
        <v>-21144138.109500002</v>
      </c>
      <c r="N142" s="9">
        <f>Table1[[#This Row],[Net Sales Actual]]/Table1[[#This Row],[Net Sales Target]]*100%</f>
        <v>0.90861461106125241</v>
      </c>
      <c r="O142" s="9" t="str">
        <f>IF(Table1[[#This Row],[% Achievement]]&gt;=100%, "Achieved",
 IF(Table1[[#This Row],[% Achievement]]&gt;=50%, "Almost Achieve",
 IF(Table1[[#This Row],[% Achievement]]&gt;=0, "Needs Improvement",
 "Bad")))</f>
        <v>Almost Achieve</v>
      </c>
      <c r="P142" s="7">
        <f>Table1[[#This Row],[Net Sales Actual]] - Table1[[#This Row],[Net Sales Target]]</f>
        <v>-9495273</v>
      </c>
      <c r="Q142" s="7" t="str">
        <f>IF(Table1[[#This Row],[Profit]] &gt; 0, "Profit", "Loss")</f>
        <v>Loss</v>
      </c>
      <c r="R142" s="9">
        <f>Table1[[#This Row],[Salary Cost]]/Table1[[#This Row],[Net Sales Actual]]</f>
        <v>0.18676440336050784</v>
      </c>
      <c r="S142" s="9" t="str">
        <f>IF(Table1[[#This Row],[Salary Ratio]] &lt; 0.15, "Efficient",
 IF(Table1[[#This Row],[Salary Ratio]] &lt;= 0.25, "Needs Attention",
 "Too High"))</f>
        <v>Needs Attention</v>
      </c>
      <c r="T142" s="9">
        <f>Table1[[#This Row],[Profit (EBIT)]]/Table1[[#This Row],[Net Sales Actual]]</f>
        <v>-0.25164573419618075</v>
      </c>
      <c r="U142" s="7" t="str">
        <f>IF(Table1[[#This Row],[Profit Ratio]] &gt; 0.15, "Healthy",
 IF(Table1[[#This Row],[Profit Ratio]] &gt;= 0.05, "Moderate",
 "Low"))</f>
        <v>Low</v>
      </c>
      <c r="V142" s="7">
        <f ca="1">DATEDIF(Table1[[#This Row],[Store Open Date]], TODAY(), "d")</f>
        <v>672</v>
      </c>
      <c r="W142" s="7">
        <f ca="1">INT(Table1[[#This Row],[Store Age (Days)]] / 30)</f>
        <v>22</v>
      </c>
      <c r="X142" s="7" t="str">
        <f ca="1">IF(Table1[[#This Row],[Store Age (Months)]] &lt; 12, "&lt;12",
 IF(Table1[[#This Row],[Store Age (Months)]] &lt; 24, "12–24",
 "&gt;24"))</f>
        <v>12–24</v>
      </c>
    </row>
    <row r="143" spans="1:24" x14ac:dyDescent="0.2">
      <c r="A143" s="4">
        <v>1</v>
      </c>
      <c r="B143" s="4" t="str">
        <f t="shared" si="2"/>
        <v>January</v>
      </c>
      <c r="C143" s="1" t="s">
        <v>150</v>
      </c>
      <c r="D143" s="1" t="s">
        <v>1070</v>
      </c>
      <c r="E143" s="1" t="s">
        <v>591</v>
      </c>
      <c r="F143" s="1" t="s">
        <v>897</v>
      </c>
      <c r="G143" s="1" t="s">
        <v>923</v>
      </c>
      <c r="H143" s="6">
        <v>45133</v>
      </c>
      <c r="I143" s="7">
        <v>138538164</v>
      </c>
      <c r="J143" s="7">
        <v>148601250</v>
      </c>
      <c r="K143" s="7">
        <v>23701309.5</v>
      </c>
      <c r="L143" s="7">
        <v>-7351292.6000000006</v>
      </c>
      <c r="M143" s="7">
        <f>Table1[[#This Row],[Profit (EBIT)]] * (1 - 11%)</f>
        <v>-6542650.4140000008</v>
      </c>
      <c r="N143" s="9">
        <f>Table1[[#This Row],[Net Sales Actual]]/Table1[[#This Row],[Net Sales Target]]*100%</f>
        <v>1.0726376451762418</v>
      </c>
      <c r="O143" s="9" t="str">
        <f>IF(Table1[[#This Row],[% Achievement]]&gt;=100%, "Achieved",
 IF(Table1[[#This Row],[% Achievement]]&gt;=50%, "Almost Achieve",
 IF(Table1[[#This Row],[% Achievement]]&gt;=0, "Needs Improvement",
 "Bad")))</f>
        <v>Achieved</v>
      </c>
      <c r="P143" s="7">
        <f>Table1[[#This Row],[Net Sales Actual]] - Table1[[#This Row],[Net Sales Target]]</f>
        <v>10063086</v>
      </c>
      <c r="Q143" s="7" t="str">
        <f>IF(Table1[[#This Row],[Profit]] &gt; 0, "Profit", "Loss")</f>
        <v>Loss</v>
      </c>
      <c r="R143" s="9">
        <f>Table1[[#This Row],[Salary Cost]]/Table1[[#This Row],[Net Sales Actual]]</f>
        <v>0.15949603048426578</v>
      </c>
      <c r="S143" s="9" t="str">
        <f>IF(Table1[[#This Row],[Salary Ratio]] &lt; 0.15, "Efficient",
 IF(Table1[[#This Row],[Salary Ratio]] &lt;= 0.25, "Needs Attention",
 "Too High"))</f>
        <v>Needs Attention</v>
      </c>
      <c r="T143" s="9">
        <f>Table1[[#This Row],[Profit (EBIT)]]/Table1[[#This Row],[Net Sales Actual]]</f>
        <v>-4.9469924378159676E-2</v>
      </c>
      <c r="U143" s="7" t="str">
        <f>IF(Table1[[#This Row],[Profit Ratio]] &gt; 0.15, "Healthy",
 IF(Table1[[#This Row],[Profit Ratio]] &gt;= 0.05, "Moderate",
 "Low"))</f>
        <v>Low</v>
      </c>
      <c r="V143" s="7">
        <f ca="1">DATEDIF(Table1[[#This Row],[Store Open Date]], TODAY(), "d")</f>
        <v>799</v>
      </c>
      <c r="W143" s="7">
        <f ca="1">INT(Table1[[#This Row],[Store Age (Days)]] / 30)</f>
        <v>26</v>
      </c>
      <c r="X143" s="7" t="str">
        <f ca="1">IF(Table1[[#This Row],[Store Age (Months)]] &lt; 12, "&lt;12",
 IF(Table1[[#This Row],[Store Age (Months)]] &lt; 24, "12–24",
 "&gt;24"))</f>
        <v>&gt;24</v>
      </c>
    </row>
    <row r="144" spans="1:24" x14ac:dyDescent="0.2">
      <c r="A144" s="4">
        <v>1</v>
      </c>
      <c r="B144" s="4" t="str">
        <f t="shared" si="2"/>
        <v>January</v>
      </c>
      <c r="C144" s="1" t="s">
        <v>151</v>
      </c>
      <c r="D144" s="1" t="s">
        <v>1071</v>
      </c>
      <c r="E144" s="1" t="s">
        <v>592</v>
      </c>
      <c r="F144" s="1" t="s">
        <v>897</v>
      </c>
      <c r="G144" s="1" t="s">
        <v>923</v>
      </c>
      <c r="H144" s="6">
        <v>45160</v>
      </c>
      <c r="I144" s="7">
        <v>103903624</v>
      </c>
      <c r="J144" s="7">
        <v>89856550</v>
      </c>
      <c r="K144" s="7">
        <v>18742715.620000001</v>
      </c>
      <c r="L144" s="7">
        <v>-18293254.07</v>
      </c>
      <c r="M144" s="7">
        <f>Table1[[#This Row],[Profit (EBIT)]] * (1 - 11%)</f>
        <v>-16280996.122300001</v>
      </c>
      <c r="N144" s="9">
        <f>Table1[[#This Row],[Net Sales Actual]]/Table1[[#This Row],[Net Sales Target]]*100%</f>
        <v>0.86480669817637934</v>
      </c>
      <c r="O144" s="9" t="str">
        <f>IF(Table1[[#This Row],[% Achievement]]&gt;=100%, "Achieved",
 IF(Table1[[#This Row],[% Achievement]]&gt;=50%, "Almost Achieve",
 IF(Table1[[#This Row],[% Achievement]]&gt;=0, "Needs Improvement",
 "Bad")))</f>
        <v>Almost Achieve</v>
      </c>
      <c r="P144" s="7">
        <f>Table1[[#This Row],[Net Sales Actual]] - Table1[[#This Row],[Net Sales Target]]</f>
        <v>-14047074</v>
      </c>
      <c r="Q144" s="7" t="str">
        <f>IF(Table1[[#This Row],[Profit]] &gt; 0, "Profit", "Loss")</f>
        <v>Loss</v>
      </c>
      <c r="R144" s="9">
        <f>Table1[[#This Row],[Salary Cost]]/Table1[[#This Row],[Net Sales Actual]]</f>
        <v>0.20858485686352304</v>
      </c>
      <c r="S144" s="9" t="str">
        <f>IF(Table1[[#This Row],[Salary Ratio]] &lt; 0.15, "Efficient",
 IF(Table1[[#This Row],[Salary Ratio]] &lt;= 0.25, "Needs Attention",
 "Too High"))</f>
        <v>Needs Attention</v>
      </c>
      <c r="T144" s="9">
        <f>Table1[[#This Row],[Profit (EBIT)]]/Table1[[#This Row],[Net Sales Actual]]</f>
        <v>-0.20358286702527528</v>
      </c>
      <c r="U144" s="7" t="str">
        <f>IF(Table1[[#This Row],[Profit Ratio]] &gt; 0.15, "Healthy",
 IF(Table1[[#This Row],[Profit Ratio]] &gt;= 0.05, "Moderate",
 "Low"))</f>
        <v>Low</v>
      </c>
      <c r="V144" s="7">
        <f ca="1">DATEDIF(Table1[[#This Row],[Store Open Date]], TODAY(), "d")</f>
        <v>772</v>
      </c>
      <c r="W144" s="7">
        <f ca="1">INT(Table1[[#This Row],[Store Age (Days)]] / 30)</f>
        <v>25</v>
      </c>
      <c r="X144" s="7" t="str">
        <f ca="1">IF(Table1[[#This Row],[Store Age (Months)]] &lt; 12, "&lt;12",
 IF(Table1[[#This Row],[Store Age (Months)]] &lt; 24, "12–24",
 "&gt;24"))</f>
        <v>&gt;24</v>
      </c>
    </row>
    <row r="145" spans="1:24" x14ac:dyDescent="0.2">
      <c r="A145" s="4">
        <v>1</v>
      </c>
      <c r="B145" s="4" t="str">
        <f t="shared" si="2"/>
        <v>January</v>
      </c>
      <c r="C145" s="1" t="s">
        <v>152</v>
      </c>
      <c r="D145" s="1" t="s">
        <v>1072</v>
      </c>
      <c r="E145" s="1" t="s">
        <v>593</v>
      </c>
      <c r="F145" s="1" t="s">
        <v>897</v>
      </c>
      <c r="G145" s="1" t="s">
        <v>923</v>
      </c>
      <c r="H145" s="6">
        <v>45256</v>
      </c>
      <c r="I145" s="7">
        <v>121220894</v>
      </c>
      <c r="J145" s="7">
        <v>116770750</v>
      </c>
      <c r="K145" s="7">
        <v>13643508.08</v>
      </c>
      <c r="L145" s="7">
        <v>-3642002.6299999934</v>
      </c>
      <c r="M145" s="7">
        <f>Table1[[#This Row],[Profit (EBIT)]] * (1 - 11%)</f>
        <v>-3241382.340699994</v>
      </c>
      <c r="N145" s="9">
        <f>Table1[[#This Row],[Net Sales Actual]]/Table1[[#This Row],[Net Sales Target]]*100%</f>
        <v>0.96328896897922567</v>
      </c>
      <c r="O145" s="9" t="str">
        <f>IF(Table1[[#This Row],[% Achievement]]&gt;=100%, "Achieved",
 IF(Table1[[#This Row],[% Achievement]]&gt;=50%, "Almost Achieve",
 IF(Table1[[#This Row],[% Achievement]]&gt;=0, "Needs Improvement",
 "Bad")))</f>
        <v>Almost Achieve</v>
      </c>
      <c r="P145" s="7">
        <f>Table1[[#This Row],[Net Sales Actual]] - Table1[[#This Row],[Net Sales Target]]</f>
        <v>-4450144</v>
      </c>
      <c r="Q145" s="7" t="str">
        <f>IF(Table1[[#This Row],[Profit]] &gt; 0, "Profit", "Loss")</f>
        <v>Loss</v>
      </c>
      <c r="R145" s="9">
        <f>Table1[[#This Row],[Salary Cost]]/Table1[[#This Row],[Net Sales Actual]]</f>
        <v>0.11684011689571233</v>
      </c>
      <c r="S145" s="9" t="str">
        <f>IF(Table1[[#This Row],[Salary Ratio]] &lt; 0.15, "Efficient",
 IF(Table1[[#This Row],[Salary Ratio]] &lt;= 0.25, "Needs Attention",
 "Too High"))</f>
        <v>Efficient</v>
      </c>
      <c r="T145" s="9">
        <f>Table1[[#This Row],[Profit (EBIT)]]/Table1[[#This Row],[Net Sales Actual]]</f>
        <v>-3.1189340053052614E-2</v>
      </c>
      <c r="U145" s="7" t="str">
        <f>IF(Table1[[#This Row],[Profit Ratio]] &gt; 0.15, "Healthy",
 IF(Table1[[#This Row],[Profit Ratio]] &gt;= 0.05, "Moderate",
 "Low"))</f>
        <v>Low</v>
      </c>
      <c r="V145" s="7">
        <f ca="1">DATEDIF(Table1[[#This Row],[Store Open Date]], TODAY(), "d")</f>
        <v>676</v>
      </c>
      <c r="W145" s="7">
        <f ca="1">INT(Table1[[#This Row],[Store Age (Days)]] / 30)</f>
        <v>22</v>
      </c>
      <c r="X145" s="7" t="str">
        <f ca="1">IF(Table1[[#This Row],[Store Age (Months)]] &lt; 12, "&lt;12",
 IF(Table1[[#This Row],[Store Age (Months)]] &lt; 24, "12–24",
 "&gt;24"))</f>
        <v>12–24</v>
      </c>
    </row>
    <row r="146" spans="1:24" x14ac:dyDescent="0.2">
      <c r="A146" s="4">
        <v>1</v>
      </c>
      <c r="B146" s="4" t="str">
        <f t="shared" si="2"/>
        <v>January</v>
      </c>
      <c r="C146" s="1" t="s">
        <v>153</v>
      </c>
      <c r="D146" s="1" t="s">
        <v>1073</v>
      </c>
      <c r="E146" s="1" t="s">
        <v>594</v>
      </c>
      <c r="F146" s="1" t="s">
        <v>900</v>
      </c>
      <c r="G146" s="1" t="s">
        <v>923</v>
      </c>
      <c r="H146" s="6">
        <v>45236</v>
      </c>
      <c r="I146" s="7">
        <v>180000000</v>
      </c>
      <c r="J146" s="7">
        <v>146526650</v>
      </c>
      <c r="K146" s="7">
        <v>19028269.739999998</v>
      </c>
      <c r="L146" s="7">
        <v>-8552680.6699999943</v>
      </c>
      <c r="M146" s="7">
        <f>Table1[[#This Row],[Profit (EBIT)]] * (1 - 11%)</f>
        <v>-7611885.7962999949</v>
      </c>
      <c r="N146" s="9">
        <f>Table1[[#This Row],[Net Sales Actual]]/Table1[[#This Row],[Net Sales Target]]*100%</f>
        <v>0.81403694444444441</v>
      </c>
      <c r="O146" s="9" t="str">
        <f>IF(Table1[[#This Row],[% Achievement]]&gt;=100%, "Achieved",
 IF(Table1[[#This Row],[% Achievement]]&gt;=50%, "Almost Achieve",
 IF(Table1[[#This Row],[% Achievement]]&gt;=0, "Needs Improvement",
 "Bad")))</f>
        <v>Almost Achieve</v>
      </c>
      <c r="P146" s="7">
        <f>Table1[[#This Row],[Net Sales Actual]] - Table1[[#This Row],[Net Sales Target]]</f>
        <v>-33473350</v>
      </c>
      <c r="Q146" s="7" t="str">
        <f>IF(Table1[[#This Row],[Profit]] &gt; 0, "Profit", "Loss")</f>
        <v>Loss</v>
      </c>
      <c r="R146" s="9">
        <f>Table1[[#This Row],[Salary Cost]]/Table1[[#This Row],[Net Sales Actual]]</f>
        <v>0.12986217688045143</v>
      </c>
      <c r="S146" s="9" t="str">
        <f>IF(Table1[[#This Row],[Salary Ratio]] &lt; 0.15, "Efficient",
 IF(Table1[[#This Row],[Salary Ratio]] &lt;= 0.25, "Needs Attention",
 "Too High"))</f>
        <v>Efficient</v>
      </c>
      <c r="T146" s="9">
        <f>Table1[[#This Row],[Profit (EBIT)]]/Table1[[#This Row],[Net Sales Actual]]</f>
        <v>-5.8369454771538105E-2</v>
      </c>
      <c r="U146" s="7" t="str">
        <f>IF(Table1[[#This Row],[Profit Ratio]] &gt; 0.15, "Healthy",
 IF(Table1[[#This Row],[Profit Ratio]] &gt;= 0.05, "Moderate",
 "Low"))</f>
        <v>Low</v>
      </c>
      <c r="V146" s="7">
        <f ca="1">DATEDIF(Table1[[#This Row],[Store Open Date]], TODAY(), "d")</f>
        <v>696</v>
      </c>
      <c r="W146" s="7">
        <f ca="1">INT(Table1[[#This Row],[Store Age (Days)]] / 30)</f>
        <v>23</v>
      </c>
      <c r="X146" s="7" t="str">
        <f ca="1">IF(Table1[[#This Row],[Store Age (Months)]] &lt; 12, "&lt;12",
 IF(Table1[[#This Row],[Store Age (Months)]] &lt; 24, "12–24",
 "&gt;24"))</f>
        <v>12–24</v>
      </c>
    </row>
    <row r="147" spans="1:24" x14ac:dyDescent="0.2">
      <c r="A147" s="4">
        <v>1</v>
      </c>
      <c r="B147" s="4" t="str">
        <f t="shared" si="2"/>
        <v>January</v>
      </c>
      <c r="C147" s="1" t="s">
        <v>154</v>
      </c>
      <c r="D147" s="1" t="s">
        <v>1074</v>
      </c>
      <c r="E147" s="1" t="s">
        <v>595</v>
      </c>
      <c r="F147" s="1" t="s">
        <v>900</v>
      </c>
      <c r="G147" s="1" t="s">
        <v>923</v>
      </c>
      <c r="H147" s="6">
        <v>44898</v>
      </c>
      <c r="I147" s="7">
        <v>172500000</v>
      </c>
      <c r="J147" s="7">
        <v>144085700</v>
      </c>
      <c r="K147" s="7">
        <v>21618603.59</v>
      </c>
      <c r="L147" s="7">
        <v>-9496385.5199999958</v>
      </c>
      <c r="M147" s="7">
        <f>Table1[[#This Row],[Profit (EBIT)]] * (1 - 11%)</f>
        <v>-8451783.1127999965</v>
      </c>
      <c r="N147" s="9">
        <f>Table1[[#This Row],[Net Sales Actual]]/Table1[[#This Row],[Net Sales Target]]*100%</f>
        <v>0.83527942028985502</v>
      </c>
      <c r="O147" s="9" t="str">
        <f>IF(Table1[[#This Row],[% Achievement]]&gt;=100%, "Achieved",
 IF(Table1[[#This Row],[% Achievement]]&gt;=50%, "Almost Achieve",
 IF(Table1[[#This Row],[% Achievement]]&gt;=0, "Needs Improvement",
 "Bad")))</f>
        <v>Almost Achieve</v>
      </c>
      <c r="P147" s="7">
        <f>Table1[[#This Row],[Net Sales Actual]] - Table1[[#This Row],[Net Sales Target]]</f>
        <v>-28414300</v>
      </c>
      <c r="Q147" s="7" t="str">
        <f>IF(Table1[[#This Row],[Profit]] &gt; 0, "Profit", "Loss")</f>
        <v>Loss</v>
      </c>
      <c r="R147" s="9">
        <f>Table1[[#This Row],[Salary Cost]]/Table1[[#This Row],[Net Sales Actual]]</f>
        <v>0.15003989701962095</v>
      </c>
      <c r="S147" s="9" t="str">
        <f>IF(Table1[[#This Row],[Salary Ratio]] &lt; 0.15, "Efficient",
 IF(Table1[[#This Row],[Salary Ratio]] &lt;= 0.25, "Needs Attention",
 "Too High"))</f>
        <v>Needs Attention</v>
      </c>
      <c r="T147" s="9">
        <f>Table1[[#This Row],[Profit (EBIT)]]/Table1[[#This Row],[Net Sales Actual]]</f>
        <v>-6.590789731389024E-2</v>
      </c>
      <c r="U147" s="7" t="str">
        <f>IF(Table1[[#This Row],[Profit Ratio]] &gt; 0.15, "Healthy",
 IF(Table1[[#This Row],[Profit Ratio]] &gt;= 0.05, "Moderate",
 "Low"))</f>
        <v>Low</v>
      </c>
      <c r="V147" s="7">
        <f ca="1">DATEDIF(Table1[[#This Row],[Store Open Date]], TODAY(), "d")</f>
        <v>1034</v>
      </c>
      <c r="W147" s="7">
        <f ca="1">INT(Table1[[#This Row],[Store Age (Days)]] / 30)</f>
        <v>34</v>
      </c>
      <c r="X147" s="7" t="str">
        <f ca="1">IF(Table1[[#This Row],[Store Age (Months)]] &lt; 12, "&lt;12",
 IF(Table1[[#This Row],[Store Age (Months)]] &lt; 24, "12–24",
 "&gt;24"))</f>
        <v>&gt;24</v>
      </c>
    </row>
    <row r="148" spans="1:24" x14ac:dyDescent="0.2">
      <c r="A148" s="4">
        <v>1</v>
      </c>
      <c r="B148" s="4" t="str">
        <f t="shared" si="2"/>
        <v>January</v>
      </c>
      <c r="C148" s="1" t="s">
        <v>155</v>
      </c>
      <c r="D148" s="1" t="s">
        <v>1075</v>
      </c>
      <c r="E148" s="1" t="s">
        <v>596</v>
      </c>
      <c r="F148" s="1" t="s">
        <v>900</v>
      </c>
      <c r="G148" s="1" t="s">
        <v>923</v>
      </c>
      <c r="H148" s="6">
        <v>45017</v>
      </c>
      <c r="I148" s="7">
        <v>120000000</v>
      </c>
      <c r="J148" s="7">
        <v>110204250</v>
      </c>
      <c r="K148" s="7">
        <v>19501778.079999998</v>
      </c>
      <c r="L148" s="7">
        <v>-14994187.73</v>
      </c>
      <c r="M148" s="7">
        <f>Table1[[#This Row],[Profit (EBIT)]] * (1 - 11%)</f>
        <v>-13344827.079700001</v>
      </c>
      <c r="N148" s="9">
        <f>Table1[[#This Row],[Net Sales Actual]]/Table1[[#This Row],[Net Sales Target]]*100%</f>
        <v>0.91836874999999996</v>
      </c>
      <c r="O148" s="9" t="str">
        <f>IF(Table1[[#This Row],[% Achievement]]&gt;=100%, "Achieved",
 IF(Table1[[#This Row],[% Achievement]]&gt;=50%, "Almost Achieve",
 IF(Table1[[#This Row],[% Achievement]]&gt;=0, "Needs Improvement",
 "Bad")))</f>
        <v>Almost Achieve</v>
      </c>
      <c r="P148" s="7">
        <f>Table1[[#This Row],[Net Sales Actual]] - Table1[[#This Row],[Net Sales Target]]</f>
        <v>-9795750</v>
      </c>
      <c r="Q148" s="7" t="str">
        <f>IF(Table1[[#This Row],[Profit]] &gt; 0, "Profit", "Loss")</f>
        <v>Loss</v>
      </c>
      <c r="R148" s="9">
        <f>Table1[[#This Row],[Salary Cost]]/Table1[[#This Row],[Net Sales Actual]]</f>
        <v>0.17696030851804714</v>
      </c>
      <c r="S148" s="9" t="str">
        <f>IF(Table1[[#This Row],[Salary Ratio]] &lt; 0.15, "Efficient",
 IF(Table1[[#This Row],[Salary Ratio]] &lt;= 0.25, "Needs Attention",
 "Too High"))</f>
        <v>Needs Attention</v>
      </c>
      <c r="T148" s="9">
        <f>Table1[[#This Row],[Profit (EBIT)]]/Table1[[#This Row],[Net Sales Actual]]</f>
        <v>-0.1360581622759558</v>
      </c>
      <c r="U148" s="7" t="str">
        <f>IF(Table1[[#This Row],[Profit Ratio]] &gt; 0.15, "Healthy",
 IF(Table1[[#This Row],[Profit Ratio]] &gt;= 0.05, "Moderate",
 "Low"))</f>
        <v>Low</v>
      </c>
      <c r="V148" s="7">
        <f ca="1">DATEDIF(Table1[[#This Row],[Store Open Date]], TODAY(), "d")</f>
        <v>915</v>
      </c>
      <c r="W148" s="7">
        <f ca="1">INT(Table1[[#This Row],[Store Age (Days)]] / 30)</f>
        <v>30</v>
      </c>
      <c r="X148" s="7" t="str">
        <f ca="1">IF(Table1[[#This Row],[Store Age (Months)]] &lt; 12, "&lt;12",
 IF(Table1[[#This Row],[Store Age (Months)]] &lt; 24, "12–24",
 "&gt;24"))</f>
        <v>&gt;24</v>
      </c>
    </row>
    <row r="149" spans="1:24" x14ac:dyDescent="0.2">
      <c r="A149" s="4">
        <v>1</v>
      </c>
      <c r="B149" s="4" t="str">
        <f t="shared" si="2"/>
        <v>January</v>
      </c>
      <c r="C149" s="1" t="s">
        <v>156</v>
      </c>
      <c r="D149" s="1" t="s">
        <v>1076</v>
      </c>
      <c r="E149" s="1" t="s">
        <v>597</v>
      </c>
      <c r="F149" s="1" t="s">
        <v>900</v>
      </c>
      <c r="G149" s="1" t="s">
        <v>923</v>
      </c>
      <c r="H149" s="6">
        <v>45101</v>
      </c>
      <c r="I149" s="7">
        <v>227500000</v>
      </c>
      <c r="J149" s="7">
        <v>184632900</v>
      </c>
      <c r="K149" s="7">
        <v>26040085.620000001</v>
      </c>
      <c r="L149" s="7">
        <v>-9668300.1699999906</v>
      </c>
      <c r="M149" s="7">
        <f>Table1[[#This Row],[Profit (EBIT)]] * (1 - 11%)</f>
        <v>-8604787.1512999926</v>
      </c>
      <c r="N149" s="9">
        <f>Table1[[#This Row],[Net Sales Actual]]/Table1[[#This Row],[Net Sales Target]]*100%</f>
        <v>0.8115731868131868</v>
      </c>
      <c r="O149" s="9" t="str">
        <f>IF(Table1[[#This Row],[% Achievement]]&gt;=100%, "Achieved",
 IF(Table1[[#This Row],[% Achievement]]&gt;=50%, "Almost Achieve",
 IF(Table1[[#This Row],[% Achievement]]&gt;=0, "Needs Improvement",
 "Bad")))</f>
        <v>Almost Achieve</v>
      </c>
      <c r="P149" s="7">
        <f>Table1[[#This Row],[Net Sales Actual]] - Table1[[#This Row],[Net Sales Target]]</f>
        <v>-42867100</v>
      </c>
      <c r="Q149" s="7" t="str">
        <f>IF(Table1[[#This Row],[Profit]] &gt; 0, "Profit", "Loss")</f>
        <v>Loss</v>
      </c>
      <c r="R149" s="9">
        <f>Table1[[#This Row],[Salary Cost]]/Table1[[#This Row],[Net Sales Actual]]</f>
        <v>0.14103708288176159</v>
      </c>
      <c r="S149" s="9" t="str">
        <f>IF(Table1[[#This Row],[Salary Ratio]] &lt; 0.15, "Efficient",
 IF(Table1[[#This Row],[Salary Ratio]] &lt;= 0.25, "Needs Attention",
 "Too High"))</f>
        <v>Efficient</v>
      </c>
      <c r="T149" s="9">
        <f>Table1[[#This Row],[Profit (EBIT)]]/Table1[[#This Row],[Net Sales Actual]]</f>
        <v>-5.2364991125633573E-2</v>
      </c>
      <c r="U149" s="7" t="str">
        <f>IF(Table1[[#This Row],[Profit Ratio]] &gt; 0.15, "Healthy",
 IF(Table1[[#This Row],[Profit Ratio]] &gt;= 0.05, "Moderate",
 "Low"))</f>
        <v>Low</v>
      </c>
      <c r="V149" s="7">
        <f ca="1">DATEDIF(Table1[[#This Row],[Store Open Date]], TODAY(), "d")</f>
        <v>831</v>
      </c>
      <c r="W149" s="7">
        <f ca="1">INT(Table1[[#This Row],[Store Age (Days)]] / 30)</f>
        <v>27</v>
      </c>
      <c r="X149" s="7" t="str">
        <f ca="1">IF(Table1[[#This Row],[Store Age (Months)]] &lt; 12, "&lt;12",
 IF(Table1[[#This Row],[Store Age (Months)]] &lt; 24, "12–24",
 "&gt;24"))</f>
        <v>&gt;24</v>
      </c>
    </row>
    <row r="150" spans="1:24" x14ac:dyDescent="0.2">
      <c r="A150" s="4">
        <v>1</v>
      </c>
      <c r="B150" s="4" t="str">
        <f t="shared" si="2"/>
        <v>January</v>
      </c>
      <c r="C150" s="1" t="s">
        <v>157</v>
      </c>
      <c r="D150" s="1" t="s">
        <v>1077</v>
      </c>
      <c r="E150" s="1" t="s">
        <v>598</v>
      </c>
      <c r="F150" s="1" t="s">
        <v>900</v>
      </c>
      <c r="G150" s="1" t="s">
        <v>923</v>
      </c>
      <c r="H150" s="6">
        <v>45033</v>
      </c>
      <c r="I150" s="7">
        <v>210000000</v>
      </c>
      <c r="J150" s="7">
        <v>173740550</v>
      </c>
      <c r="K150" s="7">
        <v>24412530.960000001</v>
      </c>
      <c r="L150" s="7">
        <v>3779586.0699999966</v>
      </c>
      <c r="M150" s="7">
        <f>Table1[[#This Row],[Profit (EBIT)]] * (1 - 11%)</f>
        <v>3363831.6022999971</v>
      </c>
      <c r="N150" s="9">
        <f>Table1[[#This Row],[Net Sales Actual]]/Table1[[#This Row],[Net Sales Target]]*100%</f>
        <v>0.82733595238095237</v>
      </c>
      <c r="O150" s="9" t="str">
        <f>IF(Table1[[#This Row],[% Achievement]]&gt;=100%, "Achieved",
 IF(Table1[[#This Row],[% Achievement]]&gt;=50%, "Almost Achieve",
 IF(Table1[[#This Row],[% Achievement]]&gt;=0, "Needs Improvement",
 "Bad")))</f>
        <v>Almost Achieve</v>
      </c>
      <c r="P150" s="7">
        <f>Table1[[#This Row],[Net Sales Actual]] - Table1[[#This Row],[Net Sales Target]]</f>
        <v>-36259450</v>
      </c>
      <c r="Q150" s="7" t="str">
        <f>IF(Table1[[#This Row],[Profit]] &gt; 0, "Profit", "Loss")</f>
        <v>Profit</v>
      </c>
      <c r="R150" s="9">
        <f>Table1[[#This Row],[Salary Cost]]/Table1[[#This Row],[Net Sales Actual]]</f>
        <v>0.14051141751306762</v>
      </c>
      <c r="S150" s="9" t="str">
        <f>IF(Table1[[#This Row],[Salary Ratio]] &lt; 0.15, "Efficient",
 IF(Table1[[#This Row],[Salary Ratio]] &lt;= 0.25, "Needs Attention",
 "Too High"))</f>
        <v>Efficient</v>
      </c>
      <c r="T150" s="9">
        <f>Table1[[#This Row],[Profit (EBIT)]]/Table1[[#This Row],[Net Sales Actual]]</f>
        <v>2.1754196530401202E-2</v>
      </c>
      <c r="U150" s="7" t="str">
        <f>IF(Table1[[#This Row],[Profit Ratio]] &gt; 0.15, "Healthy",
 IF(Table1[[#This Row],[Profit Ratio]] &gt;= 0.05, "Moderate",
 "Low"))</f>
        <v>Low</v>
      </c>
      <c r="V150" s="7">
        <f ca="1">DATEDIF(Table1[[#This Row],[Store Open Date]], TODAY(), "d")</f>
        <v>899</v>
      </c>
      <c r="W150" s="7">
        <f ca="1">INT(Table1[[#This Row],[Store Age (Days)]] / 30)</f>
        <v>29</v>
      </c>
      <c r="X150" s="7" t="str">
        <f ca="1">IF(Table1[[#This Row],[Store Age (Months)]] &lt; 12, "&lt;12",
 IF(Table1[[#This Row],[Store Age (Months)]] &lt; 24, "12–24",
 "&gt;24"))</f>
        <v>&gt;24</v>
      </c>
    </row>
    <row r="151" spans="1:24" x14ac:dyDescent="0.2">
      <c r="A151" s="4">
        <v>1</v>
      </c>
      <c r="B151" s="4" t="str">
        <f t="shared" si="2"/>
        <v>January</v>
      </c>
      <c r="C151" s="1" t="s">
        <v>158</v>
      </c>
      <c r="D151" s="1" t="s">
        <v>1078</v>
      </c>
      <c r="E151" s="1" t="s">
        <v>599</v>
      </c>
      <c r="F151" s="1" t="s">
        <v>900</v>
      </c>
      <c r="G151" s="1" t="s">
        <v>923</v>
      </c>
      <c r="H151" s="6">
        <v>45072</v>
      </c>
      <c r="I151" s="7">
        <v>150000000</v>
      </c>
      <c r="J151" s="7">
        <v>123877350</v>
      </c>
      <c r="K151" s="7">
        <v>17405934.059999999</v>
      </c>
      <c r="L151" s="7">
        <v>1208442.4500000095</v>
      </c>
      <c r="M151" s="7">
        <f>Table1[[#This Row],[Profit (EBIT)]] * (1 - 11%)</f>
        <v>1075513.7805000085</v>
      </c>
      <c r="N151" s="9">
        <f>Table1[[#This Row],[Net Sales Actual]]/Table1[[#This Row],[Net Sales Target]]*100%</f>
        <v>0.82584900000000006</v>
      </c>
      <c r="O151" s="9" t="str">
        <f>IF(Table1[[#This Row],[% Achievement]]&gt;=100%, "Achieved",
 IF(Table1[[#This Row],[% Achievement]]&gt;=50%, "Almost Achieve",
 IF(Table1[[#This Row],[% Achievement]]&gt;=0, "Needs Improvement",
 "Bad")))</f>
        <v>Almost Achieve</v>
      </c>
      <c r="P151" s="7">
        <f>Table1[[#This Row],[Net Sales Actual]] - Table1[[#This Row],[Net Sales Target]]</f>
        <v>-26122650</v>
      </c>
      <c r="Q151" s="7" t="str">
        <f>IF(Table1[[#This Row],[Profit]] &gt; 0, "Profit", "Loss")</f>
        <v>Profit</v>
      </c>
      <c r="R151" s="9">
        <f>Table1[[#This Row],[Salary Cost]]/Table1[[#This Row],[Net Sales Actual]]</f>
        <v>0.14050941564377992</v>
      </c>
      <c r="S151" s="9" t="str">
        <f>IF(Table1[[#This Row],[Salary Ratio]] &lt; 0.15, "Efficient",
 IF(Table1[[#This Row],[Salary Ratio]] &lt;= 0.25, "Needs Attention",
 "Too High"))</f>
        <v>Efficient</v>
      </c>
      <c r="T151" s="9">
        <f>Table1[[#This Row],[Profit (EBIT)]]/Table1[[#This Row],[Net Sales Actual]]</f>
        <v>9.7551525763185081E-3</v>
      </c>
      <c r="U151" s="7" t="str">
        <f>IF(Table1[[#This Row],[Profit Ratio]] &gt; 0.15, "Healthy",
 IF(Table1[[#This Row],[Profit Ratio]] &gt;= 0.05, "Moderate",
 "Low"))</f>
        <v>Low</v>
      </c>
      <c r="V151" s="7">
        <f ca="1">DATEDIF(Table1[[#This Row],[Store Open Date]], TODAY(), "d")</f>
        <v>860</v>
      </c>
      <c r="W151" s="7">
        <f ca="1">INT(Table1[[#This Row],[Store Age (Days)]] / 30)</f>
        <v>28</v>
      </c>
      <c r="X151" s="7" t="str">
        <f ca="1">IF(Table1[[#This Row],[Store Age (Months)]] &lt; 12, "&lt;12",
 IF(Table1[[#This Row],[Store Age (Months)]] &lt; 24, "12–24",
 "&gt;24"))</f>
        <v>&gt;24</v>
      </c>
    </row>
    <row r="152" spans="1:24" x14ac:dyDescent="0.2">
      <c r="A152" s="4">
        <v>1</v>
      </c>
      <c r="B152" s="4" t="str">
        <f t="shared" si="2"/>
        <v>January</v>
      </c>
      <c r="C152" s="1" t="s">
        <v>159</v>
      </c>
      <c r="D152" s="1" t="s">
        <v>1079</v>
      </c>
      <c r="E152" s="1" t="s">
        <v>600</v>
      </c>
      <c r="F152" s="1" t="s">
        <v>900</v>
      </c>
      <c r="G152" s="1" t="s">
        <v>923</v>
      </c>
      <c r="H152" s="6">
        <v>45140</v>
      </c>
      <c r="I152" s="7">
        <v>283000000</v>
      </c>
      <c r="J152" s="7">
        <v>219012550</v>
      </c>
      <c r="K152" s="7">
        <v>27479558.530000001</v>
      </c>
      <c r="L152" s="7">
        <v>23006252.729999997</v>
      </c>
      <c r="M152" s="7">
        <f>Table1[[#This Row],[Profit (EBIT)]] * (1 - 11%)</f>
        <v>20475564.929699998</v>
      </c>
      <c r="N152" s="9">
        <f>Table1[[#This Row],[Net Sales Actual]]/Table1[[#This Row],[Net Sales Target]]*100%</f>
        <v>0.77389593639575971</v>
      </c>
      <c r="O152" s="9" t="str">
        <f>IF(Table1[[#This Row],[% Achievement]]&gt;=100%, "Achieved",
 IF(Table1[[#This Row],[% Achievement]]&gt;=50%, "Almost Achieve",
 IF(Table1[[#This Row],[% Achievement]]&gt;=0, "Needs Improvement",
 "Bad")))</f>
        <v>Almost Achieve</v>
      </c>
      <c r="P152" s="7">
        <f>Table1[[#This Row],[Net Sales Actual]] - Table1[[#This Row],[Net Sales Target]]</f>
        <v>-63987450</v>
      </c>
      <c r="Q152" s="7" t="str">
        <f>IF(Table1[[#This Row],[Profit]] &gt; 0, "Profit", "Loss")</f>
        <v>Profit</v>
      </c>
      <c r="R152" s="9">
        <f>Table1[[#This Row],[Salary Cost]]/Table1[[#This Row],[Net Sales Actual]]</f>
        <v>0.12547024602014817</v>
      </c>
      <c r="S152" s="9" t="str">
        <f>IF(Table1[[#This Row],[Salary Ratio]] &lt; 0.15, "Efficient",
 IF(Table1[[#This Row],[Salary Ratio]] &lt;= 0.25, "Needs Attention",
 "Too High"))</f>
        <v>Efficient</v>
      </c>
      <c r="T152" s="9">
        <f>Table1[[#This Row],[Profit (EBIT)]]/Table1[[#This Row],[Net Sales Actual]]</f>
        <v>0.10504536260593283</v>
      </c>
      <c r="U152" s="7" t="str">
        <f>IF(Table1[[#This Row],[Profit Ratio]] &gt; 0.15, "Healthy",
 IF(Table1[[#This Row],[Profit Ratio]] &gt;= 0.05, "Moderate",
 "Low"))</f>
        <v>Moderate</v>
      </c>
      <c r="V152" s="7">
        <f ca="1">DATEDIF(Table1[[#This Row],[Store Open Date]], TODAY(), "d")</f>
        <v>792</v>
      </c>
      <c r="W152" s="7">
        <f ca="1">INT(Table1[[#This Row],[Store Age (Days)]] / 30)</f>
        <v>26</v>
      </c>
      <c r="X152" s="7" t="str">
        <f ca="1">IF(Table1[[#This Row],[Store Age (Months)]] &lt; 12, "&lt;12",
 IF(Table1[[#This Row],[Store Age (Months)]] &lt; 24, "12–24",
 "&gt;24"))</f>
        <v>&gt;24</v>
      </c>
    </row>
    <row r="153" spans="1:24" x14ac:dyDescent="0.2">
      <c r="A153" s="4">
        <v>1</v>
      </c>
      <c r="B153" s="4" t="str">
        <f t="shared" si="2"/>
        <v>January</v>
      </c>
      <c r="C153" s="1" t="s">
        <v>160</v>
      </c>
      <c r="D153" s="1" t="s">
        <v>1080</v>
      </c>
      <c r="E153" s="1" t="s">
        <v>601</v>
      </c>
      <c r="F153" s="1" t="s">
        <v>900</v>
      </c>
      <c r="G153" s="1" t="s">
        <v>923</v>
      </c>
      <c r="H153" s="6">
        <v>45174</v>
      </c>
      <c r="I153" s="7">
        <v>107000000</v>
      </c>
      <c r="J153" s="7">
        <v>90093800</v>
      </c>
      <c r="K153" s="7">
        <v>12836333.550000001</v>
      </c>
      <c r="L153" s="7">
        <v>-12780033.810000012</v>
      </c>
      <c r="M153" s="7">
        <f>Table1[[#This Row],[Profit (EBIT)]] * (1 - 11%)</f>
        <v>-11374230.090900011</v>
      </c>
      <c r="N153" s="9">
        <f>Table1[[#This Row],[Net Sales Actual]]/Table1[[#This Row],[Net Sales Target]]*100%</f>
        <v>0.84199813084112152</v>
      </c>
      <c r="O153" s="9" t="str">
        <f>IF(Table1[[#This Row],[% Achievement]]&gt;=100%, "Achieved",
 IF(Table1[[#This Row],[% Achievement]]&gt;=50%, "Almost Achieve",
 IF(Table1[[#This Row],[% Achievement]]&gt;=0, "Needs Improvement",
 "Bad")))</f>
        <v>Almost Achieve</v>
      </c>
      <c r="P153" s="7">
        <f>Table1[[#This Row],[Net Sales Actual]] - Table1[[#This Row],[Net Sales Target]]</f>
        <v>-16906200</v>
      </c>
      <c r="Q153" s="7" t="str">
        <f>IF(Table1[[#This Row],[Profit]] &gt; 0, "Profit", "Loss")</f>
        <v>Loss</v>
      </c>
      <c r="R153" s="9">
        <f>Table1[[#This Row],[Salary Cost]]/Table1[[#This Row],[Net Sales Actual]]</f>
        <v>0.14247743518421913</v>
      </c>
      <c r="S153" s="9" t="str">
        <f>IF(Table1[[#This Row],[Salary Ratio]] &lt; 0.15, "Efficient",
 IF(Table1[[#This Row],[Salary Ratio]] &lt;= 0.25, "Needs Attention",
 "Too High"))</f>
        <v>Efficient</v>
      </c>
      <c r="T153" s="9">
        <f>Table1[[#This Row],[Profit (EBIT)]]/Table1[[#This Row],[Net Sales Actual]]</f>
        <v>-0.14185253380365809</v>
      </c>
      <c r="U153" s="7" t="str">
        <f>IF(Table1[[#This Row],[Profit Ratio]] &gt; 0.15, "Healthy",
 IF(Table1[[#This Row],[Profit Ratio]] &gt;= 0.05, "Moderate",
 "Low"))</f>
        <v>Low</v>
      </c>
      <c r="V153" s="7">
        <f ca="1">DATEDIF(Table1[[#This Row],[Store Open Date]], TODAY(), "d")</f>
        <v>758</v>
      </c>
      <c r="W153" s="7">
        <f ca="1">INT(Table1[[#This Row],[Store Age (Days)]] / 30)</f>
        <v>25</v>
      </c>
      <c r="X153" s="7" t="str">
        <f ca="1">IF(Table1[[#This Row],[Store Age (Months)]] &lt; 12, "&lt;12",
 IF(Table1[[#This Row],[Store Age (Months)]] &lt; 24, "12–24",
 "&gt;24"))</f>
        <v>&gt;24</v>
      </c>
    </row>
    <row r="154" spans="1:24" x14ac:dyDescent="0.2">
      <c r="A154" s="4">
        <v>1</v>
      </c>
      <c r="B154" s="4" t="str">
        <f t="shared" si="2"/>
        <v>January</v>
      </c>
      <c r="C154" s="1" t="s">
        <v>161</v>
      </c>
      <c r="D154" s="1" t="s">
        <v>1081</v>
      </c>
      <c r="E154" s="1" t="s">
        <v>602</v>
      </c>
      <c r="F154" s="1" t="s">
        <v>898</v>
      </c>
      <c r="G154" s="1" t="s">
        <v>923</v>
      </c>
      <c r="H154" s="6">
        <v>45403</v>
      </c>
      <c r="I154" s="7">
        <v>146740713</v>
      </c>
      <c r="J154" s="7">
        <v>165316987</v>
      </c>
      <c r="K154" s="7">
        <v>22861385</v>
      </c>
      <c r="L154" s="7">
        <v>-10108919</v>
      </c>
      <c r="M154" s="7">
        <f>Table1[[#This Row],[Profit (EBIT)]] * (1 - 11%)</f>
        <v>-8996937.9100000001</v>
      </c>
      <c r="N154" s="9">
        <f>Table1[[#This Row],[Net Sales Actual]]/Table1[[#This Row],[Net Sales Target]]*100%</f>
        <v>1.1265925019731913</v>
      </c>
      <c r="O154" s="9" t="str">
        <f>IF(Table1[[#This Row],[% Achievement]]&gt;=100%, "Achieved",
 IF(Table1[[#This Row],[% Achievement]]&gt;=50%, "Almost Achieve",
 IF(Table1[[#This Row],[% Achievement]]&gt;=0, "Needs Improvement",
 "Bad")))</f>
        <v>Achieved</v>
      </c>
      <c r="P154" s="7">
        <f>Table1[[#This Row],[Net Sales Actual]] - Table1[[#This Row],[Net Sales Target]]</f>
        <v>18576274</v>
      </c>
      <c r="Q154" s="7" t="str">
        <f>IF(Table1[[#This Row],[Profit]] &gt; 0, "Profit", "Loss")</f>
        <v>Loss</v>
      </c>
      <c r="R154" s="9">
        <f>Table1[[#This Row],[Salary Cost]]/Table1[[#This Row],[Net Sales Actual]]</f>
        <v>0.13828817845561145</v>
      </c>
      <c r="S154" s="9" t="str">
        <f>IF(Table1[[#This Row],[Salary Ratio]] &lt; 0.15, "Efficient",
 IF(Table1[[#This Row],[Salary Ratio]] &lt;= 0.25, "Needs Attention",
 "Too High"))</f>
        <v>Efficient</v>
      </c>
      <c r="T154" s="9">
        <f>Table1[[#This Row],[Profit (EBIT)]]/Table1[[#This Row],[Net Sales Actual]]</f>
        <v>-6.1148700949890888E-2</v>
      </c>
      <c r="U154" s="7" t="str">
        <f>IF(Table1[[#This Row],[Profit Ratio]] &gt; 0.15, "Healthy",
 IF(Table1[[#This Row],[Profit Ratio]] &gt;= 0.05, "Moderate",
 "Low"))</f>
        <v>Low</v>
      </c>
      <c r="V154" s="7">
        <f ca="1">DATEDIF(Table1[[#This Row],[Store Open Date]], TODAY(), "d")</f>
        <v>529</v>
      </c>
      <c r="W154" s="7">
        <f ca="1">INT(Table1[[#This Row],[Store Age (Days)]] / 30)</f>
        <v>17</v>
      </c>
      <c r="X154" s="7" t="str">
        <f ca="1">IF(Table1[[#This Row],[Store Age (Months)]] &lt; 12, "&lt;12",
 IF(Table1[[#This Row],[Store Age (Months)]] &lt; 24, "12–24",
 "&gt;24"))</f>
        <v>12–24</v>
      </c>
    </row>
    <row r="155" spans="1:24" x14ac:dyDescent="0.2">
      <c r="A155" s="4">
        <v>1</v>
      </c>
      <c r="B155" s="4" t="str">
        <f t="shared" si="2"/>
        <v>January</v>
      </c>
      <c r="C155" s="1" t="s">
        <v>162</v>
      </c>
      <c r="D155" s="1" t="s">
        <v>1082</v>
      </c>
      <c r="E155" s="1" t="s">
        <v>603</v>
      </c>
      <c r="F155" s="1" t="s">
        <v>900</v>
      </c>
      <c r="G155" s="1" t="s">
        <v>923</v>
      </c>
      <c r="H155" s="6">
        <v>45289</v>
      </c>
      <c r="I155" s="7">
        <v>150000000</v>
      </c>
      <c r="J155" s="7">
        <v>125526300</v>
      </c>
      <c r="K155" s="7">
        <v>19101280.960000001</v>
      </c>
      <c r="L155" s="7">
        <v>-5011122.2199999969</v>
      </c>
      <c r="M155" s="7">
        <f>Table1[[#This Row],[Profit (EBIT)]] * (1 - 11%)</f>
        <v>-4459898.7757999972</v>
      </c>
      <c r="N155" s="9">
        <f>Table1[[#This Row],[Net Sales Actual]]/Table1[[#This Row],[Net Sales Target]]*100%</f>
        <v>0.83684199999999997</v>
      </c>
      <c r="O155" s="9" t="str">
        <f>IF(Table1[[#This Row],[% Achievement]]&gt;=100%, "Achieved",
 IF(Table1[[#This Row],[% Achievement]]&gt;=50%, "Almost Achieve",
 IF(Table1[[#This Row],[% Achievement]]&gt;=0, "Needs Improvement",
 "Bad")))</f>
        <v>Almost Achieve</v>
      </c>
      <c r="P155" s="7">
        <f>Table1[[#This Row],[Net Sales Actual]] - Table1[[#This Row],[Net Sales Target]]</f>
        <v>-24473700</v>
      </c>
      <c r="Q155" s="7" t="str">
        <f>IF(Table1[[#This Row],[Profit]] &gt; 0, "Profit", "Loss")</f>
        <v>Loss</v>
      </c>
      <c r="R155" s="9">
        <f>Table1[[#This Row],[Salary Cost]]/Table1[[#This Row],[Net Sales Actual]]</f>
        <v>0.15216955299407375</v>
      </c>
      <c r="S155" s="9" t="str">
        <f>IF(Table1[[#This Row],[Salary Ratio]] &lt; 0.15, "Efficient",
 IF(Table1[[#This Row],[Salary Ratio]] &lt;= 0.25, "Needs Attention",
 "Too High"))</f>
        <v>Needs Attention</v>
      </c>
      <c r="T155" s="9">
        <f>Table1[[#This Row],[Profit (EBIT)]]/Table1[[#This Row],[Net Sales Actual]]</f>
        <v>-3.9920894824431188E-2</v>
      </c>
      <c r="U155" s="7" t="str">
        <f>IF(Table1[[#This Row],[Profit Ratio]] &gt; 0.15, "Healthy",
 IF(Table1[[#This Row],[Profit Ratio]] &gt;= 0.05, "Moderate",
 "Low"))</f>
        <v>Low</v>
      </c>
      <c r="V155" s="7">
        <f ca="1">DATEDIF(Table1[[#This Row],[Store Open Date]], TODAY(), "d")</f>
        <v>643</v>
      </c>
      <c r="W155" s="7">
        <f ca="1">INT(Table1[[#This Row],[Store Age (Days)]] / 30)</f>
        <v>21</v>
      </c>
      <c r="X155" s="7" t="str">
        <f ca="1">IF(Table1[[#This Row],[Store Age (Months)]] &lt; 12, "&lt;12",
 IF(Table1[[#This Row],[Store Age (Months)]] &lt; 24, "12–24",
 "&gt;24"))</f>
        <v>12–24</v>
      </c>
    </row>
    <row r="156" spans="1:24" x14ac:dyDescent="0.2">
      <c r="A156" s="4">
        <v>1</v>
      </c>
      <c r="B156" s="4" t="str">
        <f t="shared" si="2"/>
        <v>January</v>
      </c>
      <c r="C156" s="1" t="s">
        <v>163</v>
      </c>
      <c r="D156" s="1" t="s">
        <v>1083</v>
      </c>
      <c r="E156" s="1" t="s">
        <v>604</v>
      </c>
      <c r="F156" s="1" t="s">
        <v>900</v>
      </c>
      <c r="G156" s="1" t="s">
        <v>923</v>
      </c>
      <c r="H156" s="6">
        <v>45216</v>
      </c>
      <c r="I156" s="7">
        <v>163000000</v>
      </c>
      <c r="J156" s="7">
        <v>96819350</v>
      </c>
      <c r="K156" s="7">
        <v>13997370.369999999</v>
      </c>
      <c r="L156" s="7">
        <v>7596961.9300000118</v>
      </c>
      <c r="M156" s="7">
        <f>Table1[[#This Row],[Profit (EBIT)]] * (1 - 11%)</f>
        <v>6761296.1177000105</v>
      </c>
      <c r="N156" s="9">
        <f>Table1[[#This Row],[Net Sales Actual]]/Table1[[#This Row],[Net Sales Target]]*100%</f>
        <v>0.59398374233128837</v>
      </c>
      <c r="O156" s="9" t="str">
        <f>IF(Table1[[#This Row],[% Achievement]]&gt;=100%, "Achieved",
 IF(Table1[[#This Row],[% Achievement]]&gt;=50%, "Almost Achieve",
 IF(Table1[[#This Row],[% Achievement]]&gt;=0, "Needs Improvement",
 "Bad")))</f>
        <v>Almost Achieve</v>
      </c>
      <c r="P156" s="7">
        <f>Table1[[#This Row],[Net Sales Actual]] - Table1[[#This Row],[Net Sales Target]]</f>
        <v>-66180650</v>
      </c>
      <c r="Q156" s="7" t="str">
        <f>IF(Table1[[#This Row],[Profit]] &gt; 0, "Profit", "Loss")</f>
        <v>Profit</v>
      </c>
      <c r="R156" s="9">
        <f>Table1[[#This Row],[Salary Cost]]/Table1[[#This Row],[Net Sales Actual]]</f>
        <v>0.1445720341026871</v>
      </c>
      <c r="S156" s="9" t="str">
        <f>IF(Table1[[#This Row],[Salary Ratio]] &lt; 0.15, "Efficient",
 IF(Table1[[#This Row],[Salary Ratio]] &lt;= 0.25, "Needs Attention",
 "Too High"))</f>
        <v>Efficient</v>
      </c>
      <c r="T156" s="9">
        <f>Table1[[#This Row],[Profit (EBIT)]]/Table1[[#This Row],[Net Sales Actual]]</f>
        <v>7.8465326714133199E-2</v>
      </c>
      <c r="U156" s="7" t="str">
        <f>IF(Table1[[#This Row],[Profit Ratio]] &gt; 0.15, "Healthy",
 IF(Table1[[#This Row],[Profit Ratio]] &gt;= 0.05, "Moderate",
 "Low"))</f>
        <v>Moderate</v>
      </c>
      <c r="V156" s="7">
        <f ca="1">DATEDIF(Table1[[#This Row],[Store Open Date]], TODAY(), "d")</f>
        <v>716</v>
      </c>
      <c r="W156" s="7">
        <f ca="1">INT(Table1[[#This Row],[Store Age (Days)]] / 30)</f>
        <v>23</v>
      </c>
      <c r="X156" s="7" t="str">
        <f ca="1">IF(Table1[[#This Row],[Store Age (Months)]] &lt; 12, "&lt;12",
 IF(Table1[[#This Row],[Store Age (Months)]] &lt; 24, "12–24",
 "&gt;24"))</f>
        <v>12–24</v>
      </c>
    </row>
    <row r="157" spans="1:24" x14ac:dyDescent="0.2">
      <c r="A157" s="4">
        <v>1</v>
      </c>
      <c r="B157" s="4" t="str">
        <f t="shared" si="2"/>
        <v>January</v>
      </c>
      <c r="C157" s="1" t="s">
        <v>164</v>
      </c>
      <c r="D157" s="1" t="s">
        <v>1084</v>
      </c>
      <c r="E157" s="1" t="s">
        <v>605</v>
      </c>
      <c r="F157" s="1" t="s">
        <v>900</v>
      </c>
      <c r="G157" s="1" t="s">
        <v>923</v>
      </c>
      <c r="H157" s="6">
        <v>45237</v>
      </c>
      <c r="I157" s="7">
        <v>108000000</v>
      </c>
      <c r="J157" s="7">
        <v>98151800</v>
      </c>
      <c r="K157" s="7">
        <v>17749849.059999999</v>
      </c>
      <c r="L157" s="7">
        <v>-21780010.059999984</v>
      </c>
      <c r="M157" s="7">
        <f>Table1[[#This Row],[Profit (EBIT)]] * (1 - 11%)</f>
        <v>-19384208.953399986</v>
      </c>
      <c r="N157" s="9">
        <f>Table1[[#This Row],[Net Sales Actual]]/Table1[[#This Row],[Net Sales Target]]*100%</f>
        <v>0.90881296296296299</v>
      </c>
      <c r="O157" s="9" t="str">
        <f>IF(Table1[[#This Row],[% Achievement]]&gt;=100%, "Achieved",
 IF(Table1[[#This Row],[% Achievement]]&gt;=50%, "Almost Achieve",
 IF(Table1[[#This Row],[% Achievement]]&gt;=0, "Needs Improvement",
 "Bad")))</f>
        <v>Almost Achieve</v>
      </c>
      <c r="P157" s="7">
        <f>Table1[[#This Row],[Net Sales Actual]] - Table1[[#This Row],[Net Sales Target]]</f>
        <v>-9848200</v>
      </c>
      <c r="Q157" s="7" t="str">
        <f>IF(Table1[[#This Row],[Profit]] &gt; 0, "Profit", "Loss")</f>
        <v>Loss</v>
      </c>
      <c r="R157" s="9">
        <f>Table1[[#This Row],[Salary Cost]]/Table1[[#This Row],[Net Sales Actual]]</f>
        <v>0.18084079008230108</v>
      </c>
      <c r="S157" s="9" t="str">
        <f>IF(Table1[[#This Row],[Salary Ratio]] &lt; 0.15, "Efficient",
 IF(Table1[[#This Row],[Salary Ratio]] &lt;= 0.25, "Needs Attention",
 "Too High"))</f>
        <v>Needs Attention</v>
      </c>
      <c r="T157" s="9">
        <f>Table1[[#This Row],[Profit (EBIT)]]/Table1[[#This Row],[Net Sales Actual]]</f>
        <v>-0.22190128005803239</v>
      </c>
      <c r="U157" s="7" t="str">
        <f>IF(Table1[[#This Row],[Profit Ratio]] &gt; 0.15, "Healthy",
 IF(Table1[[#This Row],[Profit Ratio]] &gt;= 0.05, "Moderate",
 "Low"))</f>
        <v>Low</v>
      </c>
      <c r="V157" s="7">
        <f ca="1">DATEDIF(Table1[[#This Row],[Store Open Date]], TODAY(), "d")</f>
        <v>695</v>
      </c>
      <c r="W157" s="7">
        <f ca="1">INT(Table1[[#This Row],[Store Age (Days)]] / 30)</f>
        <v>23</v>
      </c>
      <c r="X157" s="7" t="str">
        <f ca="1">IF(Table1[[#This Row],[Store Age (Months)]] &lt; 12, "&lt;12",
 IF(Table1[[#This Row],[Store Age (Months)]] &lt; 24, "12–24",
 "&gt;24"))</f>
        <v>12–24</v>
      </c>
    </row>
    <row r="158" spans="1:24" x14ac:dyDescent="0.2">
      <c r="A158" s="4">
        <v>1</v>
      </c>
      <c r="B158" s="4" t="str">
        <f t="shared" si="2"/>
        <v>January</v>
      </c>
      <c r="C158" s="1" t="s">
        <v>165</v>
      </c>
      <c r="D158" s="1" t="s">
        <v>1085</v>
      </c>
      <c r="E158" s="1" t="s">
        <v>606</v>
      </c>
      <c r="F158" s="1" t="s">
        <v>900</v>
      </c>
      <c r="G158" s="1" t="s">
        <v>923</v>
      </c>
      <c r="H158" s="6">
        <v>45345</v>
      </c>
      <c r="I158" s="7">
        <v>175500000</v>
      </c>
      <c r="J158" s="7">
        <v>155901900</v>
      </c>
      <c r="K158" s="7">
        <v>17080601.98</v>
      </c>
      <c r="L158" s="7">
        <v>19134980.420000002</v>
      </c>
      <c r="M158" s="7">
        <f>Table1[[#This Row],[Profit (EBIT)]] * (1 - 11%)</f>
        <v>17030132.573800001</v>
      </c>
      <c r="N158" s="9">
        <f>Table1[[#This Row],[Net Sales Actual]]/Table1[[#This Row],[Net Sales Target]]*100%</f>
        <v>0.8883299145299145</v>
      </c>
      <c r="O158" s="9" t="str">
        <f>IF(Table1[[#This Row],[% Achievement]]&gt;=100%, "Achieved",
 IF(Table1[[#This Row],[% Achievement]]&gt;=50%, "Almost Achieve",
 IF(Table1[[#This Row],[% Achievement]]&gt;=0, "Needs Improvement",
 "Bad")))</f>
        <v>Almost Achieve</v>
      </c>
      <c r="P158" s="7">
        <f>Table1[[#This Row],[Net Sales Actual]] - Table1[[#This Row],[Net Sales Target]]</f>
        <v>-19598100</v>
      </c>
      <c r="Q158" s="7" t="str">
        <f>IF(Table1[[#This Row],[Profit]] &gt; 0, "Profit", "Loss")</f>
        <v>Profit</v>
      </c>
      <c r="R158" s="9">
        <f>Table1[[#This Row],[Salary Cost]]/Table1[[#This Row],[Net Sales Actual]]</f>
        <v>0.10955993467687052</v>
      </c>
      <c r="S158" s="9" t="str">
        <f>IF(Table1[[#This Row],[Salary Ratio]] &lt; 0.15, "Efficient",
 IF(Table1[[#This Row],[Salary Ratio]] &lt;= 0.25, "Needs Attention",
 "Too High"))</f>
        <v>Efficient</v>
      </c>
      <c r="T158" s="9">
        <f>Table1[[#This Row],[Profit (EBIT)]]/Table1[[#This Row],[Net Sales Actual]]</f>
        <v>0.1227373137851431</v>
      </c>
      <c r="U158" s="7" t="str">
        <f>IF(Table1[[#This Row],[Profit Ratio]] &gt; 0.15, "Healthy",
 IF(Table1[[#This Row],[Profit Ratio]] &gt;= 0.05, "Moderate",
 "Low"))</f>
        <v>Moderate</v>
      </c>
      <c r="V158" s="7">
        <f ca="1">DATEDIF(Table1[[#This Row],[Store Open Date]], TODAY(), "d")</f>
        <v>587</v>
      </c>
      <c r="W158" s="7">
        <f ca="1">INT(Table1[[#This Row],[Store Age (Days)]] / 30)</f>
        <v>19</v>
      </c>
      <c r="X158" s="7" t="str">
        <f ca="1">IF(Table1[[#This Row],[Store Age (Months)]] &lt; 12, "&lt;12",
 IF(Table1[[#This Row],[Store Age (Months)]] &lt; 24, "12–24",
 "&gt;24"))</f>
        <v>12–24</v>
      </c>
    </row>
    <row r="159" spans="1:24" x14ac:dyDescent="0.2">
      <c r="A159" s="4">
        <v>1</v>
      </c>
      <c r="B159" s="4" t="str">
        <f t="shared" si="2"/>
        <v>January</v>
      </c>
      <c r="C159" s="1" t="s">
        <v>166</v>
      </c>
      <c r="D159" s="1" t="s">
        <v>1086</v>
      </c>
      <c r="E159" s="1" t="s">
        <v>607</v>
      </c>
      <c r="F159" s="1" t="s">
        <v>900</v>
      </c>
      <c r="G159" s="1" t="s">
        <v>923</v>
      </c>
      <c r="H159" s="6">
        <v>45323</v>
      </c>
      <c r="I159" s="7">
        <v>200000000</v>
      </c>
      <c r="J159" s="7">
        <v>167778450</v>
      </c>
      <c r="K159" s="7">
        <v>24859773.300000001</v>
      </c>
      <c r="L159" s="7">
        <v>3331999.8800000027</v>
      </c>
      <c r="M159" s="7">
        <f>Table1[[#This Row],[Profit (EBIT)]] * (1 - 11%)</f>
        <v>2965479.8932000026</v>
      </c>
      <c r="N159" s="9">
        <f>Table1[[#This Row],[Net Sales Actual]]/Table1[[#This Row],[Net Sales Target]]*100%</f>
        <v>0.83889225000000001</v>
      </c>
      <c r="O159" s="9" t="str">
        <f>IF(Table1[[#This Row],[% Achievement]]&gt;=100%, "Achieved",
 IF(Table1[[#This Row],[% Achievement]]&gt;=50%, "Almost Achieve",
 IF(Table1[[#This Row],[% Achievement]]&gt;=0, "Needs Improvement",
 "Bad")))</f>
        <v>Almost Achieve</v>
      </c>
      <c r="P159" s="7">
        <f>Table1[[#This Row],[Net Sales Actual]] - Table1[[#This Row],[Net Sales Target]]</f>
        <v>-32221550</v>
      </c>
      <c r="Q159" s="7" t="str">
        <f>IF(Table1[[#This Row],[Profit]] &gt; 0, "Profit", "Loss")</f>
        <v>Profit</v>
      </c>
      <c r="R159" s="9">
        <f>Table1[[#This Row],[Salary Cost]]/Table1[[#This Row],[Net Sales Actual]]</f>
        <v>0.14817024057618841</v>
      </c>
      <c r="S159" s="9" t="str">
        <f>IF(Table1[[#This Row],[Salary Ratio]] &lt; 0.15, "Efficient",
 IF(Table1[[#This Row],[Salary Ratio]] &lt;= 0.25, "Needs Attention",
 "Too High"))</f>
        <v>Efficient</v>
      </c>
      <c r="T159" s="9">
        <f>Table1[[#This Row],[Profit (EBIT)]]/Table1[[#This Row],[Net Sales Actual]]</f>
        <v>1.9859522364165379E-2</v>
      </c>
      <c r="U159" s="7" t="str">
        <f>IF(Table1[[#This Row],[Profit Ratio]] &gt; 0.15, "Healthy",
 IF(Table1[[#This Row],[Profit Ratio]] &gt;= 0.05, "Moderate",
 "Low"))</f>
        <v>Low</v>
      </c>
      <c r="V159" s="7">
        <f ca="1">DATEDIF(Table1[[#This Row],[Store Open Date]], TODAY(), "d")</f>
        <v>609</v>
      </c>
      <c r="W159" s="7">
        <f ca="1">INT(Table1[[#This Row],[Store Age (Days)]] / 30)</f>
        <v>20</v>
      </c>
      <c r="X159" s="7" t="str">
        <f ca="1">IF(Table1[[#This Row],[Store Age (Months)]] &lt; 12, "&lt;12",
 IF(Table1[[#This Row],[Store Age (Months)]] &lt; 24, "12–24",
 "&gt;24"))</f>
        <v>12–24</v>
      </c>
    </row>
    <row r="160" spans="1:24" x14ac:dyDescent="0.2">
      <c r="A160" s="4">
        <v>1</v>
      </c>
      <c r="B160" s="4" t="str">
        <f t="shared" si="2"/>
        <v>January</v>
      </c>
      <c r="C160" s="1" t="s">
        <v>167</v>
      </c>
      <c r="D160" s="1" t="s">
        <v>1087</v>
      </c>
      <c r="E160" s="1" t="s">
        <v>608</v>
      </c>
      <c r="F160" s="1" t="s">
        <v>900</v>
      </c>
      <c r="G160" s="1" t="s">
        <v>923</v>
      </c>
      <c r="H160" s="6">
        <v>45221</v>
      </c>
      <c r="I160" s="7">
        <v>120000000</v>
      </c>
      <c r="J160" s="7">
        <v>104475800</v>
      </c>
      <c r="K160" s="7">
        <v>14827052.48</v>
      </c>
      <c r="L160" s="7">
        <v>-5999238.3599999975</v>
      </c>
      <c r="M160" s="7">
        <f>Table1[[#This Row],[Profit (EBIT)]] * (1 - 11%)</f>
        <v>-5339322.1403999981</v>
      </c>
      <c r="N160" s="9">
        <f>Table1[[#This Row],[Net Sales Actual]]/Table1[[#This Row],[Net Sales Target]]*100%</f>
        <v>0.87063166666666669</v>
      </c>
      <c r="O160" s="9" t="str">
        <f>IF(Table1[[#This Row],[% Achievement]]&gt;=100%, "Achieved",
 IF(Table1[[#This Row],[% Achievement]]&gt;=50%, "Almost Achieve",
 IF(Table1[[#This Row],[% Achievement]]&gt;=0, "Needs Improvement",
 "Bad")))</f>
        <v>Almost Achieve</v>
      </c>
      <c r="P160" s="7">
        <f>Table1[[#This Row],[Net Sales Actual]] - Table1[[#This Row],[Net Sales Target]]</f>
        <v>-15524200</v>
      </c>
      <c r="Q160" s="7" t="str">
        <f>IF(Table1[[#This Row],[Profit]] &gt; 0, "Profit", "Loss")</f>
        <v>Loss</v>
      </c>
      <c r="R160" s="9">
        <f>Table1[[#This Row],[Salary Cost]]/Table1[[#This Row],[Net Sales Actual]]</f>
        <v>0.14191853501002147</v>
      </c>
      <c r="S160" s="9" t="str">
        <f>IF(Table1[[#This Row],[Salary Ratio]] &lt; 0.15, "Efficient",
 IF(Table1[[#This Row],[Salary Ratio]] &lt;= 0.25, "Needs Attention",
 "Too High"))</f>
        <v>Efficient</v>
      </c>
      <c r="T160" s="9">
        <f>Table1[[#This Row],[Profit (EBIT)]]/Table1[[#This Row],[Net Sales Actual]]</f>
        <v>-5.7422277312066505E-2</v>
      </c>
      <c r="U160" s="7" t="str">
        <f>IF(Table1[[#This Row],[Profit Ratio]] &gt; 0.15, "Healthy",
 IF(Table1[[#This Row],[Profit Ratio]] &gt;= 0.05, "Moderate",
 "Low"))</f>
        <v>Low</v>
      </c>
      <c r="V160" s="7">
        <f ca="1">DATEDIF(Table1[[#This Row],[Store Open Date]], TODAY(), "d")</f>
        <v>711</v>
      </c>
      <c r="W160" s="7">
        <f ca="1">INT(Table1[[#This Row],[Store Age (Days)]] / 30)</f>
        <v>23</v>
      </c>
      <c r="X160" s="7" t="str">
        <f ca="1">IF(Table1[[#This Row],[Store Age (Months)]] &lt; 12, "&lt;12",
 IF(Table1[[#This Row],[Store Age (Months)]] &lt; 24, "12–24",
 "&gt;24"))</f>
        <v>12–24</v>
      </c>
    </row>
    <row r="161" spans="1:24" x14ac:dyDescent="0.2">
      <c r="A161" s="4">
        <v>1</v>
      </c>
      <c r="B161" s="4" t="str">
        <f t="shared" si="2"/>
        <v>January</v>
      </c>
      <c r="C161" s="1" t="s">
        <v>168</v>
      </c>
      <c r="D161" s="1" t="s">
        <v>1088</v>
      </c>
      <c r="E161" s="1" t="s">
        <v>609</v>
      </c>
      <c r="F161" s="1" t="s">
        <v>898</v>
      </c>
      <c r="G161" s="1" t="s">
        <v>923</v>
      </c>
      <c r="H161" s="6">
        <v>45222</v>
      </c>
      <c r="I161" s="7">
        <v>103581452</v>
      </c>
      <c r="J161" s="7">
        <v>86149225</v>
      </c>
      <c r="K161" s="7">
        <v>11544567</v>
      </c>
      <c r="L161" s="7">
        <v>-7670951</v>
      </c>
      <c r="M161" s="7">
        <f>Table1[[#This Row],[Profit (EBIT)]] * (1 - 11%)</f>
        <v>-6827146.3899999997</v>
      </c>
      <c r="N161" s="9">
        <f>Table1[[#This Row],[Net Sales Actual]]/Table1[[#This Row],[Net Sales Target]]*100%</f>
        <v>0.83170512998794421</v>
      </c>
      <c r="O161" s="9" t="str">
        <f>IF(Table1[[#This Row],[% Achievement]]&gt;=100%, "Achieved",
 IF(Table1[[#This Row],[% Achievement]]&gt;=50%, "Almost Achieve",
 IF(Table1[[#This Row],[% Achievement]]&gt;=0, "Needs Improvement",
 "Bad")))</f>
        <v>Almost Achieve</v>
      </c>
      <c r="P161" s="7">
        <f>Table1[[#This Row],[Net Sales Actual]] - Table1[[#This Row],[Net Sales Target]]</f>
        <v>-17432227</v>
      </c>
      <c r="Q161" s="7" t="str">
        <f>IF(Table1[[#This Row],[Profit]] &gt; 0, "Profit", "Loss")</f>
        <v>Loss</v>
      </c>
      <c r="R161" s="9">
        <f>Table1[[#This Row],[Salary Cost]]/Table1[[#This Row],[Net Sales Actual]]</f>
        <v>0.1340066262929237</v>
      </c>
      <c r="S161" s="9" t="str">
        <f>IF(Table1[[#This Row],[Salary Ratio]] &lt; 0.15, "Efficient",
 IF(Table1[[#This Row],[Salary Ratio]] &lt;= 0.25, "Needs Attention",
 "Too High"))</f>
        <v>Efficient</v>
      </c>
      <c r="T161" s="9">
        <f>Table1[[#This Row],[Profit (EBIT)]]/Table1[[#This Row],[Net Sales Actual]]</f>
        <v>-8.9042600209113892E-2</v>
      </c>
      <c r="U161" s="7" t="str">
        <f>IF(Table1[[#This Row],[Profit Ratio]] &gt; 0.15, "Healthy",
 IF(Table1[[#This Row],[Profit Ratio]] &gt;= 0.05, "Moderate",
 "Low"))</f>
        <v>Low</v>
      </c>
      <c r="V161" s="7">
        <f ca="1">DATEDIF(Table1[[#This Row],[Store Open Date]], TODAY(), "d")</f>
        <v>710</v>
      </c>
      <c r="W161" s="7">
        <f ca="1">INT(Table1[[#This Row],[Store Age (Days)]] / 30)</f>
        <v>23</v>
      </c>
      <c r="X161" s="7" t="str">
        <f ca="1">IF(Table1[[#This Row],[Store Age (Months)]] &lt; 12, "&lt;12",
 IF(Table1[[#This Row],[Store Age (Months)]] &lt; 24, "12–24",
 "&gt;24"))</f>
        <v>12–24</v>
      </c>
    </row>
    <row r="162" spans="1:24" x14ac:dyDescent="0.2">
      <c r="A162" s="4">
        <v>1</v>
      </c>
      <c r="B162" s="4" t="str">
        <f t="shared" si="2"/>
        <v>January</v>
      </c>
      <c r="C162" s="1" t="s">
        <v>169</v>
      </c>
      <c r="D162" s="1" t="s">
        <v>1089</v>
      </c>
      <c r="E162" s="1" t="s">
        <v>610</v>
      </c>
      <c r="F162" s="1" t="s">
        <v>900</v>
      </c>
      <c r="G162" s="1" t="s">
        <v>923</v>
      </c>
      <c r="H162" s="6">
        <v>45230</v>
      </c>
      <c r="I162" s="7">
        <v>167078786</v>
      </c>
      <c r="J162" s="7">
        <v>155522550</v>
      </c>
      <c r="K162" s="7">
        <v>20212525.399999999</v>
      </c>
      <c r="L162" s="7">
        <v>8274863.6000000145</v>
      </c>
      <c r="M162" s="7">
        <f>Table1[[#This Row],[Profit (EBIT)]] * (1 - 11%)</f>
        <v>7364628.6040000133</v>
      </c>
      <c r="N162" s="9">
        <f>Table1[[#This Row],[Net Sales Actual]]/Table1[[#This Row],[Net Sales Target]]*100%</f>
        <v>0.930833612832212</v>
      </c>
      <c r="O162" s="9" t="str">
        <f>IF(Table1[[#This Row],[% Achievement]]&gt;=100%, "Achieved",
 IF(Table1[[#This Row],[% Achievement]]&gt;=50%, "Almost Achieve",
 IF(Table1[[#This Row],[% Achievement]]&gt;=0, "Needs Improvement",
 "Bad")))</f>
        <v>Almost Achieve</v>
      </c>
      <c r="P162" s="7">
        <f>Table1[[#This Row],[Net Sales Actual]] - Table1[[#This Row],[Net Sales Target]]</f>
        <v>-11556236</v>
      </c>
      <c r="Q162" s="7" t="str">
        <f>IF(Table1[[#This Row],[Profit]] &gt; 0, "Profit", "Loss")</f>
        <v>Profit</v>
      </c>
      <c r="R162" s="9">
        <f>Table1[[#This Row],[Salary Cost]]/Table1[[#This Row],[Net Sales Actual]]</f>
        <v>0.12996523912448707</v>
      </c>
      <c r="S162" s="9" t="str">
        <f>IF(Table1[[#This Row],[Salary Ratio]] &lt; 0.15, "Efficient",
 IF(Table1[[#This Row],[Salary Ratio]] &lt;= 0.25, "Needs Attention",
 "Too High"))</f>
        <v>Efficient</v>
      </c>
      <c r="T162" s="9">
        <f>Table1[[#This Row],[Profit (EBIT)]]/Table1[[#This Row],[Net Sales Actual]]</f>
        <v>5.320684106581338E-2</v>
      </c>
      <c r="U162" s="7" t="str">
        <f>IF(Table1[[#This Row],[Profit Ratio]] &gt; 0.15, "Healthy",
 IF(Table1[[#This Row],[Profit Ratio]] &gt;= 0.05, "Moderate",
 "Low"))</f>
        <v>Moderate</v>
      </c>
      <c r="V162" s="7">
        <f ca="1">DATEDIF(Table1[[#This Row],[Store Open Date]], TODAY(), "d")</f>
        <v>702</v>
      </c>
      <c r="W162" s="7">
        <f ca="1">INT(Table1[[#This Row],[Store Age (Days)]] / 30)</f>
        <v>23</v>
      </c>
      <c r="X162" s="7" t="str">
        <f ca="1">IF(Table1[[#This Row],[Store Age (Months)]] &lt; 12, "&lt;12",
 IF(Table1[[#This Row],[Store Age (Months)]] &lt; 24, "12–24",
 "&gt;24"))</f>
        <v>12–24</v>
      </c>
    </row>
    <row r="163" spans="1:24" x14ac:dyDescent="0.2">
      <c r="A163" s="4">
        <v>1</v>
      </c>
      <c r="B163" s="4" t="str">
        <f t="shared" si="2"/>
        <v>January</v>
      </c>
      <c r="C163" s="1" t="s">
        <v>170</v>
      </c>
      <c r="D163" s="1" t="s">
        <v>1090</v>
      </c>
      <c r="E163" s="1" t="s">
        <v>611</v>
      </c>
      <c r="F163" s="1" t="s">
        <v>898</v>
      </c>
      <c r="G163" s="1" t="s">
        <v>923</v>
      </c>
      <c r="H163" s="6">
        <v>45231</v>
      </c>
      <c r="I163" s="7">
        <v>137797663</v>
      </c>
      <c r="J163" s="7">
        <v>162218259</v>
      </c>
      <c r="K163" s="7">
        <v>23190871</v>
      </c>
      <c r="L163" s="7">
        <v>3719056</v>
      </c>
      <c r="M163" s="7">
        <f>Table1[[#This Row],[Profit (EBIT)]] * (1 - 11%)</f>
        <v>3309959.84</v>
      </c>
      <c r="N163" s="9">
        <f>Table1[[#This Row],[Net Sales Actual]]/Table1[[#This Row],[Net Sales Target]]*100%</f>
        <v>1.1772206833435195</v>
      </c>
      <c r="O163" s="9" t="str">
        <f>IF(Table1[[#This Row],[% Achievement]]&gt;=100%, "Achieved",
 IF(Table1[[#This Row],[% Achievement]]&gt;=50%, "Almost Achieve",
 IF(Table1[[#This Row],[% Achievement]]&gt;=0, "Needs Improvement",
 "Bad")))</f>
        <v>Achieved</v>
      </c>
      <c r="P163" s="7">
        <f>Table1[[#This Row],[Net Sales Actual]] - Table1[[#This Row],[Net Sales Target]]</f>
        <v>24420596</v>
      </c>
      <c r="Q163" s="7" t="str">
        <f>IF(Table1[[#This Row],[Profit]] &gt; 0, "Profit", "Loss")</f>
        <v>Profit</v>
      </c>
      <c r="R163" s="9">
        <f>Table1[[#This Row],[Salary Cost]]/Table1[[#This Row],[Net Sales Actual]]</f>
        <v>0.14296091662529803</v>
      </c>
      <c r="S163" s="9" t="str">
        <f>IF(Table1[[#This Row],[Salary Ratio]] &lt; 0.15, "Efficient",
 IF(Table1[[#This Row],[Salary Ratio]] &lt;= 0.25, "Needs Attention",
 "Too High"))</f>
        <v>Efficient</v>
      </c>
      <c r="T163" s="9">
        <f>Table1[[#This Row],[Profit (EBIT)]]/Table1[[#This Row],[Net Sales Actual]]</f>
        <v>2.2926247778309591E-2</v>
      </c>
      <c r="U163" s="7" t="str">
        <f>IF(Table1[[#This Row],[Profit Ratio]] &gt; 0.15, "Healthy",
 IF(Table1[[#This Row],[Profit Ratio]] &gt;= 0.05, "Moderate",
 "Low"))</f>
        <v>Low</v>
      </c>
      <c r="V163" s="7">
        <f ca="1">DATEDIF(Table1[[#This Row],[Store Open Date]], TODAY(), "d")</f>
        <v>701</v>
      </c>
      <c r="W163" s="7">
        <f ca="1">INT(Table1[[#This Row],[Store Age (Days)]] / 30)</f>
        <v>23</v>
      </c>
      <c r="X163" s="7" t="str">
        <f ca="1">IF(Table1[[#This Row],[Store Age (Months)]] &lt; 12, "&lt;12",
 IF(Table1[[#This Row],[Store Age (Months)]] &lt; 24, "12–24",
 "&gt;24"))</f>
        <v>12–24</v>
      </c>
    </row>
    <row r="164" spans="1:24" x14ac:dyDescent="0.2">
      <c r="A164" s="4">
        <v>1</v>
      </c>
      <c r="B164" s="4" t="str">
        <f t="shared" si="2"/>
        <v>January</v>
      </c>
      <c r="C164" s="1" t="s">
        <v>171</v>
      </c>
      <c r="D164" s="1" t="s">
        <v>1091</v>
      </c>
      <c r="E164" s="1" t="s">
        <v>612</v>
      </c>
      <c r="F164" s="1" t="s">
        <v>901</v>
      </c>
      <c r="G164" s="1" t="s">
        <v>924</v>
      </c>
      <c r="H164" s="6">
        <v>45148</v>
      </c>
      <c r="I164" s="7">
        <v>140335292</v>
      </c>
      <c r="J164" s="7">
        <v>116593100</v>
      </c>
      <c r="K164" s="7">
        <v>17580803.09</v>
      </c>
      <c r="L164" s="7">
        <v>-9525743.2499999888</v>
      </c>
      <c r="M164" s="7">
        <f>Table1[[#This Row],[Profit (EBIT)]] * (1 - 11%)</f>
        <v>-8477911.4924999904</v>
      </c>
      <c r="N164" s="9">
        <f>Table1[[#This Row],[Net Sales Actual]]/Table1[[#This Row],[Net Sales Target]]*100%</f>
        <v>0.83081809527998129</v>
      </c>
      <c r="O164" s="9" t="str">
        <f>IF(Table1[[#This Row],[% Achievement]]&gt;=100%, "Achieved",
 IF(Table1[[#This Row],[% Achievement]]&gt;=50%, "Almost Achieve",
 IF(Table1[[#This Row],[% Achievement]]&gt;=0, "Needs Improvement",
 "Bad")))</f>
        <v>Almost Achieve</v>
      </c>
      <c r="P164" s="7">
        <f>Table1[[#This Row],[Net Sales Actual]] - Table1[[#This Row],[Net Sales Target]]</f>
        <v>-23742192</v>
      </c>
      <c r="Q164" s="7" t="str">
        <f>IF(Table1[[#This Row],[Profit]] &gt; 0, "Profit", "Loss")</f>
        <v>Loss</v>
      </c>
      <c r="R164" s="9">
        <f>Table1[[#This Row],[Salary Cost]]/Table1[[#This Row],[Net Sales Actual]]</f>
        <v>0.15078768031727435</v>
      </c>
      <c r="S164" s="9" t="str">
        <f>IF(Table1[[#This Row],[Salary Ratio]] &lt; 0.15, "Efficient",
 IF(Table1[[#This Row],[Salary Ratio]] &lt;= 0.25, "Needs Attention",
 "Too High"))</f>
        <v>Needs Attention</v>
      </c>
      <c r="T164" s="9">
        <f>Table1[[#This Row],[Profit (EBIT)]]/Table1[[#This Row],[Net Sales Actual]]</f>
        <v>-8.1700746013271708E-2</v>
      </c>
      <c r="U164" s="7" t="str">
        <f>IF(Table1[[#This Row],[Profit Ratio]] &gt; 0.15, "Healthy",
 IF(Table1[[#This Row],[Profit Ratio]] &gt;= 0.05, "Moderate",
 "Low"))</f>
        <v>Low</v>
      </c>
      <c r="V164" s="7">
        <f ca="1">DATEDIF(Table1[[#This Row],[Store Open Date]], TODAY(), "d")</f>
        <v>784</v>
      </c>
      <c r="W164" s="7">
        <f ca="1">INT(Table1[[#This Row],[Store Age (Days)]] / 30)</f>
        <v>26</v>
      </c>
      <c r="X164" s="7" t="str">
        <f ca="1">IF(Table1[[#This Row],[Store Age (Months)]] &lt; 12, "&lt;12",
 IF(Table1[[#This Row],[Store Age (Months)]] &lt; 24, "12–24",
 "&gt;24"))</f>
        <v>&gt;24</v>
      </c>
    </row>
    <row r="165" spans="1:24" x14ac:dyDescent="0.2">
      <c r="A165" s="4">
        <v>1</v>
      </c>
      <c r="B165" s="4" t="str">
        <f t="shared" si="2"/>
        <v>January</v>
      </c>
      <c r="C165" s="1" t="s">
        <v>172</v>
      </c>
      <c r="D165" s="1" t="s">
        <v>1092</v>
      </c>
      <c r="E165" s="1" t="s">
        <v>613</v>
      </c>
      <c r="F165" s="1" t="s">
        <v>901</v>
      </c>
      <c r="G165" s="1" t="s">
        <v>924</v>
      </c>
      <c r="H165" s="6">
        <v>45170</v>
      </c>
      <c r="I165" s="7">
        <v>174901279</v>
      </c>
      <c r="J165" s="7">
        <v>151935850</v>
      </c>
      <c r="K165" s="7">
        <v>21414055.870000001</v>
      </c>
      <c r="L165" s="7">
        <v>-2612661.7300000042</v>
      </c>
      <c r="M165" s="7">
        <f>Table1[[#This Row],[Profit (EBIT)]] * (1 - 11%)</f>
        <v>-2325268.9397000037</v>
      </c>
      <c r="N165" s="9">
        <f>Table1[[#This Row],[Net Sales Actual]]/Table1[[#This Row],[Net Sales Target]]*100%</f>
        <v>0.86869490531284221</v>
      </c>
      <c r="O165" s="9" t="str">
        <f>IF(Table1[[#This Row],[% Achievement]]&gt;=100%, "Achieved",
 IF(Table1[[#This Row],[% Achievement]]&gt;=50%, "Almost Achieve",
 IF(Table1[[#This Row],[% Achievement]]&gt;=0, "Needs Improvement",
 "Bad")))</f>
        <v>Almost Achieve</v>
      </c>
      <c r="P165" s="7">
        <f>Table1[[#This Row],[Net Sales Actual]] - Table1[[#This Row],[Net Sales Target]]</f>
        <v>-22965429</v>
      </c>
      <c r="Q165" s="7" t="str">
        <f>IF(Table1[[#This Row],[Profit]] &gt; 0, "Profit", "Loss")</f>
        <v>Loss</v>
      </c>
      <c r="R165" s="9">
        <f>Table1[[#This Row],[Salary Cost]]/Table1[[#This Row],[Net Sales Actual]]</f>
        <v>0.14094142935982523</v>
      </c>
      <c r="S165" s="9" t="str">
        <f>IF(Table1[[#This Row],[Salary Ratio]] &lt; 0.15, "Efficient",
 IF(Table1[[#This Row],[Salary Ratio]] &lt;= 0.25, "Needs Attention",
 "Too High"))</f>
        <v>Efficient</v>
      </c>
      <c r="T165" s="9">
        <f>Table1[[#This Row],[Profit (EBIT)]]/Table1[[#This Row],[Net Sales Actual]]</f>
        <v>-1.7195821328540986E-2</v>
      </c>
      <c r="U165" s="7" t="str">
        <f>IF(Table1[[#This Row],[Profit Ratio]] &gt; 0.15, "Healthy",
 IF(Table1[[#This Row],[Profit Ratio]] &gt;= 0.05, "Moderate",
 "Low"))</f>
        <v>Low</v>
      </c>
      <c r="V165" s="7">
        <f ca="1">DATEDIF(Table1[[#This Row],[Store Open Date]], TODAY(), "d")</f>
        <v>762</v>
      </c>
      <c r="W165" s="7">
        <f ca="1">INT(Table1[[#This Row],[Store Age (Days)]] / 30)</f>
        <v>25</v>
      </c>
      <c r="X165" s="7" t="str">
        <f ca="1">IF(Table1[[#This Row],[Store Age (Months)]] &lt; 12, "&lt;12",
 IF(Table1[[#This Row],[Store Age (Months)]] &lt; 24, "12–24",
 "&gt;24"))</f>
        <v>&gt;24</v>
      </c>
    </row>
    <row r="166" spans="1:24" x14ac:dyDescent="0.2">
      <c r="A166" s="4">
        <v>1</v>
      </c>
      <c r="B166" s="4" t="str">
        <f t="shared" si="2"/>
        <v>January</v>
      </c>
      <c r="C166" s="1" t="s">
        <v>173</v>
      </c>
      <c r="D166" s="1" t="s">
        <v>1093</v>
      </c>
      <c r="E166" s="1" t="s">
        <v>614</v>
      </c>
      <c r="F166" s="1" t="s">
        <v>901</v>
      </c>
      <c r="G166" s="1" t="s">
        <v>924</v>
      </c>
      <c r="H166" s="6">
        <v>45227</v>
      </c>
      <c r="I166" s="7">
        <v>114104800</v>
      </c>
      <c r="J166" s="7">
        <v>94573200</v>
      </c>
      <c r="K166" s="7">
        <v>16359222.470000001</v>
      </c>
      <c r="L166" s="7">
        <v>-19843212.32</v>
      </c>
      <c r="M166" s="7">
        <f>Table1[[#This Row],[Profit (EBIT)]] * (1 - 11%)</f>
        <v>-17660458.9648</v>
      </c>
      <c r="N166" s="9">
        <f>Table1[[#This Row],[Net Sales Actual]]/Table1[[#This Row],[Net Sales Target]]*100%</f>
        <v>0.82882753398630027</v>
      </c>
      <c r="O166" s="9" t="str">
        <f>IF(Table1[[#This Row],[% Achievement]]&gt;=100%, "Achieved",
 IF(Table1[[#This Row],[% Achievement]]&gt;=50%, "Almost Achieve",
 IF(Table1[[#This Row],[% Achievement]]&gt;=0, "Needs Improvement",
 "Bad")))</f>
        <v>Almost Achieve</v>
      </c>
      <c r="P166" s="7">
        <f>Table1[[#This Row],[Net Sales Actual]] - Table1[[#This Row],[Net Sales Target]]</f>
        <v>-19531600</v>
      </c>
      <c r="Q166" s="7" t="str">
        <f>IF(Table1[[#This Row],[Profit]] &gt; 0, "Profit", "Loss")</f>
        <v>Loss</v>
      </c>
      <c r="R166" s="9">
        <f>Table1[[#This Row],[Salary Cost]]/Table1[[#This Row],[Net Sales Actual]]</f>
        <v>0.17297947484065254</v>
      </c>
      <c r="S166" s="9" t="str">
        <f>IF(Table1[[#This Row],[Salary Ratio]] &lt; 0.15, "Efficient",
 IF(Table1[[#This Row],[Salary Ratio]] &lt;= 0.25, "Needs Attention",
 "Too High"))</f>
        <v>Needs Attention</v>
      </c>
      <c r="T166" s="9">
        <f>Table1[[#This Row],[Profit (EBIT)]]/Table1[[#This Row],[Net Sales Actual]]</f>
        <v>-0.20981855663126553</v>
      </c>
      <c r="U166" s="7" t="str">
        <f>IF(Table1[[#This Row],[Profit Ratio]] &gt; 0.15, "Healthy",
 IF(Table1[[#This Row],[Profit Ratio]] &gt;= 0.05, "Moderate",
 "Low"))</f>
        <v>Low</v>
      </c>
      <c r="V166" s="7">
        <f ca="1">DATEDIF(Table1[[#This Row],[Store Open Date]], TODAY(), "d")</f>
        <v>705</v>
      </c>
      <c r="W166" s="7">
        <f ca="1">INT(Table1[[#This Row],[Store Age (Days)]] / 30)</f>
        <v>23</v>
      </c>
      <c r="X166" s="7" t="str">
        <f ca="1">IF(Table1[[#This Row],[Store Age (Months)]] &lt; 12, "&lt;12",
 IF(Table1[[#This Row],[Store Age (Months)]] &lt; 24, "12–24",
 "&gt;24"))</f>
        <v>12–24</v>
      </c>
    </row>
    <row r="167" spans="1:24" x14ac:dyDescent="0.2">
      <c r="A167" s="4">
        <v>1</v>
      </c>
      <c r="B167" s="4" t="str">
        <f t="shared" si="2"/>
        <v>January</v>
      </c>
      <c r="C167" s="1" t="s">
        <v>174</v>
      </c>
      <c r="D167" s="1" t="s">
        <v>1094</v>
      </c>
      <c r="E167" s="1" t="s">
        <v>615</v>
      </c>
      <c r="F167" s="1" t="s">
        <v>901</v>
      </c>
      <c r="G167" s="1" t="s">
        <v>924</v>
      </c>
      <c r="H167" s="6">
        <v>45219</v>
      </c>
      <c r="I167" s="7">
        <v>153382939</v>
      </c>
      <c r="J167" s="7">
        <v>125894750</v>
      </c>
      <c r="K167" s="7">
        <v>15097333.33</v>
      </c>
      <c r="L167" s="7">
        <v>-6963663.2900000056</v>
      </c>
      <c r="M167" s="7">
        <f>Table1[[#This Row],[Profit (EBIT)]] * (1 - 11%)</f>
        <v>-6197660.3281000052</v>
      </c>
      <c r="N167" s="9">
        <f>Table1[[#This Row],[Net Sales Actual]]/Table1[[#This Row],[Net Sales Target]]*100%</f>
        <v>0.82078718024825437</v>
      </c>
      <c r="O167" s="9" t="str">
        <f>IF(Table1[[#This Row],[% Achievement]]&gt;=100%, "Achieved",
 IF(Table1[[#This Row],[% Achievement]]&gt;=50%, "Almost Achieve",
 IF(Table1[[#This Row],[% Achievement]]&gt;=0, "Needs Improvement",
 "Bad")))</f>
        <v>Almost Achieve</v>
      </c>
      <c r="P167" s="7">
        <f>Table1[[#This Row],[Net Sales Actual]] - Table1[[#This Row],[Net Sales Target]]</f>
        <v>-27488189</v>
      </c>
      <c r="Q167" s="7" t="str">
        <f>IF(Table1[[#This Row],[Profit]] &gt; 0, "Profit", "Loss")</f>
        <v>Loss</v>
      </c>
      <c r="R167" s="9">
        <f>Table1[[#This Row],[Salary Cost]]/Table1[[#This Row],[Net Sales Actual]]</f>
        <v>0.11992027729512152</v>
      </c>
      <c r="S167" s="9" t="str">
        <f>IF(Table1[[#This Row],[Salary Ratio]] &lt; 0.15, "Efficient",
 IF(Table1[[#This Row],[Salary Ratio]] &lt;= 0.25, "Needs Attention",
 "Too High"))</f>
        <v>Efficient</v>
      </c>
      <c r="T167" s="9">
        <f>Table1[[#This Row],[Profit (EBIT)]]/Table1[[#This Row],[Net Sales Actual]]</f>
        <v>-5.5313373194672576E-2</v>
      </c>
      <c r="U167" s="7" t="str">
        <f>IF(Table1[[#This Row],[Profit Ratio]] &gt; 0.15, "Healthy",
 IF(Table1[[#This Row],[Profit Ratio]] &gt;= 0.05, "Moderate",
 "Low"))</f>
        <v>Low</v>
      </c>
      <c r="V167" s="7">
        <f ca="1">DATEDIF(Table1[[#This Row],[Store Open Date]], TODAY(), "d")</f>
        <v>713</v>
      </c>
      <c r="W167" s="7">
        <f ca="1">INT(Table1[[#This Row],[Store Age (Days)]] / 30)</f>
        <v>23</v>
      </c>
      <c r="X167" s="7" t="str">
        <f ca="1">IF(Table1[[#This Row],[Store Age (Months)]] &lt; 12, "&lt;12",
 IF(Table1[[#This Row],[Store Age (Months)]] &lt; 24, "12–24",
 "&gt;24"))</f>
        <v>12–24</v>
      </c>
    </row>
    <row r="168" spans="1:24" x14ac:dyDescent="0.2">
      <c r="A168" s="4">
        <v>1</v>
      </c>
      <c r="B168" s="4" t="str">
        <f t="shared" si="2"/>
        <v>January</v>
      </c>
      <c r="C168" s="1" t="s">
        <v>175</v>
      </c>
      <c r="D168" s="1" t="s">
        <v>1095</v>
      </c>
      <c r="E168" s="1" t="s">
        <v>616</v>
      </c>
      <c r="F168" s="1" t="s">
        <v>901</v>
      </c>
      <c r="G168" s="1" t="s">
        <v>924</v>
      </c>
      <c r="H168" s="6">
        <v>45256</v>
      </c>
      <c r="I168" s="7">
        <v>105699862</v>
      </c>
      <c r="J168" s="7">
        <v>81890900</v>
      </c>
      <c r="K168" s="7">
        <v>13260180.65</v>
      </c>
      <c r="L168" s="7">
        <v>-1764093.9499999871</v>
      </c>
      <c r="M168" s="7">
        <f>Table1[[#This Row],[Profit (EBIT)]] * (1 - 11%)</f>
        <v>-1570043.6154999887</v>
      </c>
      <c r="N168" s="9">
        <f>Table1[[#This Row],[Net Sales Actual]]/Table1[[#This Row],[Net Sales Target]]*100%</f>
        <v>0.77474935586954696</v>
      </c>
      <c r="O168" s="9" t="str">
        <f>IF(Table1[[#This Row],[% Achievement]]&gt;=100%, "Achieved",
 IF(Table1[[#This Row],[% Achievement]]&gt;=50%, "Almost Achieve",
 IF(Table1[[#This Row],[% Achievement]]&gt;=0, "Needs Improvement",
 "Bad")))</f>
        <v>Almost Achieve</v>
      </c>
      <c r="P168" s="7">
        <f>Table1[[#This Row],[Net Sales Actual]] - Table1[[#This Row],[Net Sales Target]]</f>
        <v>-23808962</v>
      </c>
      <c r="Q168" s="7" t="str">
        <f>IF(Table1[[#This Row],[Profit]] &gt; 0, "Profit", "Loss")</f>
        <v>Loss</v>
      </c>
      <c r="R168" s="9">
        <f>Table1[[#This Row],[Salary Cost]]/Table1[[#This Row],[Net Sales Actual]]</f>
        <v>0.16192495930561271</v>
      </c>
      <c r="S168" s="9" t="str">
        <f>IF(Table1[[#This Row],[Salary Ratio]] &lt; 0.15, "Efficient",
 IF(Table1[[#This Row],[Salary Ratio]] &lt;= 0.25, "Needs Attention",
 "Too High"))</f>
        <v>Needs Attention</v>
      </c>
      <c r="T168" s="9">
        <f>Table1[[#This Row],[Profit (EBIT)]]/Table1[[#This Row],[Net Sales Actual]]</f>
        <v>-2.1542002224911282E-2</v>
      </c>
      <c r="U168" s="7" t="str">
        <f>IF(Table1[[#This Row],[Profit Ratio]] &gt; 0.15, "Healthy",
 IF(Table1[[#This Row],[Profit Ratio]] &gt;= 0.05, "Moderate",
 "Low"))</f>
        <v>Low</v>
      </c>
      <c r="V168" s="7">
        <f ca="1">DATEDIF(Table1[[#This Row],[Store Open Date]], TODAY(), "d")</f>
        <v>676</v>
      </c>
      <c r="W168" s="7">
        <f ca="1">INT(Table1[[#This Row],[Store Age (Days)]] / 30)</f>
        <v>22</v>
      </c>
      <c r="X168" s="7" t="str">
        <f ca="1">IF(Table1[[#This Row],[Store Age (Months)]] &lt; 12, "&lt;12",
 IF(Table1[[#This Row],[Store Age (Months)]] &lt; 24, "12–24",
 "&gt;24"))</f>
        <v>12–24</v>
      </c>
    </row>
    <row r="169" spans="1:24" x14ac:dyDescent="0.2">
      <c r="A169" s="4">
        <v>1</v>
      </c>
      <c r="B169" s="4" t="str">
        <f t="shared" si="2"/>
        <v>January</v>
      </c>
      <c r="C169" s="1" t="s">
        <v>176</v>
      </c>
      <c r="D169" s="1" t="s">
        <v>1096</v>
      </c>
      <c r="E169" s="1" t="s">
        <v>617</v>
      </c>
      <c r="F169" s="1" t="s">
        <v>901</v>
      </c>
      <c r="G169" s="1" t="s">
        <v>924</v>
      </c>
      <c r="H169" s="6">
        <v>45187</v>
      </c>
      <c r="I169" s="7">
        <v>113741586</v>
      </c>
      <c r="J169" s="7">
        <v>85247700</v>
      </c>
      <c r="K169" s="7">
        <v>15176602.630000001</v>
      </c>
      <c r="L169" s="7">
        <v>-10744683.080000002</v>
      </c>
      <c r="M169" s="7">
        <f>Table1[[#This Row],[Profit (EBIT)]] * (1 - 11%)</f>
        <v>-9562767.9412000012</v>
      </c>
      <c r="N169" s="9">
        <f>Table1[[#This Row],[Net Sales Actual]]/Table1[[#This Row],[Net Sales Target]]*100%</f>
        <v>0.74948576855610227</v>
      </c>
      <c r="O169" s="9" t="str">
        <f>IF(Table1[[#This Row],[% Achievement]]&gt;=100%, "Achieved",
 IF(Table1[[#This Row],[% Achievement]]&gt;=50%, "Almost Achieve",
 IF(Table1[[#This Row],[% Achievement]]&gt;=0, "Needs Improvement",
 "Bad")))</f>
        <v>Almost Achieve</v>
      </c>
      <c r="P169" s="7">
        <f>Table1[[#This Row],[Net Sales Actual]] - Table1[[#This Row],[Net Sales Target]]</f>
        <v>-28493886</v>
      </c>
      <c r="Q169" s="7" t="str">
        <f>IF(Table1[[#This Row],[Profit]] &gt; 0, "Profit", "Loss")</f>
        <v>Loss</v>
      </c>
      <c r="R169" s="9">
        <f>Table1[[#This Row],[Salary Cost]]/Table1[[#This Row],[Net Sales Actual]]</f>
        <v>0.17802946742258149</v>
      </c>
      <c r="S169" s="9" t="str">
        <f>IF(Table1[[#This Row],[Salary Ratio]] &lt; 0.15, "Efficient",
 IF(Table1[[#This Row],[Salary Ratio]] &lt;= 0.25, "Needs Attention",
 "Too High"))</f>
        <v>Needs Attention</v>
      </c>
      <c r="T169" s="9">
        <f>Table1[[#This Row],[Profit (EBIT)]]/Table1[[#This Row],[Net Sales Actual]]</f>
        <v>-0.1260407386944164</v>
      </c>
      <c r="U169" s="7" t="str">
        <f>IF(Table1[[#This Row],[Profit Ratio]] &gt; 0.15, "Healthy",
 IF(Table1[[#This Row],[Profit Ratio]] &gt;= 0.05, "Moderate",
 "Low"))</f>
        <v>Low</v>
      </c>
      <c r="V169" s="7">
        <f ca="1">DATEDIF(Table1[[#This Row],[Store Open Date]], TODAY(), "d")</f>
        <v>745</v>
      </c>
      <c r="W169" s="7">
        <f ca="1">INT(Table1[[#This Row],[Store Age (Days)]] / 30)</f>
        <v>24</v>
      </c>
      <c r="X169" s="7" t="str">
        <f ca="1">IF(Table1[[#This Row],[Store Age (Months)]] &lt; 12, "&lt;12",
 IF(Table1[[#This Row],[Store Age (Months)]] &lt; 24, "12–24",
 "&gt;24"))</f>
        <v>&gt;24</v>
      </c>
    </row>
    <row r="170" spans="1:24" x14ac:dyDescent="0.2">
      <c r="A170" s="4">
        <v>1</v>
      </c>
      <c r="B170" s="4" t="str">
        <f t="shared" si="2"/>
        <v>January</v>
      </c>
      <c r="C170" s="1" t="s">
        <v>177</v>
      </c>
      <c r="D170" s="1" t="s">
        <v>1097</v>
      </c>
      <c r="E170" s="1" t="s">
        <v>618</v>
      </c>
      <c r="F170" s="1" t="s">
        <v>901</v>
      </c>
      <c r="G170" s="1" t="s">
        <v>924</v>
      </c>
      <c r="H170" s="6">
        <v>45191</v>
      </c>
      <c r="I170" s="7">
        <v>67584833</v>
      </c>
      <c r="J170" s="7">
        <v>52437850</v>
      </c>
      <c r="K170" s="7">
        <v>11134500</v>
      </c>
      <c r="L170" s="7">
        <v>-30333798.069999993</v>
      </c>
      <c r="M170" s="7">
        <f>Table1[[#This Row],[Profit (EBIT)]] * (1 - 11%)</f>
        <v>-26997080.282299995</v>
      </c>
      <c r="N170" s="9">
        <f>Table1[[#This Row],[Net Sales Actual]]/Table1[[#This Row],[Net Sales Target]]*100%</f>
        <v>0.77588192013435919</v>
      </c>
      <c r="O170" s="9" t="str">
        <f>IF(Table1[[#This Row],[% Achievement]]&gt;=100%, "Achieved",
 IF(Table1[[#This Row],[% Achievement]]&gt;=50%, "Almost Achieve",
 IF(Table1[[#This Row],[% Achievement]]&gt;=0, "Needs Improvement",
 "Bad")))</f>
        <v>Almost Achieve</v>
      </c>
      <c r="P170" s="7">
        <f>Table1[[#This Row],[Net Sales Actual]] - Table1[[#This Row],[Net Sales Target]]</f>
        <v>-15146983</v>
      </c>
      <c r="Q170" s="7" t="str">
        <f>IF(Table1[[#This Row],[Profit]] &gt; 0, "Profit", "Loss")</f>
        <v>Loss</v>
      </c>
      <c r="R170" s="9">
        <f>Table1[[#This Row],[Salary Cost]]/Table1[[#This Row],[Net Sales Actual]]</f>
        <v>0.21233708094439419</v>
      </c>
      <c r="S170" s="9" t="str">
        <f>IF(Table1[[#This Row],[Salary Ratio]] &lt; 0.15, "Efficient",
 IF(Table1[[#This Row],[Salary Ratio]] &lt;= 0.25, "Needs Attention",
 "Too High"))</f>
        <v>Needs Attention</v>
      </c>
      <c r="T170" s="9">
        <f>Table1[[#This Row],[Profit (EBIT)]]/Table1[[#This Row],[Net Sales Actual]]</f>
        <v>-0.57847142989272049</v>
      </c>
      <c r="U170" s="7" t="str">
        <f>IF(Table1[[#This Row],[Profit Ratio]] &gt; 0.15, "Healthy",
 IF(Table1[[#This Row],[Profit Ratio]] &gt;= 0.05, "Moderate",
 "Low"))</f>
        <v>Low</v>
      </c>
      <c r="V170" s="7">
        <f ca="1">DATEDIF(Table1[[#This Row],[Store Open Date]], TODAY(), "d")</f>
        <v>741</v>
      </c>
      <c r="W170" s="7">
        <f ca="1">INT(Table1[[#This Row],[Store Age (Days)]] / 30)</f>
        <v>24</v>
      </c>
      <c r="X170" s="7" t="str">
        <f ca="1">IF(Table1[[#This Row],[Store Age (Months)]] &lt; 12, "&lt;12",
 IF(Table1[[#This Row],[Store Age (Months)]] &lt; 24, "12–24",
 "&gt;24"))</f>
        <v>&gt;24</v>
      </c>
    </row>
    <row r="171" spans="1:24" x14ac:dyDescent="0.2">
      <c r="A171" s="4">
        <v>1</v>
      </c>
      <c r="B171" s="4" t="str">
        <f t="shared" si="2"/>
        <v>January</v>
      </c>
      <c r="C171" s="1" t="s">
        <v>178</v>
      </c>
      <c r="D171" s="1" t="s">
        <v>1098</v>
      </c>
      <c r="E171" s="1" t="s">
        <v>619</v>
      </c>
      <c r="F171" s="1" t="s">
        <v>901</v>
      </c>
      <c r="G171" s="1" t="s">
        <v>924</v>
      </c>
      <c r="H171" s="6">
        <v>45207</v>
      </c>
      <c r="I171" s="7">
        <v>109287791</v>
      </c>
      <c r="J171" s="7">
        <v>91032950</v>
      </c>
      <c r="K171" s="7">
        <v>15725059.91</v>
      </c>
      <c r="L171" s="7">
        <v>-18192203.069999993</v>
      </c>
      <c r="M171" s="7">
        <f>Table1[[#This Row],[Profit (EBIT)]] * (1 - 11%)</f>
        <v>-16191060.732299995</v>
      </c>
      <c r="N171" s="9">
        <f>Table1[[#This Row],[Net Sales Actual]]/Table1[[#This Row],[Net Sales Target]]*100%</f>
        <v>0.83296541330952512</v>
      </c>
      <c r="O171" s="9" t="str">
        <f>IF(Table1[[#This Row],[% Achievement]]&gt;=100%, "Achieved",
 IF(Table1[[#This Row],[% Achievement]]&gt;=50%, "Almost Achieve",
 IF(Table1[[#This Row],[% Achievement]]&gt;=0, "Needs Improvement",
 "Bad")))</f>
        <v>Almost Achieve</v>
      </c>
      <c r="P171" s="7">
        <f>Table1[[#This Row],[Net Sales Actual]] - Table1[[#This Row],[Net Sales Target]]</f>
        <v>-18254841</v>
      </c>
      <c r="Q171" s="7" t="str">
        <f>IF(Table1[[#This Row],[Profit]] &gt; 0, "Profit", "Loss")</f>
        <v>Loss</v>
      </c>
      <c r="R171" s="9">
        <f>Table1[[#This Row],[Salary Cost]]/Table1[[#This Row],[Net Sales Actual]]</f>
        <v>0.17274030897603559</v>
      </c>
      <c r="S171" s="9" t="str">
        <f>IF(Table1[[#This Row],[Salary Ratio]] &lt; 0.15, "Efficient",
 IF(Table1[[#This Row],[Salary Ratio]] &lt;= 0.25, "Needs Attention",
 "Too High"))</f>
        <v>Needs Attention</v>
      </c>
      <c r="T171" s="9">
        <f>Table1[[#This Row],[Profit (EBIT)]]/Table1[[#This Row],[Net Sales Actual]]</f>
        <v>-0.19984195909283389</v>
      </c>
      <c r="U171" s="7" t="str">
        <f>IF(Table1[[#This Row],[Profit Ratio]] &gt; 0.15, "Healthy",
 IF(Table1[[#This Row],[Profit Ratio]] &gt;= 0.05, "Moderate",
 "Low"))</f>
        <v>Low</v>
      </c>
      <c r="V171" s="7">
        <f ca="1">DATEDIF(Table1[[#This Row],[Store Open Date]], TODAY(), "d")</f>
        <v>725</v>
      </c>
      <c r="W171" s="7">
        <f ca="1">INT(Table1[[#This Row],[Store Age (Days)]] / 30)</f>
        <v>24</v>
      </c>
      <c r="X171" s="7" t="str">
        <f ca="1">IF(Table1[[#This Row],[Store Age (Months)]] &lt; 12, "&lt;12",
 IF(Table1[[#This Row],[Store Age (Months)]] &lt; 24, "12–24",
 "&gt;24"))</f>
        <v>&gt;24</v>
      </c>
    </row>
    <row r="172" spans="1:24" x14ac:dyDescent="0.2">
      <c r="A172" s="4">
        <v>1</v>
      </c>
      <c r="B172" s="4" t="str">
        <f t="shared" si="2"/>
        <v>January</v>
      </c>
      <c r="C172" s="1" t="s">
        <v>179</v>
      </c>
      <c r="D172" s="1" t="s">
        <v>1099</v>
      </c>
      <c r="E172" s="1" t="s">
        <v>620</v>
      </c>
      <c r="F172" s="1" t="s">
        <v>901</v>
      </c>
      <c r="G172" s="1" t="s">
        <v>924</v>
      </c>
      <c r="H172" s="6">
        <v>45226</v>
      </c>
      <c r="I172" s="7">
        <v>133309060</v>
      </c>
      <c r="J172" s="7">
        <v>92890500</v>
      </c>
      <c r="K172" s="7">
        <v>16692321.689999999</v>
      </c>
      <c r="L172" s="7">
        <v>-18763968.189999986</v>
      </c>
      <c r="M172" s="7">
        <f>Table1[[#This Row],[Profit (EBIT)]] * (1 - 11%)</f>
        <v>-16699931.689099988</v>
      </c>
      <c r="N172" s="9">
        <f>Table1[[#This Row],[Net Sales Actual]]/Table1[[#This Row],[Net Sales Target]]*100%</f>
        <v>0.69680560346010989</v>
      </c>
      <c r="O172" s="9" t="str">
        <f>IF(Table1[[#This Row],[% Achievement]]&gt;=100%, "Achieved",
 IF(Table1[[#This Row],[% Achievement]]&gt;=50%, "Almost Achieve",
 IF(Table1[[#This Row],[% Achievement]]&gt;=0, "Needs Improvement",
 "Bad")))</f>
        <v>Almost Achieve</v>
      </c>
      <c r="P172" s="7">
        <f>Table1[[#This Row],[Net Sales Actual]] - Table1[[#This Row],[Net Sales Target]]</f>
        <v>-40418560</v>
      </c>
      <c r="Q172" s="7" t="str">
        <f>IF(Table1[[#This Row],[Profit]] &gt; 0, "Profit", "Loss")</f>
        <v>Loss</v>
      </c>
      <c r="R172" s="9">
        <f>Table1[[#This Row],[Salary Cost]]/Table1[[#This Row],[Net Sales Actual]]</f>
        <v>0.17969891097582638</v>
      </c>
      <c r="S172" s="9" t="str">
        <f>IF(Table1[[#This Row],[Salary Ratio]] &lt; 0.15, "Efficient",
 IF(Table1[[#This Row],[Salary Ratio]] &lt;= 0.25, "Needs Attention",
 "Too High"))</f>
        <v>Needs Attention</v>
      </c>
      <c r="T172" s="9">
        <f>Table1[[#This Row],[Profit (EBIT)]]/Table1[[#This Row],[Net Sales Actual]]</f>
        <v>-0.2020009386320451</v>
      </c>
      <c r="U172" s="7" t="str">
        <f>IF(Table1[[#This Row],[Profit Ratio]] &gt; 0.15, "Healthy",
 IF(Table1[[#This Row],[Profit Ratio]] &gt;= 0.05, "Moderate",
 "Low"))</f>
        <v>Low</v>
      </c>
      <c r="V172" s="7">
        <f ca="1">DATEDIF(Table1[[#This Row],[Store Open Date]], TODAY(), "d")</f>
        <v>706</v>
      </c>
      <c r="W172" s="7">
        <f ca="1">INT(Table1[[#This Row],[Store Age (Days)]] / 30)</f>
        <v>23</v>
      </c>
      <c r="X172" s="7" t="str">
        <f ca="1">IF(Table1[[#This Row],[Store Age (Months)]] &lt; 12, "&lt;12",
 IF(Table1[[#This Row],[Store Age (Months)]] &lt; 24, "12–24",
 "&gt;24"))</f>
        <v>12–24</v>
      </c>
    </row>
    <row r="173" spans="1:24" x14ac:dyDescent="0.2">
      <c r="A173" s="4">
        <v>1</v>
      </c>
      <c r="B173" s="4" t="str">
        <f t="shared" si="2"/>
        <v>January</v>
      </c>
      <c r="C173" s="1" t="s">
        <v>180</v>
      </c>
      <c r="D173" s="1" t="s">
        <v>1100</v>
      </c>
      <c r="E173" s="1" t="s">
        <v>621</v>
      </c>
      <c r="F173" s="1" t="s">
        <v>901</v>
      </c>
      <c r="G173" s="1" t="s">
        <v>924</v>
      </c>
      <c r="H173" s="6">
        <v>45214</v>
      </c>
      <c r="I173" s="7">
        <v>142614950</v>
      </c>
      <c r="J173" s="7">
        <v>92836550</v>
      </c>
      <c r="K173" s="7">
        <v>16328134.539999999</v>
      </c>
      <c r="L173" s="7">
        <v>-24172949.469999995</v>
      </c>
      <c r="M173" s="7">
        <f>Table1[[#This Row],[Profit (EBIT)]] * (1 - 11%)</f>
        <v>-21513925.028299995</v>
      </c>
      <c r="N173" s="9">
        <f>Table1[[#This Row],[Net Sales Actual]]/Table1[[#This Row],[Net Sales Target]]*100%</f>
        <v>0.65095945411052625</v>
      </c>
      <c r="O173" s="9" t="str">
        <f>IF(Table1[[#This Row],[% Achievement]]&gt;=100%, "Achieved",
 IF(Table1[[#This Row],[% Achievement]]&gt;=50%, "Almost Achieve",
 IF(Table1[[#This Row],[% Achievement]]&gt;=0, "Needs Improvement",
 "Bad")))</f>
        <v>Almost Achieve</v>
      </c>
      <c r="P173" s="7">
        <f>Table1[[#This Row],[Net Sales Actual]] - Table1[[#This Row],[Net Sales Target]]</f>
        <v>-49778400</v>
      </c>
      <c r="Q173" s="7" t="str">
        <f>IF(Table1[[#This Row],[Profit]] &gt; 0, "Profit", "Loss")</f>
        <v>Loss</v>
      </c>
      <c r="R173" s="9">
        <f>Table1[[#This Row],[Salary Cost]]/Table1[[#This Row],[Net Sales Actual]]</f>
        <v>0.17588045376524655</v>
      </c>
      <c r="S173" s="9" t="str">
        <f>IF(Table1[[#This Row],[Salary Ratio]] &lt; 0.15, "Efficient",
 IF(Table1[[#This Row],[Salary Ratio]] &lt;= 0.25, "Needs Attention",
 "Too High"))</f>
        <v>Needs Attention</v>
      </c>
      <c r="T173" s="9">
        <f>Table1[[#This Row],[Profit (EBIT)]]/Table1[[#This Row],[Net Sales Actual]]</f>
        <v>-0.26038181589040088</v>
      </c>
      <c r="U173" s="7" t="str">
        <f>IF(Table1[[#This Row],[Profit Ratio]] &gt; 0.15, "Healthy",
 IF(Table1[[#This Row],[Profit Ratio]] &gt;= 0.05, "Moderate",
 "Low"))</f>
        <v>Low</v>
      </c>
      <c r="V173" s="7">
        <f ca="1">DATEDIF(Table1[[#This Row],[Store Open Date]], TODAY(), "d")</f>
        <v>718</v>
      </c>
      <c r="W173" s="7">
        <f ca="1">INT(Table1[[#This Row],[Store Age (Days)]] / 30)</f>
        <v>23</v>
      </c>
      <c r="X173" s="7" t="str">
        <f ca="1">IF(Table1[[#This Row],[Store Age (Months)]] &lt; 12, "&lt;12",
 IF(Table1[[#This Row],[Store Age (Months)]] &lt; 24, "12–24",
 "&gt;24"))</f>
        <v>12–24</v>
      </c>
    </row>
    <row r="174" spans="1:24" x14ac:dyDescent="0.2">
      <c r="A174" s="4">
        <v>1</v>
      </c>
      <c r="B174" s="4" t="str">
        <f t="shared" si="2"/>
        <v>January</v>
      </c>
      <c r="C174" s="1" t="s">
        <v>181</v>
      </c>
      <c r="D174" s="1" t="s">
        <v>1101</v>
      </c>
      <c r="E174" s="1" t="s">
        <v>622</v>
      </c>
      <c r="F174" s="1" t="s">
        <v>901</v>
      </c>
      <c r="G174" s="1" t="s">
        <v>924</v>
      </c>
      <c r="H174" s="6">
        <v>45210</v>
      </c>
      <c r="I174" s="7">
        <v>132371888</v>
      </c>
      <c r="J174" s="7">
        <v>108025100</v>
      </c>
      <c r="K174" s="7">
        <v>14976117.460000001</v>
      </c>
      <c r="L174" s="7">
        <v>-9474866.389999995</v>
      </c>
      <c r="M174" s="7">
        <f>Table1[[#This Row],[Profit (EBIT)]] * (1 - 11%)</f>
        <v>-8432631.0870999955</v>
      </c>
      <c r="N174" s="9">
        <f>Table1[[#This Row],[Net Sales Actual]]/Table1[[#This Row],[Net Sales Target]]*100%</f>
        <v>0.81607282053724273</v>
      </c>
      <c r="O174" s="9" t="str">
        <f>IF(Table1[[#This Row],[% Achievement]]&gt;=100%, "Achieved",
 IF(Table1[[#This Row],[% Achievement]]&gt;=50%, "Almost Achieve",
 IF(Table1[[#This Row],[% Achievement]]&gt;=0, "Needs Improvement",
 "Bad")))</f>
        <v>Almost Achieve</v>
      </c>
      <c r="P174" s="7">
        <f>Table1[[#This Row],[Net Sales Actual]] - Table1[[#This Row],[Net Sales Target]]</f>
        <v>-24346788</v>
      </c>
      <c r="Q174" s="7" t="str">
        <f>IF(Table1[[#This Row],[Profit]] &gt; 0, "Profit", "Loss")</f>
        <v>Loss</v>
      </c>
      <c r="R174" s="9">
        <f>Table1[[#This Row],[Salary Cost]]/Table1[[#This Row],[Net Sales Actual]]</f>
        <v>0.13863553433415013</v>
      </c>
      <c r="S174" s="9" t="str">
        <f>IF(Table1[[#This Row],[Salary Ratio]] &lt; 0.15, "Efficient",
 IF(Table1[[#This Row],[Salary Ratio]] &lt;= 0.25, "Needs Attention",
 "Too High"))</f>
        <v>Efficient</v>
      </c>
      <c r="T174" s="9">
        <f>Table1[[#This Row],[Profit (EBIT)]]/Table1[[#This Row],[Net Sales Actual]]</f>
        <v>-8.7709859930701239E-2</v>
      </c>
      <c r="U174" s="7" t="str">
        <f>IF(Table1[[#This Row],[Profit Ratio]] &gt; 0.15, "Healthy",
 IF(Table1[[#This Row],[Profit Ratio]] &gt;= 0.05, "Moderate",
 "Low"))</f>
        <v>Low</v>
      </c>
      <c r="V174" s="7">
        <f ca="1">DATEDIF(Table1[[#This Row],[Store Open Date]], TODAY(), "d")</f>
        <v>722</v>
      </c>
      <c r="W174" s="7">
        <f ca="1">INT(Table1[[#This Row],[Store Age (Days)]] / 30)</f>
        <v>24</v>
      </c>
      <c r="X174" s="7" t="str">
        <f ca="1">IF(Table1[[#This Row],[Store Age (Months)]] &lt; 12, "&lt;12",
 IF(Table1[[#This Row],[Store Age (Months)]] &lt; 24, "12–24",
 "&gt;24"))</f>
        <v>&gt;24</v>
      </c>
    </row>
    <row r="175" spans="1:24" x14ac:dyDescent="0.2">
      <c r="A175" s="4">
        <v>1</v>
      </c>
      <c r="B175" s="4" t="str">
        <f t="shared" si="2"/>
        <v>January</v>
      </c>
      <c r="C175" s="1" t="s">
        <v>182</v>
      </c>
      <c r="D175" s="1" t="s">
        <v>1102</v>
      </c>
      <c r="E175" s="1" t="s">
        <v>623</v>
      </c>
      <c r="F175" s="1" t="s">
        <v>901</v>
      </c>
      <c r="G175" s="1" t="s">
        <v>924</v>
      </c>
      <c r="H175" s="6">
        <v>45226</v>
      </c>
      <c r="I175" s="7">
        <v>95332626</v>
      </c>
      <c r="J175" s="7">
        <v>87888450</v>
      </c>
      <c r="K175" s="7">
        <v>11743333.33</v>
      </c>
      <c r="L175" s="7">
        <v>-13876966.920000002</v>
      </c>
      <c r="M175" s="7">
        <f>Table1[[#This Row],[Profit (EBIT)]] * (1 - 11%)</f>
        <v>-12350500.558800003</v>
      </c>
      <c r="N175" s="9">
        <f>Table1[[#This Row],[Net Sales Actual]]/Table1[[#This Row],[Net Sales Target]]*100%</f>
        <v>0.92191365839434658</v>
      </c>
      <c r="O175" s="9" t="str">
        <f>IF(Table1[[#This Row],[% Achievement]]&gt;=100%, "Achieved",
 IF(Table1[[#This Row],[% Achievement]]&gt;=50%, "Almost Achieve",
 IF(Table1[[#This Row],[% Achievement]]&gt;=0, "Needs Improvement",
 "Bad")))</f>
        <v>Almost Achieve</v>
      </c>
      <c r="P175" s="7">
        <f>Table1[[#This Row],[Net Sales Actual]] - Table1[[#This Row],[Net Sales Target]]</f>
        <v>-7444176</v>
      </c>
      <c r="Q175" s="7" t="str">
        <f>IF(Table1[[#This Row],[Profit]] &gt; 0, "Profit", "Loss")</f>
        <v>Loss</v>
      </c>
      <c r="R175" s="9">
        <f>Table1[[#This Row],[Salary Cost]]/Table1[[#This Row],[Net Sales Actual]]</f>
        <v>0.13361634355822635</v>
      </c>
      <c r="S175" s="9" t="str">
        <f>IF(Table1[[#This Row],[Salary Ratio]] &lt; 0.15, "Efficient",
 IF(Table1[[#This Row],[Salary Ratio]] &lt;= 0.25, "Needs Attention",
 "Too High"))</f>
        <v>Efficient</v>
      </c>
      <c r="T175" s="9">
        <f>Table1[[#This Row],[Profit (EBIT)]]/Table1[[#This Row],[Net Sales Actual]]</f>
        <v>-0.15789295316961446</v>
      </c>
      <c r="U175" s="7" t="str">
        <f>IF(Table1[[#This Row],[Profit Ratio]] &gt; 0.15, "Healthy",
 IF(Table1[[#This Row],[Profit Ratio]] &gt;= 0.05, "Moderate",
 "Low"))</f>
        <v>Low</v>
      </c>
      <c r="V175" s="7">
        <f ca="1">DATEDIF(Table1[[#This Row],[Store Open Date]], TODAY(), "d")</f>
        <v>706</v>
      </c>
      <c r="W175" s="7">
        <f ca="1">INT(Table1[[#This Row],[Store Age (Days)]] / 30)</f>
        <v>23</v>
      </c>
      <c r="X175" s="7" t="str">
        <f ca="1">IF(Table1[[#This Row],[Store Age (Months)]] &lt; 12, "&lt;12",
 IF(Table1[[#This Row],[Store Age (Months)]] &lt; 24, "12–24",
 "&gt;24"))</f>
        <v>12–24</v>
      </c>
    </row>
    <row r="176" spans="1:24" x14ac:dyDescent="0.2">
      <c r="A176" s="4">
        <v>1</v>
      </c>
      <c r="B176" s="4" t="str">
        <f t="shared" si="2"/>
        <v>January</v>
      </c>
      <c r="C176" s="1" t="s">
        <v>183</v>
      </c>
      <c r="D176" s="1" t="s">
        <v>1103</v>
      </c>
      <c r="E176" s="1" t="s">
        <v>624</v>
      </c>
      <c r="F176" s="1" t="s">
        <v>901</v>
      </c>
      <c r="G176" s="1" t="s">
        <v>924</v>
      </c>
      <c r="H176" s="6">
        <v>45276</v>
      </c>
      <c r="I176" s="7">
        <v>116369142</v>
      </c>
      <c r="J176" s="7">
        <v>96314800</v>
      </c>
      <c r="K176" s="7">
        <v>16015306.470000001</v>
      </c>
      <c r="L176" s="7">
        <v>-16298144.119999997</v>
      </c>
      <c r="M176" s="7">
        <f>Table1[[#This Row],[Profit (EBIT)]] * (1 - 11%)</f>
        <v>-14505348.266799998</v>
      </c>
      <c r="N176" s="9">
        <f>Table1[[#This Row],[Net Sales Actual]]/Table1[[#This Row],[Net Sales Target]]*100%</f>
        <v>0.82766615225194318</v>
      </c>
      <c r="O176" s="9" t="str">
        <f>IF(Table1[[#This Row],[% Achievement]]&gt;=100%, "Achieved",
 IF(Table1[[#This Row],[% Achievement]]&gt;=50%, "Almost Achieve",
 IF(Table1[[#This Row],[% Achievement]]&gt;=0, "Needs Improvement",
 "Bad")))</f>
        <v>Almost Achieve</v>
      </c>
      <c r="P176" s="7">
        <f>Table1[[#This Row],[Net Sales Actual]] - Table1[[#This Row],[Net Sales Target]]</f>
        <v>-20054342</v>
      </c>
      <c r="Q176" s="7" t="str">
        <f>IF(Table1[[#This Row],[Profit]] &gt; 0, "Profit", "Loss")</f>
        <v>Loss</v>
      </c>
      <c r="R176" s="9">
        <f>Table1[[#This Row],[Salary Cost]]/Table1[[#This Row],[Net Sales Actual]]</f>
        <v>0.16628084645350455</v>
      </c>
      <c r="S176" s="9" t="str">
        <f>IF(Table1[[#This Row],[Salary Ratio]] &lt; 0.15, "Efficient",
 IF(Table1[[#This Row],[Salary Ratio]] &lt;= 0.25, "Needs Attention",
 "Too High"))</f>
        <v>Needs Attention</v>
      </c>
      <c r="T176" s="9">
        <f>Table1[[#This Row],[Profit (EBIT)]]/Table1[[#This Row],[Net Sales Actual]]</f>
        <v>-0.16921744238683981</v>
      </c>
      <c r="U176" s="7" t="str">
        <f>IF(Table1[[#This Row],[Profit Ratio]] &gt; 0.15, "Healthy",
 IF(Table1[[#This Row],[Profit Ratio]] &gt;= 0.05, "Moderate",
 "Low"))</f>
        <v>Low</v>
      </c>
      <c r="V176" s="7">
        <f ca="1">DATEDIF(Table1[[#This Row],[Store Open Date]], TODAY(), "d")</f>
        <v>656</v>
      </c>
      <c r="W176" s="7">
        <f ca="1">INT(Table1[[#This Row],[Store Age (Days)]] / 30)</f>
        <v>21</v>
      </c>
      <c r="X176" s="7" t="str">
        <f ca="1">IF(Table1[[#This Row],[Store Age (Months)]] &lt; 12, "&lt;12",
 IF(Table1[[#This Row],[Store Age (Months)]] &lt; 24, "12–24",
 "&gt;24"))</f>
        <v>12–24</v>
      </c>
    </row>
    <row r="177" spans="1:24" x14ac:dyDescent="0.2">
      <c r="A177" s="4">
        <v>1</v>
      </c>
      <c r="B177" s="4" t="str">
        <f t="shared" si="2"/>
        <v>January</v>
      </c>
      <c r="C177" s="1" t="s">
        <v>184</v>
      </c>
      <c r="D177" s="1" t="s">
        <v>1104</v>
      </c>
      <c r="E177" s="1" t="s">
        <v>625</v>
      </c>
      <c r="F177" s="1" t="s">
        <v>901</v>
      </c>
      <c r="G177" s="1" t="s">
        <v>924</v>
      </c>
      <c r="H177" s="6">
        <v>45222</v>
      </c>
      <c r="I177" s="7">
        <v>138585699</v>
      </c>
      <c r="J177" s="7">
        <v>101019500</v>
      </c>
      <c r="K177" s="7">
        <v>13022475.85</v>
      </c>
      <c r="L177" s="7">
        <v>-18212964.339999992</v>
      </c>
      <c r="M177" s="7">
        <f>Table1[[#This Row],[Profit (EBIT)]] * (1 - 11%)</f>
        <v>-16209538.262599993</v>
      </c>
      <c r="N177" s="9">
        <f>Table1[[#This Row],[Net Sales Actual]]/Table1[[#This Row],[Net Sales Target]]*100%</f>
        <v>0.72893163384773196</v>
      </c>
      <c r="O177" s="9" t="str">
        <f>IF(Table1[[#This Row],[% Achievement]]&gt;=100%, "Achieved",
 IF(Table1[[#This Row],[% Achievement]]&gt;=50%, "Almost Achieve",
 IF(Table1[[#This Row],[% Achievement]]&gt;=0, "Needs Improvement",
 "Bad")))</f>
        <v>Almost Achieve</v>
      </c>
      <c r="P177" s="7">
        <f>Table1[[#This Row],[Net Sales Actual]] - Table1[[#This Row],[Net Sales Target]]</f>
        <v>-37566199</v>
      </c>
      <c r="Q177" s="7" t="str">
        <f>IF(Table1[[#This Row],[Profit]] &gt; 0, "Profit", "Loss")</f>
        <v>Loss</v>
      </c>
      <c r="R177" s="9">
        <f>Table1[[#This Row],[Salary Cost]]/Table1[[#This Row],[Net Sales Actual]]</f>
        <v>0.12891051579150559</v>
      </c>
      <c r="S177" s="9" t="str">
        <f>IF(Table1[[#This Row],[Salary Ratio]] &lt; 0.15, "Efficient",
 IF(Table1[[#This Row],[Salary Ratio]] &lt;= 0.25, "Needs Attention",
 "Too High"))</f>
        <v>Efficient</v>
      </c>
      <c r="T177" s="9">
        <f>Table1[[#This Row],[Profit (EBIT)]]/Table1[[#This Row],[Net Sales Actual]]</f>
        <v>-0.1802915708353337</v>
      </c>
      <c r="U177" s="7" t="str">
        <f>IF(Table1[[#This Row],[Profit Ratio]] &gt; 0.15, "Healthy",
 IF(Table1[[#This Row],[Profit Ratio]] &gt;= 0.05, "Moderate",
 "Low"))</f>
        <v>Low</v>
      </c>
      <c r="V177" s="7">
        <f ca="1">DATEDIF(Table1[[#This Row],[Store Open Date]], TODAY(), "d")</f>
        <v>710</v>
      </c>
      <c r="W177" s="7">
        <f ca="1">INT(Table1[[#This Row],[Store Age (Days)]] / 30)</f>
        <v>23</v>
      </c>
      <c r="X177" s="7" t="str">
        <f ca="1">IF(Table1[[#This Row],[Store Age (Months)]] &lt; 12, "&lt;12",
 IF(Table1[[#This Row],[Store Age (Months)]] &lt; 24, "12–24",
 "&gt;24"))</f>
        <v>12–24</v>
      </c>
    </row>
    <row r="178" spans="1:24" x14ac:dyDescent="0.2">
      <c r="A178" s="4">
        <v>1</v>
      </c>
      <c r="B178" s="4" t="str">
        <f t="shared" si="2"/>
        <v>January</v>
      </c>
      <c r="C178" s="1" t="s">
        <v>185</v>
      </c>
      <c r="D178" s="1" t="s">
        <v>1105</v>
      </c>
      <c r="E178" s="1" t="s">
        <v>626</v>
      </c>
      <c r="F178" s="1" t="s">
        <v>902</v>
      </c>
      <c r="G178" s="1" t="s">
        <v>924</v>
      </c>
      <c r="H178" s="6">
        <v>45262</v>
      </c>
      <c r="I178" s="7">
        <v>195000000</v>
      </c>
      <c r="J178" s="7">
        <v>133909000</v>
      </c>
      <c r="K178" s="7">
        <v>18096201.09</v>
      </c>
      <c r="L178" s="7">
        <v>4934714.4699999988</v>
      </c>
      <c r="M178" s="7">
        <f>Table1[[#This Row],[Profit (EBIT)]] * (1 - 11%)</f>
        <v>4391895.8782999991</v>
      </c>
      <c r="N178" s="9">
        <f>Table1[[#This Row],[Net Sales Actual]]/Table1[[#This Row],[Net Sales Target]]*100%</f>
        <v>0.68671282051282057</v>
      </c>
      <c r="O178" s="9" t="str">
        <f>IF(Table1[[#This Row],[% Achievement]]&gt;=100%, "Achieved",
 IF(Table1[[#This Row],[% Achievement]]&gt;=50%, "Almost Achieve",
 IF(Table1[[#This Row],[% Achievement]]&gt;=0, "Needs Improvement",
 "Bad")))</f>
        <v>Almost Achieve</v>
      </c>
      <c r="P178" s="7">
        <f>Table1[[#This Row],[Net Sales Actual]] - Table1[[#This Row],[Net Sales Target]]</f>
        <v>-61091000</v>
      </c>
      <c r="Q178" s="7" t="str">
        <f>IF(Table1[[#This Row],[Profit]] &gt; 0, "Profit", "Loss")</f>
        <v>Profit</v>
      </c>
      <c r="R178" s="9">
        <f>Table1[[#This Row],[Salary Cost]]/Table1[[#This Row],[Net Sales Actual]]</f>
        <v>0.13513804964565487</v>
      </c>
      <c r="S178" s="9" t="str">
        <f>IF(Table1[[#This Row],[Salary Ratio]] &lt; 0.15, "Efficient",
 IF(Table1[[#This Row],[Salary Ratio]] &lt;= 0.25, "Needs Attention",
 "Too High"))</f>
        <v>Efficient</v>
      </c>
      <c r="T178" s="9">
        <f>Table1[[#This Row],[Profit (EBIT)]]/Table1[[#This Row],[Net Sales Actual]]</f>
        <v>3.6851253239140007E-2</v>
      </c>
      <c r="U178" s="7" t="str">
        <f>IF(Table1[[#This Row],[Profit Ratio]] &gt; 0.15, "Healthy",
 IF(Table1[[#This Row],[Profit Ratio]] &gt;= 0.05, "Moderate",
 "Low"))</f>
        <v>Low</v>
      </c>
      <c r="V178" s="7">
        <f ca="1">DATEDIF(Table1[[#This Row],[Store Open Date]], TODAY(), "d")</f>
        <v>670</v>
      </c>
      <c r="W178" s="7">
        <f ca="1">INT(Table1[[#This Row],[Store Age (Days)]] / 30)</f>
        <v>22</v>
      </c>
      <c r="X178" s="7" t="str">
        <f ca="1">IF(Table1[[#This Row],[Store Age (Months)]] &lt; 12, "&lt;12",
 IF(Table1[[#This Row],[Store Age (Months)]] &lt; 24, "12–24",
 "&gt;24"))</f>
        <v>12–24</v>
      </c>
    </row>
    <row r="179" spans="1:24" x14ac:dyDescent="0.2">
      <c r="A179" s="4">
        <v>1</v>
      </c>
      <c r="B179" s="4" t="str">
        <f t="shared" si="2"/>
        <v>January</v>
      </c>
      <c r="C179" s="1" t="s">
        <v>186</v>
      </c>
      <c r="D179" s="1" t="s">
        <v>1106</v>
      </c>
      <c r="E179" s="1" t="s">
        <v>627</v>
      </c>
      <c r="F179" s="1" t="s">
        <v>901</v>
      </c>
      <c r="G179" s="1" t="s">
        <v>924</v>
      </c>
      <c r="H179" s="6">
        <v>45285</v>
      </c>
      <c r="I179" s="7">
        <v>109071787</v>
      </c>
      <c r="J179" s="7">
        <v>93921550</v>
      </c>
      <c r="K179" s="7">
        <v>11709725.16</v>
      </c>
      <c r="L179" s="7">
        <v>-5906356.3899999978</v>
      </c>
      <c r="M179" s="7">
        <f>Table1[[#This Row],[Profit (EBIT)]] * (1 - 11%)</f>
        <v>-5256657.1870999979</v>
      </c>
      <c r="N179" s="9">
        <f>Table1[[#This Row],[Net Sales Actual]]/Table1[[#This Row],[Net Sales Target]]*100%</f>
        <v>0.86109848003132106</v>
      </c>
      <c r="O179" s="9" t="str">
        <f>IF(Table1[[#This Row],[% Achievement]]&gt;=100%, "Achieved",
 IF(Table1[[#This Row],[% Achievement]]&gt;=50%, "Almost Achieve",
 IF(Table1[[#This Row],[% Achievement]]&gt;=0, "Needs Improvement",
 "Bad")))</f>
        <v>Almost Achieve</v>
      </c>
      <c r="P179" s="7">
        <f>Table1[[#This Row],[Net Sales Actual]] - Table1[[#This Row],[Net Sales Target]]</f>
        <v>-15150237</v>
      </c>
      <c r="Q179" s="7" t="str">
        <f>IF(Table1[[#This Row],[Profit]] &gt; 0, "Profit", "Loss")</f>
        <v>Loss</v>
      </c>
      <c r="R179" s="9">
        <f>Table1[[#This Row],[Salary Cost]]/Table1[[#This Row],[Net Sales Actual]]</f>
        <v>0.12467559532396985</v>
      </c>
      <c r="S179" s="9" t="str">
        <f>IF(Table1[[#This Row],[Salary Ratio]] &lt; 0.15, "Efficient",
 IF(Table1[[#This Row],[Salary Ratio]] &lt;= 0.25, "Needs Attention",
 "Too High"))</f>
        <v>Efficient</v>
      </c>
      <c r="T179" s="9">
        <f>Table1[[#This Row],[Profit (EBIT)]]/Table1[[#This Row],[Net Sales Actual]]</f>
        <v>-6.2886061718529965E-2</v>
      </c>
      <c r="U179" s="7" t="str">
        <f>IF(Table1[[#This Row],[Profit Ratio]] &gt; 0.15, "Healthy",
 IF(Table1[[#This Row],[Profit Ratio]] &gt;= 0.05, "Moderate",
 "Low"))</f>
        <v>Low</v>
      </c>
      <c r="V179" s="7">
        <f ca="1">DATEDIF(Table1[[#This Row],[Store Open Date]], TODAY(), "d")</f>
        <v>647</v>
      </c>
      <c r="W179" s="7">
        <f ca="1">INT(Table1[[#This Row],[Store Age (Days)]] / 30)</f>
        <v>21</v>
      </c>
      <c r="X179" s="7" t="str">
        <f ca="1">IF(Table1[[#This Row],[Store Age (Months)]] &lt; 12, "&lt;12",
 IF(Table1[[#This Row],[Store Age (Months)]] &lt; 24, "12–24",
 "&gt;24"))</f>
        <v>12–24</v>
      </c>
    </row>
    <row r="180" spans="1:24" x14ac:dyDescent="0.2">
      <c r="A180" s="4">
        <v>1</v>
      </c>
      <c r="B180" s="4" t="str">
        <f t="shared" si="2"/>
        <v>January</v>
      </c>
      <c r="C180" s="1" t="s">
        <v>187</v>
      </c>
      <c r="D180" s="1" t="s">
        <v>1107</v>
      </c>
      <c r="E180" s="1" t="s">
        <v>628</v>
      </c>
      <c r="F180" s="1" t="s">
        <v>901</v>
      </c>
      <c r="G180" s="1" t="s">
        <v>924</v>
      </c>
      <c r="H180" s="6">
        <v>45373</v>
      </c>
      <c r="I180" s="7">
        <v>152117854</v>
      </c>
      <c r="J180" s="7">
        <v>100708500</v>
      </c>
      <c r="K180" s="7">
        <v>12362385.09</v>
      </c>
      <c r="L180" s="7">
        <v>-3127665.5499999933</v>
      </c>
      <c r="M180" s="7">
        <f>Table1[[#This Row],[Profit (EBIT)]] * (1 - 11%)</f>
        <v>-2783622.3394999942</v>
      </c>
      <c r="N180" s="9">
        <f>Table1[[#This Row],[Net Sales Actual]]/Table1[[#This Row],[Net Sales Target]]*100%</f>
        <v>0.66204260283608785</v>
      </c>
      <c r="O180" s="9" t="str">
        <f>IF(Table1[[#This Row],[% Achievement]]&gt;=100%, "Achieved",
 IF(Table1[[#This Row],[% Achievement]]&gt;=50%, "Almost Achieve",
 IF(Table1[[#This Row],[% Achievement]]&gt;=0, "Needs Improvement",
 "Bad")))</f>
        <v>Almost Achieve</v>
      </c>
      <c r="P180" s="7">
        <f>Table1[[#This Row],[Net Sales Actual]] - Table1[[#This Row],[Net Sales Target]]</f>
        <v>-51409354</v>
      </c>
      <c r="Q180" s="7" t="str">
        <f>IF(Table1[[#This Row],[Profit]] &gt; 0, "Profit", "Loss")</f>
        <v>Loss</v>
      </c>
      <c r="R180" s="9">
        <f>Table1[[#This Row],[Salary Cost]]/Table1[[#This Row],[Net Sales Actual]]</f>
        <v>0.12275413783345</v>
      </c>
      <c r="S180" s="9" t="str">
        <f>IF(Table1[[#This Row],[Salary Ratio]] &lt; 0.15, "Efficient",
 IF(Table1[[#This Row],[Salary Ratio]] &lt;= 0.25, "Needs Attention",
 "Too High"))</f>
        <v>Efficient</v>
      </c>
      <c r="T180" s="9">
        <f>Table1[[#This Row],[Profit (EBIT)]]/Table1[[#This Row],[Net Sales Actual]]</f>
        <v>-3.105661935189178E-2</v>
      </c>
      <c r="U180" s="7" t="str">
        <f>IF(Table1[[#This Row],[Profit Ratio]] &gt; 0.15, "Healthy",
 IF(Table1[[#This Row],[Profit Ratio]] &gt;= 0.05, "Moderate",
 "Low"))</f>
        <v>Low</v>
      </c>
      <c r="V180" s="7">
        <f ca="1">DATEDIF(Table1[[#This Row],[Store Open Date]], TODAY(), "d")</f>
        <v>559</v>
      </c>
      <c r="W180" s="7">
        <f ca="1">INT(Table1[[#This Row],[Store Age (Days)]] / 30)</f>
        <v>18</v>
      </c>
      <c r="X180" s="7" t="str">
        <f ca="1">IF(Table1[[#This Row],[Store Age (Months)]] &lt; 12, "&lt;12",
 IF(Table1[[#This Row],[Store Age (Months)]] &lt; 24, "12–24",
 "&gt;24"))</f>
        <v>12–24</v>
      </c>
    </row>
    <row r="181" spans="1:24" x14ac:dyDescent="0.2">
      <c r="A181" s="4">
        <v>1</v>
      </c>
      <c r="B181" s="4" t="str">
        <f t="shared" si="2"/>
        <v>January</v>
      </c>
      <c r="C181" s="1" t="s">
        <v>188</v>
      </c>
      <c r="D181" s="1" t="s">
        <v>1108</v>
      </c>
      <c r="E181" s="1" t="s">
        <v>629</v>
      </c>
      <c r="F181" s="1" t="s">
        <v>901</v>
      </c>
      <c r="G181" s="1" t="s">
        <v>924</v>
      </c>
      <c r="H181" s="6">
        <v>45260</v>
      </c>
      <c r="I181" s="7">
        <v>90153069</v>
      </c>
      <c r="J181" s="7">
        <v>88396200</v>
      </c>
      <c r="K181" s="7">
        <v>10969868.390000001</v>
      </c>
      <c r="L181" s="7">
        <v>3283324.1000000015</v>
      </c>
      <c r="M181" s="7">
        <f>Table1[[#This Row],[Profit (EBIT)]] * (1 - 11%)</f>
        <v>2922158.4490000014</v>
      </c>
      <c r="N181" s="9">
        <f>Table1[[#This Row],[Net Sales Actual]]/Table1[[#This Row],[Net Sales Target]]*100%</f>
        <v>0.9805123772325488</v>
      </c>
      <c r="O181" s="9" t="str">
        <f>IF(Table1[[#This Row],[% Achievement]]&gt;=100%, "Achieved",
 IF(Table1[[#This Row],[% Achievement]]&gt;=50%, "Almost Achieve",
 IF(Table1[[#This Row],[% Achievement]]&gt;=0, "Needs Improvement",
 "Bad")))</f>
        <v>Almost Achieve</v>
      </c>
      <c r="P181" s="7">
        <f>Table1[[#This Row],[Net Sales Actual]] - Table1[[#This Row],[Net Sales Target]]</f>
        <v>-1756869</v>
      </c>
      <c r="Q181" s="7" t="str">
        <f>IF(Table1[[#This Row],[Profit]] &gt; 0, "Profit", "Loss")</f>
        <v>Profit</v>
      </c>
      <c r="R181" s="9">
        <f>Table1[[#This Row],[Salary Cost]]/Table1[[#This Row],[Net Sales Actual]]</f>
        <v>0.12409886839027018</v>
      </c>
      <c r="S181" s="9" t="str">
        <f>IF(Table1[[#This Row],[Salary Ratio]] &lt; 0.15, "Efficient",
 IF(Table1[[#This Row],[Salary Ratio]] &lt;= 0.25, "Needs Attention",
 "Too High"))</f>
        <v>Efficient</v>
      </c>
      <c r="T181" s="9">
        <f>Table1[[#This Row],[Profit (EBIT)]]/Table1[[#This Row],[Net Sales Actual]]</f>
        <v>3.7143271995855043E-2</v>
      </c>
      <c r="U181" s="7" t="str">
        <f>IF(Table1[[#This Row],[Profit Ratio]] &gt; 0.15, "Healthy",
 IF(Table1[[#This Row],[Profit Ratio]] &gt;= 0.05, "Moderate",
 "Low"))</f>
        <v>Low</v>
      </c>
      <c r="V181" s="7">
        <f ca="1">DATEDIF(Table1[[#This Row],[Store Open Date]], TODAY(), "d")</f>
        <v>672</v>
      </c>
      <c r="W181" s="7">
        <f ca="1">INT(Table1[[#This Row],[Store Age (Days)]] / 30)</f>
        <v>22</v>
      </c>
      <c r="X181" s="7" t="str">
        <f ca="1">IF(Table1[[#This Row],[Store Age (Months)]] &lt; 12, "&lt;12",
 IF(Table1[[#This Row],[Store Age (Months)]] &lt; 24, "12–24",
 "&gt;24"))</f>
        <v>12–24</v>
      </c>
    </row>
    <row r="182" spans="1:24" x14ac:dyDescent="0.2">
      <c r="A182" s="4">
        <v>1</v>
      </c>
      <c r="B182" s="4" t="str">
        <f t="shared" si="2"/>
        <v>January</v>
      </c>
      <c r="C182" s="1" t="s">
        <v>189</v>
      </c>
      <c r="D182" s="1" t="s">
        <v>1109</v>
      </c>
      <c r="E182" s="1" t="s">
        <v>630</v>
      </c>
      <c r="F182" s="1" t="s">
        <v>901</v>
      </c>
      <c r="G182" s="1" t="s">
        <v>924</v>
      </c>
      <c r="H182" s="6">
        <v>45212</v>
      </c>
      <c r="I182" s="7">
        <v>94811138</v>
      </c>
      <c r="J182" s="7">
        <v>88839900</v>
      </c>
      <c r="K182" s="7">
        <v>12965751.82</v>
      </c>
      <c r="L182" s="7">
        <v>10459598.47000001</v>
      </c>
      <c r="M182" s="7">
        <f>Table1[[#This Row],[Profit (EBIT)]] * (1 - 11%)</f>
        <v>9309042.6383000091</v>
      </c>
      <c r="N182" s="9">
        <f>Table1[[#This Row],[Net Sales Actual]]/Table1[[#This Row],[Net Sales Target]]*100%</f>
        <v>0.93701965690992972</v>
      </c>
      <c r="O182" s="9" t="str">
        <f>IF(Table1[[#This Row],[% Achievement]]&gt;=100%, "Achieved",
 IF(Table1[[#This Row],[% Achievement]]&gt;=50%, "Almost Achieve",
 IF(Table1[[#This Row],[% Achievement]]&gt;=0, "Needs Improvement",
 "Bad")))</f>
        <v>Almost Achieve</v>
      </c>
      <c r="P182" s="7">
        <f>Table1[[#This Row],[Net Sales Actual]] - Table1[[#This Row],[Net Sales Target]]</f>
        <v>-5971238</v>
      </c>
      <c r="Q182" s="7" t="str">
        <f>IF(Table1[[#This Row],[Profit]] &gt; 0, "Profit", "Loss")</f>
        <v>Profit</v>
      </c>
      <c r="R182" s="9">
        <f>Table1[[#This Row],[Salary Cost]]/Table1[[#This Row],[Net Sales Actual]]</f>
        <v>0.14594514199138001</v>
      </c>
      <c r="S182" s="9" t="str">
        <f>IF(Table1[[#This Row],[Salary Ratio]] &lt; 0.15, "Efficient",
 IF(Table1[[#This Row],[Salary Ratio]] &lt;= 0.25, "Needs Attention",
 "Too High"))</f>
        <v>Efficient</v>
      </c>
      <c r="T182" s="9">
        <f>Table1[[#This Row],[Profit (EBIT)]]/Table1[[#This Row],[Net Sales Actual]]</f>
        <v>0.11773536969312223</v>
      </c>
      <c r="U182" s="7" t="str">
        <f>IF(Table1[[#This Row],[Profit Ratio]] &gt; 0.15, "Healthy",
 IF(Table1[[#This Row],[Profit Ratio]] &gt;= 0.05, "Moderate",
 "Low"))</f>
        <v>Moderate</v>
      </c>
      <c r="V182" s="7">
        <f ca="1">DATEDIF(Table1[[#This Row],[Store Open Date]], TODAY(), "d")</f>
        <v>720</v>
      </c>
      <c r="W182" s="7">
        <f ca="1">INT(Table1[[#This Row],[Store Age (Days)]] / 30)</f>
        <v>24</v>
      </c>
      <c r="X182" s="7" t="str">
        <f ca="1">IF(Table1[[#This Row],[Store Age (Months)]] &lt; 12, "&lt;12",
 IF(Table1[[#This Row],[Store Age (Months)]] &lt; 24, "12–24",
 "&gt;24"))</f>
        <v>&gt;24</v>
      </c>
    </row>
    <row r="183" spans="1:24" x14ac:dyDescent="0.2">
      <c r="A183" s="4">
        <v>1</v>
      </c>
      <c r="B183" s="4" t="str">
        <f t="shared" si="2"/>
        <v>January</v>
      </c>
      <c r="C183" s="1" t="s">
        <v>190</v>
      </c>
      <c r="D183" s="1" t="s">
        <v>1110</v>
      </c>
      <c r="E183" s="1" t="s">
        <v>631</v>
      </c>
      <c r="F183" s="1" t="s">
        <v>901</v>
      </c>
      <c r="G183" s="1" t="s">
        <v>924</v>
      </c>
      <c r="H183" s="6">
        <v>45260</v>
      </c>
      <c r="I183" s="7">
        <v>281491881</v>
      </c>
      <c r="J183" s="7">
        <v>207136100</v>
      </c>
      <c r="K183" s="7">
        <v>27411794.73</v>
      </c>
      <c r="L183" s="7">
        <v>29407270.860000011</v>
      </c>
      <c r="M183" s="7">
        <f>Table1[[#This Row],[Profit (EBIT)]] * (1 - 11%)</f>
        <v>26172471.065400008</v>
      </c>
      <c r="N183" s="9">
        <f>Table1[[#This Row],[Net Sales Actual]]/Table1[[#This Row],[Net Sales Target]]*100%</f>
        <v>0.7358510634983465</v>
      </c>
      <c r="O183" s="9" t="str">
        <f>IF(Table1[[#This Row],[% Achievement]]&gt;=100%, "Achieved",
 IF(Table1[[#This Row],[% Achievement]]&gt;=50%, "Almost Achieve",
 IF(Table1[[#This Row],[% Achievement]]&gt;=0, "Needs Improvement",
 "Bad")))</f>
        <v>Almost Achieve</v>
      </c>
      <c r="P183" s="7">
        <f>Table1[[#This Row],[Net Sales Actual]] - Table1[[#This Row],[Net Sales Target]]</f>
        <v>-74355781</v>
      </c>
      <c r="Q183" s="7" t="str">
        <f>IF(Table1[[#This Row],[Profit]] &gt; 0, "Profit", "Loss")</f>
        <v>Profit</v>
      </c>
      <c r="R183" s="9">
        <f>Table1[[#This Row],[Salary Cost]]/Table1[[#This Row],[Net Sales Actual]]</f>
        <v>0.13233711907291873</v>
      </c>
      <c r="S183" s="9" t="str">
        <f>IF(Table1[[#This Row],[Salary Ratio]] &lt; 0.15, "Efficient",
 IF(Table1[[#This Row],[Salary Ratio]] &lt;= 0.25, "Needs Attention",
 "Too High"))</f>
        <v>Efficient</v>
      </c>
      <c r="T183" s="9">
        <f>Table1[[#This Row],[Profit (EBIT)]]/Table1[[#This Row],[Net Sales Actual]]</f>
        <v>0.14197076637051684</v>
      </c>
      <c r="U183" s="7" t="str">
        <f>IF(Table1[[#This Row],[Profit Ratio]] &gt; 0.15, "Healthy",
 IF(Table1[[#This Row],[Profit Ratio]] &gt;= 0.05, "Moderate",
 "Low"))</f>
        <v>Moderate</v>
      </c>
      <c r="V183" s="7">
        <f ca="1">DATEDIF(Table1[[#This Row],[Store Open Date]], TODAY(), "d")</f>
        <v>672</v>
      </c>
      <c r="W183" s="7">
        <f ca="1">INT(Table1[[#This Row],[Store Age (Days)]] / 30)</f>
        <v>22</v>
      </c>
      <c r="X183" s="7" t="str">
        <f ca="1">IF(Table1[[#This Row],[Store Age (Months)]] &lt; 12, "&lt;12",
 IF(Table1[[#This Row],[Store Age (Months)]] &lt; 24, "12–24",
 "&gt;24"))</f>
        <v>12–24</v>
      </c>
    </row>
    <row r="184" spans="1:24" x14ac:dyDescent="0.2">
      <c r="A184" s="4">
        <v>1</v>
      </c>
      <c r="B184" s="4" t="str">
        <f t="shared" si="2"/>
        <v>January</v>
      </c>
      <c r="C184" s="1" t="s">
        <v>191</v>
      </c>
      <c r="D184" s="1" t="s">
        <v>1111</v>
      </c>
      <c r="E184" s="1" t="s">
        <v>632</v>
      </c>
      <c r="F184" s="1" t="s">
        <v>901</v>
      </c>
      <c r="G184" s="1" t="s">
        <v>924</v>
      </c>
      <c r="H184" s="6">
        <v>45248</v>
      </c>
      <c r="I184" s="7">
        <v>216800103</v>
      </c>
      <c r="J184" s="7">
        <v>121842090</v>
      </c>
      <c r="K184" s="7">
        <v>17790089.489999998</v>
      </c>
      <c r="L184" s="7">
        <v>-11124612.229999987</v>
      </c>
      <c r="M184" s="7">
        <f>Table1[[#This Row],[Profit (EBIT)]] * (1 - 11%)</f>
        <v>-9900904.8846999891</v>
      </c>
      <c r="N184" s="9">
        <f>Table1[[#This Row],[Net Sales Actual]]/Table1[[#This Row],[Net Sales Target]]*100%</f>
        <v>0.56200199314480948</v>
      </c>
      <c r="O184" s="9" t="str">
        <f>IF(Table1[[#This Row],[% Achievement]]&gt;=100%, "Achieved",
 IF(Table1[[#This Row],[% Achievement]]&gt;=50%, "Almost Achieve",
 IF(Table1[[#This Row],[% Achievement]]&gt;=0, "Needs Improvement",
 "Bad")))</f>
        <v>Almost Achieve</v>
      </c>
      <c r="P184" s="7">
        <f>Table1[[#This Row],[Net Sales Actual]] - Table1[[#This Row],[Net Sales Target]]</f>
        <v>-94958013</v>
      </c>
      <c r="Q184" s="7" t="str">
        <f>IF(Table1[[#This Row],[Profit]] &gt; 0, "Profit", "Loss")</f>
        <v>Loss</v>
      </c>
      <c r="R184" s="9">
        <f>Table1[[#This Row],[Salary Cost]]/Table1[[#This Row],[Net Sales Actual]]</f>
        <v>0.14600939207461067</v>
      </c>
      <c r="S184" s="9" t="str">
        <f>IF(Table1[[#This Row],[Salary Ratio]] &lt; 0.15, "Efficient",
 IF(Table1[[#This Row],[Salary Ratio]] &lt;= 0.25, "Needs Attention",
 "Too High"))</f>
        <v>Efficient</v>
      </c>
      <c r="T184" s="9">
        <f>Table1[[#This Row],[Profit (EBIT)]]/Table1[[#This Row],[Net Sales Actual]]</f>
        <v>-9.1303524340398193E-2</v>
      </c>
      <c r="U184" s="7" t="str">
        <f>IF(Table1[[#This Row],[Profit Ratio]] &gt; 0.15, "Healthy",
 IF(Table1[[#This Row],[Profit Ratio]] &gt;= 0.05, "Moderate",
 "Low"))</f>
        <v>Low</v>
      </c>
      <c r="V184" s="7">
        <f ca="1">DATEDIF(Table1[[#This Row],[Store Open Date]], TODAY(), "d")</f>
        <v>684</v>
      </c>
      <c r="W184" s="7">
        <f ca="1">INT(Table1[[#This Row],[Store Age (Days)]] / 30)</f>
        <v>22</v>
      </c>
      <c r="X184" s="7" t="str">
        <f ca="1">IF(Table1[[#This Row],[Store Age (Months)]] &lt; 12, "&lt;12",
 IF(Table1[[#This Row],[Store Age (Months)]] &lt; 24, "12–24",
 "&gt;24"))</f>
        <v>12–24</v>
      </c>
    </row>
    <row r="185" spans="1:24" x14ac:dyDescent="0.2">
      <c r="A185" s="4">
        <v>1</v>
      </c>
      <c r="B185" s="4" t="str">
        <f t="shared" si="2"/>
        <v>January</v>
      </c>
      <c r="C185" s="1" t="s">
        <v>192</v>
      </c>
      <c r="D185" s="1" t="s">
        <v>1112</v>
      </c>
      <c r="E185" s="1" t="s">
        <v>633</v>
      </c>
      <c r="F185" s="1" t="s">
        <v>901</v>
      </c>
      <c r="G185" s="1" t="s">
        <v>924</v>
      </c>
      <c r="H185" s="6">
        <v>45244</v>
      </c>
      <c r="I185" s="7">
        <v>139913113</v>
      </c>
      <c r="J185" s="7">
        <v>99665400</v>
      </c>
      <c r="K185" s="7">
        <v>14973449.640000001</v>
      </c>
      <c r="L185" s="7">
        <v>-18931206</v>
      </c>
      <c r="M185" s="7">
        <f>Table1[[#This Row],[Profit (EBIT)]] * (1 - 11%)</f>
        <v>-16848773.34</v>
      </c>
      <c r="N185" s="9">
        <f>Table1[[#This Row],[Net Sales Actual]]/Table1[[#This Row],[Net Sales Target]]*100%</f>
        <v>0.71233780639274313</v>
      </c>
      <c r="O185" s="9" t="str">
        <f>IF(Table1[[#This Row],[% Achievement]]&gt;=100%, "Achieved",
 IF(Table1[[#This Row],[% Achievement]]&gt;=50%, "Almost Achieve",
 IF(Table1[[#This Row],[% Achievement]]&gt;=0, "Needs Improvement",
 "Bad")))</f>
        <v>Almost Achieve</v>
      </c>
      <c r="P185" s="7">
        <f>Table1[[#This Row],[Net Sales Actual]] - Table1[[#This Row],[Net Sales Target]]</f>
        <v>-40247713</v>
      </c>
      <c r="Q185" s="7" t="str">
        <f>IF(Table1[[#This Row],[Profit]] &gt; 0, "Profit", "Loss")</f>
        <v>Loss</v>
      </c>
      <c r="R185" s="9">
        <f>Table1[[#This Row],[Salary Cost]]/Table1[[#This Row],[Net Sales Actual]]</f>
        <v>0.1502371900378667</v>
      </c>
      <c r="S185" s="9" t="str">
        <f>IF(Table1[[#This Row],[Salary Ratio]] &lt; 0.15, "Efficient",
 IF(Table1[[#This Row],[Salary Ratio]] &lt;= 0.25, "Needs Attention",
 "Too High"))</f>
        <v>Needs Attention</v>
      </c>
      <c r="T185" s="9">
        <f>Table1[[#This Row],[Profit (EBIT)]]/Table1[[#This Row],[Net Sales Actual]]</f>
        <v>-0.18994762475242161</v>
      </c>
      <c r="U185" s="7" t="str">
        <f>IF(Table1[[#This Row],[Profit Ratio]] &gt; 0.15, "Healthy",
 IF(Table1[[#This Row],[Profit Ratio]] &gt;= 0.05, "Moderate",
 "Low"))</f>
        <v>Low</v>
      </c>
      <c r="V185" s="7">
        <f ca="1">DATEDIF(Table1[[#This Row],[Store Open Date]], TODAY(), "d")</f>
        <v>688</v>
      </c>
      <c r="W185" s="7">
        <f ca="1">INT(Table1[[#This Row],[Store Age (Days)]] / 30)</f>
        <v>22</v>
      </c>
      <c r="X185" s="7" t="str">
        <f ca="1">IF(Table1[[#This Row],[Store Age (Months)]] &lt; 12, "&lt;12",
 IF(Table1[[#This Row],[Store Age (Months)]] &lt; 24, "12–24",
 "&gt;24"))</f>
        <v>12–24</v>
      </c>
    </row>
    <row r="186" spans="1:24" x14ac:dyDescent="0.2">
      <c r="A186" s="4">
        <v>1</v>
      </c>
      <c r="B186" s="4" t="str">
        <f t="shared" si="2"/>
        <v>January</v>
      </c>
      <c r="C186" s="1" t="s">
        <v>193</v>
      </c>
      <c r="D186" s="1" t="s">
        <v>1113</v>
      </c>
      <c r="E186" s="1" t="s">
        <v>634</v>
      </c>
      <c r="F186" s="1" t="s">
        <v>901</v>
      </c>
      <c r="G186" s="1" t="s">
        <v>924</v>
      </c>
      <c r="H186" s="6">
        <v>45268</v>
      </c>
      <c r="I186" s="7">
        <v>80450707</v>
      </c>
      <c r="J186" s="7">
        <v>52662700</v>
      </c>
      <c r="K186" s="7">
        <v>9930000</v>
      </c>
      <c r="L186" s="7">
        <v>-25981179.839999996</v>
      </c>
      <c r="M186" s="7">
        <f>Table1[[#This Row],[Profit (EBIT)]] * (1 - 11%)</f>
        <v>-23123250.057599995</v>
      </c>
      <c r="N186" s="9">
        <f>Table1[[#This Row],[Net Sales Actual]]/Table1[[#This Row],[Net Sales Target]]*100%</f>
        <v>0.65459586327811881</v>
      </c>
      <c r="O186" s="9" t="str">
        <f>IF(Table1[[#This Row],[% Achievement]]&gt;=100%, "Achieved",
 IF(Table1[[#This Row],[% Achievement]]&gt;=50%, "Almost Achieve",
 IF(Table1[[#This Row],[% Achievement]]&gt;=0, "Needs Improvement",
 "Bad")))</f>
        <v>Almost Achieve</v>
      </c>
      <c r="P186" s="7">
        <f>Table1[[#This Row],[Net Sales Actual]] - Table1[[#This Row],[Net Sales Target]]</f>
        <v>-27788007</v>
      </c>
      <c r="Q186" s="7" t="str">
        <f>IF(Table1[[#This Row],[Profit]] &gt; 0, "Profit", "Loss")</f>
        <v>Loss</v>
      </c>
      <c r="R186" s="9">
        <f>Table1[[#This Row],[Salary Cost]]/Table1[[#This Row],[Net Sales Actual]]</f>
        <v>0.18855850535578311</v>
      </c>
      <c r="S186" s="9" t="str">
        <f>IF(Table1[[#This Row],[Salary Ratio]] &lt; 0.15, "Efficient",
 IF(Table1[[#This Row],[Salary Ratio]] &lt;= 0.25, "Needs Attention",
 "Too High"))</f>
        <v>Needs Attention</v>
      </c>
      <c r="T186" s="9">
        <f>Table1[[#This Row],[Profit (EBIT)]]/Table1[[#This Row],[Net Sales Actual]]</f>
        <v>-0.49335069869186343</v>
      </c>
      <c r="U186" s="7" t="str">
        <f>IF(Table1[[#This Row],[Profit Ratio]] &gt; 0.15, "Healthy",
 IF(Table1[[#This Row],[Profit Ratio]] &gt;= 0.05, "Moderate",
 "Low"))</f>
        <v>Low</v>
      </c>
      <c r="V186" s="7">
        <f ca="1">DATEDIF(Table1[[#This Row],[Store Open Date]], TODAY(), "d")</f>
        <v>664</v>
      </c>
      <c r="W186" s="7">
        <f ca="1">INT(Table1[[#This Row],[Store Age (Days)]] / 30)</f>
        <v>22</v>
      </c>
      <c r="X186" s="7" t="str">
        <f ca="1">IF(Table1[[#This Row],[Store Age (Months)]] &lt; 12, "&lt;12",
 IF(Table1[[#This Row],[Store Age (Months)]] &lt; 24, "12–24",
 "&gt;24"))</f>
        <v>12–24</v>
      </c>
    </row>
    <row r="187" spans="1:24" x14ac:dyDescent="0.2">
      <c r="A187" s="4">
        <v>1</v>
      </c>
      <c r="B187" s="4" t="str">
        <f t="shared" si="2"/>
        <v>January</v>
      </c>
      <c r="C187" s="1" t="s">
        <v>194</v>
      </c>
      <c r="D187" s="1" t="s">
        <v>1114</v>
      </c>
      <c r="E187" s="1" t="s">
        <v>635</v>
      </c>
      <c r="F187" s="1" t="s">
        <v>901</v>
      </c>
      <c r="G187" s="1" t="s">
        <v>924</v>
      </c>
      <c r="H187" s="6">
        <v>45232</v>
      </c>
      <c r="I187" s="7">
        <v>55282196</v>
      </c>
      <c r="J187" s="7">
        <v>54535500</v>
      </c>
      <c r="K187" s="7">
        <v>9229789.9100000001</v>
      </c>
      <c r="L187" s="7">
        <v>-19800464.060000002</v>
      </c>
      <c r="M187" s="7">
        <f>Table1[[#This Row],[Profit (EBIT)]] * (1 - 11%)</f>
        <v>-17622413.013400003</v>
      </c>
      <c r="N187" s="9">
        <f>Table1[[#This Row],[Net Sales Actual]]/Table1[[#This Row],[Net Sales Target]]*100%</f>
        <v>0.9864930112400021</v>
      </c>
      <c r="O187" s="9" t="str">
        <f>IF(Table1[[#This Row],[% Achievement]]&gt;=100%, "Achieved",
 IF(Table1[[#This Row],[% Achievement]]&gt;=50%, "Almost Achieve",
 IF(Table1[[#This Row],[% Achievement]]&gt;=0, "Needs Improvement",
 "Bad")))</f>
        <v>Almost Achieve</v>
      </c>
      <c r="P187" s="7">
        <f>Table1[[#This Row],[Net Sales Actual]] - Table1[[#This Row],[Net Sales Target]]</f>
        <v>-746696</v>
      </c>
      <c r="Q187" s="7" t="str">
        <f>IF(Table1[[#This Row],[Profit]] &gt; 0, "Profit", "Loss")</f>
        <v>Loss</v>
      </c>
      <c r="R187" s="9">
        <f>Table1[[#This Row],[Salary Cost]]/Table1[[#This Row],[Net Sales Actual]]</f>
        <v>0.16924370199228025</v>
      </c>
      <c r="S187" s="9" t="str">
        <f>IF(Table1[[#This Row],[Salary Ratio]] &lt; 0.15, "Efficient",
 IF(Table1[[#This Row],[Salary Ratio]] &lt;= 0.25, "Needs Attention",
 "Too High"))</f>
        <v>Needs Attention</v>
      </c>
      <c r="T187" s="9">
        <f>Table1[[#This Row],[Profit (EBIT)]]/Table1[[#This Row],[Net Sales Actual]]</f>
        <v>-0.36307476891199314</v>
      </c>
      <c r="U187" s="7" t="str">
        <f>IF(Table1[[#This Row],[Profit Ratio]] &gt; 0.15, "Healthy",
 IF(Table1[[#This Row],[Profit Ratio]] &gt;= 0.05, "Moderate",
 "Low"))</f>
        <v>Low</v>
      </c>
      <c r="V187" s="7">
        <f ca="1">DATEDIF(Table1[[#This Row],[Store Open Date]], TODAY(), "d")</f>
        <v>700</v>
      </c>
      <c r="W187" s="7">
        <f ca="1">INT(Table1[[#This Row],[Store Age (Days)]] / 30)</f>
        <v>23</v>
      </c>
      <c r="X187" s="7" t="str">
        <f ca="1">IF(Table1[[#This Row],[Store Age (Months)]] &lt; 12, "&lt;12",
 IF(Table1[[#This Row],[Store Age (Months)]] &lt; 24, "12–24",
 "&gt;24"))</f>
        <v>12–24</v>
      </c>
    </row>
    <row r="188" spans="1:24" x14ac:dyDescent="0.2">
      <c r="A188" s="4">
        <v>1</v>
      </c>
      <c r="B188" s="4" t="str">
        <f t="shared" si="2"/>
        <v>January</v>
      </c>
      <c r="C188" s="1" t="s">
        <v>195</v>
      </c>
      <c r="D188" s="1" t="s">
        <v>1115</v>
      </c>
      <c r="E188" s="1" t="s">
        <v>636</v>
      </c>
      <c r="F188" s="1" t="s">
        <v>901</v>
      </c>
      <c r="G188" s="1" t="s">
        <v>924</v>
      </c>
      <c r="H188" s="6">
        <v>45233</v>
      </c>
      <c r="I188" s="7">
        <v>113742514</v>
      </c>
      <c r="J188" s="7">
        <v>87793200</v>
      </c>
      <c r="K188" s="7">
        <v>12277249.07</v>
      </c>
      <c r="L188" s="7">
        <v>-10762371.140000008</v>
      </c>
      <c r="M188" s="7">
        <f>Table1[[#This Row],[Profit (EBIT)]] * (1 - 11%)</f>
        <v>-9578510.3146000076</v>
      </c>
      <c r="N188" s="9">
        <f>Table1[[#This Row],[Net Sales Actual]]/Table1[[#This Row],[Net Sales Target]]*100%</f>
        <v>0.77185914846228909</v>
      </c>
      <c r="O188" s="9" t="str">
        <f>IF(Table1[[#This Row],[% Achievement]]&gt;=100%, "Achieved",
 IF(Table1[[#This Row],[% Achievement]]&gt;=50%, "Almost Achieve",
 IF(Table1[[#This Row],[% Achievement]]&gt;=0, "Needs Improvement",
 "Bad")))</f>
        <v>Almost Achieve</v>
      </c>
      <c r="P188" s="7">
        <f>Table1[[#This Row],[Net Sales Actual]] - Table1[[#This Row],[Net Sales Target]]</f>
        <v>-25949314</v>
      </c>
      <c r="Q188" s="7" t="str">
        <f>IF(Table1[[#This Row],[Profit]] &gt; 0, "Profit", "Loss")</f>
        <v>Loss</v>
      </c>
      <c r="R188" s="9">
        <f>Table1[[#This Row],[Salary Cost]]/Table1[[#This Row],[Net Sales Actual]]</f>
        <v>0.13984282461511827</v>
      </c>
      <c r="S188" s="9" t="str">
        <f>IF(Table1[[#This Row],[Salary Ratio]] &lt; 0.15, "Efficient",
 IF(Table1[[#This Row],[Salary Ratio]] &lt;= 0.25, "Needs Attention",
 "Too High"))</f>
        <v>Efficient</v>
      </c>
      <c r="T188" s="9">
        <f>Table1[[#This Row],[Profit (EBIT)]]/Table1[[#This Row],[Net Sales Actual]]</f>
        <v>-0.12258775326562886</v>
      </c>
      <c r="U188" s="7" t="str">
        <f>IF(Table1[[#This Row],[Profit Ratio]] &gt; 0.15, "Healthy",
 IF(Table1[[#This Row],[Profit Ratio]] &gt;= 0.05, "Moderate",
 "Low"))</f>
        <v>Low</v>
      </c>
      <c r="V188" s="7">
        <f ca="1">DATEDIF(Table1[[#This Row],[Store Open Date]], TODAY(), "d")</f>
        <v>699</v>
      </c>
      <c r="W188" s="7">
        <f ca="1">INT(Table1[[#This Row],[Store Age (Days)]] / 30)</f>
        <v>23</v>
      </c>
      <c r="X188" s="7" t="str">
        <f ca="1">IF(Table1[[#This Row],[Store Age (Months)]] &lt; 12, "&lt;12",
 IF(Table1[[#This Row],[Store Age (Months)]] &lt; 24, "12–24",
 "&gt;24"))</f>
        <v>12–24</v>
      </c>
    </row>
    <row r="189" spans="1:24" x14ac:dyDescent="0.2">
      <c r="A189" s="4">
        <v>1</v>
      </c>
      <c r="B189" s="4" t="str">
        <f t="shared" si="2"/>
        <v>January</v>
      </c>
      <c r="C189" s="1" t="s">
        <v>196</v>
      </c>
      <c r="D189" s="1" t="s">
        <v>1116</v>
      </c>
      <c r="E189" s="1" t="s">
        <v>637</v>
      </c>
      <c r="F189" s="1" t="s">
        <v>903</v>
      </c>
      <c r="G189" s="1" t="s">
        <v>925</v>
      </c>
      <c r="H189" s="6">
        <v>45276</v>
      </c>
      <c r="I189" s="7">
        <v>161450000</v>
      </c>
      <c r="J189" s="7">
        <v>143967900</v>
      </c>
      <c r="K189" s="7">
        <v>21486601.370000001</v>
      </c>
      <c r="L189" s="7">
        <v>7642722.3600000106</v>
      </c>
      <c r="M189" s="7">
        <f>Table1[[#This Row],[Profit (EBIT)]] * (1 - 11%)</f>
        <v>6802022.9004000099</v>
      </c>
      <c r="N189" s="9">
        <f>Table1[[#This Row],[Net Sales Actual]]/Table1[[#This Row],[Net Sales Target]]*100%</f>
        <v>0.89171817900278727</v>
      </c>
      <c r="O189" s="9" t="str">
        <f>IF(Table1[[#This Row],[% Achievement]]&gt;=100%, "Achieved",
 IF(Table1[[#This Row],[% Achievement]]&gt;=50%, "Almost Achieve",
 IF(Table1[[#This Row],[% Achievement]]&gt;=0, "Needs Improvement",
 "Bad")))</f>
        <v>Almost Achieve</v>
      </c>
      <c r="P189" s="7">
        <f>Table1[[#This Row],[Net Sales Actual]] - Table1[[#This Row],[Net Sales Target]]</f>
        <v>-17482100</v>
      </c>
      <c r="Q189" s="7" t="str">
        <f>IF(Table1[[#This Row],[Profit]] &gt; 0, "Profit", "Loss")</f>
        <v>Profit</v>
      </c>
      <c r="R189" s="9">
        <f>Table1[[#This Row],[Salary Cost]]/Table1[[#This Row],[Net Sales Actual]]</f>
        <v>0.14924577888543211</v>
      </c>
      <c r="S189" s="9" t="str">
        <f>IF(Table1[[#This Row],[Salary Ratio]] &lt; 0.15, "Efficient",
 IF(Table1[[#This Row],[Salary Ratio]] &lt;= 0.25, "Needs Attention",
 "Too High"))</f>
        <v>Efficient</v>
      </c>
      <c r="T189" s="9">
        <f>Table1[[#This Row],[Profit (EBIT)]]/Table1[[#This Row],[Net Sales Actual]]</f>
        <v>5.308629465318318E-2</v>
      </c>
      <c r="U189" s="7" t="str">
        <f>IF(Table1[[#This Row],[Profit Ratio]] &gt; 0.15, "Healthy",
 IF(Table1[[#This Row],[Profit Ratio]] &gt;= 0.05, "Moderate",
 "Low"))</f>
        <v>Moderate</v>
      </c>
      <c r="V189" s="7">
        <f ca="1">DATEDIF(Table1[[#This Row],[Store Open Date]], TODAY(), "d")</f>
        <v>656</v>
      </c>
      <c r="W189" s="7">
        <f ca="1">INT(Table1[[#This Row],[Store Age (Days)]] / 30)</f>
        <v>21</v>
      </c>
      <c r="X189" s="7" t="str">
        <f ca="1">IF(Table1[[#This Row],[Store Age (Months)]] &lt; 12, "&lt;12",
 IF(Table1[[#This Row],[Store Age (Months)]] &lt; 24, "12–24",
 "&gt;24"))</f>
        <v>12–24</v>
      </c>
    </row>
    <row r="190" spans="1:24" x14ac:dyDescent="0.2">
      <c r="A190" s="4">
        <v>1</v>
      </c>
      <c r="B190" s="4" t="str">
        <f t="shared" si="2"/>
        <v>January</v>
      </c>
      <c r="C190" s="1" t="s">
        <v>197</v>
      </c>
      <c r="D190" s="1" t="s">
        <v>1117</v>
      </c>
      <c r="E190" s="1" t="s">
        <v>638</v>
      </c>
      <c r="F190" s="1" t="s">
        <v>903</v>
      </c>
      <c r="G190" s="1" t="s">
        <v>925</v>
      </c>
      <c r="H190" s="6">
        <v>45356</v>
      </c>
      <c r="I190" s="7">
        <v>103480000</v>
      </c>
      <c r="J190" s="7">
        <v>92305850</v>
      </c>
      <c r="K190" s="7">
        <v>15530470.359999999</v>
      </c>
      <c r="L190" s="7">
        <v>-6420879.6199999973</v>
      </c>
      <c r="M190" s="7">
        <f>Table1[[#This Row],[Profit (EBIT)]] * (1 - 11%)</f>
        <v>-5714582.8617999973</v>
      </c>
      <c r="N190" s="9">
        <f>Table1[[#This Row],[Net Sales Actual]]/Table1[[#This Row],[Net Sales Target]]*100%</f>
        <v>0.89201633165829142</v>
      </c>
      <c r="O190" s="9" t="str">
        <f>IF(Table1[[#This Row],[% Achievement]]&gt;=100%, "Achieved",
 IF(Table1[[#This Row],[% Achievement]]&gt;=50%, "Almost Achieve",
 IF(Table1[[#This Row],[% Achievement]]&gt;=0, "Needs Improvement",
 "Bad")))</f>
        <v>Almost Achieve</v>
      </c>
      <c r="P190" s="7">
        <f>Table1[[#This Row],[Net Sales Actual]] - Table1[[#This Row],[Net Sales Target]]</f>
        <v>-11174150</v>
      </c>
      <c r="Q190" s="7" t="str">
        <f>IF(Table1[[#This Row],[Profit]] &gt; 0, "Profit", "Loss")</f>
        <v>Loss</v>
      </c>
      <c r="R190" s="9">
        <f>Table1[[#This Row],[Salary Cost]]/Table1[[#This Row],[Net Sales Actual]]</f>
        <v>0.16825012022531616</v>
      </c>
      <c r="S190" s="9" t="str">
        <f>IF(Table1[[#This Row],[Salary Ratio]] &lt; 0.15, "Efficient",
 IF(Table1[[#This Row],[Salary Ratio]] &lt;= 0.25, "Needs Attention",
 "Too High"))</f>
        <v>Needs Attention</v>
      </c>
      <c r="T190" s="9">
        <f>Table1[[#This Row],[Profit (EBIT)]]/Table1[[#This Row],[Net Sales Actual]]</f>
        <v>-6.9560917536645811E-2</v>
      </c>
      <c r="U190" s="7" t="str">
        <f>IF(Table1[[#This Row],[Profit Ratio]] &gt; 0.15, "Healthy",
 IF(Table1[[#This Row],[Profit Ratio]] &gt;= 0.05, "Moderate",
 "Low"))</f>
        <v>Low</v>
      </c>
      <c r="V190" s="7">
        <f ca="1">DATEDIF(Table1[[#This Row],[Store Open Date]], TODAY(), "d")</f>
        <v>576</v>
      </c>
      <c r="W190" s="7">
        <f ca="1">INT(Table1[[#This Row],[Store Age (Days)]] / 30)</f>
        <v>19</v>
      </c>
      <c r="X190" s="7" t="str">
        <f ca="1">IF(Table1[[#This Row],[Store Age (Months)]] &lt; 12, "&lt;12",
 IF(Table1[[#This Row],[Store Age (Months)]] &lt; 24, "12–24",
 "&gt;24"))</f>
        <v>12–24</v>
      </c>
    </row>
    <row r="191" spans="1:24" x14ac:dyDescent="0.2">
      <c r="A191" s="4">
        <v>1</v>
      </c>
      <c r="B191" s="4" t="str">
        <f t="shared" si="2"/>
        <v>January</v>
      </c>
      <c r="C191" s="1" t="s">
        <v>198</v>
      </c>
      <c r="D191" s="1" t="s">
        <v>1118</v>
      </c>
      <c r="E191" s="1" t="s">
        <v>639</v>
      </c>
      <c r="F191" s="1" t="s">
        <v>903</v>
      </c>
      <c r="G191" s="1" t="s">
        <v>925</v>
      </c>
      <c r="H191" s="6">
        <v>45221</v>
      </c>
      <c r="I191" s="7">
        <v>109290000</v>
      </c>
      <c r="J191" s="7">
        <v>103677550</v>
      </c>
      <c r="K191" s="7">
        <v>14404862.84</v>
      </c>
      <c r="L191" s="7">
        <v>-5760790.0699999947</v>
      </c>
      <c r="M191" s="7">
        <f>Table1[[#This Row],[Profit (EBIT)]] * (1 - 11%)</f>
        <v>-5127103.1622999953</v>
      </c>
      <c r="N191" s="9">
        <f>Table1[[#This Row],[Net Sales Actual]]/Table1[[#This Row],[Net Sales Target]]*100%</f>
        <v>0.94864626223808213</v>
      </c>
      <c r="O191" s="9" t="str">
        <f>IF(Table1[[#This Row],[% Achievement]]&gt;=100%, "Achieved",
 IF(Table1[[#This Row],[% Achievement]]&gt;=50%, "Almost Achieve",
 IF(Table1[[#This Row],[% Achievement]]&gt;=0, "Needs Improvement",
 "Bad")))</f>
        <v>Almost Achieve</v>
      </c>
      <c r="P191" s="7">
        <f>Table1[[#This Row],[Net Sales Actual]] - Table1[[#This Row],[Net Sales Target]]</f>
        <v>-5612450</v>
      </c>
      <c r="Q191" s="7" t="str">
        <f>IF(Table1[[#This Row],[Profit]] &gt; 0, "Profit", "Loss")</f>
        <v>Loss</v>
      </c>
      <c r="R191" s="9">
        <f>Table1[[#This Row],[Salary Cost]]/Table1[[#This Row],[Net Sales Actual]]</f>
        <v>0.13893907446694101</v>
      </c>
      <c r="S191" s="9" t="str">
        <f>IF(Table1[[#This Row],[Salary Ratio]] &lt; 0.15, "Efficient",
 IF(Table1[[#This Row],[Salary Ratio]] &lt;= 0.25, "Needs Attention",
 "Too High"))</f>
        <v>Efficient</v>
      </c>
      <c r="T191" s="9">
        <f>Table1[[#This Row],[Profit (EBIT)]]/Table1[[#This Row],[Net Sales Actual]]</f>
        <v>-5.5564488840640955E-2</v>
      </c>
      <c r="U191" s="7" t="str">
        <f>IF(Table1[[#This Row],[Profit Ratio]] &gt; 0.15, "Healthy",
 IF(Table1[[#This Row],[Profit Ratio]] &gt;= 0.05, "Moderate",
 "Low"))</f>
        <v>Low</v>
      </c>
      <c r="V191" s="7">
        <f ca="1">DATEDIF(Table1[[#This Row],[Store Open Date]], TODAY(), "d")</f>
        <v>711</v>
      </c>
      <c r="W191" s="7">
        <f ca="1">INT(Table1[[#This Row],[Store Age (Days)]] / 30)</f>
        <v>23</v>
      </c>
      <c r="X191" s="7" t="str">
        <f ca="1">IF(Table1[[#This Row],[Store Age (Months)]] &lt; 12, "&lt;12",
 IF(Table1[[#This Row],[Store Age (Months)]] &lt; 24, "12–24",
 "&gt;24"))</f>
        <v>12–24</v>
      </c>
    </row>
    <row r="192" spans="1:24" x14ac:dyDescent="0.2">
      <c r="A192" s="4">
        <v>1</v>
      </c>
      <c r="B192" s="4" t="str">
        <f t="shared" si="2"/>
        <v>January</v>
      </c>
      <c r="C192" s="1" t="s">
        <v>199</v>
      </c>
      <c r="D192" s="1" t="s">
        <v>1119</v>
      </c>
      <c r="E192" s="1" t="s">
        <v>640</v>
      </c>
      <c r="F192" s="1" t="s">
        <v>903</v>
      </c>
      <c r="G192" s="1" t="s">
        <v>925</v>
      </c>
      <c r="H192" s="6">
        <v>45542</v>
      </c>
      <c r="I192" s="7">
        <v>73930000</v>
      </c>
      <c r="J192" s="7">
        <v>67538350</v>
      </c>
      <c r="K192" s="7">
        <v>11115700.74</v>
      </c>
      <c r="L192" s="7">
        <v>-9235180.2600000016</v>
      </c>
      <c r="M192" s="7">
        <f>Table1[[#This Row],[Profit (EBIT)]] * (1 - 11%)</f>
        <v>-8219310.431400002</v>
      </c>
      <c r="N192" s="9">
        <f>Table1[[#This Row],[Net Sales Actual]]/Table1[[#This Row],[Net Sales Target]]*100%</f>
        <v>0.91354456918706883</v>
      </c>
      <c r="O192" s="9" t="str">
        <f>IF(Table1[[#This Row],[% Achievement]]&gt;=100%, "Achieved",
 IF(Table1[[#This Row],[% Achievement]]&gt;=50%, "Almost Achieve",
 IF(Table1[[#This Row],[% Achievement]]&gt;=0, "Needs Improvement",
 "Bad")))</f>
        <v>Almost Achieve</v>
      </c>
      <c r="P192" s="7">
        <f>Table1[[#This Row],[Net Sales Actual]] - Table1[[#This Row],[Net Sales Target]]</f>
        <v>-6391650</v>
      </c>
      <c r="Q192" s="7" t="str">
        <f>IF(Table1[[#This Row],[Profit]] &gt; 0, "Profit", "Loss")</f>
        <v>Loss</v>
      </c>
      <c r="R192" s="9">
        <f>Table1[[#This Row],[Salary Cost]]/Table1[[#This Row],[Net Sales Actual]]</f>
        <v>0.16458354016643878</v>
      </c>
      <c r="S192" s="9" t="str">
        <f>IF(Table1[[#This Row],[Salary Ratio]] &lt; 0.15, "Efficient",
 IF(Table1[[#This Row],[Salary Ratio]] &lt;= 0.25, "Needs Attention",
 "Too High"))</f>
        <v>Needs Attention</v>
      </c>
      <c r="T192" s="9">
        <f>Table1[[#This Row],[Profit (EBIT)]]/Table1[[#This Row],[Net Sales Actual]]</f>
        <v>-0.13673979687096297</v>
      </c>
      <c r="U192" s="7" t="str">
        <f>IF(Table1[[#This Row],[Profit Ratio]] &gt; 0.15, "Healthy",
 IF(Table1[[#This Row],[Profit Ratio]] &gt;= 0.05, "Moderate",
 "Low"))</f>
        <v>Low</v>
      </c>
      <c r="V192" s="7">
        <f ca="1">DATEDIF(Table1[[#This Row],[Store Open Date]], TODAY(), "d")</f>
        <v>390</v>
      </c>
      <c r="W192" s="7">
        <f ca="1">INT(Table1[[#This Row],[Store Age (Days)]] / 30)</f>
        <v>13</v>
      </c>
      <c r="X192" s="7" t="str">
        <f ca="1">IF(Table1[[#This Row],[Store Age (Months)]] &lt; 12, "&lt;12",
 IF(Table1[[#This Row],[Store Age (Months)]] &lt; 24, "12–24",
 "&gt;24"))</f>
        <v>12–24</v>
      </c>
    </row>
    <row r="193" spans="1:24" x14ac:dyDescent="0.2">
      <c r="A193" s="4">
        <v>1</v>
      </c>
      <c r="B193" s="4" t="str">
        <f t="shared" si="2"/>
        <v>January</v>
      </c>
      <c r="C193" s="1" t="s">
        <v>200</v>
      </c>
      <c r="D193" s="1" t="s">
        <v>1120</v>
      </c>
      <c r="E193" s="1" t="s">
        <v>641</v>
      </c>
      <c r="F193" s="1" t="s">
        <v>903</v>
      </c>
      <c r="G193" s="1" t="s">
        <v>925</v>
      </c>
      <c r="H193" s="6">
        <v>45387</v>
      </c>
      <c r="I193" s="7">
        <v>176670000</v>
      </c>
      <c r="J193" s="7">
        <v>171771240</v>
      </c>
      <c r="K193" s="7">
        <v>20680616.710000001</v>
      </c>
      <c r="L193" s="7">
        <v>11424440.47000001</v>
      </c>
      <c r="M193" s="7">
        <f>Table1[[#This Row],[Profit (EBIT)]] * (1 - 11%)</f>
        <v>10167752.01830001</v>
      </c>
      <c r="N193" s="9">
        <f>Table1[[#This Row],[Net Sales Actual]]/Table1[[#This Row],[Net Sales Target]]*100%</f>
        <v>0.97227169298692473</v>
      </c>
      <c r="O193" s="9" t="str">
        <f>IF(Table1[[#This Row],[% Achievement]]&gt;=100%, "Achieved",
 IF(Table1[[#This Row],[% Achievement]]&gt;=50%, "Almost Achieve",
 IF(Table1[[#This Row],[% Achievement]]&gt;=0, "Needs Improvement",
 "Bad")))</f>
        <v>Almost Achieve</v>
      </c>
      <c r="P193" s="7">
        <f>Table1[[#This Row],[Net Sales Actual]] - Table1[[#This Row],[Net Sales Target]]</f>
        <v>-4898760</v>
      </c>
      <c r="Q193" s="7" t="str">
        <f>IF(Table1[[#This Row],[Profit]] &gt; 0, "Profit", "Loss")</f>
        <v>Profit</v>
      </c>
      <c r="R193" s="9">
        <f>Table1[[#This Row],[Salary Cost]]/Table1[[#This Row],[Net Sales Actual]]</f>
        <v>0.12039627070282546</v>
      </c>
      <c r="S193" s="9" t="str">
        <f>IF(Table1[[#This Row],[Salary Ratio]] &lt; 0.15, "Efficient",
 IF(Table1[[#This Row],[Salary Ratio]] &lt;= 0.25, "Needs Attention",
 "Too High"))</f>
        <v>Efficient</v>
      </c>
      <c r="T193" s="9">
        <f>Table1[[#This Row],[Profit (EBIT)]]/Table1[[#This Row],[Net Sales Actual]]</f>
        <v>6.6509623322274503E-2</v>
      </c>
      <c r="U193" s="7" t="str">
        <f>IF(Table1[[#This Row],[Profit Ratio]] &gt; 0.15, "Healthy",
 IF(Table1[[#This Row],[Profit Ratio]] &gt;= 0.05, "Moderate",
 "Low"))</f>
        <v>Moderate</v>
      </c>
      <c r="V193" s="7">
        <f ca="1">DATEDIF(Table1[[#This Row],[Store Open Date]], TODAY(), "d")</f>
        <v>545</v>
      </c>
      <c r="W193" s="7">
        <f ca="1">INT(Table1[[#This Row],[Store Age (Days)]] / 30)</f>
        <v>18</v>
      </c>
      <c r="X193" s="7" t="str">
        <f ca="1">IF(Table1[[#This Row],[Store Age (Months)]] &lt; 12, "&lt;12",
 IF(Table1[[#This Row],[Store Age (Months)]] &lt; 24, "12–24",
 "&gt;24"))</f>
        <v>12–24</v>
      </c>
    </row>
    <row r="194" spans="1:24" x14ac:dyDescent="0.2">
      <c r="A194" s="4">
        <v>1</v>
      </c>
      <c r="B194" s="4" t="str">
        <f t="shared" si="2"/>
        <v>January</v>
      </c>
      <c r="C194" s="1" t="s">
        <v>201</v>
      </c>
      <c r="D194" s="1" t="s">
        <v>1121</v>
      </c>
      <c r="E194" s="1" t="s">
        <v>642</v>
      </c>
      <c r="F194" s="1" t="s">
        <v>903</v>
      </c>
      <c r="G194" s="1" t="s">
        <v>925</v>
      </c>
      <c r="H194" s="6">
        <v>45448</v>
      </c>
      <c r="I194" s="7">
        <v>128660000</v>
      </c>
      <c r="J194" s="7">
        <v>129615950</v>
      </c>
      <c r="K194" s="7">
        <v>18056479.260000002</v>
      </c>
      <c r="L194" s="7">
        <v>4372451.8299999908</v>
      </c>
      <c r="M194" s="7">
        <f>Table1[[#This Row],[Profit (EBIT)]] * (1 - 11%)</f>
        <v>3891482.1286999919</v>
      </c>
      <c r="N194" s="9">
        <f>Table1[[#This Row],[Net Sales Actual]]/Table1[[#This Row],[Net Sales Target]]*100%</f>
        <v>1.0074300481890253</v>
      </c>
      <c r="O194" s="9" t="str">
        <f>IF(Table1[[#This Row],[% Achievement]]&gt;=100%, "Achieved",
 IF(Table1[[#This Row],[% Achievement]]&gt;=50%, "Almost Achieve",
 IF(Table1[[#This Row],[% Achievement]]&gt;=0, "Needs Improvement",
 "Bad")))</f>
        <v>Achieved</v>
      </c>
      <c r="P194" s="7">
        <f>Table1[[#This Row],[Net Sales Actual]] - Table1[[#This Row],[Net Sales Target]]</f>
        <v>955950</v>
      </c>
      <c r="Q194" s="7" t="str">
        <f>IF(Table1[[#This Row],[Profit]] &gt; 0, "Profit", "Loss")</f>
        <v>Profit</v>
      </c>
      <c r="R194" s="9">
        <f>Table1[[#This Row],[Salary Cost]]/Table1[[#This Row],[Net Sales Actual]]</f>
        <v>0.13930754093149803</v>
      </c>
      <c r="S194" s="9" t="str">
        <f>IF(Table1[[#This Row],[Salary Ratio]] &lt; 0.15, "Efficient",
 IF(Table1[[#This Row],[Salary Ratio]] &lt;= 0.25, "Needs Attention",
 "Too High"))</f>
        <v>Efficient</v>
      </c>
      <c r="T194" s="9">
        <f>Table1[[#This Row],[Profit (EBIT)]]/Table1[[#This Row],[Net Sales Actual]]</f>
        <v>3.3733902579119242E-2</v>
      </c>
      <c r="U194" s="7" t="str">
        <f>IF(Table1[[#This Row],[Profit Ratio]] &gt; 0.15, "Healthy",
 IF(Table1[[#This Row],[Profit Ratio]] &gt;= 0.05, "Moderate",
 "Low"))</f>
        <v>Low</v>
      </c>
      <c r="V194" s="7">
        <f ca="1">DATEDIF(Table1[[#This Row],[Store Open Date]], TODAY(), "d")</f>
        <v>484</v>
      </c>
      <c r="W194" s="7">
        <f ca="1">INT(Table1[[#This Row],[Store Age (Days)]] / 30)</f>
        <v>16</v>
      </c>
      <c r="X194" s="7" t="str">
        <f ca="1">IF(Table1[[#This Row],[Store Age (Months)]] &lt; 12, "&lt;12",
 IF(Table1[[#This Row],[Store Age (Months)]] &lt; 24, "12–24",
 "&gt;24"))</f>
        <v>12–24</v>
      </c>
    </row>
    <row r="195" spans="1:24" x14ac:dyDescent="0.2">
      <c r="A195" s="4">
        <v>1</v>
      </c>
      <c r="B195" s="4" t="str">
        <f t="shared" ref="B195:B258" si="3">TEXT(DATE(2024, A195, 1), "mmmm")</f>
        <v>January</v>
      </c>
      <c r="C195" s="1" t="s">
        <v>202</v>
      </c>
      <c r="D195" s="1" t="s">
        <v>1122</v>
      </c>
      <c r="E195" s="1" t="s">
        <v>643</v>
      </c>
      <c r="F195" s="1" t="s">
        <v>903</v>
      </c>
      <c r="G195" s="1" t="s">
        <v>925</v>
      </c>
      <c r="H195" s="6">
        <v>45248</v>
      </c>
      <c r="I195" s="7">
        <v>111530000</v>
      </c>
      <c r="J195" s="7">
        <v>100302100</v>
      </c>
      <c r="K195" s="7">
        <v>14222970.470000001</v>
      </c>
      <c r="L195" s="7">
        <v>-3381223.1800000034</v>
      </c>
      <c r="M195" s="7">
        <f>Table1[[#This Row],[Profit (EBIT)]] * (1 - 11%)</f>
        <v>-3009288.6302000033</v>
      </c>
      <c r="N195" s="9">
        <f>Table1[[#This Row],[Net Sales Actual]]/Table1[[#This Row],[Net Sales Target]]*100%</f>
        <v>0.89932843181206845</v>
      </c>
      <c r="O195" s="9" t="str">
        <f>IF(Table1[[#This Row],[% Achievement]]&gt;=100%, "Achieved",
 IF(Table1[[#This Row],[% Achievement]]&gt;=50%, "Almost Achieve",
 IF(Table1[[#This Row],[% Achievement]]&gt;=0, "Needs Improvement",
 "Bad")))</f>
        <v>Almost Achieve</v>
      </c>
      <c r="P195" s="7">
        <f>Table1[[#This Row],[Net Sales Actual]] - Table1[[#This Row],[Net Sales Target]]</f>
        <v>-11227900</v>
      </c>
      <c r="Q195" s="7" t="str">
        <f>IF(Table1[[#This Row],[Profit]] &gt; 0, "Profit", "Loss")</f>
        <v>Loss</v>
      </c>
      <c r="R195" s="9">
        <f>Table1[[#This Row],[Salary Cost]]/Table1[[#This Row],[Net Sales Actual]]</f>
        <v>0.1418013229035085</v>
      </c>
      <c r="S195" s="9" t="str">
        <f>IF(Table1[[#This Row],[Salary Ratio]] &lt; 0.15, "Efficient",
 IF(Table1[[#This Row],[Salary Ratio]] &lt;= 0.25, "Needs Attention",
 "Too High"))</f>
        <v>Efficient</v>
      </c>
      <c r="T195" s="9">
        <f>Table1[[#This Row],[Profit (EBIT)]]/Table1[[#This Row],[Net Sales Actual]]</f>
        <v>-3.3710392703642331E-2</v>
      </c>
      <c r="U195" s="7" t="str">
        <f>IF(Table1[[#This Row],[Profit Ratio]] &gt; 0.15, "Healthy",
 IF(Table1[[#This Row],[Profit Ratio]] &gt;= 0.05, "Moderate",
 "Low"))</f>
        <v>Low</v>
      </c>
      <c r="V195" s="7">
        <f ca="1">DATEDIF(Table1[[#This Row],[Store Open Date]], TODAY(), "d")</f>
        <v>684</v>
      </c>
      <c r="W195" s="7">
        <f ca="1">INT(Table1[[#This Row],[Store Age (Days)]] / 30)</f>
        <v>22</v>
      </c>
      <c r="X195" s="7" t="str">
        <f ca="1">IF(Table1[[#This Row],[Store Age (Months)]] &lt; 12, "&lt;12",
 IF(Table1[[#This Row],[Store Age (Months)]] &lt; 24, "12–24",
 "&gt;24"))</f>
        <v>12–24</v>
      </c>
    </row>
    <row r="196" spans="1:24" x14ac:dyDescent="0.2">
      <c r="A196" s="4">
        <v>1</v>
      </c>
      <c r="B196" s="4" t="str">
        <f t="shared" si="3"/>
        <v>January</v>
      </c>
      <c r="C196" s="1" t="s">
        <v>203</v>
      </c>
      <c r="D196" s="1" t="s">
        <v>1123</v>
      </c>
      <c r="E196" s="1" t="s">
        <v>644</v>
      </c>
      <c r="F196" s="1" t="s">
        <v>903</v>
      </c>
      <c r="G196" s="1" t="s">
        <v>925</v>
      </c>
      <c r="H196" s="6">
        <v>45321</v>
      </c>
      <c r="I196" s="7">
        <v>80510000</v>
      </c>
      <c r="J196" s="7">
        <v>72297800</v>
      </c>
      <c r="K196" s="7">
        <v>12634558.65</v>
      </c>
      <c r="L196" s="7">
        <v>-18627661.59</v>
      </c>
      <c r="M196" s="7">
        <f>Table1[[#This Row],[Profit (EBIT)]] * (1 - 11%)</f>
        <v>-16578618.815099999</v>
      </c>
      <c r="N196" s="9">
        <f>Table1[[#This Row],[Net Sales Actual]]/Table1[[#This Row],[Net Sales Target]]*100%</f>
        <v>0.8979977642528878</v>
      </c>
      <c r="O196" s="9" t="str">
        <f>IF(Table1[[#This Row],[% Achievement]]&gt;=100%, "Achieved",
 IF(Table1[[#This Row],[% Achievement]]&gt;=50%, "Almost Achieve",
 IF(Table1[[#This Row],[% Achievement]]&gt;=0, "Needs Improvement",
 "Bad")))</f>
        <v>Almost Achieve</v>
      </c>
      <c r="P196" s="7">
        <f>Table1[[#This Row],[Net Sales Actual]] - Table1[[#This Row],[Net Sales Target]]</f>
        <v>-8212200</v>
      </c>
      <c r="Q196" s="7" t="str">
        <f>IF(Table1[[#This Row],[Profit]] &gt; 0, "Profit", "Loss")</f>
        <v>Loss</v>
      </c>
      <c r="R196" s="9">
        <f>Table1[[#This Row],[Salary Cost]]/Table1[[#This Row],[Net Sales Actual]]</f>
        <v>0.17475716619316217</v>
      </c>
      <c r="S196" s="9" t="str">
        <f>IF(Table1[[#This Row],[Salary Ratio]] &lt; 0.15, "Efficient",
 IF(Table1[[#This Row],[Salary Ratio]] &lt;= 0.25, "Needs Attention",
 "Too High"))</f>
        <v>Needs Attention</v>
      </c>
      <c r="T196" s="9">
        <f>Table1[[#This Row],[Profit (EBIT)]]/Table1[[#This Row],[Net Sales Actual]]</f>
        <v>-0.25765184542268227</v>
      </c>
      <c r="U196" s="7" t="str">
        <f>IF(Table1[[#This Row],[Profit Ratio]] &gt; 0.15, "Healthy",
 IF(Table1[[#This Row],[Profit Ratio]] &gt;= 0.05, "Moderate",
 "Low"))</f>
        <v>Low</v>
      </c>
      <c r="V196" s="7">
        <f ca="1">DATEDIF(Table1[[#This Row],[Store Open Date]], TODAY(), "d")</f>
        <v>611</v>
      </c>
      <c r="W196" s="7">
        <f ca="1">INT(Table1[[#This Row],[Store Age (Days)]] / 30)</f>
        <v>20</v>
      </c>
      <c r="X196" s="7" t="str">
        <f ca="1">IF(Table1[[#This Row],[Store Age (Months)]] &lt; 12, "&lt;12",
 IF(Table1[[#This Row],[Store Age (Months)]] &lt; 24, "12–24",
 "&gt;24"))</f>
        <v>12–24</v>
      </c>
    </row>
    <row r="197" spans="1:24" x14ac:dyDescent="0.2">
      <c r="A197" s="4">
        <v>1</v>
      </c>
      <c r="B197" s="4" t="str">
        <f t="shared" si="3"/>
        <v>January</v>
      </c>
      <c r="C197" s="1" t="s">
        <v>204</v>
      </c>
      <c r="D197" s="1" t="s">
        <v>1124</v>
      </c>
      <c r="E197" s="1" t="s">
        <v>645</v>
      </c>
      <c r="F197" s="1" t="s">
        <v>903</v>
      </c>
      <c r="G197" s="1" t="s">
        <v>925</v>
      </c>
      <c r="H197" s="6">
        <v>45437</v>
      </c>
      <c r="I197" s="7">
        <v>117880000</v>
      </c>
      <c r="J197" s="7">
        <v>108566400</v>
      </c>
      <c r="K197" s="7">
        <v>11763854.890000001</v>
      </c>
      <c r="L197" s="7">
        <v>2044013.9699999876</v>
      </c>
      <c r="M197" s="7">
        <f>Table1[[#This Row],[Profit (EBIT)]] * (1 - 11%)</f>
        <v>1819172.433299989</v>
      </c>
      <c r="N197" s="9">
        <f>Table1[[#This Row],[Net Sales Actual]]/Table1[[#This Row],[Net Sales Target]]*100%</f>
        <v>0.92099083814048188</v>
      </c>
      <c r="O197" s="9" t="str">
        <f>IF(Table1[[#This Row],[% Achievement]]&gt;=100%, "Achieved",
 IF(Table1[[#This Row],[% Achievement]]&gt;=50%, "Almost Achieve",
 IF(Table1[[#This Row],[% Achievement]]&gt;=0, "Needs Improvement",
 "Bad")))</f>
        <v>Almost Achieve</v>
      </c>
      <c r="P197" s="7">
        <f>Table1[[#This Row],[Net Sales Actual]] - Table1[[#This Row],[Net Sales Target]]</f>
        <v>-9313600</v>
      </c>
      <c r="Q197" s="7" t="str">
        <f>IF(Table1[[#This Row],[Profit]] &gt; 0, "Profit", "Loss")</f>
        <v>Profit</v>
      </c>
      <c r="R197" s="9">
        <f>Table1[[#This Row],[Salary Cost]]/Table1[[#This Row],[Net Sales Actual]]</f>
        <v>0.10835631364768473</v>
      </c>
      <c r="S197" s="9" t="str">
        <f>IF(Table1[[#This Row],[Salary Ratio]] &lt; 0.15, "Efficient",
 IF(Table1[[#This Row],[Salary Ratio]] &lt;= 0.25, "Needs Attention",
 "Too High"))</f>
        <v>Efficient</v>
      </c>
      <c r="T197" s="9">
        <f>Table1[[#This Row],[Profit (EBIT)]]/Table1[[#This Row],[Net Sales Actual]]</f>
        <v>1.8827316462551837E-2</v>
      </c>
      <c r="U197" s="7" t="str">
        <f>IF(Table1[[#This Row],[Profit Ratio]] &gt; 0.15, "Healthy",
 IF(Table1[[#This Row],[Profit Ratio]] &gt;= 0.05, "Moderate",
 "Low"))</f>
        <v>Low</v>
      </c>
      <c r="V197" s="7">
        <f ca="1">DATEDIF(Table1[[#This Row],[Store Open Date]], TODAY(), "d")</f>
        <v>495</v>
      </c>
      <c r="W197" s="7">
        <f ca="1">INT(Table1[[#This Row],[Store Age (Days)]] / 30)</f>
        <v>16</v>
      </c>
      <c r="X197" s="7" t="str">
        <f ca="1">IF(Table1[[#This Row],[Store Age (Months)]] &lt; 12, "&lt;12",
 IF(Table1[[#This Row],[Store Age (Months)]] &lt; 24, "12–24",
 "&gt;24"))</f>
        <v>12–24</v>
      </c>
    </row>
    <row r="198" spans="1:24" x14ac:dyDescent="0.2">
      <c r="A198" s="4">
        <v>1</v>
      </c>
      <c r="B198" s="4" t="str">
        <f t="shared" si="3"/>
        <v>January</v>
      </c>
      <c r="C198" s="1" t="s">
        <v>205</v>
      </c>
      <c r="D198" s="1" t="s">
        <v>1125</v>
      </c>
      <c r="E198" s="1" t="s">
        <v>646</v>
      </c>
      <c r="F198" s="1" t="s">
        <v>903</v>
      </c>
      <c r="G198" s="1" t="s">
        <v>925</v>
      </c>
      <c r="H198" s="6">
        <v>45392</v>
      </c>
      <c r="I198" s="7">
        <v>149311000</v>
      </c>
      <c r="J198" s="7">
        <v>137524000</v>
      </c>
      <c r="K198" s="7">
        <v>19137538.469999999</v>
      </c>
      <c r="L198" s="7">
        <v>6011588.7900000028</v>
      </c>
      <c r="M198" s="7">
        <f>Table1[[#This Row],[Profit (EBIT)]] * (1 - 11%)</f>
        <v>5350314.0231000027</v>
      </c>
      <c r="N198" s="9">
        <f>Table1[[#This Row],[Net Sales Actual]]/Table1[[#This Row],[Net Sales Target]]*100%</f>
        <v>0.92105739027934985</v>
      </c>
      <c r="O198" s="9" t="str">
        <f>IF(Table1[[#This Row],[% Achievement]]&gt;=100%, "Achieved",
 IF(Table1[[#This Row],[% Achievement]]&gt;=50%, "Almost Achieve",
 IF(Table1[[#This Row],[% Achievement]]&gt;=0, "Needs Improvement",
 "Bad")))</f>
        <v>Almost Achieve</v>
      </c>
      <c r="P198" s="7">
        <f>Table1[[#This Row],[Net Sales Actual]] - Table1[[#This Row],[Net Sales Target]]</f>
        <v>-11787000</v>
      </c>
      <c r="Q198" s="7" t="str">
        <f>IF(Table1[[#This Row],[Profit]] &gt; 0, "Profit", "Loss")</f>
        <v>Profit</v>
      </c>
      <c r="R198" s="9">
        <f>Table1[[#This Row],[Salary Cost]]/Table1[[#This Row],[Net Sales Actual]]</f>
        <v>0.13915780860068061</v>
      </c>
      <c r="S198" s="9" t="str">
        <f>IF(Table1[[#This Row],[Salary Ratio]] &lt; 0.15, "Efficient",
 IF(Table1[[#This Row],[Salary Ratio]] &lt;= 0.25, "Needs Attention",
 "Too High"))</f>
        <v>Efficient</v>
      </c>
      <c r="T198" s="9">
        <f>Table1[[#This Row],[Profit (EBIT)]]/Table1[[#This Row],[Net Sales Actual]]</f>
        <v>4.3713015837235705E-2</v>
      </c>
      <c r="U198" s="7" t="str">
        <f>IF(Table1[[#This Row],[Profit Ratio]] &gt; 0.15, "Healthy",
 IF(Table1[[#This Row],[Profit Ratio]] &gt;= 0.05, "Moderate",
 "Low"))</f>
        <v>Low</v>
      </c>
      <c r="V198" s="7">
        <f ca="1">DATEDIF(Table1[[#This Row],[Store Open Date]], TODAY(), "d")</f>
        <v>540</v>
      </c>
      <c r="W198" s="7">
        <f ca="1">INT(Table1[[#This Row],[Store Age (Days)]] / 30)</f>
        <v>18</v>
      </c>
      <c r="X198" s="7" t="str">
        <f ca="1">IF(Table1[[#This Row],[Store Age (Months)]] &lt; 12, "&lt;12",
 IF(Table1[[#This Row],[Store Age (Months)]] &lt; 24, "12–24",
 "&gt;24"))</f>
        <v>12–24</v>
      </c>
    </row>
    <row r="199" spans="1:24" x14ac:dyDescent="0.2">
      <c r="A199" s="4">
        <v>1</v>
      </c>
      <c r="B199" s="4" t="str">
        <f t="shared" si="3"/>
        <v>January</v>
      </c>
      <c r="C199" s="1" t="s">
        <v>206</v>
      </c>
      <c r="D199" s="1" t="s">
        <v>1126</v>
      </c>
      <c r="E199" s="1" t="s">
        <v>647</v>
      </c>
      <c r="F199" s="1" t="s">
        <v>903</v>
      </c>
      <c r="G199" s="1" t="s">
        <v>925</v>
      </c>
      <c r="H199" s="6">
        <v>45364</v>
      </c>
      <c r="I199" s="7">
        <v>90040000</v>
      </c>
      <c r="J199" s="7">
        <v>83123400</v>
      </c>
      <c r="K199" s="7">
        <v>13839219.23</v>
      </c>
      <c r="L199" s="7">
        <v>-4821838.3400000073</v>
      </c>
      <c r="M199" s="7">
        <f>Table1[[#This Row],[Profit (EBIT)]] * (1 - 11%)</f>
        <v>-4291436.1226000069</v>
      </c>
      <c r="N199" s="9">
        <f>Table1[[#This Row],[Net Sales Actual]]/Table1[[#This Row],[Net Sales Target]]*100%</f>
        <v>0.92318302976454913</v>
      </c>
      <c r="O199" s="9" t="str">
        <f>IF(Table1[[#This Row],[% Achievement]]&gt;=100%, "Achieved",
 IF(Table1[[#This Row],[% Achievement]]&gt;=50%, "Almost Achieve",
 IF(Table1[[#This Row],[% Achievement]]&gt;=0, "Needs Improvement",
 "Bad")))</f>
        <v>Almost Achieve</v>
      </c>
      <c r="P199" s="7">
        <f>Table1[[#This Row],[Net Sales Actual]] - Table1[[#This Row],[Net Sales Target]]</f>
        <v>-6916600</v>
      </c>
      <c r="Q199" s="7" t="str">
        <f>IF(Table1[[#This Row],[Profit]] &gt; 0, "Profit", "Loss")</f>
        <v>Loss</v>
      </c>
      <c r="R199" s="9">
        <f>Table1[[#This Row],[Salary Cost]]/Table1[[#This Row],[Net Sales Actual]]</f>
        <v>0.16649005250025867</v>
      </c>
      <c r="S199" s="9" t="str">
        <f>IF(Table1[[#This Row],[Salary Ratio]] &lt; 0.15, "Efficient",
 IF(Table1[[#This Row],[Salary Ratio]] &lt;= 0.25, "Needs Attention",
 "Too High"))</f>
        <v>Needs Attention</v>
      </c>
      <c r="T199" s="9">
        <f>Table1[[#This Row],[Profit (EBIT)]]/Table1[[#This Row],[Net Sales Actual]]</f>
        <v>-5.8008194323138938E-2</v>
      </c>
      <c r="U199" s="7" t="str">
        <f>IF(Table1[[#This Row],[Profit Ratio]] &gt; 0.15, "Healthy",
 IF(Table1[[#This Row],[Profit Ratio]] &gt;= 0.05, "Moderate",
 "Low"))</f>
        <v>Low</v>
      </c>
      <c r="V199" s="7">
        <f ca="1">DATEDIF(Table1[[#This Row],[Store Open Date]], TODAY(), "d")</f>
        <v>568</v>
      </c>
      <c r="W199" s="7">
        <f ca="1">INT(Table1[[#This Row],[Store Age (Days)]] / 30)</f>
        <v>18</v>
      </c>
      <c r="X199" s="7" t="str">
        <f ca="1">IF(Table1[[#This Row],[Store Age (Months)]] &lt; 12, "&lt;12",
 IF(Table1[[#This Row],[Store Age (Months)]] &lt; 24, "12–24",
 "&gt;24"))</f>
        <v>12–24</v>
      </c>
    </row>
    <row r="200" spans="1:24" x14ac:dyDescent="0.2">
      <c r="A200" s="4">
        <v>1</v>
      </c>
      <c r="B200" s="4" t="str">
        <f t="shared" si="3"/>
        <v>January</v>
      </c>
      <c r="C200" s="1" t="s">
        <v>207</v>
      </c>
      <c r="D200" s="1" t="s">
        <v>1127</v>
      </c>
      <c r="E200" s="1" t="s">
        <v>648</v>
      </c>
      <c r="F200" s="1" t="s">
        <v>903</v>
      </c>
      <c r="G200" s="1" t="s">
        <v>925</v>
      </c>
      <c r="H200" s="6">
        <v>44793</v>
      </c>
      <c r="I200" s="7">
        <v>197680000</v>
      </c>
      <c r="J200" s="7">
        <v>177955700</v>
      </c>
      <c r="K200" s="7">
        <v>26188027.84</v>
      </c>
      <c r="L200" s="7">
        <v>5428443.0300000142</v>
      </c>
      <c r="M200" s="7">
        <f>Table1[[#This Row],[Profit (EBIT)]] * (1 - 11%)</f>
        <v>4831314.2967000129</v>
      </c>
      <c r="N200" s="9">
        <f>Table1[[#This Row],[Net Sales Actual]]/Table1[[#This Row],[Net Sales Target]]*100%</f>
        <v>0.90022106434641846</v>
      </c>
      <c r="O200" s="9" t="str">
        <f>IF(Table1[[#This Row],[% Achievement]]&gt;=100%, "Achieved",
 IF(Table1[[#This Row],[% Achievement]]&gt;=50%, "Almost Achieve",
 IF(Table1[[#This Row],[% Achievement]]&gt;=0, "Needs Improvement",
 "Bad")))</f>
        <v>Almost Achieve</v>
      </c>
      <c r="P200" s="7">
        <f>Table1[[#This Row],[Net Sales Actual]] - Table1[[#This Row],[Net Sales Target]]</f>
        <v>-19724300</v>
      </c>
      <c r="Q200" s="7" t="str">
        <f>IF(Table1[[#This Row],[Profit]] &gt; 0, "Profit", "Loss")</f>
        <v>Profit</v>
      </c>
      <c r="R200" s="9">
        <f>Table1[[#This Row],[Salary Cost]]/Table1[[#This Row],[Net Sales Actual]]</f>
        <v>0.14716037665553844</v>
      </c>
      <c r="S200" s="9" t="str">
        <f>IF(Table1[[#This Row],[Salary Ratio]] &lt; 0.15, "Efficient",
 IF(Table1[[#This Row],[Salary Ratio]] &lt;= 0.25, "Needs Attention",
 "Too High"))</f>
        <v>Efficient</v>
      </c>
      <c r="T200" s="9">
        <f>Table1[[#This Row],[Profit (EBIT)]]/Table1[[#This Row],[Net Sales Actual]]</f>
        <v>3.0504462796077981E-2</v>
      </c>
      <c r="U200" s="7" t="str">
        <f>IF(Table1[[#This Row],[Profit Ratio]] &gt; 0.15, "Healthy",
 IF(Table1[[#This Row],[Profit Ratio]] &gt;= 0.05, "Moderate",
 "Low"))</f>
        <v>Low</v>
      </c>
      <c r="V200" s="7">
        <f ca="1">DATEDIF(Table1[[#This Row],[Store Open Date]], TODAY(), "d")</f>
        <v>1139</v>
      </c>
      <c r="W200" s="7">
        <f ca="1">INT(Table1[[#This Row],[Store Age (Days)]] / 30)</f>
        <v>37</v>
      </c>
      <c r="X200" s="7" t="str">
        <f ca="1">IF(Table1[[#This Row],[Store Age (Months)]] &lt; 12, "&lt;12",
 IF(Table1[[#This Row],[Store Age (Months)]] &lt; 24, "12–24",
 "&gt;24"))</f>
        <v>&gt;24</v>
      </c>
    </row>
    <row r="201" spans="1:24" x14ac:dyDescent="0.2">
      <c r="A201" s="4">
        <v>1</v>
      </c>
      <c r="B201" s="4" t="str">
        <f t="shared" si="3"/>
        <v>January</v>
      </c>
      <c r="C201" s="1" t="s">
        <v>208</v>
      </c>
      <c r="D201" s="1" t="s">
        <v>1128</v>
      </c>
      <c r="E201" s="1" t="s">
        <v>649</v>
      </c>
      <c r="F201" s="1" t="s">
        <v>903</v>
      </c>
      <c r="G201" s="1" t="s">
        <v>925</v>
      </c>
      <c r="H201" s="6">
        <v>45205</v>
      </c>
      <c r="I201" s="7">
        <v>154840000</v>
      </c>
      <c r="J201" s="7">
        <v>151676300</v>
      </c>
      <c r="K201" s="7">
        <v>18596315.859999999</v>
      </c>
      <c r="L201" s="7">
        <v>-1804252.9699999914</v>
      </c>
      <c r="M201" s="7">
        <f>Table1[[#This Row],[Profit (EBIT)]] * (1 - 11%)</f>
        <v>-1605785.1432999924</v>
      </c>
      <c r="N201" s="9">
        <f>Table1[[#This Row],[Net Sales Actual]]/Table1[[#This Row],[Net Sales Target]]*100%</f>
        <v>0.97956794110049084</v>
      </c>
      <c r="O201" s="9" t="str">
        <f>IF(Table1[[#This Row],[% Achievement]]&gt;=100%, "Achieved",
 IF(Table1[[#This Row],[% Achievement]]&gt;=50%, "Almost Achieve",
 IF(Table1[[#This Row],[% Achievement]]&gt;=0, "Needs Improvement",
 "Bad")))</f>
        <v>Almost Achieve</v>
      </c>
      <c r="P201" s="7">
        <f>Table1[[#This Row],[Net Sales Actual]] - Table1[[#This Row],[Net Sales Target]]</f>
        <v>-3163700</v>
      </c>
      <c r="Q201" s="7" t="str">
        <f>IF(Table1[[#This Row],[Profit]] &gt; 0, "Profit", "Loss")</f>
        <v>Loss</v>
      </c>
      <c r="R201" s="9">
        <f>Table1[[#This Row],[Salary Cost]]/Table1[[#This Row],[Net Sales Actual]]</f>
        <v>0.12260528414788599</v>
      </c>
      <c r="S201" s="9" t="str">
        <f>IF(Table1[[#This Row],[Salary Ratio]] &lt; 0.15, "Efficient",
 IF(Table1[[#This Row],[Salary Ratio]] &lt;= 0.25, "Needs Attention",
 "Too High"))</f>
        <v>Efficient</v>
      </c>
      <c r="T201" s="9">
        <f>Table1[[#This Row],[Profit (EBIT)]]/Table1[[#This Row],[Net Sales Actual]]</f>
        <v>-1.1895417873458091E-2</v>
      </c>
      <c r="U201" s="7" t="str">
        <f>IF(Table1[[#This Row],[Profit Ratio]] &gt; 0.15, "Healthy",
 IF(Table1[[#This Row],[Profit Ratio]] &gt;= 0.05, "Moderate",
 "Low"))</f>
        <v>Low</v>
      </c>
      <c r="V201" s="7">
        <f ca="1">DATEDIF(Table1[[#This Row],[Store Open Date]], TODAY(), "d")</f>
        <v>727</v>
      </c>
      <c r="W201" s="7">
        <f ca="1">INT(Table1[[#This Row],[Store Age (Days)]] / 30)</f>
        <v>24</v>
      </c>
      <c r="X201" s="7" t="str">
        <f ca="1">IF(Table1[[#This Row],[Store Age (Months)]] &lt; 12, "&lt;12",
 IF(Table1[[#This Row],[Store Age (Months)]] &lt; 24, "12–24",
 "&gt;24"))</f>
        <v>&gt;24</v>
      </c>
    </row>
    <row r="202" spans="1:24" x14ac:dyDescent="0.2">
      <c r="A202" s="4">
        <v>1</v>
      </c>
      <c r="B202" s="4" t="str">
        <f t="shared" si="3"/>
        <v>January</v>
      </c>
      <c r="C202" s="1" t="s">
        <v>209</v>
      </c>
      <c r="D202" s="1" t="s">
        <v>1129</v>
      </c>
      <c r="E202" s="1" t="s">
        <v>650</v>
      </c>
      <c r="F202" s="1" t="s">
        <v>903</v>
      </c>
      <c r="G202" s="1" t="s">
        <v>925</v>
      </c>
      <c r="H202" s="6">
        <v>45369</v>
      </c>
      <c r="I202" s="7">
        <v>169750000</v>
      </c>
      <c r="J202" s="7">
        <v>148225200</v>
      </c>
      <c r="K202" s="7">
        <v>25641559.739999998</v>
      </c>
      <c r="L202" s="7">
        <v>17773059.380000003</v>
      </c>
      <c r="M202" s="7">
        <f>Table1[[#This Row],[Profit (EBIT)]] * (1 - 11%)</f>
        <v>15818022.848200003</v>
      </c>
      <c r="N202" s="9">
        <f>Table1[[#This Row],[Net Sales Actual]]/Table1[[#This Row],[Net Sales Target]]*100%</f>
        <v>0.87319705449189988</v>
      </c>
      <c r="O202" s="9" t="str">
        <f>IF(Table1[[#This Row],[% Achievement]]&gt;=100%, "Achieved",
 IF(Table1[[#This Row],[% Achievement]]&gt;=50%, "Almost Achieve",
 IF(Table1[[#This Row],[% Achievement]]&gt;=0, "Needs Improvement",
 "Bad")))</f>
        <v>Almost Achieve</v>
      </c>
      <c r="P202" s="7">
        <f>Table1[[#This Row],[Net Sales Actual]] - Table1[[#This Row],[Net Sales Target]]</f>
        <v>-21524800</v>
      </c>
      <c r="Q202" s="7" t="str">
        <f>IF(Table1[[#This Row],[Profit]] &gt; 0, "Profit", "Loss")</f>
        <v>Profit</v>
      </c>
      <c r="R202" s="9">
        <f>Table1[[#This Row],[Salary Cost]]/Table1[[#This Row],[Net Sales Actual]]</f>
        <v>0.17299055585689882</v>
      </c>
      <c r="S202" s="9" t="str">
        <f>IF(Table1[[#This Row],[Salary Ratio]] &lt; 0.15, "Efficient",
 IF(Table1[[#This Row],[Salary Ratio]] &lt;= 0.25, "Needs Attention",
 "Too High"))</f>
        <v>Needs Attention</v>
      </c>
      <c r="T202" s="9">
        <f>Table1[[#This Row],[Profit (EBIT)]]/Table1[[#This Row],[Net Sales Actual]]</f>
        <v>0.11990578781475757</v>
      </c>
      <c r="U202" s="7" t="str">
        <f>IF(Table1[[#This Row],[Profit Ratio]] &gt; 0.15, "Healthy",
 IF(Table1[[#This Row],[Profit Ratio]] &gt;= 0.05, "Moderate",
 "Low"))</f>
        <v>Moderate</v>
      </c>
      <c r="V202" s="7">
        <f ca="1">DATEDIF(Table1[[#This Row],[Store Open Date]], TODAY(), "d")</f>
        <v>563</v>
      </c>
      <c r="W202" s="7">
        <f ca="1">INT(Table1[[#This Row],[Store Age (Days)]] / 30)</f>
        <v>18</v>
      </c>
      <c r="X202" s="7" t="str">
        <f ca="1">IF(Table1[[#This Row],[Store Age (Months)]] &lt; 12, "&lt;12",
 IF(Table1[[#This Row],[Store Age (Months)]] &lt; 24, "12–24",
 "&gt;24"))</f>
        <v>12–24</v>
      </c>
    </row>
    <row r="203" spans="1:24" x14ac:dyDescent="0.2">
      <c r="A203" s="4">
        <v>1</v>
      </c>
      <c r="B203" s="4" t="str">
        <f t="shared" si="3"/>
        <v>January</v>
      </c>
      <c r="C203" s="1" t="s">
        <v>210</v>
      </c>
      <c r="D203" s="1" t="s">
        <v>1130</v>
      </c>
      <c r="E203" s="1" t="s">
        <v>651</v>
      </c>
      <c r="F203" s="1" t="s">
        <v>903</v>
      </c>
      <c r="G203" s="1" t="s">
        <v>925</v>
      </c>
      <c r="H203" s="6">
        <v>45456</v>
      </c>
      <c r="I203" s="7">
        <v>98230000</v>
      </c>
      <c r="J203" s="7">
        <v>83632800</v>
      </c>
      <c r="K203" s="7">
        <v>13303486.83</v>
      </c>
      <c r="L203" s="7">
        <v>-6065695.3399999868</v>
      </c>
      <c r="M203" s="7">
        <f>Table1[[#This Row],[Profit (EBIT)]] * (1 - 11%)</f>
        <v>-5398468.8525999887</v>
      </c>
      <c r="N203" s="9">
        <f>Table1[[#This Row],[Net Sales Actual]]/Table1[[#This Row],[Net Sales Target]]*100%</f>
        <v>0.85139773999796398</v>
      </c>
      <c r="O203" s="9" t="str">
        <f>IF(Table1[[#This Row],[% Achievement]]&gt;=100%, "Achieved",
 IF(Table1[[#This Row],[% Achievement]]&gt;=50%, "Almost Achieve",
 IF(Table1[[#This Row],[% Achievement]]&gt;=0, "Needs Improvement",
 "Bad")))</f>
        <v>Almost Achieve</v>
      </c>
      <c r="P203" s="7">
        <f>Table1[[#This Row],[Net Sales Actual]] - Table1[[#This Row],[Net Sales Target]]</f>
        <v>-14597200</v>
      </c>
      <c r="Q203" s="7" t="str">
        <f>IF(Table1[[#This Row],[Profit]] &gt; 0, "Profit", "Loss")</f>
        <v>Loss</v>
      </c>
      <c r="R203" s="9">
        <f>Table1[[#This Row],[Salary Cost]]/Table1[[#This Row],[Net Sales Actual]]</f>
        <v>0.15907020726317905</v>
      </c>
      <c r="S203" s="9" t="str">
        <f>IF(Table1[[#This Row],[Salary Ratio]] &lt; 0.15, "Efficient",
 IF(Table1[[#This Row],[Salary Ratio]] &lt;= 0.25, "Needs Attention",
 "Too High"))</f>
        <v>Needs Attention</v>
      </c>
      <c r="T203" s="9">
        <f>Table1[[#This Row],[Profit (EBIT)]]/Table1[[#This Row],[Net Sales Actual]]</f>
        <v>-7.2527708506710128E-2</v>
      </c>
      <c r="U203" s="7" t="str">
        <f>IF(Table1[[#This Row],[Profit Ratio]] &gt; 0.15, "Healthy",
 IF(Table1[[#This Row],[Profit Ratio]] &gt;= 0.05, "Moderate",
 "Low"))</f>
        <v>Low</v>
      </c>
      <c r="V203" s="7">
        <f ca="1">DATEDIF(Table1[[#This Row],[Store Open Date]], TODAY(), "d")</f>
        <v>476</v>
      </c>
      <c r="W203" s="7">
        <f ca="1">INT(Table1[[#This Row],[Store Age (Days)]] / 30)</f>
        <v>15</v>
      </c>
      <c r="X203" s="7" t="str">
        <f ca="1">IF(Table1[[#This Row],[Store Age (Months)]] &lt; 12, "&lt;12",
 IF(Table1[[#This Row],[Store Age (Months)]] &lt; 24, "12–24",
 "&gt;24"))</f>
        <v>12–24</v>
      </c>
    </row>
    <row r="204" spans="1:24" x14ac:dyDescent="0.2">
      <c r="A204" s="4">
        <v>1</v>
      </c>
      <c r="B204" s="4" t="str">
        <f t="shared" si="3"/>
        <v>January</v>
      </c>
      <c r="C204" s="1" t="s">
        <v>211</v>
      </c>
      <c r="D204" s="1" t="s">
        <v>1131</v>
      </c>
      <c r="E204" s="1" t="s">
        <v>652</v>
      </c>
      <c r="F204" s="1" t="s">
        <v>903</v>
      </c>
      <c r="G204" s="1" t="s">
        <v>925</v>
      </c>
      <c r="H204" s="6">
        <v>45385</v>
      </c>
      <c r="I204" s="7">
        <v>82740000</v>
      </c>
      <c r="J204" s="7">
        <v>73803600</v>
      </c>
      <c r="K204" s="7">
        <v>8471830.3800000008</v>
      </c>
      <c r="L204" s="7">
        <v>-20801095.029999994</v>
      </c>
      <c r="M204" s="7">
        <f>Table1[[#This Row],[Profit (EBIT)]] * (1 - 11%)</f>
        <v>-18512974.576699995</v>
      </c>
      <c r="N204" s="9">
        <f>Table1[[#This Row],[Net Sales Actual]]/Table1[[#This Row],[Net Sales Target]]*100%</f>
        <v>0.89199419869470631</v>
      </c>
      <c r="O204" s="9" t="str">
        <f>IF(Table1[[#This Row],[% Achievement]]&gt;=100%, "Achieved",
 IF(Table1[[#This Row],[% Achievement]]&gt;=50%, "Almost Achieve",
 IF(Table1[[#This Row],[% Achievement]]&gt;=0, "Needs Improvement",
 "Bad")))</f>
        <v>Almost Achieve</v>
      </c>
      <c r="P204" s="7">
        <f>Table1[[#This Row],[Net Sales Actual]] - Table1[[#This Row],[Net Sales Target]]</f>
        <v>-8936400</v>
      </c>
      <c r="Q204" s="7" t="str">
        <f>IF(Table1[[#This Row],[Profit]] &gt; 0, "Profit", "Loss")</f>
        <v>Loss</v>
      </c>
      <c r="R204" s="9">
        <f>Table1[[#This Row],[Salary Cost]]/Table1[[#This Row],[Net Sales Actual]]</f>
        <v>0.11478885013739168</v>
      </c>
      <c r="S204" s="9" t="str">
        <f>IF(Table1[[#This Row],[Salary Ratio]] &lt; 0.15, "Efficient",
 IF(Table1[[#This Row],[Salary Ratio]] &lt;= 0.25, "Needs Attention",
 "Too High"))</f>
        <v>Efficient</v>
      </c>
      <c r="T204" s="9">
        <f>Table1[[#This Row],[Profit (EBIT)]]/Table1[[#This Row],[Net Sales Actual]]</f>
        <v>-0.28184390774975737</v>
      </c>
      <c r="U204" s="7" t="str">
        <f>IF(Table1[[#This Row],[Profit Ratio]] &gt; 0.15, "Healthy",
 IF(Table1[[#This Row],[Profit Ratio]] &gt;= 0.05, "Moderate",
 "Low"))</f>
        <v>Low</v>
      </c>
      <c r="V204" s="7">
        <f ca="1">DATEDIF(Table1[[#This Row],[Store Open Date]], TODAY(), "d")</f>
        <v>547</v>
      </c>
      <c r="W204" s="7">
        <f ca="1">INT(Table1[[#This Row],[Store Age (Days)]] / 30)</f>
        <v>18</v>
      </c>
      <c r="X204" s="7" t="str">
        <f ca="1">IF(Table1[[#This Row],[Store Age (Months)]] &lt; 12, "&lt;12",
 IF(Table1[[#This Row],[Store Age (Months)]] &lt; 24, "12–24",
 "&gt;24"))</f>
        <v>12–24</v>
      </c>
    </row>
    <row r="205" spans="1:24" x14ac:dyDescent="0.2">
      <c r="A205" s="4">
        <v>1</v>
      </c>
      <c r="B205" s="4" t="str">
        <f t="shared" si="3"/>
        <v>January</v>
      </c>
      <c r="C205" s="1" t="s">
        <v>212</v>
      </c>
      <c r="D205" s="1" t="s">
        <v>1132</v>
      </c>
      <c r="E205" s="1" t="s">
        <v>653</v>
      </c>
      <c r="F205" s="1" t="s">
        <v>903</v>
      </c>
      <c r="G205" s="1" t="s">
        <v>925</v>
      </c>
      <c r="H205" s="6">
        <v>44898</v>
      </c>
      <c r="I205" s="7">
        <v>88720000</v>
      </c>
      <c r="J205" s="7">
        <v>75271900</v>
      </c>
      <c r="K205" s="7">
        <v>15035299.25</v>
      </c>
      <c r="L205" s="7">
        <v>-15792748.939999999</v>
      </c>
      <c r="M205" s="7">
        <f>Table1[[#This Row],[Profit (EBIT)]] * (1 - 11%)</f>
        <v>-14055546.556599999</v>
      </c>
      <c r="N205" s="9">
        <f>Table1[[#This Row],[Net Sales Actual]]/Table1[[#This Row],[Net Sales Target]]*100%</f>
        <v>0.84842087466185756</v>
      </c>
      <c r="O205" s="9" t="str">
        <f>IF(Table1[[#This Row],[% Achievement]]&gt;=100%, "Achieved",
 IF(Table1[[#This Row],[% Achievement]]&gt;=50%, "Almost Achieve",
 IF(Table1[[#This Row],[% Achievement]]&gt;=0, "Needs Improvement",
 "Bad")))</f>
        <v>Almost Achieve</v>
      </c>
      <c r="P205" s="7">
        <f>Table1[[#This Row],[Net Sales Actual]] - Table1[[#This Row],[Net Sales Target]]</f>
        <v>-13448100</v>
      </c>
      <c r="Q205" s="7" t="str">
        <f>IF(Table1[[#This Row],[Profit]] &gt; 0, "Profit", "Loss")</f>
        <v>Loss</v>
      </c>
      <c r="R205" s="9">
        <f>Table1[[#This Row],[Salary Cost]]/Table1[[#This Row],[Net Sales Actual]]</f>
        <v>0.1997465089894104</v>
      </c>
      <c r="S205" s="9" t="str">
        <f>IF(Table1[[#This Row],[Salary Ratio]] &lt; 0.15, "Efficient",
 IF(Table1[[#This Row],[Salary Ratio]] &lt;= 0.25, "Needs Attention",
 "Too High"))</f>
        <v>Needs Attention</v>
      </c>
      <c r="T205" s="9">
        <f>Table1[[#This Row],[Profit (EBIT)]]/Table1[[#This Row],[Net Sales Actual]]</f>
        <v>-0.20980935701104927</v>
      </c>
      <c r="U205" s="7" t="str">
        <f>IF(Table1[[#This Row],[Profit Ratio]] &gt; 0.15, "Healthy",
 IF(Table1[[#This Row],[Profit Ratio]] &gt;= 0.05, "Moderate",
 "Low"))</f>
        <v>Low</v>
      </c>
      <c r="V205" s="7">
        <f ca="1">DATEDIF(Table1[[#This Row],[Store Open Date]], TODAY(), "d")</f>
        <v>1034</v>
      </c>
      <c r="W205" s="7">
        <f ca="1">INT(Table1[[#This Row],[Store Age (Days)]] / 30)</f>
        <v>34</v>
      </c>
      <c r="X205" s="7" t="str">
        <f ca="1">IF(Table1[[#This Row],[Store Age (Months)]] &lt; 12, "&lt;12",
 IF(Table1[[#This Row],[Store Age (Months)]] &lt; 24, "12–24",
 "&gt;24"))</f>
        <v>&gt;24</v>
      </c>
    </row>
    <row r="206" spans="1:24" x14ac:dyDescent="0.2">
      <c r="A206" s="4">
        <v>1</v>
      </c>
      <c r="B206" s="4" t="str">
        <f t="shared" si="3"/>
        <v>January</v>
      </c>
      <c r="C206" s="1" t="s">
        <v>213</v>
      </c>
      <c r="D206" s="1" t="s">
        <v>1133</v>
      </c>
      <c r="E206" s="1" t="s">
        <v>654</v>
      </c>
      <c r="F206" s="1" t="s">
        <v>903</v>
      </c>
      <c r="G206" s="1" t="s">
        <v>925</v>
      </c>
      <c r="H206" s="6">
        <v>45078</v>
      </c>
      <c r="I206" s="7">
        <v>93730000</v>
      </c>
      <c r="J206" s="7">
        <v>63197350</v>
      </c>
      <c r="K206" s="7">
        <v>14624480.140000001</v>
      </c>
      <c r="L206" s="7">
        <v>-11925602.99</v>
      </c>
      <c r="M206" s="7">
        <f>Table1[[#This Row],[Profit (EBIT)]] * (1 - 11%)</f>
        <v>-10613786.6611</v>
      </c>
      <c r="N206" s="9">
        <f>Table1[[#This Row],[Net Sales Actual]]/Table1[[#This Row],[Net Sales Target]]*100%</f>
        <v>0.67424890643337243</v>
      </c>
      <c r="O206" s="9" t="str">
        <f>IF(Table1[[#This Row],[% Achievement]]&gt;=100%, "Achieved",
 IF(Table1[[#This Row],[% Achievement]]&gt;=50%, "Almost Achieve",
 IF(Table1[[#This Row],[% Achievement]]&gt;=0, "Needs Improvement",
 "Bad")))</f>
        <v>Almost Achieve</v>
      </c>
      <c r="P206" s="7">
        <f>Table1[[#This Row],[Net Sales Actual]] - Table1[[#This Row],[Net Sales Target]]</f>
        <v>-30532650</v>
      </c>
      <c r="Q206" s="7" t="str">
        <f>IF(Table1[[#This Row],[Profit]] &gt; 0, "Profit", "Loss")</f>
        <v>Loss</v>
      </c>
      <c r="R206" s="9">
        <f>Table1[[#This Row],[Salary Cost]]/Table1[[#This Row],[Net Sales Actual]]</f>
        <v>0.23140970531201072</v>
      </c>
      <c r="S206" s="9" t="str">
        <f>IF(Table1[[#This Row],[Salary Ratio]] &lt; 0.15, "Efficient",
 IF(Table1[[#This Row],[Salary Ratio]] &lt;= 0.25, "Needs Attention",
 "Too High"))</f>
        <v>Needs Attention</v>
      </c>
      <c r="T206" s="9">
        <f>Table1[[#This Row],[Profit (EBIT)]]/Table1[[#This Row],[Net Sales Actual]]</f>
        <v>-0.18870416227895631</v>
      </c>
      <c r="U206" s="7" t="str">
        <f>IF(Table1[[#This Row],[Profit Ratio]] &gt; 0.15, "Healthy",
 IF(Table1[[#This Row],[Profit Ratio]] &gt;= 0.05, "Moderate",
 "Low"))</f>
        <v>Low</v>
      </c>
      <c r="V206" s="7">
        <f ca="1">DATEDIF(Table1[[#This Row],[Store Open Date]], TODAY(), "d")</f>
        <v>854</v>
      </c>
      <c r="W206" s="7">
        <f ca="1">INT(Table1[[#This Row],[Store Age (Days)]] / 30)</f>
        <v>28</v>
      </c>
      <c r="X206" s="7" t="str">
        <f ca="1">IF(Table1[[#This Row],[Store Age (Months)]] &lt; 12, "&lt;12",
 IF(Table1[[#This Row],[Store Age (Months)]] &lt; 24, "12–24",
 "&gt;24"))</f>
        <v>&gt;24</v>
      </c>
    </row>
    <row r="207" spans="1:24" x14ac:dyDescent="0.2">
      <c r="A207" s="4">
        <v>1</v>
      </c>
      <c r="B207" s="4" t="str">
        <f t="shared" si="3"/>
        <v>January</v>
      </c>
      <c r="C207" s="1" t="s">
        <v>214</v>
      </c>
      <c r="D207" s="1" t="s">
        <v>1134</v>
      </c>
      <c r="E207" s="1" t="s">
        <v>655</v>
      </c>
      <c r="F207" s="1" t="s">
        <v>903</v>
      </c>
      <c r="G207" s="1" t="s">
        <v>925</v>
      </c>
      <c r="H207" s="6">
        <v>45107</v>
      </c>
      <c r="I207" s="7">
        <v>74350000</v>
      </c>
      <c r="J207" s="7">
        <v>68156200</v>
      </c>
      <c r="K207" s="7">
        <v>13126827.619999999</v>
      </c>
      <c r="L207" s="7">
        <v>-9502336.6900000032</v>
      </c>
      <c r="M207" s="7">
        <f>Table1[[#This Row],[Profit (EBIT)]] * (1 - 11%)</f>
        <v>-8457079.6541000027</v>
      </c>
      <c r="N207" s="9">
        <f>Table1[[#This Row],[Net Sales Actual]]/Table1[[#This Row],[Net Sales Target]]*100%</f>
        <v>0.91669401479488899</v>
      </c>
      <c r="O207" s="9" t="str">
        <f>IF(Table1[[#This Row],[% Achievement]]&gt;=100%, "Achieved",
 IF(Table1[[#This Row],[% Achievement]]&gt;=50%, "Almost Achieve",
 IF(Table1[[#This Row],[% Achievement]]&gt;=0, "Needs Improvement",
 "Bad")))</f>
        <v>Almost Achieve</v>
      </c>
      <c r="P207" s="7">
        <f>Table1[[#This Row],[Net Sales Actual]] - Table1[[#This Row],[Net Sales Target]]</f>
        <v>-6193800</v>
      </c>
      <c r="Q207" s="7" t="str">
        <f>IF(Table1[[#This Row],[Profit]] &gt; 0, "Profit", "Loss")</f>
        <v>Loss</v>
      </c>
      <c r="R207" s="9">
        <f>Table1[[#This Row],[Salary Cost]]/Table1[[#This Row],[Net Sales Actual]]</f>
        <v>0.19259917102185861</v>
      </c>
      <c r="S207" s="9" t="str">
        <f>IF(Table1[[#This Row],[Salary Ratio]] &lt; 0.15, "Efficient",
 IF(Table1[[#This Row],[Salary Ratio]] &lt;= 0.25, "Needs Attention",
 "Too High"))</f>
        <v>Needs Attention</v>
      </c>
      <c r="T207" s="9">
        <f>Table1[[#This Row],[Profit (EBIT)]]/Table1[[#This Row],[Net Sales Actual]]</f>
        <v>-0.1394199895240639</v>
      </c>
      <c r="U207" s="7" t="str">
        <f>IF(Table1[[#This Row],[Profit Ratio]] &gt; 0.15, "Healthy",
 IF(Table1[[#This Row],[Profit Ratio]] &gt;= 0.05, "Moderate",
 "Low"))</f>
        <v>Low</v>
      </c>
      <c r="V207" s="7">
        <f ca="1">DATEDIF(Table1[[#This Row],[Store Open Date]], TODAY(), "d")</f>
        <v>825</v>
      </c>
      <c r="W207" s="7">
        <f ca="1">INT(Table1[[#This Row],[Store Age (Days)]] / 30)</f>
        <v>27</v>
      </c>
      <c r="X207" s="7" t="str">
        <f ca="1">IF(Table1[[#This Row],[Store Age (Months)]] &lt; 12, "&lt;12",
 IF(Table1[[#This Row],[Store Age (Months)]] &lt; 24, "12–24",
 "&gt;24"))</f>
        <v>&gt;24</v>
      </c>
    </row>
    <row r="208" spans="1:24" x14ac:dyDescent="0.2">
      <c r="A208" s="4">
        <v>1</v>
      </c>
      <c r="B208" s="4" t="str">
        <f t="shared" si="3"/>
        <v>January</v>
      </c>
      <c r="C208" s="1" t="s">
        <v>215</v>
      </c>
      <c r="D208" s="1" t="s">
        <v>1135</v>
      </c>
      <c r="E208" s="1" t="s">
        <v>656</v>
      </c>
      <c r="F208" s="1" t="s">
        <v>903</v>
      </c>
      <c r="G208" s="1" t="s">
        <v>925</v>
      </c>
      <c r="H208" s="6">
        <v>44870</v>
      </c>
      <c r="I208" s="7">
        <v>140590000</v>
      </c>
      <c r="J208" s="7">
        <v>139538350</v>
      </c>
      <c r="K208" s="7">
        <v>16145606.439999999</v>
      </c>
      <c r="L208" s="7">
        <v>-1907809.9499999937</v>
      </c>
      <c r="M208" s="7">
        <f>Table1[[#This Row],[Profit (EBIT)]] * (1 - 11%)</f>
        <v>-1697950.8554999945</v>
      </c>
      <c r="N208" s="9">
        <f>Table1[[#This Row],[Net Sales Actual]]/Table1[[#This Row],[Net Sales Target]]*100%</f>
        <v>0.9925197382459634</v>
      </c>
      <c r="O208" s="9" t="str">
        <f>IF(Table1[[#This Row],[% Achievement]]&gt;=100%, "Achieved",
 IF(Table1[[#This Row],[% Achievement]]&gt;=50%, "Almost Achieve",
 IF(Table1[[#This Row],[% Achievement]]&gt;=0, "Needs Improvement",
 "Bad")))</f>
        <v>Almost Achieve</v>
      </c>
      <c r="P208" s="7">
        <f>Table1[[#This Row],[Net Sales Actual]] - Table1[[#This Row],[Net Sales Target]]</f>
        <v>-1051650</v>
      </c>
      <c r="Q208" s="7" t="str">
        <f>IF(Table1[[#This Row],[Profit]] &gt; 0, "Profit", "Loss")</f>
        <v>Loss</v>
      </c>
      <c r="R208" s="9">
        <f>Table1[[#This Row],[Salary Cost]]/Table1[[#This Row],[Net Sales Actual]]</f>
        <v>0.11570730512436186</v>
      </c>
      <c r="S208" s="9" t="str">
        <f>IF(Table1[[#This Row],[Salary Ratio]] &lt; 0.15, "Efficient",
 IF(Table1[[#This Row],[Salary Ratio]] &lt;= 0.25, "Needs Attention",
 "Too High"))</f>
        <v>Efficient</v>
      </c>
      <c r="T208" s="9">
        <f>Table1[[#This Row],[Profit (EBIT)]]/Table1[[#This Row],[Net Sales Actual]]</f>
        <v>-1.3672298332322216E-2</v>
      </c>
      <c r="U208" s="7" t="str">
        <f>IF(Table1[[#This Row],[Profit Ratio]] &gt; 0.15, "Healthy",
 IF(Table1[[#This Row],[Profit Ratio]] &gt;= 0.05, "Moderate",
 "Low"))</f>
        <v>Low</v>
      </c>
      <c r="V208" s="7">
        <f ca="1">DATEDIF(Table1[[#This Row],[Store Open Date]], TODAY(), "d")</f>
        <v>1062</v>
      </c>
      <c r="W208" s="7">
        <f ca="1">INT(Table1[[#This Row],[Store Age (Days)]] / 30)</f>
        <v>35</v>
      </c>
      <c r="X208" s="7" t="str">
        <f ca="1">IF(Table1[[#This Row],[Store Age (Months)]] &lt; 12, "&lt;12",
 IF(Table1[[#This Row],[Store Age (Months)]] &lt; 24, "12–24",
 "&gt;24"))</f>
        <v>&gt;24</v>
      </c>
    </row>
    <row r="209" spans="1:24" x14ac:dyDescent="0.2">
      <c r="A209" s="4">
        <v>1</v>
      </c>
      <c r="B209" s="4" t="str">
        <f t="shared" si="3"/>
        <v>January</v>
      </c>
      <c r="C209" s="1" t="s">
        <v>216</v>
      </c>
      <c r="D209" s="1" t="s">
        <v>1136</v>
      </c>
      <c r="E209" s="1" t="s">
        <v>657</v>
      </c>
      <c r="F209" s="1" t="s">
        <v>903</v>
      </c>
      <c r="G209" s="1" t="s">
        <v>925</v>
      </c>
      <c r="H209" s="6">
        <v>44920</v>
      </c>
      <c r="I209" s="7">
        <v>75780000</v>
      </c>
      <c r="J209" s="7">
        <v>59035200</v>
      </c>
      <c r="K209" s="7">
        <v>10247039.09</v>
      </c>
      <c r="L209" s="7">
        <v>-14796190.58</v>
      </c>
      <c r="M209" s="7">
        <f>Table1[[#This Row],[Profit (EBIT)]] * (1 - 11%)</f>
        <v>-13168609.6162</v>
      </c>
      <c r="N209" s="9">
        <f>Table1[[#This Row],[Net Sales Actual]]/Table1[[#This Row],[Net Sales Target]]*100%</f>
        <v>0.77903404592240699</v>
      </c>
      <c r="O209" s="9" t="str">
        <f>IF(Table1[[#This Row],[% Achievement]]&gt;=100%, "Achieved",
 IF(Table1[[#This Row],[% Achievement]]&gt;=50%, "Almost Achieve",
 IF(Table1[[#This Row],[% Achievement]]&gt;=0, "Needs Improvement",
 "Bad")))</f>
        <v>Almost Achieve</v>
      </c>
      <c r="P209" s="7">
        <f>Table1[[#This Row],[Net Sales Actual]] - Table1[[#This Row],[Net Sales Target]]</f>
        <v>-16744800</v>
      </c>
      <c r="Q209" s="7" t="str">
        <f>IF(Table1[[#This Row],[Profit]] &gt; 0, "Profit", "Loss")</f>
        <v>Loss</v>
      </c>
      <c r="R209" s="9">
        <f>Table1[[#This Row],[Salary Cost]]/Table1[[#This Row],[Net Sales Actual]]</f>
        <v>0.17357507199094777</v>
      </c>
      <c r="S209" s="9" t="str">
        <f>IF(Table1[[#This Row],[Salary Ratio]] &lt; 0.15, "Efficient",
 IF(Table1[[#This Row],[Salary Ratio]] &lt;= 0.25, "Needs Attention",
 "Too High"))</f>
        <v>Needs Attention</v>
      </c>
      <c r="T209" s="9">
        <f>Table1[[#This Row],[Profit (EBIT)]]/Table1[[#This Row],[Net Sales Actual]]</f>
        <v>-0.2506333607745887</v>
      </c>
      <c r="U209" s="7" t="str">
        <f>IF(Table1[[#This Row],[Profit Ratio]] &gt; 0.15, "Healthy",
 IF(Table1[[#This Row],[Profit Ratio]] &gt;= 0.05, "Moderate",
 "Low"))</f>
        <v>Low</v>
      </c>
      <c r="V209" s="7">
        <f ca="1">DATEDIF(Table1[[#This Row],[Store Open Date]], TODAY(), "d")</f>
        <v>1012</v>
      </c>
      <c r="W209" s="7">
        <f ca="1">INT(Table1[[#This Row],[Store Age (Days)]] / 30)</f>
        <v>33</v>
      </c>
      <c r="X209" s="7" t="str">
        <f ca="1">IF(Table1[[#This Row],[Store Age (Months)]] &lt; 12, "&lt;12",
 IF(Table1[[#This Row],[Store Age (Months)]] &lt; 24, "12–24",
 "&gt;24"))</f>
        <v>&gt;24</v>
      </c>
    </row>
    <row r="210" spans="1:24" x14ac:dyDescent="0.2">
      <c r="A210" s="4">
        <v>1</v>
      </c>
      <c r="B210" s="4" t="str">
        <f t="shared" si="3"/>
        <v>January</v>
      </c>
      <c r="C210" s="1" t="s">
        <v>217</v>
      </c>
      <c r="D210" s="1" t="s">
        <v>1137</v>
      </c>
      <c r="E210" s="1" t="s">
        <v>658</v>
      </c>
      <c r="F210" s="1" t="s">
        <v>903</v>
      </c>
      <c r="G210" s="1" t="s">
        <v>925</v>
      </c>
      <c r="H210" s="6">
        <v>44896</v>
      </c>
      <c r="I210" s="7">
        <v>122260000</v>
      </c>
      <c r="J210" s="7">
        <v>95549600</v>
      </c>
      <c r="K210" s="7">
        <v>18085926.239999998</v>
      </c>
      <c r="L210" s="7">
        <v>-14978676.289999994</v>
      </c>
      <c r="M210" s="7">
        <f>Table1[[#This Row],[Profit (EBIT)]] * (1 - 11%)</f>
        <v>-13331021.898099994</v>
      </c>
      <c r="N210" s="9">
        <f>Table1[[#This Row],[Net Sales Actual]]/Table1[[#This Row],[Net Sales Target]]*100%</f>
        <v>0.78152789137902834</v>
      </c>
      <c r="O210" s="9" t="str">
        <f>IF(Table1[[#This Row],[% Achievement]]&gt;=100%, "Achieved",
 IF(Table1[[#This Row],[% Achievement]]&gt;=50%, "Almost Achieve",
 IF(Table1[[#This Row],[% Achievement]]&gt;=0, "Needs Improvement",
 "Bad")))</f>
        <v>Almost Achieve</v>
      </c>
      <c r="P210" s="7">
        <f>Table1[[#This Row],[Net Sales Actual]] - Table1[[#This Row],[Net Sales Target]]</f>
        <v>-26710400</v>
      </c>
      <c r="Q210" s="7" t="str">
        <f>IF(Table1[[#This Row],[Profit]] &gt; 0, "Profit", "Loss")</f>
        <v>Loss</v>
      </c>
      <c r="R210" s="9">
        <f>Table1[[#This Row],[Salary Cost]]/Table1[[#This Row],[Net Sales Actual]]</f>
        <v>0.18928311829667521</v>
      </c>
      <c r="S210" s="9" t="str">
        <f>IF(Table1[[#This Row],[Salary Ratio]] &lt; 0.15, "Efficient",
 IF(Table1[[#This Row],[Salary Ratio]] &lt;= 0.25, "Needs Attention",
 "Too High"))</f>
        <v>Needs Attention</v>
      </c>
      <c r="T210" s="9">
        <f>Table1[[#This Row],[Profit (EBIT)]]/Table1[[#This Row],[Net Sales Actual]]</f>
        <v>-0.15676335944891442</v>
      </c>
      <c r="U210" s="7" t="str">
        <f>IF(Table1[[#This Row],[Profit Ratio]] &gt; 0.15, "Healthy",
 IF(Table1[[#This Row],[Profit Ratio]] &gt;= 0.05, "Moderate",
 "Low"))</f>
        <v>Low</v>
      </c>
      <c r="V210" s="7">
        <f ca="1">DATEDIF(Table1[[#This Row],[Store Open Date]], TODAY(), "d")</f>
        <v>1036</v>
      </c>
      <c r="W210" s="7">
        <f ca="1">INT(Table1[[#This Row],[Store Age (Days)]] / 30)</f>
        <v>34</v>
      </c>
      <c r="X210" s="7" t="str">
        <f ca="1">IF(Table1[[#This Row],[Store Age (Months)]] &lt; 12, "&lt;12",
 IF(Table1[[#This Row],[Store Age (Months)]] &lt; 24, "12–24",
 "&gt;24"))</f>
        <v>&gt;24</v>
      </c>
    </row>
    <row r="211" spans="1:24" x14ac:dyDescent="0.2">
      <c r="A211" s="4">
        <v>1</v>
      </c>
      <c r="B211" s="4" t="str">
        <f t="shared" si="3"/>
        <v>January</v>
      </c>
      <c r="C211" s="1" t="s">
        <v>218</v>
      </c>
      <c r="D211" s="1" t="s">
        <v>1138</v>
      </c>
      <c r="E211" s="1" t="s">
        <v>659</v>
      </c>
      <c r="F211" s="1" t="s">
        <v>903</v>
      </c>
      <c r="G211" s="1" t="s">
        <v>925</v>
      </c>
      <c r="H211" s="6">
        <v>44896</v>
      </c>
      <c r="I211" s="7">
        <v>95970000</v>
      </c>
      <c r="J211" s="7">
        <v>86724700</v>
      </c>
      <c r="K211" s="7">
        <v>15648676.710000001</v>
      </c>
      <c r="L211" s="7">
        <v>-28821587.609999999</v>
      </c>
      <c r="M211" s="7">
        <f>Table1[[#This Row],[Profit (EBIT)]] * (1 - 11%)</f>
        <v>-25651212.972899999</v>
      </c>
      <c r="N211" s="9">
        <f>Table1[[#This Row],[Net Sales Actual]]/Table1[[#This Row],[Net Sales Target]]*100%</f>
        <v>0.90366468688131707</v>
      </c>
      <c r="O211" s="9" t="str">
        <f>IF(Table1[[#This Row],[% Achievement]]&gt;=100%, "Achieved",
 IF(Table1[[#This Row],[% Achievement]]&gt;=50%, "Almost Achieve",
 IF(Table1[[#This Row],[% Achievement]]&gt;=0, "Needs Improvement",
 "Bad")))</f>
        <v>Almost Achieve</v>
      </c>
      <c r="P211" s="7">
        <f>Table1[[#This Row],[Net Sales Actual]] - Table1[[#This Row],[Net Sales Target]]</f>
        <v>-9245300</v>
      </c>
      <c r="Q211" s="7" t="str">
        <f>IF(Table1[[#This Row],[Profit]] &gt; 0, "Profit", "Loss")</f>
        <v>Loss</v>
      </c>
      <c r="R211" s="9">
        <f>Table1[[#This Row],[Salary Cost]]/Table1[[#This Row],[Net Sales Actual]]</f>
        <v>0.1804408283914502</v>
      </c>
      <c r="S211" s="9" t="str">
        <f>IF(Table1[[#This Row],[Salary Ratio]] &lt; 0.15, "Efficient",
 IF(Table1[[#This Row],[Salary Ratio]] &lt;= 0.25, "Needs Attention",
 "Too High"))</f>
        <v>Needs Attention</v>
      </c>
      <c r="T211" s="9">
        <f>Table1[[#This Row],[Profit (EBIT)]]/Table1[[#This Row],[Net Sales Actual]]</f>
        <v>-0.3323342439927725</v>
      </c>
      <c r="U211" s="7" t="str">
        <f>IF(Table1[[#This Row],[Profit Ratio]] &gt; 0.15, "Healthy",
 IF(Table1[[#This Row],[Profit Ratio]] &gt;= 0.05, "Moderate",
 "Low"))</f>
        <v>Low</v>
      </c>
      <c r="V211" s="7">
        <f ca="1">DATEDIF(Table1[[#This Row],[Store Open Date]], TODAY(), "d")</f>
        <v>1036</v>
      </c>
      <c r="W211" s="7">
        <f ca="1">INT(Table1[[#This Row],[Store Age (Days)]] / 30)</f>
        <v>34</v>
      </c>
      <c r="X211" s="7" t="str">
        <f ca="1">IF(Table1[[#This Row],[Store Age (Months)]] &lt; 12, "&lt;12",
 IF(Table1[[#This Row],[Store Age (Months)]] &lt; 24, "12–24",
 "&gt;24"))</f>
        <v>&gt;24</v>
      </c>
    </row>
    <row r="212" spans="1:24" x14ac:dyDescent="0.2">
      <c r="A212" s="4">
        <v>1</v>
      </c>
      <c r="B212" s="4" t="str">
        <f t="shared" si="3"/>
        <v>January</v>
      </c>
      <c r="C212" s="1" t="s">
        <v>219</v>
      </c>
      <c r="D212" s="1" t="s">
        <v>1139</v>
      </c>
      <c r="E212" s="1" t="s">
        <v>660</v>
      </c>
      <c r="F212" s="1" t="s">
        <v>903</v>
      </c>
      <c r="G212" s="1" t="s">
        <v>925</v>
      </c>
      <c r="H212" s="6">
        <v>45032</v>
      </c>
      <c r="I212" s="7">
        <v>114880000</v>
      </c>
      <c r="J212" s="7">
        <v>93912500</v>
      </c>
      <c r="K212" s="7">
        <v>18966189.370000001</v>
      </c>
      <c r="L212" s="7">
        <v>-4217994.8299999945</v>
      </c>
      <c r="M212" s="7">
        <f>Table1[[#This Row],[Profit (EBIT)]] * (1 - 11%)</f>
        <v>-3754015.3986999951</v>
      </c>
      <c r="N212" s="9">
        <f>Table1[[#This Row],[Net Sales Actual]]/Table1[[#This Row],[Net Sales Target]]*100%</f>
        <v>0.81748346100278546</v>
      </c>
      <c r="O212" s="9" t="str">
        <f>IF(Table1[[#This Row],[% Achievement]]&gt;=100%, "Achieved",
 IF(Table1[[#This Row],[% Achievement]]&gt;=50%, "Almost Achieve",
 IF(Table1[[#This Row],[% Achievement]]&gt;=0, "Needs Improvement",
 "Bad")))</f>
        <v>Almost Achieve</v>
      </c>
      <c r="P212" s="7">
        <f>Table1[[#This Row],[Net Sales Actual]] - Table1[[#This Row],[Net Sales Target]]</f>
        <v>-20967500</v>
      </c>
      <c r="Q212" s="7" t="str">
        <f>IF(Table1[[#This Row],[Profit]] &gt; 0, "Profit", "Loss")</f>
        <v>Loss</v>
      </c>
      <c r="R212" s="9">
        <f>Table1[[#This Row],[Salary Cost]]/Table1[[#This Row],[Net Sales Actual]]</f>
        <v>0.20195596294423002</v>
      </c>
      <c r="S212" s="9" t="str">
        <f>IF(Table1[[#This Row],[Salary Ratio]] &lt; 0.15, "Efficient",
 IF(Table1[[#This Row],[Salary Ratio]] &lt;= 0.25, "Needs Attention",
 "Too High"))</f>
        <v>Needs Attention</v>
      </c>
      <c r="T212" s="9">
        <f>Table1[[#This Row],[Profit (EBIT)]]/Table1[[#This Row],[Net Sales Actual]]</f>
        <v>-4.4914093757486964E-2</v>
      </c>
      <c r="U212" s="7" t="str">
        <f>IF(Table1[[#This Row],[Profit Ratio]] &gt; 0.15, "Healthy",
 IF(Table1[[#This Row],[Profit Ratio]] &gt;= 0.05, "Moderate",
 "Low"))</f>
        <v>Low</v>
      </c>
      <c r="V212" s="7">
        <f ca="1">DATEDIF(Table1[[#This Row],[Store Open Date]], TODAY(), "d")</f>
        <v>900</v>
      </c>
      <c r="W212" s="7">
        <f ca="1">INT(Table1[[#This Row],[Store Age (Days)]] / 30)</f>
        <v>30</v>
      </c>
      <c r="X212" s="7" t="str">
        <f ca="1">IF(Table1[[#This Row],[Store Age (Months)]] &lt; 12, "&lt;12",
 IF(Table1[[#This Row],[Store Age (Months)]] &lt; 24, "12–24",
 "&gt;24"))</f>
        <v>&gt;24</v>
      </c>
    </row>
    <row r="213" spans="1:24" x14ac:dyDescent="0.2">
      <c r="A213" s="4">
        <v>1</v>
      </c>
      <c r="B213" s="4" t="str">
        <f t="shared" si="3"/>
        <v>January</v>
      </c>
      <c r="C213" s="1" t="s">
        <v>220</v>
      </c>
      <c r="D213" s="1" t="s">
        <v>1140</v>
      </c>
      <c r="E213" s="1" t="s">
        <v>661</v>
      </c>
      <c r="F213" s="1" t="s">
        <v>903</v>
      </c>
      <c r="G213" s="1" t="s">
        <v>925</v>
      </c>
      <c r="H213" s="6">
        <v>45014</v>
      </c>
      <c r="I213" s="7">
        <v>141440000</v>
      </c>
      <c r="J213" s="7">
        <v>123164600</v>
      </c>
      <c r="K213" s="7">
        <v>20494960.780000001</v>
      </c>
      <c r="L213" s="7">
        <v>-13182783.04999999</v>
      </c>
      <c r="M213" s="7">
        <f>Table1[[#This Row],[Profit (EBIT)]] * (1 - 11%)</f>
        <v>-11732676.914499991</v>
      </c>
      <c r="N213" s="9">
        <f>Table1[[#This Row],[Net Sales Actual]]/Table1[[#This Row],[Net Sales Target]]*100%</f>
        <v>0.87079044117647064</v>
      </c>
      <c r="O213" s="9" t="str">
        <f>IF(Table1[[#This Row],[% Achievement]]&gt;=100%, "Achieved",
 IF(Table1[[#This Row],[% Achievement]]&gt;=50%, "Almost Achieve",
 IF(Table1[[#This Row],[% Achievement]]&gt;=0, "Needs Improvement",
 "Bad")))</f>
        <v>Almost Achieve</v>
      </c>
      <c r="P213" s="7">
        <f>Table1[[#This Row],[Net Sales Actual]] - Table1[[#This Row],[Net Sales Target]]</f>
        <v>-18275400</v>
      </c>
      <c r="Q213" s="7" t="str">
        <f>IF(Table1[[#This Row],[Profit]] &gt; 0, "Profit", "Loss")</f>
        <v>Loss</v>
      </c>
      <c r="R213" s="9">
        <f>Table1[[#This Row],[Salary Cost]]/Table1[[#This Row],[Net Sales Actual]]</f>
        <v>0.16640301498969673</v>
      </c>
      <c r="S213" s="9" t="str">
        <f>IF(Table1[[#This Row],[Salary Ratio]] &lt; 0.15, "Efficient",
 IF(Table1[[#This Row],[Salary Ratio]] &lt;= 0.25, "Needs Attention",
 "Too High"))</f>
        <v>Needs Attention</v>
      </c>
      <c r="T213" s="9">
        <f>Table1[[#This Row],[Profit (EBIT)]]/Table1[[#This Row],[Net Sales Actual]]</f>
        <v>-0.10703386403235986</v>
      </c>
      <c r="U213" s="7" t="str">
        <f>IF(Table1[[#This Row],[Profit Ratio]] &gt; 0.15, "Healthy",
 IF(Table1[[#This Row],[Profit Ratio]] &gt;= 0.05, "Moderate",
 "Low"))</f>
        <v>Low</v>
      </c>
      <c r="V213" s="7">
        <f ca="1">DATEDIF(Table1[[#This Row],[Store Open Date]], TODAY(), "d")</f>
        <v>918</v>
      </c>
      <c r="W213" s="7">
        <f ca="1">INT(Table1[[#This Row],[Store Age (Days)]] / 30)</f>
        <v>30</v>
      </c>
      <c r="X213" s="7" t="str">
        <f ca="1">IF(Table1[[#This Row],[Store Age (Months)]] &lt; 12, "&lt;12",
 IF(Table1[[#This Row],[Store Age (Months)]] &lt; 24, "12–24",
 "&gt;24"))</f>
        <v>&gt;24</v>
      </c>
    </row>
    <row r="214" spans="1:24" x14ac:dyDescent="0.2">
      <c r="A214" s="4">
        <v>1</v>
      </c>
      <c r="B214" s="4" t="str">
        <f t="shared" si="3"/>
        <v>January</v>
      </c>
      <c r="C214" s="1" t="s">
        <v>221</v>
      </c>
      <c r="D214" s="1" t="s">
        <v>1141</v>
      </c>
      <c r="E214" s="1" t="s">
        <v>662</v>
      </c>
      <c r="F214" s="1" t="s">
        <v>903</v>
      </c>
      <c r="G214" s="1" t="s">
        <v>925</v>
      </c>
      <c r="H214" s="6">
        <v>45184</v>
      </c>
      <c r="I214" s="7">
        <v>172100000</v>
      </c>
      <c r="J214" s="7">
        <v>155453250</v>
      </c>
      <c r="K214" s="7">
        <v>24338438.77</v>
      </c>
      <c r="L214" s="7">
        <v>8303988.6699999999</v>
      </c>
      <c r="M214" s="7">
        <f>Table1[[#This Row],[Profit (EBIT)]] * (1 - 11%)</f>
        <v>7390549.9162999997</v>
      </c>
      <c r="N214" s="9">
        <f>Table1[[#This Row],[Net Sales Actual]]/Table1[[#This Row],[Net Sales Target]]*100%</f>
        <v>0.90327280650784425</v>
      </c>
      <c r="O214" s="9" t="str">
        <f>IF(Table1[[#This Row],[% Achievement]]&gt;=100%, "Achieved",
 IF(Table1[[#This Row],[% Achievement]]&gt;=50%, "Almost Achieve",
 IF(Table1[[#This Row],[% Achievement]]&gt;=0, "Needs Improvement",
 "Bad")))</f>
        <v>Almost Achieve</v>
      </c>
      <c r="P214" s="7">
        <f>Table1[[#This Row],[Net Sales Actual]] - Table1[[#This Row],[Net Sales Target]]</f>
        <v>-16646750</v>
      </c>
      <c r="Q214" s="7" t="str">
        <f>IF(Table1[[#This Row],[Profit]] &gt; 0, "Profit", "Loss")</f>
        <v>Profit</v>
      </c>
      <c r="R214" s="9">
        <f>Table1[[#This Row],[Salary Cost]]/Table1[[#This Row],[Net Sales Actual]]</f>
        <v>0.15656436111821401</v>
      </c>
      <c r="S214" s="9" t="str">
        <f>IF(Table1[[#This Row],[Salary Ratio]] &lt; 0.15, "Efficient",
 IF(Table1[[#This Row],[Salary Ratio]] &lt;= 0.25, "Needs Attention",
 "Too High"))</f>
        <v>Needs Attention</v>
      </c>
      <c r="T214" s="9">
        <f>Table1[[#This Row],[Profit (EBIT)]]/Table1[[#This Row],[Net Sales Actual]]</f>
        <v>5.3417916125909237E-2</v>
      </c>
      <c r="U214" s="7" t="str">
        <f>IF(Table1[[#This Row],[Profit Ratio]] &gt; 0.15, "Healthy",
 IF(Table1[[#This Row],[Profit Ratio]] &gt;= 0.05, "Moderate",
 "Low"))</f>
        <v>Moderate</v>
      </c>
      <c r="V214" s="7">
        <f ca="1">DATEDIF(Table1[[#This Row],[Store Open Date]], TODAY(), "d")</f>
        <v>748</v>
      </c>
      <c r="W214" s="7">
        <f ca="1">INT(Table1[[#This Row],[Store Age (Days)]] / 30)</f>
        <v>24</v>
      </c>
      <c r="X214" s="7" t="str">
        <f ca="1">IF(Table1[[#This Row],[Store Age (Months)]] &lt; 12, "&lt;12",
 IF(Table1[[#This Row],[Store Age (Months)]] &lt; 24, "12–24",
 "&gt;24"))</f>
        <v>&gt;24</v>
      </c>
    </row>
    <row r="215" spans="1:24" x14ac:dyDescent="0.2">
      <c r="A215" s="4">
        <v>1</v>
      </c>
      <c r="B215" s="4" t="str">
        <f t="shared" si="3"/>
        <v>January</v>
      </c>
      <c r="C215" s="1" t="s">
        <v>222</v>
      </c>
      <c r="D215" s="1" t="s">
        <v>1142</v>
      </c>
      <c r="E215" s="1" t="s">
        <v>663</v>
      </c>
      <c r="F215" s="1" t="s">
        <v>904</v>
      </c>
      <c r="G215" s="1" t="s">
        <v>925</v>
      </c>
      <c r="H215" s="6">
        <v>45289</v>
      </c>
      <c r="I215" s="7">
        <v>106000000</v>
      </c>
      <c r="J215" s="7">
        <v>93510000</v>
      </c>
      <c r="K215" s="7">
        <v>14209768</v>
      </c>
      <c r="L215" s="7">
        <v>-22657377.890000008</v>
      </c>
      <c r="M215" s="7">
        <f>Table1[[#This Row],[Profit (EBIT)]] * (1 - 11%)</f>
        <v>-20165066.322100006</v>
      </c>
      <c r="N215" s="9">
        <f>Table1[[#This Row],[Net Sales Actual]]/Table1[[#This Row],[Net Sales Target]]*100%</f>
        <v>0.88216981132075467</v>
      </c>
      <c r="O215" s="9" t="str">
        <f>IF(Table1[[#This Row],[% Achievement]]&gt;=100%, "Achieved",
 IF(Table1[[#This Row],[% Achievement]]&gt;=50%, "Almost Achieve",
 IF(Table1[[#This Row],[% Achievement]]&gt;=0, "Needs Improvement",
 "Bad")))</f>
        <v>Almost Achieve</v>
      </c>
      <c r="P215" s="7">
        <f>Table1[[#This Row],[Net Sales Actual]] - Table1[[#This Row],[Net Sales Target]]</f>
        <v>-12490000</v>
      </c>
      <c r="Q215" s="7" t="str">
        <f>IF(Table1[[#This Row],[Profit]] &gt; 0, "Profit", "Loss")</f>
        <v>Loss</v>
      </c>
      <c r="R215" s="9">
        <f>Table1[[#This Row],[Salary Cost]]/Table1[[#This Row],[Net Sales Actual]]</f>
        <v>0.15195987594909635</v>
      </c>
      <c r="S215" s="9" t="str">
        <f>IF(Table1[[#This Row],[Salary Ratio]] &lt; 0.15, "Efficient",
 IF(Table1[[#This Row],[Salary Ratio]] &lt;= 0.25, "Needs Attention",
 "Too High"))</f>
        <v>Needs Attention</v>
      </c>
      <c r="T215" s="9">
        <f>Table1[[#This Row],[Profit (EBIT)]]/Table1[[#This Row],[Net Sales Actual]]</f>
        <v>-0.24229898288953061</v>
      </c>
      <c r="U215" s="7" t="str">
        <f>IF(Table1[[#This Row],[Profit Ratio]] &gt; 0.15, "Healthy",
 IF(Table1[[#This Row],[Profit Ratio]] &gt;= 0.05, "Moderate",
 "Low"))</f>
        <v>Low</v>
      </c>
      <c r="V215" s="7">
        <f ca="1">DATEDIF(Table1[[#This Row],[Store Open Date]], TODAY(), "d")</f>
        <v>643</v>
      </c>
      <c r="W215" s="7">
        <f ca="1">INT(Table1[[#This Row],[Store Age (Days)]] / 30)</f>
        <v>21</v>
      </c>
      <c r="X215" s="7" t="str">
        <f ca="1">IF(Table1[[#This Row],[Store Age (Months)]] &lt; 12, "&lt;12",
 IF(Table1[[#This Row],[Store Age (Months)]] &lt; 24, "12–24",
 "&gt;24"))</f>
        <v>12–24</v>
      </c>
    </row>
    <row r="216" spans="1:24" x14ac:dyDescent="0.2">
      <c r="A216" s="4">
        <v>1</v>
      </c>
      <c r="B216" s="4" t="str">
        <f t="shared" si="3"/>
        <v>January</v>
      </c>
      <c r="C216" s="1" t="s">
        <v>223</v>
      </c>
      <c r="D216" s="1" t="s">
        <v>1143</v>
      </c>
      <c r="E216" s="1" t="s">
        <v>664</v>
      </c>
      <c r="F216" s="1" t="s">
        <v>904</v>
      </c>
      <c r="G216" s="1" t="s">
        <v>925</v>
      </c>
      <c r="H216" s="6">
        <v>45523</v>
      </c>
      <c r="I216" s="7">
        <v>100500000</v>
      </c>
      <c r="J216" s="7">
        <v>86340600</v>
      </c>
      <c r="K216" s="7">
        <v>14881809.9</v>
      </c>
      <c r="L216" s="7">
        <v>-13302373.229999997</v>
      </c>
      <c r="M216" s="7">
        <f>Table1[[#This Row],[Profit (EBIT)]] * (1 - 11%)</f>
        <v>-11839112.174699998</v>
      </c>
      <c r="N216" s="9">
        <f>Table1[[#This Row],[Net Sales Actual]]/Table1[[#This Row],[Net Sales Target]]*100%</f>
        <v>0.85911044776119405</v>
      </c>
      <c r="O216" s="9" t="str">
        <f>IF(Table1[[#This Row],[% Achievement]]&gt;=100%, "Achieved",
 IF(Table1[[#This Row],[% Achievement]]&gt;=50%, "Almost Achieve",
 IF(Table1[[#This Row],[% Achievement]]&gt;=0, "Needs Improvement",
 "Bad")))</f>
        <v>Almost Achieve</v>
      </c>
      <c r="P216" s="7">
        <f>Table1[[#This Row],[Net Sales Actual]] - Table1[[#This Row],[Net Sales Target]]</f>
        <v>-14159400</v>
      </c>
      <c r="Q216" s="7" t="str">
        <f>IF(Table1[[#This Row],[Profit]] &gt; 0, "Profit", "Loss")</f>
        <v>Loss</v>
      </c>
      <c r="R216" s="9">
        <f>Table1[[#This Row],[Salary Cost]]/Table1[[#This Row],[Net Sales Actual]]</f>
        <v>0.1723616687861794</v>
      </c>
      <c r="S216" s="9" t="str">
        <f>IF(Table1[[#This Row],[Salary Ratio]] &lt; 0.15, "Efficient",
 IF(Table1[[#This Row],[Salary Ratio]] &lt;= 0.25, "Needs Attention",
 "Too High"))</f>
        <v>Needs Attention</v>
      </c>
      <c r="T216" s="9">
        <f>Table1[[#This Row],[Profit (EBIT)]]/Table1[[#This Row],[Net Sales Actual]]</f>
        <v>-0.15406857527049844</v>
      </c>
      <c r="U216" s="7" t="str">
        <f>IF(Table1[[#This Row],[Profit Ratio]] &gt; 0.15, "Healthy",
 IF(Table1[[#This Row],[Profit Ratio]] &gt;= 0.05, "Moderate",
 "Low"))</f>
        <v>Low</v>
      </c>
      <c r="V216" s="7">
        <f ca="1">DATEDIF(Table1[[#This Row],[Store Open Date]], TODAY(), "d")</f>
        <v>409</v>
      </c>
      <c r="W216" s="7">
        <f ca="1">INT(Table1[[#This Row],[Store Age (Days)]] / 30)</f>
        <v>13</v>
      </c>
      <c r="X216" s="7" t="str">
        <f ca="1">IF(Table1[[#This Row],[Store Age (Months)]] &lt; 12, "&lt;12",
 IF(Table1[[#This Row],[Store Age (Months)]] &lt; 24, "12–24",
 "&gt;24"))</f>
        <v>12–24</v>
      </c>
    </row>
    <row r="217" spans="1:24" x14ac:dyDescent="0.2">
      <c r="A217" s="4">
        <v>1</v>
      </c>
      <c r="B217" s="4" t="str">
        <f t="shared" si="3"/>
        <v>January</v>
      </c>
      <c r="C217" s="1" t="s">
        <v>224</v>
      </c>
      <c r="D217" s="1" t="s">
        <v>1144</v>
      </c>
      <c r="E217" s="1" t="s">
        <v>665</v>
      </c>
      <c r="F217" s="1" t="s">
        <v>904</v>
      </c>
      <c r="G217" s="1" t="s">
        <v>925</v>
      </c>
      <c r="H217" s="6">
        <v>45204</v>
      </c>
      <c r="I217" s="7">
        <v>157500000</v>
      </c>
      <c r="J217" s="7">
        <v>123021720</v>
      </c>
      <c r="K217" s="7">
        <v>21295452.539999999</v>
      </c>
      <c r="L217" s="7">
        <v>-10171936.409999996</v>
      </c>
      <c r="M217" s="7">
        <f>Table1[[#This Row],[Profit (EBIT)]] * (1 - 11%)</f>
        <v>-9053023.4048999976</v>
      </c>
      <c r="N217" s="9">
        <f>Table1[[#This Row],[Net Sales Actual]]/Table1[[#This Row],[Net Sales Target]]*100%</f>
        <v>0.78109028571428574</v>
      </c>
      <c r="O217" s="9" t="str">
        <f>IF(Table1[[#This Row],[% Achievement]]&gt;=100%, "Achieved",
 IF(Table1[[#This Row],[% Achievement]]&gt;=50%, "Almost Achieve",
 IF(Table1[[#This Row],[% Achievement]]&gt;=0, "Needs Improvement",
 "Bad")))</f>
        <v>Almost Achieve</v>
      </c>
      <c r="P217" s="7">
        <f>Table1[[#This Row],[Net Sales Actual]] - Table1[[#This Row],[Net Sales Target]]</f>
        <v>-34478280</v>
      </c>
      <c r="Q217" s="7" t="str">
        <f>IF(Table1[[#This Row],[Profit]] &gt; 0, "Profit", "Loss")</f>
        <v>Loss</v>
      </c>
      <c r="R217" s="9">
        <f>Table1[[#This Row],[Salary Cost]]/Table1[[#This Row],[Net Sales Actual]]</f>
        <v>0.17310319299713903</v>
      </c>
      <c r="S217" s="9" t="str">
        <f>IF(Table1[[#This Row],[Salary Ratio]] &lt; 0.15, "Efficient",
 IF(Table1[[#This Row],[Salary Ratio]] &lt;= 0.25, "Needs Attention",
 "Too High"))</f>
        <v>Needs Attention</v>
      </c>
      <c r="T217" s="9">
        <f>Table1[[#This Row],[Profit (EBIT)]]/Table1[[#This Row],[Net Sales Actual]]</f>
        <v>-8.2684069203389415E-2</v>
      </c>
      <c r="U217" s="7" t="str">
        <f>IF(Table1[[#This Row],[Profit Ratio]] &gt; 0.15, "Healthy",
 IF(Table1[[#This Row],[Profit Ratio]] &gt;= 0.05, "Moderate",
 "Low"))</f>
        <v>Low</v>
      </c>
      <c r="V217" s="7">
        <f ca="1">DATEDIF(Table1[[#This Row],[Store Open Date]], TODAY(), "d")</f>
        <v>728</v>
      </c>
      <c r="W217" s="7">
        <f ca="1">INT(Table1[[#This Row],[Store Age (Days)]] / 30)</f>
        <v>24</v>
      </c>
      <c r="X217" s="7" t="str">
        <f ca="1">IF(Table1[[#This Row],[Store Age (Months)]] &lt; 12, "&lt;12",
 IF(Table1[[#This Row],[Store Age (Months)]] &lt; 24, "12–24",
 "&gt;24"))</f>
        <v>&gt;24</v>
      </c>
    </row>
    <row r="218" spans="1:24" x14ac:dyDescent="0.2">
      <c r="A218" s="4">
        <v>1</v>
      </c>
      <c r="B218" s="4" t="str">
        <f t="shared" si="3"/>
        <v>January</v>
      </c>
      <c r="C218" s="1" t="s">
        <v>225</v>
      </c>
      <c r="D218" s="1" t="s">
        <v>1145</v>
      </c>
      <c r="E218" s="1" t="s">
        <v>666</v>
      </c>
      <c r="F218" s="1" t="s">
        <v>904</v>
      </c>
      <c r="G218" s="1" t="s">
        <v>925</v>
      </c>
      <c r="H218" s="6">
        <v>45260</v>
      </c>
      <c r="I218" s="7">
        <v>111000000</v>
      </c>
      <c r="J218" s="7">
        <v>99431900</v>
      </c>
      <c r="K218" s="7">
        <v>15579742.83</v>
      </c>
      <c r="L218" s="7">
        <v>-3613630.5999999898</v>
      </c>
      <c r="M218" s="7">
        <f>Table1[[#This Row],[Profit (EBIT)]] * (1 - 11%)</f>
        <v>-3216131.2339999909</v>
      </c>
      <c r="N218" s="9">
        <f>Table1[[#This Row],[Net Sales Actual]]/Table1[[#This Row],[Net Sales Target]]*100%</f>
        <v>0.89578288288288288</v>
      </c>
      <c r="O218" s="9" t="str">
        <f>IF(Table1[[#This Row],[% Achievement]]&gt;=100%, "Achieved",
 IF(Table1[[#This Row],[% Achievement]]&gt;=50%, "Almost Achieve",
 IF(Table1[[#This Row],[% Achievement]]&gt;=0, "Needs Improvement",
 "Bad")))</f>
        <v>Almost Achieve</v>
      </c>
      <c r="P218" s="7">
        <f>Table1[[#This Row],[Net Sales Actual]] - Table1[[#This Row],[Net Sales Target]]</f>
        <v>-11568100</v>
      </c>
      <c r="Q218" s="7" t="str">
        <f>IF(Table1[[#This Row],[Profit]] &gt; 0, "Profit", "Loss")</f>
        <v>Loss</v>
      </c>
      <c r="R218" s="9">
        <f>Table1[[#This Row],[Salary Cost]]/Table1[[#This Row],[Net Sales Actual]]</f>
        <v>0.15668757038737066</v>
      </c>
      <c r="S218" s="9" t="str">
        <f>IF(Table1[[#This Row],[Salary Ratio]] &lt; 0.15, "Efficient",
 IF(Table1[[#This Row],[Salary Ratio]] &lt;= 0.25, "Needs Attention",
 "Too High"))</f>
        <v>Needs Attention</v>
      </c>
      <c r="T218" s="9">
        <f>Table1[[#This Row],[Profit (EBIT)]]/Table1[[#This Row],[Net Sales Actual]]</f>
        <v>-3.6342769272235467E-2</v>
      </c>
      <c r="U218" s="7" t="str">
        <f>IF(Table1[[#This Row],[Profit Ratio]] &gt; 0.15, "Healthy",
 IF(Table1[[#This Row],[Profit Ratio]] &gt;= 0.05, "Moderate",
 "Low"))</f>
        <v>Low</v>
      </c>
      <c r="V218" s="7">
        <f ca="1">DATEDIF(Table1[[#This Row],[Store Open Date]], TODAY(), "d")</f>
        <v>672</v>
      </c>
      <c r="W218" s="7">
        <f ca="1">INT(Table1[[#This Row],[Store Age (Days)]] / 30)</f>
        <v>22</v>
      </c>
      <c r="X218" s="7" t="str">
        <f ca="1">IF(Table1[[#This Row],[Store Age (Months)]] &lt; 12, "&lt;12",
 IF(Table1[[#This Row],[Store Age (Months)]] &lt; 24, "12–24",
 "&gt;24"))</f>
        <v>12–24</v>
      </c>
    </row>
    <row r="219" spans="1:24" x14ac:dyDescent="0.2">
      <c r="A219" s="4">
        <v>1</v>
      </c>
      <c r="B219" s="4" t="str">
        <f t="shared" si="3"/>
        <v>January</v>
      </c>
      <c r="C219" s="1" t="s">
        <v>226</v>
      </c>
      <c r="D219" s="1" t="s">
        <v>1146</v>
      </c>
      <c r="E219" s="1" t="s">
        <v>667</v>
      </c>
      <c r="F219" s="1" t="s">
        <v>904</v>
      </c>
      <c r="G219" s="1" t="s">
        <v>925</v>
      </c>
      <c r="H219" s="6">
        <v>45257</v>
      </c>
      <c r="I219" s="7">
        <v>135000000</v>
      </c>
      <c r="J219" s="7">
        <v>110512310</v>
      </c>
      <c r="K219" s="7">
        <v>18166964.609999999</v>
      </c>
      <c r="L219" s="7">
        <v>-6792686.0200000033</v>
      </c>
      <c r="M219" s="7">
        <f>Table1[[#This Row],[Profit (EBIT)]] * (1 - 11%)</f>
        <v>-6045490.5578000033</v>
      </c>
      <c r="N219" s="9">
        <f>Table1[[#This Row],[Net Sales Actual]]/Table1[[#This Row],[Net Sales Target]]*100%</f>
        <v>0.81860970370370367</v>
      </c>
      <c r="O219" s="9" t="str">
        <f>IF(Table1[[#This Row],[% Achievement]]&gt;=100%, "Achieved",
 IF(Table1[[#This Row],[% Achievement]]&gt;=50%, "Almost Achieve",
 IF(Table1[[#This Row],[% Achievement]]&gt;=0, "Needs Improvement",
 "Bad")))</f>
        <v>Almost Achieve</v>
      </c>
      <c r="P219" s="7">
        <f>Table1[[#This Row],[Net Sales Actual]] - Table1[[#This Row],[Net Sales Target]]</f>
        <v>-24487690</v>
      </c>
      <c r="Q219" s="7" t="str">
        <f>IF(Table1[[#This Row],[Profit]] &gt; 0, "Profit", "Loss")</f>
        <v>Loss</v>
      </c>
      <c r="R219" s="9">
        <f>Table1[[#This Row],[Salary Cost]]/Table1[[#This Row],[Net Sales Actual]]</f>
        <v>0.16438860621047555</v>
      </c>
      <c r="S219" s="9" t="str">
        <f>IF(Table1[[#This Row],[Salary Ratio]] &lt; 0.15, "Efficient",
 IF(Table1[[#This Row],[Salary Ratio]] &lt;= 0.25, "Needs Attention",
 "Too High"))</f>
        <v>Needs Attention</v>
      </c>
      <c r="T219" s="9">
        <f>Table1[[#This Row],[Profit (EBIT)]]/Table1[[#This Row],[Net Sales Actual]]</f>
        <v>-6.1465424259071262E-2</v>
      </c>
      <c r="U219" s="7" t="str">
        <f>IF(Table1[[#This Row],[Profit Ratio]] &gt; 0.15, "Healthy",
 IF(Table1[[#This Row],[Profit Ratio]] &gt;= 0.05, "Moderate",
 "Low"))</f>
        <v>Low</v>
      </c>
      <c r="V219" s="7">
        <f ca="1">DATEDIF(Table1[[#This Row],[Store Open Date]], TODAY(), "d")</f>
        <v>675</v>
      </c>
      <c r="W219" s="7">
        <f ca="1">INT(Table1[[#This Row],[Store Age (Days)]] / 30)</f>
        <v>22</v>
      </c>
      <c r="X219" s="7" t="str">
        <f ca="1">IF(Table1[[#This Row],[Store Age (Months)]] &lt; 12, "&lt;12",
 IF(Table1[[#This Row],[Store Age (Months)]] &lt; 24, "12–24",
 "&gt;24"))</f>
        <v>12–24</v>
      </c>
    </row>
    <row r="220" spans="1:24" x14ac:dyDescent="0.2">
      <c r="A220" s="4">
        <v>1</v>
      </c>
      <c r="B220" s="4" t="str">
        <f t="shared" si="3"/>
        <v>January</v>
      </c>
      <c r="C220" s="1" t="s">
        <v>227</v>
      </c>
      <c r="D220" s="1" t="s">
        <v>1147</v>
      </c>
      <c r="E220" s="1" t="s">
        <v>668</v>
      </c>
      <c r="F220" s="1" t="s">
        <v>904</v>
      </c>
      <c r="G220" s="1" t="s">
        <v>925</v>
      </c>
      <c r="H220" s="6">
        <v>45279</v>
      </c>
      <c r="I220" s="7">
        <v>100000000</v>
      </c>
      <c r="J220" s="7">
        <v>94379600</v>
      </c>
      <c r="K220" s="7">
        <v>13997809.5</v>
      </c>
      <c r="L220" s="7">
        <v>-22312508.220000006</v>
      </c>
      <c r="M220" s="7">
        <f>Table1[[#This Row],[Profit (EBIT)]] * (1 - 11%)</f>
        <v>-19858132.315800007</v>
      </c>
      <c r="N220" s="9">
        <f>Table1[[#This Row],[Net Sales Actual]]/Table1[[#This Row],[Net Sales Target]]*100%</f>
        <v>0.94379599999999997</v>
      </c>
      <c r="O220" s="9" t="str">
        <f>IF(Table1[[#This Row],[% Achievement]]&gt;=100%, "Achieved",
 IF(Table1[[#This Row],[% Achievement]]&gt;=50%, "Almost Achieve",
 IF(Table1[[#This Row],[% Achievement]]&gt;=0, "Needs Improvement",
 "Bad")))</f>
        <v>Almost Achieve</v>
      </c>
      <c r="P220" s="7">
        <f>Table1[[#This Row],[Net Sales Actual]] - Table1[[#This Row],[Net Sales Target]]</f>
        <v>-5620400</v>
      </c>
      <c r="Q220" s="7" t="str">
        <f>IF(Table1[[#This Row],[Profit]] &gt; 0, "Profit", "Loss")</f>
        <v>Loss</v>
      </c>
      <c r="R220" s="9">
        <f>Table1[[#This Row],[Salary Cost]]/Table1[[#This Row],[Net Sales Actual]]</f>
        <v>0.14831393118851954</v>
      </c>
      <c r="S220" s="9" t="str">
        <f>IF(Table1[[#This Row],[Salary Ratio]] &lt; 0.15, "Efficient",
 IF(Table1[[#This Row],[Salary Ratio]] &lt;= 0.25, "Needs Attention",
 "Too High"))</f>
        <v>Efficient</v>
      </c>
      <c r="T220" s="9">
        <f>Table1[[#This Row],[Profit (EBIT)]]/Table1[[#This Row],[Net Sales Actual]]</f>
        <v>-0.23641240501125249</v>
      </c>
      <c r="U220" s="7" t="str">
        <f>IF(Table1[[#This Row],[Profit Ratio]] &gt; 0.15, "Healthy",
 IF(Table1[[#This Row],[Profit Ratio]] &gt;= 0.05, "Moderate",
 "Low"))</f>
        <v>Low</v>
      </c>
      <c r="V220" s="7">
        <f ca="1">DATEDIF(Table1[[#This Row],[Store Open Date]], TODAY(), "d")</f>
        <v>653</v>
      </c>
      <c r="W220" s="7">
        <f ca="1">INT(Table1[[#This Row],[Store Age (Days)]] / 30)</f>
        <v>21</v>
      </c>
      <c r="X220" s="7" t="str">
        <f ca="1">IF(Table1[[#This Row],[Store Age (Months)]] &lt; 12, "&lt;12",
 IF(Table1[[#This Row],[Store Age (Months)]] &lt; 24, "12–24",
 "&gt;24"))</f>
        <v>12–24</v>
      </c>
    </row>
    <row r="221" spans="1:24" x14ac:dyDescent="0.2">
      <c r="A221" s="4">
        <v>1</v>
      </c>
      <c r="B221" s="4" t="str">
        <f t="shared" si="3"/>
        <v>January</v>
      </c>
      <c r="C221" s="1" t="s">
        <v>228</v>
      </c>
      <c r="D221" s="1" t="s">
        <v>1148</v>
      </c>
      <c r="E221" s="1" t="s">
        <v>669</v>
      </c>
      <c r="F221" s="1" t="s">
        <v>904</v>
      </c>
      <c r="G221" s="1" t="s">
        <v>925</v>
      </c>
      <c r="H221" s="6">
        <v>45439</v>
      </c>
      <c r="I221" s="7">
        <v>176000000</v>
      </c>
      <c r="J221" s="7">
        <v>148413940</v>
      </c>
      <c r="K221" s="7">
        <v>20669663.030000001</v>
      </c>
      <c r="L221" s="7">
        <v>18190780.780000005</v>
      </c>
      <c r="M221" s="7">
        <f>Table1[[#This Row],[Profit (EBIT)]] * (1 - 11%)</f>
        <v>16189794.894200005</v>
      </c>
      <c r="N221" s="9">
        <f>Table1[[#This Row],[Net Sales Actual]]/Table1[[#This Row],[Net Sales Target]]*100%</f>
        <v>0.84326102272727277</v>
      </c>
      <c r="O221" s="9" t="str">
        <f>IF(Table1[[#This Row],[% Achievement]]&gt;=100%, "Achieved",
 IF(Table1[[#This Row],[% Achievement]]&gt;=50%, "Almost Achieve",
 IF(Table1[[#This Row],[% Achievement]]&gt;=0, "Needs Improvement",
 "Bad")))</f>
        <v>Almost Achieve</v>
      </c>
      <c r="P221" s="7">
        <f>Table1[[#This Row],[Net Sales Actual]] - Table1[[#This Row],[Net Sales Target]]</f>
        <v>-27586060</v>
      </c>
      <c r="Q221" s="7" t="str">
        <f>IF(Table1[[#This Row],[Profit]] &gt; 0, "Profit", "Loss")</f>
        <v>Profit</v>
      </c>
      <c r="R221" s="9">
        <f>Table1[[#This Row],[Salary Cost]]/Table1[[#This Row],[Net Sales Actual]]</f>
        <v>0.13927036119383396</v>
      </c>
      <c r="S221" s="9" t="str">
        <f>IF(Table1[[#This Row],[Salary Ratio]] &lt; 0.15, "Efficient",
 IF(Table1[[#This Row],[Salary Ratio]] &lt;= 0.25, "Needs Attention",
 "Too High"))</f>
        <v>Efficient</v>
      </c>
      <c r="T221" s="9">
        <f>Table1[[#This Row],[Profit (EBIT)]]/Table1[[#This Row],[Net Sales Actual]]</f>
        <v>0.12256787185893728</v>
      </c>
      <c r="U221" s="7" t="str">
        <f>IF(Table1[[#This Row],[Profit Ratio]] &gt; 0.15, "Healthy",
 IF(Table1[[#This Row],[Profit Ratio]] &gt;= 0.05, "Moderate",
 "Low"))</f>
        <v>Moderate</v>
      </c>
      <c r="V221" s="7">
        <f ca="1">DATEDIF(Table1[[#This Row],[Store Open Date]], TODAY(), "d")</f>
        <v>493</v>
      </c>
      <c r="W221" s="7">
        <f ca="1">INT(Table1[[#This Row],[Store Age (Days)]] / 30)</f>
        <v>16</v>
      </c>
      <c r="X221" s="7" t="str">
        <f ca="1">IF(Table1[[#This Row],[Store Age (Months)]] &lt; 12, "&lt;12",
 IF(Table1[[#This Row],[Store Age (Months)]] &lt; 24, "12–24",
 "&gt;24"))</f>
        <v>12–24</v>
      </c>
    </row>
    <row r="222" spans="1:24" x14ac:dyDescent="0.2">
      <c r="A222" s="4">
        <v>1</v>
      </c>
      <c r="B222" s="4" t="str">
        <f t="shared" si="3"/>
        <v>January</v>
      </c>
      <c r="C222" s="1" t="s">
        <v>229</v>
      </c>
      <c r="D222" s="1" t="s">
        <v>1149</v>
      </c>
      <c r="E222" s="1" t="s">
        <v>670</v>
      </c>
      <c r="F222" s="1" t="s">
        <v>904</v>
      </c>
      <c r="G222" s="1" t="s">
        <v>925</v>
      </c>
      <c r="H222" s="6">
        <v>45449</v>
      </c>
      <c r="I222" s="7">
        <v>163500000</v>
      </c>
      <c r="J222" s="7">
        <v>146302650</v>
      </c>
      <c r="K222" s="7">
        <v>16620018</v>
      </c>
      <c r="L222" s="7">
        <v>12248895.970000003</v>
      </c>
      <c r="M222" s="7">
        <f>Table1[[#This Row],[Profit (EBIT)]] * (1 - 11%)</f>
        <v>10901517.413300002</v>
      </c>
      <c r="N222" s="9">
        <f>Table1[[#This Row],[Net Sales Actual]]/Table1[[#This Row],[Net Sales Target]]*100%</f>
        <v>0.89481743119266055</v>
      </c>
      <c r="O222" s="9" t="str">
        <f>IF(Table1[[#This Row],[% Achievement]]&gt;=100%, "Achieved",
 IF(Table1[[#This Row],[% Achievement]]&gt;=50%, "Almost Achieve",
 IF(Table1[[#This Row],[% Achievement]]&gt;=0, "Needs Improvement",
 "Bad")))</f>
        <v>Almost Achieve</v>
      </c>
      <c r="P222" s="7">
        <f>Table1[[#This Row],[Net Sales Actual]] - Table1[[#This Row],[Net Sales Target]]</f>
        <v>-17197350</v>
      </c>
      <c r="Q222" s="7" t="str">
        <f>IF(Table1[[#This Row],[Profit]] &gt; 0, "Profit", "Loss")</f>
        <v>Profit</v>
      </c>
      <c r="R222" s="9">
        <f>Table1[[#This Row],[Salary Cost]]/Table1[[#This Row],[Net Sales Actual]]</f>
        <v>0.11360025262700299</v>
      </c>
      <c r="S222" s="9" t="str">
        <f>IF(Table1[[#This Row],[Salary Ratio]] &lt; 0.15, "Efficient",
 IF(Table1[[#This Row],[Salary Ratio]] &lt;= 0.25, "Needs Attention",
 "Too High"))</f>
        <v>Efficient</v>
      </c>
      <c r="T222" s="9">
        <f>Table1[[#This Row],[Profit (EBIT)]]/Table1[[#This Row],[Net Sales Actual]]</f>
        <v>8.3722994559565417E-2</v>
      </c>
      <c r="U222" s="7" t="str">
        <f>IF(Table1[[#This Row],[Profit Ratio]] &gt; 0.15, "Healthy",
 IF(Table1[[#This Row],[Profit Ratio]] &gt;= 0.05, "Moderate",
 "Low"))</f>
        <v>Moderate</v>
      </c>
      <c r="V222" s="7">
        <f ca="1">DATEDIF(Table1[[#This Row],[Store Open Date]], TODAY(), "d")</f>
        <v>483</v>
      </c>
      <c r="W222" s="7">
        <f ca="1">INT(Table1[[#This Row],[Store Age (Days)]] / 30)</f>
        <v>16</v>
      </c>
      <c r="X222" s="7" t="str">
        <f ca="1">IF(Table1[[#This Row],[Store Age (Months)]] &lt; 12, "&lt;12",
 IF(Table1[[#This Row],[Store Age (Months)]] &lt; 24, "12–24",
 "&gt;24"))</f>
        <v>12–24</v>
      </c>
    </row>
    <row r="223" spans="1:24" x14ac:dyDescent="0.2">
      <c r="A223" s="4">
        <v>1</v>
      </c>
      <c r="B223" s="4" t="str">
        <f t="shared" si="3"/>
        <v>January</v>
      </c>
      <c r="C223" s="1" t="s">
        <v>230</v>
      </c>
      <c r="D223" s="1" t="s">
        <v>1150</v>
      </c>
      <c r="E223" s="1" t="s">
        <v>671</v>
      </c>
      <c r="F223" s="1" t="s">
        <v>904</v>
      </c>
      <c r="G223" s="1" t="s">
        <v>925</v>
      </c>
      <c r="H223" s="6">
        <v>45383</v>
      </c>
      <c r="I223" s="7">
        <v>74000000</v>
      </c>
      <c r="J223" s="7">
        <v>56765250</v>
      </c>
      <c r="K223" s="7">
        <v>13002939.210000001</v>
      </c>
      <c r="L223" s="7">
        <v>-22910608.979999997</v>
      </c>
      <c r="M223" s="7">
        <f>Table1[[#This Row],[Profit (EBIT)]] * (1 - 11%)</f>
        <v>-20390441.992199998</v>
      </c>
      <c r="N223" s="9">
        <f>Table1[[#This Row],[Net Sales Actual]]/Table1[[#This Row],[Net Sales Target]]*100%</f>
        <v>0.767097972972973</v>
      </c>
      <c r="O223" s="9" t="str">
        <f>IF(Table1[[#This Row],[% Achievement]]&gt;=100%, "Achieved",
 IF(Table1[[#This Row],[% Achievement]]&gt;=50%, "Almost Achieve",
 IF(Table1[[#This Row],[% Achievement]]&gt;=0, "Needs Improvement",
 "Bad")))</f>
        <v>Almost Achieve</v>
      </c>
      <c r="P223" s="7">
        <f>Table1[[#This Row],[Net Sales Actual]] - Table1[[#This Row],[Net Sales Target]]</f>
        <v>-17234750</v>
      </c>
      <c r="Q223" s="7" t="str">
        <f>IF(Table1[[#This Row],[Profit]] &gt; 0, "Profit", "Loss")</f>
        <v>Loss</v>
      </c>
      <c r="R223" s="9">
        <f>Table1[[#This Row],[Salary Cost]]/Table1[[#This Row],[Net Sales Actual]]</f>
        <v>0.22906512716847016</v>
      </c>
      <c r="S223" s="9" t="str">
        <f>IF(Table1[[#This Row],[Salary Ratio]] &lt; 0.15, "Efficient",
 IF(Table1[[#This Row],[Salary Ratio]] &lt;= 0.25, "Needs Attention",
 "Too High"))</f>
        <v>Needs Attention</v>
      </c>
      <c r="T223" s="9">
        <f>Table1[[#This Row],[Profit (EBIT)]]/Table1[[#This Row],[Net Sales Actual]]</f>
        <v>-0.40360271433667599</v>
      </c>
      <c r="U223" s="7" t="str">
        <f>IF(Table1[[#This Row],[Profit Ratio]] &gt; 0.15, "Healthy",
 IF(Table1[[#This Row],[Profit Ratio]] &gt;= 0.05, "Moderate",
 "Low"))</f>
        <v>Low</v>
      </c>
      <c r="V223" s="7">
        <f ca="1">DATEDIF(Table1[[#This Row],[Store Open Date]], TODAY(), "d")</f>
        <v>549</v>
      </c>
      <c r="W223" s="7">
        <f ca="1">INT(Table1[[#This Row],[Store Age (Days)]] / 30)</f>
        <v>18</v>
      </c>
      <c r="X223" s="7" t="str">
        <f ca="1">IF(Table1[[#This Row],[Store Age (Months)]] &lt; 12, "&lt;12",
 IF(Table1[[#This Row],[Store Age (Months)]] &lt; 24, "12–24",
 "&gt;24"))</f>
        <v>12–24</v>
      </c>
    </row>
    <row r="224" spans="1:24" x14ac:dyDescent="0.2">
      <c r="A224" s="4">
        <v>1</v>
      </c>
      <c r="B224" s="4" t="str">
        <f t="shared" si="3"/>
        <v>January</v>
      </c>
      <c r="C224" s="1" t="s">
        <v>231</v>
      </c>
      <c r="D224" s="1" t="s">
        <v>1151</v>
      </c>
      <c r="E224" s="1" t="s">
        <v>672</v>
      </c>
      <c r="F224" s="1" t="s">
        <v>904</v>
      </c>
      <c r="G224" s="1" t="s">
        <v>925</v>
      </c>
      <c r="H224" s="6">
        <v>45279</v>
      </c>
      <c r="I224" s="7">
        <v>157000000</v>
      </c>
      <c r="J224" s="7">
        <v>123116940</v>
      </c>
      <c r="K224" s="7">
        <v>18981262.030000001</v>
      </c>
      <c r="L224" s="7">
        <v>-4443145.8500000034</v>
      </c>
      <c r="M224" s="7">
        <f>Table1[[#This Row],[Profit (EBIT)]] * (1 - 11%)</f>
        <v>-3954399.8065000032</v>
      </c>
      <c r="N224" s="9">
        <f>Table1[[#This Row],[Net Sales Actual]]/Table1[[#This Row],[Net Sales Target]]*100%</f>
        <v>0.78418433121019104</v>
      </c>
      <c r="O224" s="9" t="str">
        <f>IF(Table1[[#This Row],[% Achievement]]&gt;=100%, "Achieved",
 IF(Table1[[#This Row],[% Achievement]]&gt;=50%, "Almost Achieve",
 IF(Table1[[#This Row],[% Achievement]]&gt;=0, "Needs Improvement",
 "Bad")))</f>
        <v>Almost Achieve</v>
      </c>
      <c r="P224" s="7">
        <f>Table1[[#This Row],[Net Sales Actual]] - Table1[[#This Row],[Net Sales Target]]</f>
        <v>-33883060</v>
      </c>
      <c r="Q224" s="7" t="str">
        <f>IF(Table1[[#This Row],[Profit]] &gt; 0, "Profit", "Loss")</f>
        <v>Loss</v>
      </c>
      <c r="R224" s="9">
        <f>Table1[[#This Row],[Salary Cost]]/Table1[[#This Row],[Net Sales Actual]]</f>
        <v>0.15417262669133916</v>
      </c>
      <c r="S224" s="9" t="str">
        <f>IF(Table1[[#This Row],[Salary Ratio]] &lt; 0.15, "Efficient",
 IF(Table1[[#This Row],[Salary Ratio]] &lt;= 0.25, "Needs Attention",
 "Too High"))</f>
        <v>Needs Attention</v>
      </c>
      <c r="T224" s="9">
        <f>Table1[[#This Row],[Profit (EBIT)]]/Table1[[#This Row],[Net Sales Actual]]</f>
        <v>-3.6088826200521257E-2</v>
      </c>
      <c r="U224" s="7" t="str">
        <f>IF(Table1[[#This Row],[Profit Ratio]] &gt; 0.15, "Healthy",
 IF(Table1[[#This Row],[Profit Ratio]] &gt;= 0.05, "Moderate",
 "Low"))</f>
        <v>Low</v>
      </c>
      <c r="V224" s="7">
        <f ca="1">DATEDIF(Table1[[#This Row],[Store Open Date]], TODAY(), "d")</f>
        <v>653</v>
      </c>
      <c r="W224" s="7">
        <f ca="1">INT(Table1[[#This Row],[Store Age (Days)]] / 30)</f>
        <v>21</v>
      </c>
      <c r="X224" s="7" t="str">
        <f ca="1">IF(Table1[[#This Row],[Store Age (Months)]] &lt; 12, "&lt;12",
 IF(Table1[[#This Row],[Store Age (Months)]] &lt; 24, "12–24",
 "&gt;24"))</f>
        <v>12–24</v>
      </c>
    </row>
    <row r="225" spans="1:24" x14ac:dyDescent="0.2">
      <c r="A225" s="4">
        <v>1</v>
      </c>
      <c r="B225" s="4" t="str">
        <f t="shared" si="3"/>
        <v>January</v>
      </c>
      <c r="C225" s="1" t="s">
        <v>232</v>
      </c>
      <c r="D225" s="1" t="s">
        <v>1152</v>
      </c>
      <c r="E225" s="1" t="s">
        <v>673</v>
      </c>
      <c r="F225" s="1" t="s">
        <v>904</v>
      </c>
      <c r="G225" s="1" t="s">
        <v>925</v>
      </c>
      <c r="H225" s="6">
        <v>45223</v>
      </c>
      <c r="I225" s="7">
        <v>106500000</v>
      </c>
      <c r="J225" s="7">
        <v>97770400</v>
      </c>
      <c r="K225" s="7">
        <v>13678583.91</v>
      </c>
      <c r="L225" s="7">
        <v>-14856962.68999999</v>
      </c>
      <c r="M225" s="7">
        <f>Table1[[#This Row],[Profit (EBIT)]] * (1 - 11%)</f>
        <v>-13222696.794099992</v>
      </c>
      <c r="N225" s="9">
        <f>Table1[[#This Row],[Net Sales Actual]]/Table1[[#This Row],[Net Sales Target]]*100%</f>
        <v>0.91803192488262908</v>
      </c>
      <c r="O225" s="9" t="str">
        <f>IF(Table1[[#This Row],[% Achievement]]&gt;=100%, "Achieved",
 IF(Table1[[#This Row],[% Achievement]]&gt;=50%, "Almost Achieve",
 IF(Table1[[#This Row],[% Achievement]]&gt;=0, "Needs Improvement",
 "Bad")))</f>
        <v>Almost Achieve</v>
      </c>
      <c r="P225" s="7">
        <f>Table1[[#This Row],[Net Sales Actual]] - Table1[[#This Row],[Net Sales Target]]</f>
        <v>-8729600</v>
      </c>
      <c r="Q225" s="7" t="str">
        <f>IF(Table1[[#This Row],[Profit]] &gt; 0, "Profit", "Loss")</f>
        <v>Loss</v>
      </c>
      <c r="R225" s="9">
        <f>Table1[[#This Row],[Salary Cost]]/Table1[[#This Row],[Net Sales Actual]]</f>
        <v>0.13990516465106004</v>
      </c>
      <c r="S225" s="9" t="str">
        <f>IF(Table1[[#This Row],[Salary Ratio]] &lt; 0.15, "Efficient",
 IF(Table1[[#This Row],[Salary Ratio]] &lt;= 0.25, "Needs Attention",
 "Too High"))</f>
        <v>Efficient</v>
      </c>
      <c r="T225" s="9">
        <f>Table1[[#This Row],[Profit (EBIT)]]/Table1[[#This Row],[Net Sales Actual]]</f>
        <v>-0.15195767522685794</v>
      </c>
      <c r="U225" s="7" t="str">
        <f>IF(Table1[[#This Row],[Profit Ratio]] &gt; 0.15, "Healthy",
 IF(Table1[[#This Row],[Profit Ratio]] &gt;= 0.05, "Moderate",
 "Low"))</f>
        <v>Low</v>
      </c>
      <c r="V225" s="7">
        <f ca="1">DATEDIF(Table1[[#This Row],[Store Open Date]], TODAY(), "d")</f>
        <v>709</v>
      </c>
      <c r="W225" s="7">
        <f ca="1">INT(Table1[[#This Row],[Store Age (Days)]] / 30)</f>
        <v>23</v>
      </c>
      <c r="X225" s="7" t="str">
        <f ca="1">IF(Table1[[#This Row],[Store Age (Months)]] &lt; 12, "&lt;12",
 IF(Table1[[#This Row],[Store Age (Months)]] &lt; 24, "12–24",
 "&gt;24"))</f>
        <v>12–24</v>
      </c>
    </row>
    <row r="226" spans="1:24" x14ac:dyDescent="0.2">
      <c r="A226" s="4">
        <v>1</v>
      </c>
      <c r="B226" s="4" t="str">
        <f t="shared" si="3"/>
        <v>January</v>
      </c>
      <c r="C226" s="1" t="s">
        <v>233</v>
      </c>
      <c r="D226" s="1" t="s">
        <v>1153</v>
      </c>
      <c r="E226" s="1" t="s">
        <v>674</v>
      </c>
      <c r="F226" s="1" t="s">
        <v>904</v>
      </c>
      <c r="G226" s="1" t="s">
        <v>925</v>
      </c>
      <c r="H226" s="6">
        <v>45275</v>
      </c>
      <c r="I226" s="7">
        <v>114500000</v>
      </c>
      <c r="J226" s="7">
        <v>101965610</v>
      </c>
      <c r="K226" s="7">
        <v>15302005.539999999</v>
      </c>
      <c r="L226" s="7">
        <v>6389347.2200000063</v>
      </c>
      <c r="M226" s="7">
        <f>Table1[[#This Row],[Profit (EBIT)]] * (1 - 11%)</f>
        <v>5686519.0258000055</v>
      </c>
      <c r="N226" s="9">
        <f>Table1[[#This Row],[Net Sales Actual]]/Table1[[#This Row],[Net Sales Target]]*100%</f>
        <v>0.89052934497816594</v>
      </c>
      <c r="O226" s="9" t="str">
        <f>IF(Table1[[#This Row],[% Achievement]]&gt;=100%, "Achieved",
 IF(Table1[[#This Row],[% Achievement]]&gt;=50%, "Almost Achieve",
 IF(Table1[[#This Row],[% Achievement]]&gt;=0, "Needs Improvement",
 "Bad")))</f>
        <v>Almost Achieve</v>
      </c>
      <c r="P226" s="7">
        <f>Table1[[#This Row],[Net Sales Actual]] - Table1[[#This Row],[Net Sales Target]]</f>
        <v>-12534390</v>
      </c>
      <c r="Q226" s="7" t="str">
        <f>IF(Table1[[#This Row],[Profit]] &gt; 0, "Profit", "Loss")</f>
        <v>Profit</v>
      </c>
      <c r="R226" s="9">
        <f>Table1[[#This Row],[Salary Cost]]/Table1[[#This Row],[Net Sales Actual]]</f>
        <v>0.15007025937470486</v>
      </c>
      <c r="S226" s="9" t="str">
        <f>IF(Table1[[#This Row],[Salary Ratio]] &lt; 0.15, "Efficient",
 IF(Table1[[#This Row],[Salary Ratio]] &lt;= 0.25, "Needs Attention",
 "Too High"))</f>
        <v>Needs Attention</v>
      </c>
      <c r="T226" s="9">
        <f>Table1[[#This Row],[Profit (EBIT)]]/Table1[[#This Row],[Net Sales Actual]]</f>
        <v>6.2661785870746084E-2</v>
      </c>
      <c r="U226" s="7" t="str">
        <f>IF(Table1[[#This Row],[Profit Ratio]] &gt; 0.15, "Healthy",
 IF(Table1[[#This Row],[Profit Ratio]] &gt;= 0.05, "Moderate",
 "Low"))</f>
        <v>Moderate</v>
      </c>
      <c r="V226" s="7">
        <f ca="1">DATEDIF(Table1[[#This Row],[Store Open Date]], TODAY(), "d")</f>
        <v>657</v>
      </c>
      <c r="W226" s="7">
        <f ca="1">INT(Table1[[#This Row],[Store Age (Days)]] / 30)</f>
        <v>21</v>
      </c>
      <c r="X226" s="7" t="str">
        <f ca="1">IF(Table1[[#This Row],[Store Age (Months)]] &lt; 12, "&lt;12",
 IF(Table1[[#This Row],[Store Age (Months)]] &lt; 24, "12–24",
 "&gt;24"))</f>
        <v>12–24</v>
      </c>
    </row>
    <row r="227" spans="1:24" x14ac:dyDescent="0.2">
      <c r="A227" s="4">
        <v>1</v>
      </c>
      <c r="B227" s="4" t="str">
        <f t="shared" si="3"/>
        <v>January</v>
      </c>
      <c r="C227" s="1" t="s">
        <v>234</v>
      </c>
      <c r="D227" s="1" t="s">
        <v>1154</v>
      </c>
      <c r="E227" s="1" t="s">
        <v>675</v>
      </c>
      <c r="F227" s="1" t="s">
        <v>904</v>
      </c>
      <c r="G227" s="1" t="s">
        <v>925</v>
      </c>
      <c r="H227" s="6">
        <v>45291</v>
      </c>
      <c r="I227" s="7">
        <v>132000000</v>
      </c>
      <c r="J227" s="7">
        <v>116656800</v>
      </c>
      <c r="K227" s="7">
        <v>15522022.66</v>
      </c>
      <c r="L227" s="7">
        <v>-2379652.59</v>
      </c>
      <c r="M227" s="7">
        <f>Table1[[#This Row],[Profit (EBIT)]] * (1 - 11%)</f>
        <v>-2117890.8051</v>
      </c>
      <c r="N227" s="9">
        <f>Table1[[#This Row],[Net Sales Actual]]/Table1[[#This Row],[Net Sales Target]]*100%</f>
        <v>0.88376363636363642</v>
      </c>
      <c r="O227" s="9" t="str">
        <f>IF(Table1[[#This Row],[% Achievement]]&gt;=100%, "Achieved",
 IF(Table1[[#This Row],[% Achievement]]&gt;=50%, "Almost Achieve",
 IF(Table1[[#This Row],[% Achievement]]&gt;=0, "Needs Improvement",
 "Bad")))</f>
        <v>Almost Achieve</v>
      </c>
      <c r="P227" s="7">
        <f>Table1[[#This Row],[Net Sales Actual]] - Table1[[#This Row],[Net Sales Target]]</f>
        <v>-15343200</v>
      </c>
      <c r="Q227" s="7" t="str">
        <f>IF(Table1[[#This Row],[Profit]] &gt; 0, "Profit", "Loss")</f>
        <v>Loss</v>
      </c>
      <c r="R227" s="9">
        <f>Table1[[#This Row],[Salary Cost]]/Table1[[#This Row],[Net Sales Actual]]</f>
        <v>0.13305716134850262</v>
      </c>
      <c r="S227" s="9" t="str">
        <f>IF(Table1[[#This Row],[Salary Ratio]] &lt; 0.15, "Efficient",
 IF(Table1[[#This Row],[Salary Ratio]] &lt;= 0.25, "Needs Attention",
 "Too High"))</f>
        <v>Efficient</v>
      </c>
      <c r="T227" s="9">
        <f>Table1[[#This Row],[Profit (EBIT)]]/Table1[[#This Row],[Net Sales Actual]]</f>
        <v>-2.0398747351204557E-2</v>
      </c>
      <c r="U227" s="7" t="str">
        <f>IF(Table1[[#This Row],[Profit Ratio]] &gt; 0.15, "Healthy",
 IF(Table1[[#This Row],[Profit Ratio]] &gt;= 0.05, "Moderate",
 "Low"))</f>
        <v>Low</v>
      </c>
      <c r="V227" s="7">
        <f ca="1">DATEDIF(Table1[[#This Row],[Store Open Date]], TODAY(), "d")</f>
        <v>641</v>
      </c>
      <c r="W227" s="7">
        <f ca="1">INT(Table1[[#This Row],[Store Age (Days)]] / 30)</f>
        <v>21</v>
      </c>
      <c r="X227" s="7" t="str">
        <f ca="1">IF(Table1[[#This Row],[Store Age (Months)]] &lt; 12, "&lt;12",
 IF(Table1[[#This Row],[Store Age (Months)]] &lt; 24, "12–24",
 "&gt;24"))</f>
        <v>12–24</v>
      </c>
    </row>
    <row r="228" spans="1:24" x14ac:dyDescent="0.2">
      <c r="A228" s="4">
        <v>1</v>
      </c>
      <c r="B228" s="4" t="str">
        <f t="shared" si="3"/>
        <v>January</v>
      </c>
      <c r="C228" s="1" t="s">
        <v>235</v>
      </c>
      <c r="D228" s="1" t="s">
        <v>1155</v>
      </c>
      <c r="E228" s="1" t="s">
        <v>676</v>
      </c>
      <c r="F228" s="1" t="s">
        <v>904</v>
      </c>
      <c r="G228" s="1" t="s">
        <v>925</v>
      </c>
      <c r="H228" s="6">
        <v>44907</v>
      </c>
      <c r="I228" s="7">
        <v>167414000</v>
      </c>
      <c r="J228" s="7">
        <v>145573100</v>
      </c>
      <c r="K228" s="7">
        <v>19756969.93</v>
      </c>
      <c r="L228" s="7">
        <v>4326573.7200000044</v>
      </c>
      <c r="M228" s="7">
        <f>Table1[[#This Row],[Profit (EBIT)]] * (1 - 11%)</f>
        <v>3850650.6108000041</v>
      </c>
      <c r="N228" s="9">
        <f>Table1[[#This Row],[Net Sales Actual]]/Table1[[#This Row],[Net Sales Target]]*100%</f>
        <v>0.8695395845030881</v>
      </c>
      <c r="O228" s="9" t="str">
        <f>IF(Table1[[#This Row],[% Achievement]]&gt;=100%, "Achieved",
 IF(Table1[[#This Row],[% Achievement]]&gt;=50%, "Almost Achieve",
 IF(Table1[[#This Row],[% Achievement]]&gt;=0, "Needs Improvement",
 "Bad")))</f>
        <v>Almost Achieve</v>
      </c>
      <c r="P228" s="7">
        <f>Table1[[#This Row],[Net Sales Actual]] - Table1[[#This Row],[Net Sales Target]]</f>
        <v>-21840900</v>
      </c>
      <c r="Q228" s="7" t="str">
        <f>IF(Table1[[#This Row],[Profit]] &gt; 0, "Profit", "Loss")</f>
        <v>Profit</v>
      </c>
      <c r="R228" s="9">
        <f>Table1[[#This Row],[Salary Cost]]/Table1[[#This Row],[Net Sales Actual]]</f>
        <v>0.13571854916876813</v>
      </c>
      <c r="S228" s="9" t="str">
        <f>IF(Table1[[#This Row],[Salary Ratio]] &lt; 0.15, "Efficient",
 IF(Table1[[#This Row],[Salary Ratio]] &lt;= 0.25, "Needs Attention",
 "Too High"))</f>
        <v>Efficient</v>
      </c>
      <c r="T228" s="9">
        <f>Table1[[#This Row],[Profit (EBIT)]]/Table1[[#This Row],[Net Sales Actual]]</f>
        <v>2.9720969876989665E-2</v>
      </c>
      <c r="U228" s="7" t="str">
        <f>IF(Table1[[#This Row],[Profit Ratio]] &gt; 0.15, "Healthy",
 IF(Table1[[#This Row],[Profit Ratio]] &gt;= 0.05, "Moderate",
 "Low"))</f>
        <v>Low</v>
      </c>
      <c r="V228" s="7">
        <f ca="1">DATEDIF(Table1[[#This Row],[Store Open Date]], TODAY(), "d")</f>
        <v>1025</v>
      </c>
      <c r="W228" s="7">
        <f ca="1">INT(Table1[[#This Row],[Store Age (Days)]] / 30)</f>
        <v>34</v>
      </c>
      <c r="X228" s="7" t="str">
        <f ca="1">IF(Table1[[#This Row],[Store Age (Months)]] &lt; 12, "&lt;12",
 IF(Table1[[#This Row],[Store Age (Months)]] &lt; 24, "12–24",
 "&gt;24"))</f>
        <v>&gt;24</v>
      </c>
    </row>
    <row r="229" spans="1:24" x14ac:dyDescent="0.2">
      <c r="A229" s="4">
        <v>1</v>
      </c>
      <c r="B229" s="4" t="str">
        <f t="shared" si="3"/>
        <v>January</v>
      </c>
      <c r="C229" s="1" t="s">
        <v>236</v>
      </c>
      <c r="D229" s="1" t="s">
        <v>1156</v>
      </c>
      <c r="E229" s="1" t="s">
        <v>677</v>
      </c>
      <c r="F229" s="1" t="s">
        <v>904</v>
      </c>
      <c r="G229" s="1" t="s">
        <v>925</v>
      </c>
      <c r="H229" s="6">
        <v>44938</v>
      </c>
      <c r="I229" s="7">
        <v>165500000</v>
      </c>
      <c r="J229" s="7">
        <v>138328500</v>
      </c>
      <c r="K229" s="7">
        <v>20064947.260000002</v>
      </c>
      <c r="L229" s="7">
        <v>1349304.7500000037</v>
      </c>
      <c r="M229" s="7">
        <f>Table1[[#This Row],[Profit (EBIT)]] * (1 - 11%)</f>
        <v>1200881.2275000033</v>
      </c>
      <c r="N229" s="9">
        <f>Table1[[#This Row],[Net Sales Actual]]/Table1[[#This Row],[Net Sales Target]]*100%</f>
        <v>0.83582175226586097</v>
      </c>
      <c r="O229" s="9" t="str">
        <f>IF(Table1[[#This Row],[% Achievement]]&gt;=100%, "Achieved",
 IF(Table1[[#This Row],[% Achievement]]&gt;=50%, "Almost Achieve",
 IF(Table1[[#This Row],[% Achievement]]&gt;=0, "Needs Improvement",
 "Bad")))</f>
        <v>Almost Achieve</v>
      </c>
      <c r="P229" s="7">
        <f>Table1[[#This Row],[Net Sales Actual]] - Table1[[#This Row],[Net Sales Target]]</f>
        <v>-27171500</v>
      </c>
      <c r="Q229" s="7" t="str">
        <f>IF(Table1[[#This Row],[Profit]] &gt; 0, "Profit", "Loss")</f>
        <v>Profit</v>
      </c>
      <c r="R229" s="9">
        <f>Table1[[#This Row],[Salary Cost]]/Table1[[#This Row],[Net Sales Actual]]</f>
        <v>0.1450528796307341</v>
      </c>
      <c r="S229" s="9" t="str">
        <f>IF(Table1[[#This Row],[Salary Ratio]] &lt; 0.15, "Efficient",
 IF(Table1[[#This Row],[Salary Ratio]] &lt;= 0.25, "Needs Attention",
 "Too High"))</f>
        <v>Efficient</v>
      </c>
      <c r="T229" s="9">
        <f>Table1[[#This Row],[Profit (EBIT)]]/Table1[[#This Row],[Net Sales Actual]]</f>
        <v>9.7543510556393209E-3</v>
      </c>
      <c r="U229" s="7" t="str">
        <f>IF(Table1[[#This Row],[Profit Ratio]] &gt; 0.15, "Healthy",
 IF(Table1[[#This Row],[Profit Ratio]] &gt;= 0.05, "Moderate",
 "Low"))</f>
        <v>Low</v>
      </c>
      <c r="V229" s="7">
        <f ca="1">DATEDIF(Table1[[#This Row],[Store Open Date]], TODAY(), "d")</f>
        <v>994</v>
      </c>
      <c r="W229" s="7">
        <f ca="1">INT(Table1[[#This Row],[Store Age (Days)]] / 30)</f>
        <v>33</v>
      </c>
      <c r="X229" s="7" t="str">
        <f ca="1">IF(Table1[[#This Row],[Store Age (Months)]] &lt; 12, "&lt;12",
 IF(Table1[[#This Row],[Store Age (Months)]] &lt; 24, "12–24",
 "&gt;24"))</f>
        <v>&gt;24</v>
      </c>
    </row>
    <row r="230" spans="1:24" x14ac:dyDescent="0.2">
      <c r="A230" s="4">
        <v>1</v>
      </c>
      <c r="B230" s="4" t="str">
        <f t="shared" si="3"/>
        <v>January</v>
      </c>
      <c r="C230" s="1" t="s">
        <v>237</v>
      </c>
      <c r="D230" s="1" t="s">
        <v>1157</v>
      </c>
      <c r="E230" s="1" t="s">
        <v>678</v>
      </c>
      <c r="F230" s="1" t="s">
        <v>904</v>
      </c>
      <c r="G230" s="1" t="s">
        <v>925</v>
      </c>
      <c r="H230" s="6">
        <v>44979</v>
      </c>
      <c r="I230" s="7">
        <v>67500000</v>
      </c>
      <c r="J230" s="7">
        <v>51292230</v>
      </c>
      <c r="K230" s="7">
        <v>9928518</v>
      </c>
      <c r="L230" s="7">
        <v>-2682953.7300000014</v>
      </c>
      <c r="M230" s="7">
        <f>Table1[[#This Row],[Profit (EBIT)]] * (1 - 11%)</f>
        <v>-2387828.8197000013</v>
      </c>
      <c r="N230" s="9">
        <f>Table1[[#This Row],[Net Sales Actual]]/Table1[[#This Row],[Net Sales Target]]*100%</f>
        <v>0.75988488888888894</v>
      </c>
      <c r="O230" s="9" t="str">
        <f>IF(Table1[[#This Row],[% Achievement]]&gt;=100%, "Achieved",
 IF(Table1[[#This Row],[% Achievement]]&gt;=50%, "Almost Achieve",
 IF(Table1[[#This Row],[% Achievement]]&gt;=0, "Needs Improvement",
 "Bad")))</f>
        <v>Almost Achieve</v>
      </c>
      <c r="P230" s="7">
        <f>Table1[[#This Row],[Net Sales Actual]] - Table1[[#This Row],[Net Sales Target]]</f>
        <v>-16207770</v>
      </c>
      <c r="Q230" s="7" t="str">
        <f>IF(Table1[[#This Row],[Profit]] &gt; 0, "Profit", "Loss")</f>
        <v>Loss</v>
      </c>
      <c r="R230" s="9">
        <f>Table1[[#This Row],[Salary Cost]]/Table1[[#This Row],[Net Sales Actual]]</f>
        <v>0.19356768071889252</v>
      </c>
      <c r="S230" s="9" t="str">
        <f>IF(Table1[[#This Row],[Salary Ratio]] &lt; 0.15, "Efficient",
 IF(Table1[[#This Row],[Salary Ratio]] &lt;= 0.25, "Needs Attention",
 "Too High"))</f>
        <v>Needs Attention</v>
      </c>
      <c r="T230" s="9">
        <f>Table1[[#This Row],[Profit (EBIT)]]/Table1[[#This Row],[Net Sales Actual]]</f>
        <v>-5.2307215537324099E-2</v>
      </c>
      <c r="U230" s="7" t="str">
        <f>IF(Table1[[#This Row],[Profit Ratio]] &gt; 0.15, "Healthy",
 IF(Table1[[#This Row],[Profit Ratio]] &gt;= 0.05, "Moderate",
 "Low"))</f>
        <v>Low</v>
      </c>
      <c r="V230" s="7">
        <f ca="1">DATEDIF(Table1[[#This Row],[Store Open Date]], TODAY(), "d")</f>
        <v>953</v>
      </c>
      <c r="W230" s="7">
        <f ca="1">INT(Table1[[#This Row],[Store Age (Days)]] / 30)</f>
        <v>31</v>
      </c>
      <c r="X230" s="7" t="str">
        <f ca="1">IF(Table1[[#This Row],[Store Age (Months)]] &lt; 12, "&lt;12",
 IF(Table1[[#This Row],[Store Age (Months)]] &lt; 24, "12–24",
 "&gt;24"))</f>
        <v>&gt;24</v>
      </c>
    </row>
    <row r="231" spans="1:24" x14ac:dyDescent="0.2">
      <c r="A231" s="4">
        <v>1</v>
      </c>
      <c r="B231" s="4" t="str">
        <f t="shared" si="3"/>
        <v>January</v>
      </c>
      <c r="C231" s="1" t="s">
        <v>238</v>
      </c>
      <c r="D231" s="1" t="s">
        <v>1158</v>
      </c>
      <c r="E231" s="1" t="s">
        <v>679</v>
      </c>
      <c r="F231" s="1" t="s">
        <v>904</v>
      </c>
      <c r="G231" s="1" t="s">
        <v>925</v>
      </c>
      <c r="H231" s="6">
        <v>45149</v>
      </c>
      <c r="I231" s="7">
        <v>126500000</v>
      </c>
      <c r="J231" s="7">
        <v>103091750</v>
      </c>
      <c r="K231" s="7">
        <v>14980423.630000001</v>
      </c>
      <c r="L231" s="7">
        <v>-3230467.6399999969</v>
      </c>
      <c r="M231" s="7">
        <f>Table1[[#This Row],[Profit (EBIT)]] * (1 - 11%)</f>
        <v>-2875116.1995999971</v>
      </c>
      <c r="N231" s="9">
        <f>Table1[[#This Row],[Net Sales Actual]]/Table1[[#This Row],[Net Sales Target]]*100%</f>
        <v>0.81495454545454549</v>
      </c>
      <c r="O231" s="9" t="str">
        <f>IF(Table1[[#This Row],[% Achievement]]&gt;=100%, "Achieved",
 IF(Table1[[#This Row],[% Achievement]]&gt;=50%, "Almost Achieve",
 IF(Table1[[#This Row],[% Achievement]]&gt;=0, "Needs Improvement",
 "Bad")))</f>
        <v>Almost Achieve</v>
      </c>
      <c r="P231" s="7">
        <f>Table1[[#This Row],[Net Sales Actual]] - Table1[[#This Row],[Net Sales Target]]</f>
        <v>-23408250</v>
      </c>
      <c r="Q231" s="7" t="str">
        <f>IF(Table1[[#This Row],[Profit]] &gt; 0, "Profit", "Loss")</f>
        <v>Loss</v>
      </c>
      <c r="R231" s="9">
        <f>Table1[[#This Row],[Salary Cost]]/Table1[[#This Row],[Net Sales Actual]]</f>
        <v>0.14531156595944875</v>
      </c>
      <c r="S231" s="9" t="str">
        <f>IF(Table1[[#This Row],[Salary Ratio]] &lt; 0.15, "Efficient",
 IF(Table1[[#This Row],[Salary Ratio]] &lt;= 0.25, "Needs Attention",
 "Too High"))</f>
        <v>Efficient</v>
      </c>
      <c r="T231" s="9">
        <f>Table1[[#This Row],[Profit (EBIT)]]/Table1[[#This Row],[Net Sales Actual]]</f>
        <v>-3.1335850249898725E-2</v>
      </c>
      <c r="U231" s="7" t="str">
        <f>IF(Table1[[#This Row],[Profit Ratio]] &gt; 0.15, "Healthy",
 IF(Table1[[#This Row],[Profit Ratio]] &gt;= 0.05, "Moderate",
 "Low"))</f>
        <v>Low</v>
      </c>
      <c r="V231" s="7">
        <f ca="1">DATEDIF(Table1[[#This Row],[Store Open Date]], TODAY(), "d")</f>
        <v>783</v>
      </c>
      <c r="W231" s="7">
        <f ca="1">INT(Table1[[#This Row],[Store Age (Days)]] / 30)</f>
        <v>26</v>
      </c>
      <c r="X231" s="7" t="str">
        <f ca="1">IF(Table1[[#This Row],[Store Age (Months)]] &lt; 12, "&lt;12",
 IF(Table1[[#This Row],[Store Age (Months)]] &lt; 24, "12–24",
 "&gt;24"))</f>
        <v>&gt;24</v>
      </c>
    </row>
    <row r="232" spans="1:24" x14ac:dyDescent="0.2">
      <c r="A232" s="4">
        <v>1</v>
      </c>
      <c r="B232" s="4" t="str">
        <f t="shared" si="3"/>
        <v>January</v>
      </c>
      <c r="C232" s="1" t="s">
        <v>239</v>
      </c>
      <c r="D232" s="1" t="s">
        <v>1159</v>
      </c>
      <c r="E232" s="1" t="s">
        <v>680</v>
      </c>
      <c r="F232" s="1" t="s">
        <v>904</v>
      </c>
      <c r="G232" s="1" t="s">
        <v>925</v>
      </c>
      <c r="H232" s="6">
        <v>45016</v>
      </c>
      <c r="I232" s="7">
        <v>100500000</v>
      </c>
      <c r="J232" s="7">
        <v>74950000</v>
      </c>
      <c r="K232" s="7">
        <v>13106809.5</v>
      </c>
      <c r="L232" s="7">
        <v>-457623.1800000025</v>
      </c>
      <c r="M232" s="7">
        <f>Table1[[#This Row],[Profit (EBIT)]] * (1 - 11%)</f>
        <v>-407284.63020000223</v>
      </c>
      <c r="N232" s="9">
        <f>Table1[[#This Row],[Net Sales Actual]]/Table1[[#This Row],[Net Sales Target]]*100%</f>
        <v>0.74577114427860691</v>
      </c>
      <c r="O232" s="9" t="str">
        <f>IF(Table1[[#This Row],[% Achievement]]&gt;=100%, "Achieved",
 IF(Table1[[#This Row],[% Achievement]]&gt;=50%, "Almost Achieve",
 IF(Table1[[#This Row],[% Achievement]]&gt;=0, "Needs Improvement",
 "Bad")))</f>
        <v>Almost Achieve</v>
      </c>
      <c r="P232" s="7">
        <f>Table1[[#This Row],[Net Sales Actual]] - Table1[[#This Row],[Net Sales Target]]</f>
        <v>-25550000</v>
      </c>
      <c r="Q232" s="7" t="str">
        <f>IF(Table1[[#This Row],[Profit]] &gt; 0, "Profit", "Loss")</f>
        <v>Loss</v>
      </c>
      <c r="R232" s="9">
        <f>Table1[[#This Row],[Salary Cost]]/Table1[[#This Row],[Net Sales Actual]]</f>
        <v>0.1748740426951301</v>
      </c>
      <c r="S232" s="9" t="str">
        <f>IF(Table1[[#This Row],[Salary Ratio]] &lt; 0.15, "Efficient",
 IF(Table1[[#This Row],[Salary Ratio]] &lt;= 0.25, "Needs Attention",
 "Too High"))</f>
        <v>Needs Attention</v>
      </c>
      <c r="T232" s="9">
        <f>Table1[[#This Row],[Profit (EBIT)]]/Table1[[#This Row],[Net Sales Actual]]</f>
        <v>-6.1057128752501997E-3</v>
      </c>
      <c r="U232" s="7" t="str">
        <f>IF(Table1[[#This Row],[Profit Ratio]] &gt; 0.15, "Healthy",
 IF(Table1[[#This Row],[Profit Ratio]] &gt;= 0.05, "Moderate",
 "Low"))</f>
        <v>Low</v>
      </c>
      <c r="V232" s="7">
        <f ca="1">DATEDIF(Table1[[#This Row],[Store Open Date]], TODAY(), "d")</f>
        <v>916</v>
      </c>
      <c r="W232" s="7">
        <f ca="1">INT(Table1[[#This Row],[Store Age (Days)]] / 30)</f>
        <v>30</v>
      </c>
      <c r="X232" s="7" t="str">
        <f ca="1">IF(Table1[[#This Row],[Store Age (Months)]] &lt; 12, "&lt;12",
 IF(Table1[[#This Row],[Store Age (Months)]] &lt; 24, "12–24",
 "&gt;24"))</f>
        <v>&gt;24</v>
      </c>
    </row>
    <row r="233" spans="1:24" x14ac:dyDescent="0.2">
      <c r="A233" s="4">
        <v>1</v>
      </c>
      <c r="B233" s="4" t="str">
        <f t="shared" si="3"/>
        <v>January</v>
      </c>
      <c r="C233" s="1" t="s">
        <v>240</v>
      </c>
      <c r="D233" s="1" t="s">
        <v>1160</v>
      </c>
      <c r="E233" s="1" t="s">
        <v>681</v>
      </c>
      <c r="F233" s="1" t="s">
        <v>904</v>
      </c>
      <c r="G233" s="1" t="s">
        <v>925</v>
      </c>
      <c r="H233" s="6">
        <v>45169</v>
      </c>
      <c r="I233" s="7">
        <v>115500000</v>
      </c>
      <c r="J233" s="7">
        <v>89144950</v>
      </c>
      <c r="K233" s="7">
        <v>15676012.02</v>
      </c>
      <c r="L233" s="7">
        <v>-14947254.500000009</v>
      </c>
      <c r="M233" s="7">
        <f>Table1[[#This Row],[Profit (EBIT)]] * (1 - 11%)</f>
        <v>-13303056.505000008</v>
      </c>
      <c r="N233" s="9">
        <f>Table1[[#This Row],[Net Sales Actual]]/Table1[[#This Row],[Net Sales Target]]*100%</f>
        <v>0.7718177489177489</v>
      </c>
      <c r="O233" s="9" t="str">
        <f>IF(Table1[[#This Row],[% Achievement]]&gt;=100%, "Achieved",
 IF(Table1[[#This Row],[% Achievement]]&gt;=50%, "Almost Achieve",
 IF(Table1[[#This Row],[% Achievement]]&gt;=0, "Needs Improvement",
 "Bad")))</f>
        <v>Almost Achieve</v>
      </c>
      <c r="P233" s="7">
        <f>Table1[[#This Row],[Net Sales Actual]] - Table1[[#This Row],[Net Sales Target]]</f>
        <v>-26355050</v>
      </c>
      <c r="Q233" s="7" t="str">
        <f>IF(Table1[[#This Row],[Profit]] &gt; 0, "Profit", "Loss")</f>
        <v>Loss</v>
      </c>
      <c r="R233" s="9">
        <f>Table1[[#This Row],[Salary Cost]]/Table1[[#This Row],[Net Sales Actual]]</f>
        <v>0.17584857044622268</v>
      </c>
      <c r="S233" s="9" t="str">
        <f>IF(Table1[[#This Row],[Salary Ratio]] &lt; 0.15, "Efficient",
 IF(Table1[[#This Row],[Salary Ratio]] &lt;= 0.25, "Needs Attention",
 "Too High"))</f>
        <v>Needs Attention</v>
      </c>
      <c r="T233" s="9">
        <f>Table1[[#This Row],[Profit (EBIT)]]/Table1[[#This Row],[Net Sales Actual]]</f>
        <v>-0.16767359788748559</v>
      </c>
      <c r="U233" s="7" t="str">
        <f>IF(Table1[[#This Row],[Profit Ratio]] &gt; 0.15, "Healthy",
 IF(Table1[[#This Row],[Profit Ratio]] &gt;= 0.05, "Moderate",
 "Low"))</f>
        <v>Low</v>
      </c>
      <c r="V233" s="7">
        <f ca="1">DATEDIF(Table1[[#This Row],[Store Open Date]], TODAY(), "d")</f>
        <v>763</v>
      </c>
      <c r="W233" s="7">
        <f ca="1">INT(Table1[[#This Row],[Store Age (Days)]] / 30)</f>
        <v>25</v>
      </c>
      <c r="X233" s="7" t="str">
        <f ca="1">IF(Table1[[#This Row],[Store Age (Months)]] &lt; 12, "&lt;12",
 IF(Table1[[#This Row],[Store Age (Months)]] &lt; 24, "12–24",
 "&gt;24"))</f>
        <v>&gt;24</v>
      </c>
    </row>
    <row r="234" spans="1:24" x14ac:dyDescent="0.2">
      <c r="A234" s="4">
        <v>1</v>
      </c>
      <c r="B234" s="4" t="str">
        <f t="shared" si="3"/>
        <v>January</v>
      </c>
      <c r="C234" s="1" t="s">
        <v>241</v>
      </c>
      <c r="D234" s="1" t="s">
        <v>1161</v>
      </c>
      <c r="E234" s="1" t="s">
        <v>682</v>
      </c>
      <c r="F234" s="1" t="s">
        <v>904</v>
      </c>
      <c r="G234" s="1" t="s">
        <v>925</v>
      </c>
      <c r="H234" s="6">
        <v>45062</v>
      </c>
      <c r="I234" s="7">
        <v>365000000</v>
      </c>
      <c r="J234" s="7">
        <v>308053910</v>
      </c>
      <c r="K234" s="7">
        <v>34984246.810000002</v>
      </c>
      <c r="L234" s="7">
        <v>64291633.480000034</v>
      </c>
      <c r="M234" s="7">
        <f>Table1[[#This Row],[Profit (EBIT)]] * (1 - 11%)</f>
        <v>57219553.797200032</v>
      </c>
      <c r="N234" s="9">
        <f>Table1[[#This Row],[Net Sales Actual]]/Table1[[#This Row],[Net Sales Target]]*100%</f>
        <v>0.84398331506849311</v>
      </c>
      <c r="O234" s="9" t="str">
        <f>IF(Table1[[#This Row],[% Achievement]]&gt;=100%, "Achieved",
 IF(Table1[[#This Row],[% Achievement]]&gt;=50%, "Almost Achieve",
 IF(Table1[[#This Row],[% Achievement]]&gt;=0, "Needs Improvement",
 "Bad")))</f>
        <v>Almost Achieve</v>
      </c>
      <c r="P234" s="7">
        <f>Table1[[#This Row],[Net Sales Actual]] - Table1[[#This Row],[Net Sales Target]]</f>
        <v>-56946090</v>
      </c>
      <c r="Q234" s="7" t="str">
        <f>IF(Table1[[#This Row],[Profit]] &gt; 0, "Profit", "Loss")</f>
        <v>Profit</v>
      </c>
      <c r="R234" s="9">
        <f>Table1[[#This Row],[Salary Cost]]/Table1[[#This Row],[Net Sales Actual]]</f>
        <v>0.11356533929402163</v>
      </c>
      <c r="S234" s="9" t="str">
        <f>IF(Table1[[#This Row],[Salary Ratio]] &lt; 0.15, "Efficient",
 IF(Table1[[#This Row],[Salary Ratio]] &lt;= 0.25, "Needs Attention",
 "Too High"))</f>
        <v>Efficient</v>
      </c>
      <c r="T234" s="9">
        <f>Table1[[#This Row],[Profit (EBIT)]]/Table1[[#This Row],[Net Sales Actual]]</f>
        <v>0.2087025400196999</v>
      </c>
      <c r="U234" s="7" t="str">
        <f>IF(Table1[[#This Row],[Profit Ratio]] &gt; 0.15, "Healthy",
 IF(Table1[[#This Row],[Profit Ratio]] &gt;= 0.05, "Moderate",
 "Low"))</f>
        <v>Healthy</v>
      </c>
      <c r="V234" s="7">
        <f ca="1">DATEDIF(Table1[[#This Row],[Store Open Date]], TODAY(), "d")</f>
        <v>870</v>
      </c>
      <c r="W234" s="7">
        <f ca="1">INT(Table1[[#This Row],[Store Age (Days)]] / 30)</f>
        <v>29</v>
      </c>
      <c r="X234" s="7" t="str">
        <f ca="1">IF(Table1[[#This Row],[Store Age (Months)]] &lt; 12, "&lt;12",
 IF(Table1[[#This Row],[Store Age (Months)]] &lt; 24, "12–24",
 "&gt;24"))</f>
        <v>&gt;24</v>
      </c>
    </row>
    <row r="235" spans="1:24" x14ac:dyDescent="0.2">
      <c r="A235" s="4">
        <v>1</v>
      </c>
      <c r="B235" s="4" t="str">
        <f t="shared" si="3"/>
        <v>January</v>
      </c>
      <c r="C235" s="1" t="s">
        <v>242</v>
      </c>
      <c r="D235" s="1" t="s">
        <v>1162</v>
      </c>
      <c r="E235" s="1" t="s">
        <v>683</v>
      </c>
      <c r="F235" s="1" t="s">
        <v>904</v>
      </c>
      <c r="G235" s="1" t="s">
        <v>925</v>
      </c>
      <c r="H235" s="6">
        <v>45033</v>
      </c>
      <c r="I235" s="7">
        <v>122500000</v>
      </c>
      <c r="J235" s="7">
        <v>95252700</v>
      </c>
      <c r="K235" s="7">
        <v>17717119</v>
      </c>
      <c r="L235" s="7">
        <v>4687767.9099999927</v>
      </c>
      <c r="M235" s="7">
        <f>Table1[[#This Row],[Profit (EBIT)]] * (1 - 11%)</f>
        <v>4172113.4398999936</v>
      </c>
      <c r="N235" s="9">
        <f>Table1[[#This Row],[Net Sales Actual]]/Table1[[#This Row],[Net Sales Target]]*100%</f>
        <v>0.77757306122448977</v>
      </c>
      <c r="O235" s="9" t="str">
        <f>IF(Table1[[#This Row],[% Achievement]]&gt;=100%, "Achieved",
 IF(Table1[[#This Row],[% Achievement]]&gt;=50%, "Almost Achieve",
 IF(Table1[[#This Row],[% Achievement]]&gt;=0, "Needs Improvement",
 "Bad")))</f>
        <v>Almost Achieve</v>
      </c>
      <c r="P235" s="7">
        <f>Table1[[#This Row],[Net Sales Actual]] - Table1[[#This Row],[Net Sales Target]]</f>
        <v>-27247300</v>
      </c>
      <c r="Q235" s="7" t="str">
        <f>IF(Table1[[#This Row],[Profit]] &gt; 0, "Profit", "Loss")</f>
        <v>Profit</v>
      </c>
      <c r="R235" s="9">
        <f>Table1[[#This Row],[Salary Cost]]/Table1[[#This Row],[Net Sales Actual]]</f>
        <v>0.18600122621196039</v>
      </c>
      <c r="S235" s="9" t="str">
        <f>IF(Table1[[#This Row],[Salary Ratio]] &lt; 0.15, "Efficient",
 IF(Table1[[#This Row],[Salary Ratio]] &lt;= 0.25, "Needs Attention",
 "Too High"))</f>
        <v>Needs Attention</v>
      </c>
      <c r="T235" s="9">
        <f>Table1[[#This Row],[Profit (EBIT)]]/Table1[[#This Row],[Net Sales Actual]]</f>
        <v>4.9214016085633194E-2</v>
      </c>
      <c r="U235" s="7" t="str">
        <f>IF(Table1[[#This Row],[Profit Ratio]] &gt; 0.15, "Healthy",
 IF(Table1[[#This Row],[Profit Ratio]] &gt;= 0.05, "Moderate",
 "Low"))</f>
        <v>Low</v>
      </c>
      <c r="V235" s="7">
        <f ca="1">DATEDIF(Table1[[#This Row],[Store Open Date]], TODAY(), "d")</f>
        <v>899</v>
      </c>
      <c r="W235" s="7">
        <f ca="1">INT(Table1[[#This Row],[Store Age (Days)]] / 30)</f>
        <v>29</v>
      </c>
      <c r="X235" s="7" t="str">
        <f ca="1">IF(Table1[[#This Row],[Store Age (Months)]] &lt; 12, "&lt;12",
 IF(Table1[[#This Row],[Store Age (Months)]] &lt; 24, "12–24",
 "&gt;24"))</f>
        <v>&gt;24</v>
      </c>
    </row>
    <row r="236" spans="1:24" x14ac:dyDescent="0.2">
      <c r="A236" s="4">
        <v>1</v>
      </c>
      <c r="B236" s="4" t="str">
        <f t="shared" si="3"/>
        <v>January</v>
      </c>
      <c r="C236" s="1" t="s">
        <v>243</v>
      </c>
      <c r="D236" s="1" t="s">
        <v>1163</v>
      </c>
      <c r="E236" s="1" t="s">
        <v>684</v>
      </c>
      <c r="F236" s="1" t="s">
        <v>904</v>
      </c>
      <c r="G236" s="1" t="s">
        <v>925</v>
      </c>
      <c r="H236" s="6">
        <v>45100</v>
      </c>
      <c r="I236" s="7">
        <v>215500000</v>
      </c>
      <c r="J236" s="7">
        <v>210336300</v>
      </c>
      <c r="K236" s="7">
        <v>19122111.41</v>
      </c>
      <c r="L236" s="7">
        <v>40293352.139999993</v>
      </c>
      <c r="M236" s="7">
        <f>Table1[[#This Row],[Profit (EBIT)]] * (1 - 11%)</f>
        <v>35861083.404599994</v>
      </c>
      <c r="N236" s="9">
        <f>Table1[[#This Row],[Net Sales Actual]]/Table1[[#This Row],[Net Sales Target]]*100%</f>
        <v>0.97603851508120654</v>
      </c>
      <c r="O236" s="9" t="str">
        <f>IF(Table1[[#This Row],[% Achievement]]&gt;=100%, "Achieved",
 IF(Table1[[#This Row],[% Achievement]]&gt;=50%, "Almost Achieve",
 IF(Table1[[#This Row],[% Achievement]]&gt;=0, "Needs Improvement",
 "Bad")))</f>
        <v>Almost Achieve</v>
      </c>
      <c r="P236" s="7">
        <f>Table1[[#This Row],[Net Sales Actual]] - Table1[[#This Row],[Net Sales Target]]</f>
        <v>-5163700</v>
      </c>
      <c r="Q236" s="7" t="str">
        <f>IF(Table1[[#This Row],[Profit]] &gt; 0, "Profit", "Loss")</f>
        <v>Profit</v>
      </c>
      <c r="R236" s="9">
        <f>Table1[[#This Row],[Salary Cost]]/Table1[[#This Row],[Net Sales Actual]]</f>
        <v>9.0912084171871424E-2</v>
      </c>
      <c r="S236" s="9" t="str">
        <f>IF(Table1[[#This Row],[Salary Ratio]] &lt; 0.15, "Efficient",
 IF(Table1[[#This Row],[Salary Ratio]] &lt;= 0.25, "Needs Attention",
 "Too High"))</f>
        <v>Efficient</v>
      </c>
      <c r="T236" s="9">
        <f>Table1[[#This Row],[Profit (EBIT)]]/Table1[[#This Row],[Net Sales Actual]]</f>
        <v>0.19156632564136572</v>
      </c>
      <c r="U236" s="7" t="str">
        <f>IF(Table1[[#This Row],[Profit Ratio]] &gt; 0.15, "Healthy",
 IF(Table1[[#This Row],[Profit Ratio]] &gt;= 0.05, "Moderate",
 "Low"))</f>
        <v>Healthy</v>
      </c>
      <c r="V236" s="7">
        <f ca="1">DATEDIF(Table1[[#This Row],[Store Open Date]], TODAY(), "d")</f>
        <v>832</v>
      </c>
      <c r="W236" s="7">
        <f ca="1">INT(Table1[[#This Row],[Store Age (Days)]] / 30)</f>
        <v>27</v>
      </c>
      <c r="X236" s="7" t="str">
        <f ca="1">IF(Table1[[#This Row],[Store Age (Months)]] &lt; 12, "&lt;12",
 IF(Table1[[#This Row],[Store Age (Months)]] &lt; 24, "12–24",
 "&gt;24"))</f>
        <v>&gt;24</v>
      </c>
    </row>
    <row r="237" spans="1:24" x14ac:dyDescent="0.2">
      <c r="A237" s="4">
        <v>1</v>
      </c>
      <c r="B237" s="4" t="str">
        <f t="shared" si="3"/>
        <v>January</v>
      </c>
      <c r="C237" s="1" t="s">
        <v>244</v>
      </c>
      <c r="D237" s="1" t="s">
        <v>1164</v>
      </c>
      <c r="E237" s="1" t="s">
        <v>685</v>
      </c>
      <c r="F237" s="1" t="s">
        <v>905</v>
      </c>
      <c r="G237" s="1" t="s">
        <v>925</v>
      </c>
      <c r="H237" s="6">
        <v>44827</v>
      </c>
      <c r="I237" s="7">
        <v>212200000</v>
      </c>
      <c r="J237" s="7">
        <v>166655450</v>
      </c>
      <c r="K237" s="7">
        <v>21083221.210000001</v>
      </c>
      <c r="L237" s="7">
        <v>7809016.2699999986</v>
      </c>
      <c r="M237" s="7">
        <f>Table1[[#This Row],[Profit (EBIT)]] * (1 - 11%)</f>
        <v>6950024.480299999</v>
      </c>
      <c r="N237" s="9">
        <f>Table1[[#This Row],[Net Sales Actual]]/Table1[[#This Row],[Net Sales Target]]*100%</f>
        <v>0.78536969839773796</v>
      </c>
      <c r="O237" s="9" t="str">
        <f>IF(Table1[[#This Row],[% Achievement]]&gt;=100%, "Achieved",
 IF(Table1[[#This Row],[% Achievement]]&gt;=50%, "Almost Achieve",
 IF(Table1[[#This Row],[% Achievement]]&gt;=0, "Needs Improvement",
 "Bad")))</f>
        <v>Almost Achieve</v>
      </c>
      <c r="P237" s="7">
        <f>Table1[[#This Row],[Net Sales Actual]] - Table1[[#This Row],[Net Sales Target]]</f>
        <v>-45544550</v>
      </c>
      <c r="Q237" s="7" t="str">
        <f>IF(Table1[[#This Row],[Profit]] &gt; 0, "Profit", "Loss")</f>
        <v>Profit</v>
      </c>
      <c r="R237" s="9">
        <f>Table1[[#This Row],[Salary Cost]]/Table1[[#This Row],[Net Sales Actual]]</f>
        <v>0.1265078412377153</v>
      </c>
      <c r="S237" s="9" t="str">
        <f>IF(Table1[[#This Row],[Salary Ratio]] &lt; 0.15, "Efficient",
 IF(Table1[[#This Row],[Salary Ratio]] &lt;= 0.25, "Needs Attention",
 "Too High"))</f>
        <v>Efficient</v>
      </c>
      <c r="T237" s="9">
        <f>Table1[[#This Row],[Profit (EBIT)]]/Table1[[#This Row],[Net Sales Actual]]</f>
        <v>4.6857251112999897E-2</v>
      </c>
      <c r="U237" s="7" t="str">
        <f>IF(Table1[[#This Row],[Profit Ratio]] &gt; 0.15, "Healthy",
 IF(Table1[[#This Row],[Profit Ratio]] &gt;= 0.05, "Moderate",
 "Low"))</f>
        <v>Low</v>
      </c>
      <c r="V237" s="7">
        <f ca="1">DATEDIF(Table1[[#This Row],[Store Open Date]], TODAY(), "d")</f>
        <v>1105</v>
      </c>
      <c r="W237" s="7">
        <f ca="1">INT(Table1[[#This Row],[Store Age (Days)]] / 30)</f>
        <v>36</v>
      </c>
      <c r="X237" s="7" t="str">
        <f ca="1">IF(Table1[[#This Row],[Store Age (Months)]] &lt; 12, "&lt;12",
 IF(Table1[[#This Row],[Store Age (Months)]] &lt; 24, "12–24",
 "&gt;24"))</f>
        <v>&gt;24</v>
      </c>
    </row>
    <row r="238" spans="1:24" x14ac:dyDescent="0.2">
      <c r="A238" s="4">
        <v>1</v>
      </c>
      <c r="B238" s="4" t="str">
        <f t="shared" si="3"/>
        <v>January</v>
      </c>
      <c r="C238" s="1" t="s">
        <v>245</v>
      </c>
      <c r="D238" s="1" t="s">
        <v>1165</v>
      </c>
      <c r="E238" s="1" t="s">
        <v>686</v>
      </c>
      <c r="F238" s="1" t="s">
        <v>905</v>
      </c>
      <c r="G238" s="1" t="s">
        <v>925</v>
      </c>
      <c r="H238" s="6">
        <v>44864</v>
      </c>
      <c r="I238" s="7">
        <v>187259000</v>
      </c>
      <c r="J238" s="7">
        <v>126773260</v>
      </c>
      <c r="K238" s="7">
        <v>19495981.02</v>
      </c>
      <c r="L238" s="7">
        <v>-25604810.570000008</v>
      </c>
      <c r="M238" s="7">
        <f>Table1[[#This Row],[Profit (EBIT)]] * (1 - 11%)</f>
        <v>-22788281.407300007</v>
      </c>
      <c r="N238" s="9">
        <f>Table1[[#This Row],[Net Sales Actual]]/Table1[[#This Row],[Net Sales Target]]*100%</f>
        <v>0.67699421656635994</v>
      </c>
      <c r="O238" s="9" t="str">
        <f>IF(Table1[[#This Row],[% Achievement]]&gt;=100%, "Achieved",
 IF(Table1[[#This Row],[% Achievement]]&gt;=50%, "Almost Achieve",
 IF(Table1[[#This Row],[% Achievement]]&gt;=0, "Needs Improvement",
 "Bad")))</f>
        <v>Almost Achieve</v>
      </c>
      <c r="P238" s="7">
        <f>Table1[[#This Row],[Net Sales Actual]] - Table1[[#This Row],[Net Sales Target]]</f>
        <v>-60485740</v>
      </c>
      <c r="Q238" s="7" t="str">
        <f>IF(Table1[[#This Row],[Profit]] &gt; 0, "Profit", "Loss")</f>
        <v>Loss</v>
      </c>
      <c r="R238" s="9">
        <f>Table1[[#This Row],[Salary Cost]]/Table1[[#This Row],[Net Sales Actual]]</f>
        <v>0.15378622447667592</v>
      </c>
      <c r="S238" s="9" t="str">
        <f>IF(Table1[[#This Row],[Salary Ratio]] &lt; 0.15, "Efficient",
 IF(Table1[[#This Row],[Salary Ratio]] &lt;= 0.25, "Needs Attention",
 "Too High"))</f>
        <v>Needs Attention</v>
      </c>
      <c r="T238" s="9">
        <f>Table1[[#This Row],[Profit (EBIT)]]/Table1[[#This Row],[Net Sales Actual]]</f>
        <v>-0.20197327551567268</v>
      </c>
      <c r="U238" s="7" t="str">
        <f>IF(Table1[[#This Row],[Profit Ratio]] &gt; 0.15, "Healthy",
 IF(Table1[[#This Row],[Profit Ratio]] &gt;= 0.05, "Moderate",
 "Low"))</f>
        <v>Low</v>
      </c>
      <c r="V238" s="7">
        <f ca="1">DATEDIF(Table1[[#This Row],[Store Open Date]], TODAY(), "d")</f>
        <v>1068</v>
      </c>
      <c r="W238" s="7">
        <f ca="1">INT(Table1[[#This Row],[Store Age (Days)]] / 30)</f>
        <v>35</v>
      </c>
      <c r="X238" s="7" t="str">
        <f ca="1">IF(Table1[[#This Row],[Store Age (Months)]] &lt; 12, "&lt;12",
 IF(Table1[[#This Row],[Store Age (Months)]] &lt; 24, "12–24",
 "&gt;24"))</f>
        <v>&gt;24</v>
      </c>
    </row>
    <row r="239" spans="1:24" x14ac:dyDescent="0.2">
      <c r="A239" s="4">
        <v>1</v>
      </c>
      <c r="B239" s="4" t="str">
        <f t="shared" si="3"/>
        <v>January</v>
      </c>
      <c r="C239" s="1" t="s">
        <v>246</v>
      </c>
      <c r="D239" s="1" t="s">
        <v>1166</v>
      </c>
      <c r="E239" s="1" t="s">
        <v>687</v>
      </c>
      <c r="F239" s="1" t="s">
        <v>905</v>
      </c>
      <c r="G239" s="1" t="s">
        <v>925</v>
      </c>
      <c r="H239" s="6">
        <v>45460</v>
      </c>
      <c r="I239" s="7">
        <v>193231000</v>
      </c>
      <c r="J239" s="7">
        <v>184565180</v>
      </c>
      <c r="K239" s="7">
        <v>24603898.52</v>
      </c>
      <c r="L239" s="7">
        <v>11504317.260000009</v>
      </c>
      <c r="M239" s="7">
        <f>Table1[[#This Row],[Profit (EBIT)]] * (1 - 11%)</f>
        <v>10238842.361400008</v>
      </c>
      <c r="N239" s="9">
        <f>Table1[[#This Row],[Net Sales Actual]]/Table1[[#This Row],[Net Sales Target]]*100%</f>
        <v>0.95515305515160609</v>
      </c>
      <c r="O239" s="9" t="str">
        <f>IF(Table1[[#This Row],[% Achievement]]&gt;=100%, "Achieved",
 IF(Table1[[#This Row],[% Achievement]]&gt;=50%, "Almost Achieve",
 IF(Table1[[#This Row],[% Achievement]]&gt;=0, "Needs Improvement",
 "Bad")))</f>
        <v>Almost Achieve</v>
      </c>
      <c r="P239" s="7">
        <f>Table1[[#This Row],[Net Sales Actual]] - Table1[[#This Row],[Net Sales Target]]</f>
        <v>-8665820</v>
      </c>
      <c r="Q239" s="7" t="str">
        <f>IF(Table1[[#This Row],[Profit]] &gt; 0, "Profit", "Loss")</f>
        <v>Profit</v>
      </c>
      <c r="R239" s="9">
        <f>Table1[[#This Row],[Salary Cost]]/Table1[[#This Row],[Net Sales Actual]]</f>
        <v>0.13330736881138686</v>
      </c>
      <c r="S239" s="9" t="str">
        <f>IF(Table1[[#This Row],[Salary Ratio]] &lt; 0.15, "Efficient",
 IF(Table1[[#This Row],[Salary Ratio]] &lt;= 0.25, "Needs Attention",
 "Too High"))</f>
        <v>Efficient</v>
      </c>
      <c r="T239" s="9">
        <f>Table1[[#This Row],[Profit (EBIT)]]/Table1[[#This Row],[Net Sales Actual]]</f>
        <v>6.2332002493644845E-2</v>
      </c>
      <c r="U239" s="7" t="str">
        <f>IF(Table1[[#This Row],[Profit Ratio]] &gt; 0.15, "Healthy",
 IF(Table1[[#This Row],[Profit Ratio]] &gt;= 0.05, "Moderate",
 "Low"))</f>
        <v>Moderate</v>
      </c>
      <c r="V239" s="7">
        <f ca="1">DATEDIF(Table1[[#This Row],[Store Open Date]], TODAY(), "d")</f>
        <v>472</v>
      </c>
      <c r="W239" s="7">
        <f ca="1">INT(Table1[[#This Row],[Store Age (Days)]] / 30)</f>
        <v>15</v>
      </c>
      <c r="X239" s="7" t="str">
        <f ca="1">IF(Table1[[#This Row],[Store Age (Months)]] &lt; 12, "&lt;12",
 IF(Table1[[#This Row],[Store Age (Months)]] &lt; 24, "12–24",
 "&gt;24"))</f>
        <v>12–24</v>
      </c>
    </row>
    <row r="240" spans="1:24" x14ac:dyDescent="0.2">
      <c r="A240" s="4">
        <v>1</v>
      </c>
      <c r="B240" s="4" t="str">
        <f t="shared" si="3"/>
        <v>January</v>
      </c>
      <c r="C240" s="1" t="s">
        <v>247</v>
      </c>
      <c r="D240" s="1" t="s">
        <v>1167</v>
      </c>
      <c r="E240" s="1" t="s">
        <v>688</v>
      </c>
      <c r="F240" s="1" t="s">
        <v>905</v>
      </c>
      <c r="G240" s="1" t="s">
        <v>925</v>
      </c>
      <c r="H240" s="6">
        <v>45201</v>
      </c>
      <c r="I240" s="7">
        <v>113032100</v>
      </c>
      <c r="J240" s="7">
        <v>94432600</v>
      </c>
      <c r="K240" s="7">
        <v>21829027.739999998</v>
      </c>
      <c r="L240" s="7">
        <v>-22941144.029999994</v>
      </c>
      <c r="M240" s="7">
        <f>Table1[[#This Row],[Profit (EBIT)]] * (1 - 11%)</f>
        <v>-20417618.186699994</v>
      </c>
      <c r="N240" s="9">
        <f>Table1[[#This Row],[Net Sales Actual]]/Table1[[#This Row],[Net Sales Target]]*100%</f>
        <v>0.83544939888757264</v>
      </c>
      <c r="O240" s="9" t="str">
        <f>IF(Table1[[#This Row],[% Achievement]]&gt;=100%, "Achieved",
 IF(Table1[[#This Row],[% Achievement]]&gt;=50%, "Almost Achieve",
 IF(Table1[[#This Row],[% Achievement]]&gt;=0, "Needs Improvement",
 "Bad")))</f>
        <v>Almost Achieve</v>
      </c>
      <c r="P240" s="7">
        <f>Table1[[#This Row],[Net Sales Actual]] - Table1[[#This Row],[Net Sales Target]]</f>
        <v>-18599500</v>
      </c>
      <c r="Q240" s="7" t="str">
        <f>IF(Table1[[#This Row],[Profit]] &gt; 0, "Profit", "Loss")</f>
        <v>Loss</v>
      </c>
      <c r="R240" s="9">
        <f>Table1[[#This Row],[Salary Cost]]/Table1[[#This Row],[Net Sales Actual]]</f>
        <v>0.23115987212043296</v>
      </c>
      <c r="S240" s="9" t="str">
        <f>IF(Table1[[#This Row],[Salary Ratio]] &lt; 0.15, "Efficient",
 IF(Table1[[#This Row],[Salary Ratio]] &lt;= 0.25, "Needs Attention",
 "Too High"))</f>
        <v>Needs Attention</v>
      </c>
      <c r="T240" s="9">
        <f>Table1[[#This Row],[Profit (EBIT)]]/Table1[[#This Row],[Net Sales Actual]]</f>
        <v>-0.24293669802589354</v>
      </c>
      <c r="U240" s="7" t="str">
        <f>IF(Table1[[#This Row],[Profit Ratio]] &gt; 0.15, "Healthy",
 IF(Table1[[#This Row],[Profit Ratio]] &gt;= 0.05, "Moderate",
 "Low"))</f>
        <v>Low</v>
      </c>
      <c r="V240" s="7">
        <f ca="1">DATEDIF(Table1[[#This Row],[Store Open Date]], TODAY(), "d")</f>
        <v>731</v>
      </c>
      <c r="W240" s="7">
        <f ca="1">INT(Table1[[#This Row],[Store Age (Days)]] / 30)</f>
        <v>24</v>
      </c>
      <c r="X240" s="7" t="str">
        <f ca="1">IF(Table1[[#This Row],[Store Age (Months)]] &lt; 12, "&lt;12",
 IF(Table1[[#This Row],[Store Age (Months)]] &lt; 24, "12–24",
 "&gt;24"))</f>
        <v>&gt;24</v>
      </c>
    </row>
    <row r="241" spans="1:24" x14ac:dyDescent="0.2">
      <c r="A241" s="4">
        <v>1</v>
      </c>
      <c r="B241" s="4" t="str">
        <f t="shared" si="3"/>
        <v>January</v>
      </c>
      <c r="C241" s="1" t="s">
        <v>248</v>
      </c>
      <c r="D241" s="1" t="s">
        <v>1168</v>
      </c>
      <c r="E241" s="1" t="s">
        <v>689</v>
      </c>
      <c r="F241" s="1" t="s">
        <v>905</v>
      </c>
      <c r="G241" s="1" t="s">
        <v>925</v>
      </c>
      <c r="H241" s="6">
        <v>45352</v>
      </c>
      <c r="I241" s="7">
        <v>172952000</v>
      </c>
      <c r="J241" s="7">
        <v>123769000</v>
      </c>
      <c r="K241" s="7">
        <v>20682166.550000001</v>
      </c>
      <c r="L241" s="7">
        <v>-15751577.970000003</v>
      </c>
      <c r="M241" s="7">
        <f>Table1[[#This Row],[Profit (EBIT)]] * (1 - 11%)</f>
        <v>-14018904.393300002</v>
      </c>
      <c r="N241" s="9">
        <f>Table1[[#This Row],[Net Sales Actual]]/Table1[[#This Row],[Net Sales Target]]*100%</f>
        <v>0.71562630093898882</v>
      </c>
      <c r="O241" s="9" t="str">
        <f>IF(Table1[[#This Row],[% Achievement]]&gt;=100%, "Achieved",
 IF(Table1[[#This Row],[% Achievement]]&gt;=50%, "Almost Achieve",
 IF(Table1[[#This Row],[% Achievement]]&gt;=0, "Needs Improvement",
 "Bad")))</f>
        <v>Almost Achieve</v>
      </c>
      <c r="P241" s="7">
        <f>Table1[[#This Row],[Net Sales Actual]] - Table1[[#This Row],[Net Sales Target]]</f>
        <v>-49183000</v>
      </c>
      <c r="Q241" s="7" t="str">
        <f>IF(Table1[[#This Row],[Profit]] &gt; 0, "Profit", "Loss")</f>
        <v>Loss</v>
      </c>
      <c r="R241" s="9">
        <f>Table1[[#This Row],[Salary Cost]]/Table1[[#This Row],[Net Sales Actual]]</f>
        <v>0.16710296237345379</v>
      </c>
      <c r="S241" s="9" t="str">
        <f>IF(Table1[[#This Row],[Salary Ratio]] &lt; 0.15, "Efficient",
 IF(Table1[[#This Row],[Salary Ratio]] &lt;= 0.25, "Needs Attention",
 "Too High"))</f>
        <v>Needs Attention</v>
      </c>
      <c r="T241" s="9">
        <f>Table1[[#This Row],[Profit (EBIT)]]/Table1[[#This Row],[Net Sales Actual]]</f>
        <v>-0.12726593872455949</v>
      </c>
      <c r="U241" s="7" t="str">
        <f>IF(Table1[[#This Row],[Profit Ratio]] &gt; 0.15, "Healthy",
 IF(Table1[[#This Row],[Profit Ratio]] &gt;= 0.05, "Moderate",
 "Low"))</f>
        <v>Low</v>
      </c>
      <c r="V241" s="7">
        <f ca="1">DATEDIF(Table1[[#This Row],[Store Open Date]], TODAY(), "d")</f>
        <v>580</v>
      </c>
      <c r="W241" s="7">
        <f ca="1">INT(Table1[[#This Row],[Store Age (Days)]] / 30)</f>
        <v>19</v>
      </c>
      <c r="X241" s="7" t="str">
        <f ca="1">IF(Table1[[#This Row],[Store Age (Months)]] &lt; 12, "&lt;12",
 IF(Table1[[#This Row],[Store Age (Months)]] &lt; 24, "12–24",
 "&gt;24"))</f>
        <v>12–24</v>
      </c>
    </row>
    <row r="242" spans="1:24" x14ac:dyDescent="0.2">
      <c r="A242" s="4">
        <v>1</v>
      </c>
      <c r="B242" s="4" t="str">
        <f t="shared" si="3"/>
        <v>January</v>
      </c>
      <c r="C242" s="1" t="s">
        <v>249</v>
      </c>
      <c r="D242" s="1" t="s">
        <v>1169</v>
      </c>
      <c r="E242" s="1" t="s">
        <v>690</v>
      </c>
      <c r="F242" s="1" t="s">
        <v>905</v>
      </c>
      <c r="G242" s="1" t="s">
        <v>925</v>
      </c>
      <c r="H242" s="6">
        <v>45323</v>
      </c>
      <c r="I242" s="7">
        <v>88434100</v>
      </c>
      <c r="J242" s="7">
        <v>77931400</v>
      </c>
      <c r="K242" s="7">
        <v>10353086.640000001</v>
      </c>
      <c r="L242" s="7">
        <v>-18365447.530000001</v>
      </c>
      <c r="M242" s="7">
        <f>Table1[[#This Row],[Profit (EBIT)]] * (1 - 11%)</f>
        <v>-16345248.301700002</v>
      </c>
      <c r="N242" s="9">
        <f>Table1[[#This Row],[Net Sales Actual]]/Table1[[#This Row],[Net Sales Target]]*100%</f>
        <v>0.88123698889907853</v>
      </c>
      <c r="O242" s="9" t="str">
        <f>IF(Table1[[#This Row],[% Achievement]]&gt;=100%, "Achieved",
 IF(Table1[[#This Row],[% Achievement]]&gt;=50%, "Almost Achieve",
 IF(Table1[[#This Row],[% Achievement]]&gt;=0, "Needs Improvement",
 "Bad")))</f>
        <v>Almost Achieve</v>
      </c>
      <c r="P242" s="7">
        <f>Table1[[#This Row],[Net Sales Actual]] - Table1[[#This Row],[Net Sales Target]]</f>
        <v>-10502700</v>
      </c>
      <c r="Q242" s="7" t="str">
        <f>IF(Table1[[#This Row],[Profit]] &gt; 0, "Profit", "Loss")</f>
        <v>Loss</v>
      </c>
      <c r="R242" s="9">
        <f>Table1[[#This Row],[Salary Cost]]/Table1[[#This Row],[Net Sales Actual]]</f>
        <v>0.1328487187449475</v>
      </c>
      <c r="S242" s="9" t="str">
        <f>IF(Table1[[#This Row],[Salary Ratio]] &lt; 0.15, "Efficient",
 IF(Table1[[#This Row],[Salary Ratio]] &lt;= 0.25, "Needs Attention",
 "Too High"))</f>
        <v>Efficient</v>
      </c>
      <c r="T242" s="9">
        <f>Table1[[#This Row],[Profit (EBIT)]]/Table1[[#This Row],[Net Sales Actual]]</f>
        <v>-0.23566171697159299</v>
      </c>
      <c r="U242" s="7" t="str">
        <f>IF(Table1[[#This Row],[Profit Ratio]] &gt; 0.15, "Healthy",
 IF(Table1[[#This Row],[Profit Ratio]] &gt;= 0.05, "Moderate",
 "Low"))</f>
        <v>Low</v>
      </c>
      <c r="V242" s="7">
        <f ca="1">DATEDIF(Table1[[#This Row],[Store Open Date]], TODAY(), "d")</f>
        <v>609</v>
      </c>
      <c r="W242" s="7">
        <f ca="1">INT(Table1[[#This Row],[Store Age (Days)]] / 30)</f>
        <v>20</v>
      </c>
      <c r="X242" s="7" t="str">
        <f ca="1">IF(Table1[[#This Row],[Store Age (Months)]] &lt; 12, "&lt;12",
 IF(Table1[[#This Row],[Store Age (Months)]] &lt; 24, "12–24",
 "&gt;24"))</f>
        <v>12–24</v>
      </c>
    </row>
    <row r="243" spans="1:24" x14ac:dyDescent="0.2">
      <c r="A243" s="4">
        <v>1</v>
      </c>
      <c r="B243" s="4" t="str">
        <f t="shared" si="3"/>
        <v>January</v>
      </c>
      <c r="C243" s="1" t="s">
        <v>250</v>
      </c>
      <c r="D243" s="1" t="s">
        <v>1170</v>
      </c>
      <c r="E243" s="1" t="s">
        <v>691</v>
      </c>
      <c r="F243" s="1" t="s">
        <v>905</v>
      </c>
      <c r="G243" s="1" t="s">
        <v>925</v>
      </c>
      <c r="H243" s="6">
        <v>45289</v>
      </c>
      <c r="I243" s="7">
        <v>133535000</v>
      </c>
      <c r="J243" s="7">
        <v>124104000</v>
      </c>
      <c r="K243" s="7">
        <v>21696059.5</v>
      </c>
      <c r="L243" s="7">
        <v>-9805382.8500000052</v>
      </c>
      <c r="M243" s="7">
        <f>Table1[[#This Row],[Profit (EBIT)]] * (1 - 11%)</f>
        <v>-8726790.7365000043</v>
      </c>
      <c r="N243" s="9">
        <f>Table1[[#This Row],[Net Sales Actual]]/Table1[[#This Row],[Net Sales Target]]*100%</f>
        <v>0.9293743213389748</v>
      </c>
      <c r="O243" s="9" t="str">
        <f>IF(Table1[[#This Row],[% Achievement]]&gt;=100%, "Achieved",
 IF(Table1[[#This Row],[% Achievement]]&gt;=50%, "Almost Achieve",
 IF(Table1[[#This Row],[% Achievement]]&gt;=0, "Needs Improvement",
 "Bad")))</f>
        <v>Almost Achieve</v>
      </c>
      <c r="P243" s="7">
        <f>Table1[[#This Row],[Net Sales Actual]] - Table1[[#This Row],[Net Sales Target]]</f>
        <v>-9431000</v>
      </c>
      <c r="Q243" s="7" t="str">
        <f>IF(Table1[[#This Row],[Profit]] &gt; 0, "Profit", "Loss")</f>
        <v>Loss</v>
      </c>
      <c r="R243" s="9">
        <f>Table1[[#This Row],[Salary Cost]]/Table1[[#This Row],[Net Sales Actual]]</f>
        <v>0.17482159720879262</v>
      </c>
      <c r="S243" s="9" t="str">
        <f>IF(Table1[[#This Row],[Salary Ratio]] &lt; 0.15, "Efficient",
 IF(Table1[[#This Row],[Salary Ratio]] &lt;= 0.25, "Needs Attention",
 "Too High"))</f>
        <v>Needs Attention</v>
      </c>
      <c r="T243" s="9">
        <f>Table1[[#This Row],[Profit (EBIT)]]/Table1[[#This Row],[Net Sales Actual]]</f>
        <v>-7.9009402194933326E-2</v>
      </c>
      <c r="U243" s="7" t="str">
        <f>IF(Table1[[#This Row],[Profit Ratio]] &gt; 0.15, "Healthy",
 IF(Table1[[#This Row],[Profit Ratio]] &gt;= 0.05, "Moderate",
 "Low"))</f>
        <v>Low</v>
      </c>
      <c r="V243" s="7">
        <f ca="1">DATEDIF(Table1[[#This Row],[Store Open Date]], TODAY(), "d")</f>
        <v>643</v>
      </c>
      <c r="W243" s="7">
        <f ca="1">INT(Table1[[#This Row],[Store Age (Days)]] / 30)</f>
        <v>21</v>
      </c>
      <c r="X243" s="7" t="str">
        <f ca="1">IF(Table1[[#This Row],[Store Age (Months)]] &lt; 12, "&lt;12",
 IF(Table1[[#This Row],[Store Age (Months)]] &lt; 24, "12–24",
 "&gt;24"))</f>
        <v>12–24</v>
      </c>
    </row>
    <row r="244" spans="1:24" x14ac:dyDescent="0.2">
      <c r="A244" s="4">
        <v>1</v>
      </c>
      <c r="B244" s="4" t="str">
        <f t="shared" si="3"/>
        <v>January</v>
      </c>
      <c r="C244" s="1" t="s">
        <v>251</v>
      </c>
      <c r="D244" s="1" t="s">
        <v>1171</v>
      </c>
      <c r="E244" s="1" t="s">
        <v>692</v>
      </c>
      <c r="F244" s="1" t="s">
        <v>905</v>
      </c>
      <c r="G244" s="1" t="s">
        <v>925</v>
      </c>
      <c r="H244" s="6">
        <v>45355</v>
      </c>
      <c r="I244" s="7">
        <v>99073100</v>
      </c>
      <c r="J244" s="7">
        <v>73298550</v>
      </c>
      <c r="K244" s="7">
        <v>13865839.77</v>
      </c>
      <c r="L244" s="7">
        <v>-25987783.929999996</v>
      </c>
      <c r="M244" s="7">
        <f>Table1[[#This Row],[Profit (EBIT)]] * (1 - 11%)</f>
        <v>-23129127.697699998</v>
      </c>
      <c r="N244" s="9">
        <f>Table1[[#This Row],[Net Sales Actual]]/Table1[[#This Row],[Net Sales Target]]*100%</f>
        <v>0.73984310574717049</v>
      </c>
      <c r="O244" s="9" t="str">
        <f>IF(Table1[[#This Row],[% Achievement]]&gt;=100%, "Achieved",
 IF(Table1[[#This Row],[% Achievement]]&gt;=50%, "Almost Achieve",
 IF(Table1[[#This Row],[% Achievement]]&gt;=0, "Needs Improvement",
 "Bad")))</f>
        <v>Almost Achieve</v>
      </c>
      <c r="P244" s="7">
        <f>Table1[[#This Row],[Net Sales Actual]] - Table1[[#This Row],[Net Sales Target]]</f>
        <v>-25774550</v>
      </c>
      <c r="Q244" s="7" t="str">
        <f>IF(Table1[[#This Row],[Profit]] &gt; 0, "Profit", "Loss")</f>
        <v>Loss</v>
      </c>
      <c r="R244" s="9">
        <f>Table1[[#This Row],[Salary Cost]]/Table1[[#This Row],[Net Sales Actual]]</f>
        <v>0.18916935969401849</v>
      </c>
      <c r="S244" s="9" t="str">
        <f>IF(Table1[[#This Row],[Salary Ratio]] &lt; 0.15, "Efficient",
 IF(Table1[[#This Row],[Salary Ratio]] &lt;= 0.25, "Needs Attention",
 "Too High"))</f>
        <v>Needs Attention</v>
      </c>
      <c r="T244" s="9">
        <f>Table1[[#This Row],[Profit (EBIT)]]/Table1[[#This Row],[Net Sales Actual]]</f>
        <v>-0.35454703988005215</v>
      </c>
      <c r="U244" s="7" t="str">
        <f>IF(Table1[[#This Row],[Profit Ratio]] &gt; 0.15, "Healthy",
 IF(Table1[[#This Row],[Profit Ratio]] &gt;= 0.05, "Moderate",
 "Low"))</f>
        <v>Low</v>
      </c>
      <c r="V244" s="7">
        <f ca="1">DATEDIF(Table1[[#This Row],[Store Open Date]], TODAY(), "d")</f>
        <v>577</v>
      </c>
      <c r="W244" s="7">
        <f ca="1">INT(Table1[[#This Row],[Store Age (Days)]] / 30)</f>
        <v>19</v>
      </c>
      <c r="X244" s="7" t="str">
        <f ca="1">IF(Table1[[#This Row],[Store Age (Months)]] &lt; 12, "&lt;12",
 IF(Table1[[#This Row],[Store Age (Months)]] &lt; 24, "12–24",
 "&gt;24"))</f>
        <v>12–24</v>
      </c>
    </row>
    <row r="245" spans="1:24" x14ac:dyDescent="0.2">
      <c r="A245" s="4">
        <v>1</v>
      </c>
      <c r="B245" s="4" t="str">
        <f t="shared" si="3"/>
        <v>January</v>
      </c>
      <c r="C245" s="1" t="s">
        <v>252</v>
      </c>
      <c r="D245" s="1" t="s">
        <v>1172</v>
      </c>
      <c r="E245" s="1" t="s">
        <v>693</v>
      </c>
      <c r="F245" s="1" t="s">
        <v>905</v>
      </c>
      <c r="G245" s="1" t="s">
        <v>925</v>
      </c>
      <c r="H245" s="6">
        <v>45200</v>
      </c>
      <c r="I245" s="7">
        <v>83722000</v>
      </c>
      <c r="J245" s="7">
        <v>55942300</v>
      </c>
      <c r="K245" s="7">
        <v>15221809.5</v>
      </c>
      <c r="L245" s="7">
        <v>-32617767.849999998</v>
      </c>
      <c r="M245" s="7">
        <f>Table1[[#This Row],[Profit (EBIT)]] * (1 - 11%)</f>
        <v>-29029813.386499997</v>
      </c>
      <c r="N245" s="9">
        <f>Table1[[#This Row],[Net Sales Actual]]/Table1[[#This Row],[Net Sales Target]]*100%</f>
        <v>0.66819115644633431</v>
      </c>
      <c r="O245" s="9" t="str">
        <f>IF(Table1[[#This Row],[% Achievement]]&gt;=100%, "Achieved",
 IF(Table1[[#This Row],[% Achievement]]&gt;=50%, "Almost Achieve",
 IF(Table1[[#This Row],[% Achievement]]&gt;=0, "Needs Improvement",
 "Bad")))</f>
        <v>Almost Achieve</v>
      </c>
      <c r="P245" s="7">
        <f>Table1[[#This Row],[Net Sales Actual]] - Table1[[#This Row],[Net Sales Target]]</f>
        <v>-27779700</v>
      </c>
      <c r="Q245" s="7" t="str">
        <f>IF(Table1[[#This Row],[Profit]] &gt; 0, "Profit", "Loss")</f>
        <v>Loss</v>
      </c>
      <c r="R245" s="9">
        <f>Table1[[#This Row],[Salary Cost]]/Table1[[#This Row],[Net Sales Actual]]</f>
        <v>0.27209838530056862</v>
      </c>
      <c r="S245" s="9" t="str">
        <f>IF(Table1[[#This Row],[Salary Ratio]] &lt; 0.15, "Efficient",
 IF(Table1[[#This Row],[Salary Ratio]] &lt;= 0.25, "Needs Attention",
 "Too High"))</f>
        <v>Too High</v>
      </c>
      <c r="T245" s="9">
        <f>Table1[[#This Row],[Profit (EBIT)]]/Table1[[#This Row],[Net Sales Actual]]</f>
        <v>-0.58306090114278453</v>
      </c>
      <c r="U245" s="7" t="str">
        <f>IF(Table1[[#This Row],[Profit Ratio]] &gt; 0.15, "Healthy",
 IF(Table1[[#This Row],[Profit Ratio]] &gt;= 0.05, "Moderate",
 "Low"))</f>
        <v>Low</v>
      </c>
      <c r="V245" s="7">
        <f ca="1">DATEDIF(Table1[[#This Row],[Store Open Date]], TODAY(), "d")</f>
        <v>732</v>
      </c>
      <c r="W245" s="7">
        <f ca="1">INT(Table1[[#This Row],[Store Age (Days)]] / 30)</f>
        <v>24</v>
      </c>
      <c r="X245" s="7" t="str">
        <f ca="1">IF(Table1[[#This Row],[Store Age (Months)]] &lt; 12, "&lt;12",
 IF(Table1[[#This Row],[Store Age (Months)]] &lt; 24, "12–24",
 "&gt;24"))</f>
        <v>&gt;24</v>
      </c>
    </row>
    <row r="246" spans="1:24" x14ac:dyDescent="0.2">
      <c r="A246" s="4">
        <v>1</v>
      </c>
      <c r="B246" s="4" t="str">
        <f t="shared" si="3"/>
        <v>January</v>
      </c>
      <c r="C246" s="1" t="s">
        <v>253</v>
      </c>
      <c r="D246" s="1" t="s">
        <v>1173</v>
      </c>
      <c r="E246" s="1" t="s">
        <v>694</v>
      </c>
      <c r="F246" s="1" t="s">
        <v>905</v>
      </c>
      <c r="G246" s="1" t="s">
        <v>925</v>
      </c>
      <c r="H246" s="6">
        <v>45285</v>
      </c>
      <c r="I246" s="7">
        <v>121978000</v>
      </c>
      <c r="J246" s="7">
        <v>101518800</v>
      </c>
      <c r="K246" s="7">
        <v>15995809.65</v>
      </c>
      <c r="L246" s="7">
        <v>-10580064.499999994</v>
      </c>
      <c r="M246" s="7">
        <f>Table1[[#This Row],[Profit (EBIT)]] * (1 - 11%)</f>
        <v>-9416257.4049999956</v>
      </c>
      <c r="N246" s="9">
        <f>Table1[[#This Row],[Net Sales Actual]]/Table1[[#This Row],[Net Sales Target]]*100%</f>
        <v>0.83227139320205279</v>
      </c>
      <c r="O246" s="9" t="str">
        <f>IF(Table1[[#This Row],[% Achievement]]&gt;=100%, "Achieved",
 IF(Table1[[#This Row],[% Achievement]]&gt;=50%, "Almost Achieve",
 IF(Table1[[#This Row],[% Achievement]]&gt;=0, "Needs Improvement",
 "Bad")))</f>
        <v>Almost Achieve</v>
      </c>
      <c r="P246" s="7">
        <f>Table1[[#This Row],[Net Sales Actual]] - Table1[[#This Row],[Net Sales Target]]</f>
        <v>-20459200</v>
      </c>
      <c r="Q246" s="7" t="str">
        <f>IF(Table1[[#This Row],[Profit]] &gt; 0, "Profit", "Loss")</f>
        <v>Loss</v>
      </c>
      <c r="R246" s="9">
        <f>Table1[[#This Row],[Salary Cost]]/Table1[[#This Row],[Net Sales Actual]]</f>
        <v>0.15756499929077175</v>
      </c>
      <c r="S246" s="9" t="str">
        <f>IF(Table1[[#This Row],[Salary Ratio]] &lt; 0.15, "Efficient",
 IF(Table1[[#This Row],[Salary Ratio]] &lt;= 0.25, "Needs Attention",
 "Too High"))</f>
        <v>Needs Attention</v>
      </c>
      <c r="T246" s="9">
        <f>Table1[[#This Row],[Profit (EBIT)]]/Table1[[#This Row],[Net Sales Actual]]</f>
        <v>-0.10421778527720968</v>
      </c>
      <c r="U246" s="7" t="str">
        <f>IF(Table1[[#This Row],[Profit Ratio]] &gt; 0.15, "Healthy",
 IF(Table1[[#This Row],[Profit Ratio]] &gt;= 0.05, "Moderate",
 "Low"))</f>
        <v>Low</v>
      </c>
      <c r="V246" s="7">
        <f ca="1">DATEDIF(Table1[[#This Row],[Store Open Date]], TODAY(), "d")</f>
        <v>647</v>
      </c>
      <c r="W246" s="7">
        <f ca="1">INT(Table1[[#This Row],[Store Age (Days)]] / 30)</f>
        <v>21</v>
      </c>
      <c r="X246" s="7" t="str">
        <f ca="1">IF(Table1[[#This Row],[Store Age (Months)]] &lt; 12, "&lt;12",
 IF(Table1[[#This Row],[Store Age (Months)]] &lt; 24, "12–24",
 "&gt;24"))</f>
        <v>12–24</v>
      </c>
    </row>
    <row r="247" spans="1:24" x14ac:dyDescent="0.2">
      <c r="A247" s="4">
        <v>1</v>
      </c>
      <c r="B247" s="4" t="str">
        <f t="shared" si="3"/>
        <v>January</v>
      </c>
      <c r="C247" s="1" t="s">
        <v>254</v>
      </c>
      <c r="D247" s="1" t="s">
        <v>1174</v>
      </c>
      <c r="E247" s="1" t="s">
        <v>695</v>
      </c>
      <c r="F247" s="1" t="s">
        <v>905</v>
      </c>
      <c r="G247" s="1" t="s">
        <v>925</v>
      </c>
      <c r="H247" s="6">
        <v>45322</v>
      </c>
      <c r="I247" s="7">
        <v>71021000</v>
      </c>
      <c r="J247" s="7">
        <v>54698100</v>
      </c>
      <c r="K247" s="7">
        <v>10982323.16</v>
      </c>
      <c r="L247" s="7">
        <v>-8618499.4399999958</v>
      </c>
      <c r="M247" s="7">
        <f>Table1[[#This Row],[Profit (EBIT)]] * (1 - 11%)</f>
        <v>-7670464.5015999964</v>
      </c>
      <c r="N247" s="9">
        <f>Table1[[#This Row],[Net Sales Actual]]/Table1[[#This Row],[Net Sales Target]]*100%</f>
        <v>0.77016797848523677</v>
      </c>
      <c r="O247" s="9" t="str">
        <f>IF(Table1[[#This Row],[% Achievement]]&gt;=100%, "Achieved",
 IF(Table1[[#This Row],[% Achievement]]&gt;=50%, "Almost Achieve",
 IF(Table1[[#This Row],[% Achievement]]&gt;=0, "Needs Improvement",
 "Bad")))</f>
        <v>Almost Achieve</v>
      </c>
      <c r="P247" s="7">
        <f>Table1[[#This Row],[Net Sales Actual]] - Table1[[#This Row],[Net Sales Target]]</f>
        <v>-16322900</v>
      </c>
      <c r="Q247" s="7" t="str">
        <f>IF(Table1[[#This Row],[Profit]] &gt; 0, "Profit", "Loss")</f>
        <v>Loss</v>
      </c>
      <c r="R247" s="9">
        <f>Table1[[#This Row],[Salary Cost]]/Table1[[#This Row],[Net Sales Actual]]</f>
        <v>0.20078070645963936</v>
      </c>
      <c r="S247" s="9" t="str">
        <f>IF(Table1[[#This Row],[Salary Ratio]] &lt; 0.15, "Efficient",
 IF(Table1[[#This Row],[Salary Ratio]] &lt;= 0.25, "Needs Attention",
 "Too High"))</f>
        <v>Needs Attention</v>
      </c>
      <c r="T247" s="9">
        <f>Table1[[#This Row],[Profit (EBIT)]]/Table1[[#This Row],[Net Sales Actual]]</f>
        <v>-0.15756487775626568</v>
      </c>
      <c r="U247" s="7" t="str">
        <f>IF(Table1[[#This Row],[Profit Ratio]] &gt; 0.15, "Healthy",
 IF(Table1[[#This Row],[Profit Ratio]] &gt;= 0.05, "Moderate",
 "Low"))</f>
        <v>Low</v>
      </c>
      <c r="V247" s="7">
        <f ca="1">DATEDIF(Table1[[#This Row],[Store Open Date]], TODAY(), "d")</f>
        <v>610</v>
      </c>
      <c r="W247" s="7">
        <f ca="1">INT(Table1[[#This Row],[Store Age (Days)]] / 30)</f>
        <v>20</v>
      </c>
      <c r="X247" s="7" t="str">
        <f ca="1">IF(Table1[[#This Row],[Store Age (Months)]] &lt; 12, "&lt;12",
 IF(Table1[[#This Row],[Store Age (Months)]] &lt; 24, "12–24",
 "&gt;24"))</f>
        <v>12–24</v>
      </c>
    </row>
    <row r="248" spans="1:24" x14ac:dyDescent="0.2">
      <c r="A248" s="4">
        <v>1</v>
      </c>
      <c r="B248" s="4" t="str">
        <f t="shared" si="3"/>
        <v>January</v>
      </c>
      <c r="C248" s="1" t="s">
        <v>255</v>
      </c>
      <c r="D248" s="1" t="s">
        <v>1175</v>
      </c>
      <c r="E248" s="1" t="s">
        <v>696</v>
      </c>
      <c r="F248" s="1" t="s">
        <v>905</v>
      </c>
      <c r="G248" s="1" t="s">
        <v>925</v>
      </c>
      <c r="H248" s="6">
        <v>45206</v>
      </c>
      <c r="I248" s="7">
        <v>106947100</v>
      </c>
      <c r="J248" s="7">
        <v>104099540</v>
      </c>
      <c r="K248" s="7">
        <v>14778173.439999999</v>
      </c>
      <c r="L248" s="7">
        <v>-5949869.1000000024</v>
      </c>
      <c r="M248" s="7">
        <f>Table1[[#This Row],[Profit (EBIT)]] * (1 - 11%)</f>
        <v>-5295383.4990000026</v>
      </c>
      <c r="N248" s="9">
        <f>Table1[[#This Row],[Net Sales Actual]]/Table1[[#This Row],[Net Sales Target]]*100%</f>
        <v>0.97337412608663532</v>
      </c>
      <c r="O248" s="9" t="str">
        <f>IF(Table1[[#This Row],[% Achievement]]&gt;=100%, "Achieved",
 IF(Table1[[#This Row],[% Achievement]]&gt;=50%, "Almost Achieve",
 IF(Table1[[#This Row],[% Achievement]]&gt;=0, "Needs Improvement",
 "Bad")))</f>
        <v>Almost Achieve</v>
      </c>
      <c r="P248" s="7">
        <f>Table1[[#This Row],[Net Sales Actual]] - Table1[[#This Row],[Net Sales Target]]</f>
        <v>-2847560</v>
      </c>
      <c r="Q248" s="7" t="str">
        <f>IF(Table1[[#This Row],[Profit]] &gt; 0, "Profit", "Loss")</f>
        <v>Loss</v>
      </c>
      <c r="R248" s="9">
        <f>Table1[[#This Row],[Salary Cost]]/Table1[[#This Row],[Net Sales Actual]]</f>
        <v>0.14196194757440811</v>
      </c>
      <c r="S248" s="9" t="str">
        <f>IF(Table1[[#This Row],[Salary Ratio]] &lt; 0.15, "Efficient",
 IF(Table1[[#This Row],[Salary Ratio]] &lt;= 0.25, "Needs Attention",
 "Too High"))</f>
        <v>Efficient</v>
      </c>
      <c r="T248" s="9">
        <f>Table1[[#This Row],[Profit (EBIT)]]/Table1[[#This Row],[Net Sales Actual]]</f>
        <v>-5.7155575327230097E-2</v>
      </c>
      <c r="U248" s="7" t="str">
        <f>IF(Table1[[#This Row],[Profit Ratio]] &gt; 0.15, "Healthy",
 IF(Table1[[#This Row],[Profit Ratio]] &gt;= 0.05, "Moderate",
 "Low"))</f>
        <v>Low</v>
      </c>
      <c r="V248" s="7">
        <f ca="1">DATEDIF(Table1[[#This Row],[Store Open Date]], TODAY(), "d")</f>
        <v>726</v>
      </c>
      <c r="W248" s="7">
        <f ca="1">INT(Table1[[#This Row],[Store Age (Days)]] / 30)</f>
        <v>24</v>
      </c>
      <c r="X248" s="7" t="str">
        <f ca="1">IF(Table1[[#This Row],[Store Age (Months)]] &lt; 12, "&lt;12",
 IF(Table1[[#This Row],[Store Age (Months)]] &lt; 24, "12–24",
 "&gt;24"))</f>
        <v>&gt;24</v>
      </c>
    </row>
    <row r="249" spans="1:24" x14ac:dyDescent="0.2">
      <c r="A249" s="4">
        <v>1</v>
      </c>
      <c r="B249" s="4" t="str">
        <f t="shared" si="3"/>
        <v>January</v>
      </c>
      <c r="C249" s="1" t="s">
        <v>256</v>
      </c>
      <c r="D249" s="1" t="s">
        <v>1176</v>
      </c>
      <c r="E249" s="1" t="s">
        <v>697</v>
      </c>
      <c r="F249" s="1" t="s">
        <v>905</v>
      </c>
      <c r="G249" s="1" t="s">
        <v>925</v>
      </c>
      <c r="H249" s="6">
        <v>45245</v>
      </c>
      <c r="I249" s="7">
        <v>184112300</v>
      </c>
      <c r="J249" s="7">
        <v>136409700</v>
      </c>
      <c r="K249" s="7">
        <v>20131032.239999998</v>
      </c>
      <c r="L249" s="7">
        <v>-9664925.5799999814</v>
      </c>
      <c r="M249" s="7">
        <f>Table1[[#This Row],[Profit (EBIT)]] * (1 - 11%)</f>
        <v>-8601783.7661999837</v>
      </c>
      <c r="N249" s="9">
        <f>Table1[[#This Row],[Net Sales Actual]]/Table1[[#This Row],[Net Sales Target]]*100%</f>
        <v>0.74090487164627239</v>
      </c>
      <c r="O249" s="9" t="str">
        <f>IF(Table1[[#This Row],[% Achievement]]&gt;=100%, "Achieved",
 IF(Table1[[#This Row],[% Achievement]]&gt;=50%, "Almost Achieve",
 IF(Table1[[#This Row],[% Achievement]]&gt;=0, "Needs Improvement",
 "Bad")))</f>
        <v>Almost Achieve</v>
      </c>
      <c r="P249" s="7">
        <f>Table1[[#This Row],[Net Sales Actual]] - Table1[[#This Row],[Net Sales Target]]</f>
        <v>-47702600</v>
      </c>
      <c r="Q249" s="7" t="str">
        <f>IF(Table1[[#This Row],[Profit]] &gt; 0, "Profit", "Loss")</f>
        <v>Loss</v>
      </c>
      <c r="R249" s="9">
        <f>Table1[[#This Row],[Salary Cost]]/Table1[[#This Row],[Net Sales Actual]]</f>
        <v>0.14757771800685726</v>
      </c>
      <c r="S249" s="9" t="str">
        <f>IF(Table1[[#This Row],[Salary Ratio]] &lt; 0.15, "Efficient",
 IF(Table1[[#This Row],[Salary Ratio]] &lt;= 0.25, "Needs Attention",
 "Too High"))</f>
        <v>Efficient</v>
      </c>
      <c r="T249" s="9">
        <f>Table1[[#This Row],[Profit (EBIT)]]/Table1[[#This Row],[Net Sales Actual]]</f>
        <v>-7.0852187051213961E-2</v>
      </c>
      <c r="U249" s="7" t="str">
        <f>IF(Table1[[#This Row],[Profit Ratio]] &gt; 0.15, "Healthy",
 IF(Table1[[#This Row],[Profit Ratio]] &gt;= 0.05, "Moderate",
 "Low"))</f>
        <v>Low</v>
      </c>
      <c r="V249" s="7">
        <f ca="1">DATEDIF(Table1[[#This Row],[Store Open Date]], TODAY(), "d")</f>
        <v>687</v>
      </c>
      <c r="W249" s="7">
        <f ca="1">INT(Table1[[#This Row],[Store Age (Days)]] / 30)</f>
        <v>22</v>
      </c>
      <c r="X249" s="7" t="str">
        <f ca="1">IF(Table1[[#This Row],[Store Age (Months)]] &lt; 12, "&lt;12",
 IF(Table1[[#This Row],[Store Age (Months)]] &lt; 24, "12–24",
 "&gt;24"))</f>
        <v>12–24</v>
      </c>
    </row>
    <row r="250" spans="1:24" x14ac:dyDescent="0.2">
      <c r="A250" s="4">
        <v>1</v>
      </c>
      <c r="B250" s="4" t="str">
        <f t="shared" si="3"/>
        <v>January</v>
      </c>
      <c r="C250" s="1" t="s">
        <v>257</v>
      </c>
      <c r="D250" s="1" t="s">
        <v>1177</v>
      </c>
      <c r="E250" s="1" t="s">
        <v>698</v>
      </c>
      <c r="F250" s="1" t="s">
        <v>905</v>
      </c>
      <c r="G250" s="1" t="s">
        <v>925</v>
      </c>
      <c r="H250" s="6">
        <v>44922</v>
      </c>
      <c r="I250" s="7">
        <v>235334607</v>
      </c>
      <c r="J250" s="7">
        <v>221090556</v>
      </c>
      <c r="K250" s="7">
        <v>37221237</v>
      </c>
      <c r="L250" s="7">
        <v>3364594</v>
      </c>
      <c r="M250" s="7">
        <f>Table1[[#This Row],[Profit (EBIT)]] * (1 - 11%)</f>
        <v>2994488.66</v>
      </c>
      <c r="N250" s="9">
        <f>Table1[[#This Row],[Net Sales Actual]]/Table1[[#This Row],[Net Sales Target]]*100%</f>
        <v>0.93947319868683832</v>
      </c>
      <c r="O250" s="9" t="str">
        <f>IF(Table1[[#This Row],[% Achievement]]&gt;=100%, "Achieved",
 IF(Table1[[#This Row],[% Achievement]]&gt;=50%, "Almost Achieve",
 IF(Table1[[#This Row],[% Achievement]]&gt;=0, "Needs Improvement",
 "Bad")))</f>
        <v>Almost Achieve</v>
      </c>
      <c r="P250" s="7">
        <f>Table1[[#This Row],[Net Sales Actual]] - Table1[[#This Row],[Net Sales Target]]</f>
        <v>-14244051</v>
      </c>
      <c r="Q250" s="7" t="str">
        <f>IF(Table1[[#This Row],[Profit]] &gt; 0, "Profit", "Loss")</f>
        <v>Profit</v>
      </c>
      <c r="R250" s="9">
        <f>Table1[[#This Row],[Salary Cost]]/Table1[[#This Row],[Net Sales Actual]]</f>
        <v>0.16835290332346897</v>
      </c>
      <c r="S250" s="9" t="str">
        <f>IF(Table1[[#This Row],[Salary Ratio]] &lt; 0.15, "Efficient",
 IF(Table1[[#This Row],[Salary Ratio]] &lt;= 0.25, "Needs Attention",
 "Too High"))</f>
        <v>Needs Attention</v>
      </c>
      <c r="T250" s="9">
        <f>Table1[[#This Row],[Profit (EBIT)]]/Table1[[#This Row],[Net Sales Actual]]</f>
        <v>1.5218171507967984E-2</v>
      </c>
      <c r="U250" s="7" t="str">
        <f>IF(Table1[[#This Row],[Profit Ratio]] &gt; 0.15, "Healthy",
 IF(Table1[[#This Row],[Profit Ratio]] &gt;= 0.05, "Moderate",
 "Low"))</f>
        <v>Low</v>
      </c>
      <c r="V250" s="7">
        <f ca="1">DATEDIF(Table1[[#This Row],[Store Open Date]], TODAY(), "d")</f>
        <v>1010</v>
      </c>
      <c r="W250" s="7">
        <f ca="1">INT(Table1[[#This Row],[Store Age (Days)]] / 30)</f>
        <v>33</v>
      </c>
      <c r="X250" s="7" t="str">
        <f ca="1">IF(Table1[[#This Row],[Store Age (Months)]] &lt; 12, "&lt;12",
 IF(Table1[[#This Row],[Store Age (Months)]] &lt; 24, "12–24",
 "&gt;24"))</f>
        <v>&gt;24</v>
      </c>
    </row>
    <row r="251" spans="1:24" x14ac:dyDescent="0.2">
      <c r="A251" s="4">
        <v>1</v>
      </c>
      <c r="B251" s="4" t="str">
        <f t="shared" si="3"/>
        <v>January</v>
      </c>
      <c r="C251" s="1" t="s">
        <v>258</v>
      </c>
      <c r="D251" s="1" t="s">
        <v>1178</v>
      </c>
      <c r="E251" s="1" t="s">
        <v>699</v>
      </c>
      <c r="F251" s="1" t="s">
        <v>905</v>
      </c>
      <c r="G251" s="1" t="s">
        <v>925</v>
      </c>
      <c r="H251" s="6">
        <v>44966</v>
      </c>
      <c r="I251" s="7">
        <v>113163400</v>
      </c>
      <c r="J251" s="7">
        <v>88817850</v>
      </c>
      <c r="K251" s="7">
        <v>11004750</v>
      </c>
      <c r="L251" s="7">
        <v>7383715.3000000045</v>
      </c>
      <c r="M251" s="7">
        <f>Table1[[#This Row],[Profit (EBIT)]] * (1 - 11%)</f>
        <v>6571506.6170000043</v>
      </c>
      <c r="N251" s="9">
        <f>Table1[[#This Row],[Net Sales Actual]]/Table1[[#This Row],[Net Sales Target]]*100%</f>
        <v>0.78486374569869766</v>
      </c>
      <c r="O251" s="9" t="str">
        <f>IF(Table1[[#This Row],[% Achievement]]&gt;=100%, "Achieved",
 IF(Table1[[#This Row],[% Achievement]]&gt;=50%, "Almost Achieve",
 IF(Table1[[#This Row],[% Achievement]]&gt;=0, "Needs Improvement",
 "Bad")))</f>
        <v>Almost Achieve</v>
      </c>
      <c r="P251" s="7">
        <f>Table1[[#This Row],[Net Sales Actual]] - Table1[[#This Row],[Net Sales Target]]</f>
        <v>-24345550</v>
      </c>
      <c r="Q251" s="7" t="str">
        <f>IF(Table1[[#This Row],[Profit]] &gt; 0, "Profit", "Loss")</f>
        <v>Profit</v>
      </c>
      <c r="R251" s="9">
        <f>Table1[[#This Row],[Salary Cost]]/Table1[[#This Row],[Net Sales Actual]]</f>
        <v>0.12390245879628926</v>
      </c>
      <c r="S251" s="9" t="str">
        <f>IF(Table1[[#This Row],[Salary Ratio]] &lt; 0.15, "Efficient",
 IF(Table1[[#This Row],[Salary Ratio]] &lt;= 0.25, "Needs Attention",
 "Too High"))</f>
        <v>Efficient</v>
      </c>
      <c r="T251" s="9">
        <f>Table1[[#This Row],[Profit (EBIT)]]/Table1[[#This Row],[Net Sales Actual]]</f>
        <v>8.3133236168180205E-2</v>
      </c>
      <c r="U251" s="7" t="str">
        <f>IF(Table1[[#This Row],[Profit Ratio]] &gt; 0.15, "Healthy",
 IF(Table1[[#This Row],[Profit Ratio]] &gt;= 0.05, "Moderate",
 "Low"))</f>
        <v>Moderate</v>
      </c>
      <c r="V251" s="7">
        <f ca="1">DATEDIF(Table1[[#This Row],[Store Open Date]], TODAY(), "d")</f>
        <v>966</v>
      </c>
      <c r="W251" s="7">
        <f ca="1">INT(Table1[[#This Row],[Store Age (Days)]] / 30)</f>
        <v>32</v>
      </c>
      <c r="X251" s="7" t="str">
        <f ca="1">IF(Table1[[#This Row],[Store Age (Months)]] &lt; 12, "&lt;12",
 IF(Table1[[#This Row],[Store Age (Months)]] &lt; 24, "12–24",
 "&gt;24"))</f>
        <v>&gt;24</v>
      </c>
    </row>
    <row r="252" spans="1:24" x14ac:dyDescent="0.2">
      <c r="A252" s="4">
        <v>1</v>
      </c>
      <c r="B252" s="4" t="str">
        <f t="shared" si="3"/>
        <v>January</v>
      </c>
      <c r="C252" s="1" t="s">
        <v>259</v>
      </c>
      <c r="D252" s="1" t="s">
        <v>1179</v>
      </c>
      <c r="E252" s="1" t="s">
        <v>700</v>
      </c>
      <c r="F252" s="1" t="s">
        <v>905</v>
      </c>
      <c r="G252" s="1" t="s">
        <v>925</v>
      </c>
      <c r="H252" s="6">
        <v>44987</v>
      </c>
      <c r="I252" s="7">
        <v>135321200</v>
      </c>
      <c r="J252" s="7">
        <v>103350750</v>
      </c>
      <c r="K252" s="7">
        <v>15910406.75</v>
      </c>
      <c r="L252" s="7">
        <v>-30119585.390000008</v>
      </c>
      <c r="M252" s="7">
        <f>Table1[[#This Row],[Profit (EBIT)]] * (1 - 11%)</f>
        <v>-26806430.997100007</v>
      </c>
      <c r="N252" s="9">
        <f>Table1[[#This Row],[Net Sales Actual]]/Table1[[#This Row],[Net Sales Target]]*100%</f>
        <v>0.76374396620780782</v>
      </c>
      <c r="O252" s="9" t="str">
        <f>IF(Table1[[#This Row],[% Achievement]]&gt;=100%, "Achieved",
 IF(Table1[[#This Row],[% Achievement]]&gt;=50%, "Almost Achieve",
 IF(Table1[[#This Row],[% Achievement]]&gt;=0, "Needs Improvement",
 "Bad")))</f>
        <v>Almost Achieve</v>
      </c>
      <c r="P252" s="7">
        <f>Table1[[#This Row],[Net Sales Actual]] - Table1[[#This Row],[Net Sales Target]]</f>
        <v>-31970450</v>
      </c>
      <c r="Q252" s="7" t="str">
        <f>IF(Table1[[#This Row],[Profit]] &gt; 0, "Profit", "Loss")</f>
        <v>Loss</v>
      </c>
      <c r="R252" s="9">
        <f>Table1[[#This Row],[Salary Cost]]/Table1[[#This Row],[Net Sales Actual]]</f>
        <v>0.15394573092115926</v>
      </c>
      <c r="S252" s="9" t="str">
        <f>IF(Table1[[#This Row],[Salary Ratio]] &lt; 0.15, "Efficient",
 IF(Table1[[#This Row],[Salary Ratio]] &lt;= 0.25, "Needs Attention",
 "Too High"))</f>
        <v>Needs Attention</v>
      </c>
      <c r="T252" s="9">
        <f>Table1[[#This Row],[Profit (EBIT)]]/Table1[[#This Row],[Net Sales Actual]]</f>
        <v>-0.29143073843199019</v>
      </c>
      <c r="U252" s="7" t="str">
        <f>IF(Table1[[#This Row],[Profit Ratio]] &gt; 0.15, "Healthy",
 IF(Table1[[#This Row],[Profit Ratio]] &gt;= 0.05, "Moderate",
 "Low"))</f>
        <v>Low</v>
      </c>
      <c r="V252" s="7">
        <f ca="1">DATEDIF(Table1[[#This Row],[Store Open Date]], TODAY(), "d")</f>
        <v>945</v>
      </c>
      <c r="W252" s="7">
        <f ca="1">INT(Table1[[#This Row],[Store Age (Days)]] / 30)</f>
        <v>31</v>
      </c>
      <c r="X252" s="7" t="str">
        <f ca="1">IF(Table1[[#This Row],[Store Age (Months)]] &lt; 12, "&lt;12",
 IF(Table1[[#This Row],[Store Age (Months)]] &lt; 24, "12–24",
 "&gt;24"))</f>
        <v>&gt;24</v>
      </c>
    </row>
    <row r="253" spans="1:24" x14ac:dyDescent="0.2">
      <c r="A253" s="4">
        <v>1</v>
      </c>
      <c r="B253" s="4" t="str">
        <f t="shared" si="3"/>
        <v>January</v>
      </c>
      <c r="C253" s="1" t="s">
        <v>260</v>
      </c>
      <c r="D253" s="1" t="s">
        <v>1180</v>
      </c>
      <c r="E253" s="1" t="s">
        <v>701</v>
      </c>
      <c r="F253" s="1" t="s">
        <v>905</v>
      </c>
      <c r="G253" s="1" t="s">
        <v>925</v>
      </c>
      <c r="H253" s="6">
        <v>45016</v>
      </c>
      <c r="I253" s="7">
        <v>180336400</v>
      </c>
      <c r="J253" s="7">
        <v>146281200</v>
      </c>
      <c r="K253" s="7">
        <v>21674959.41</v>
      </c>
      <c r="L253" s="7">
        <v>8834362.6000000145</v>
      </c>
      <c r="M253" s="7">
        <f>Table1[[#This Row],[Profit (EBIT)]] * (1 - 11%)</f>
        <v>7862582.7140000127</v>
      </c>
      <c r="N253" s="9">
        <f>Table1[[#This Row],[Net Sales Actual]]/Table1[[#This Row],[Net Sales Target]]*100%</f>
        <v>0.8111573703367706</v>
      </c>
      <c r="O253" s="9" t="str">
        <f>IF(Table1[[#This Row],[% Achievement]]&gt;=100%, "Achieved",
 IF(Table1[[#This Row],[% Achievement]]&gt;=50%, "Almost Achieve",
 IF(Table1[[#This Row],[% Achievement]]&gt;=0, "Needs Improvement",
 "Bad")))</f>
        <v>Almost Achieve</v>
      </c>
      <c r="P253" s="7">
        <f>Table1[[#This Row],[Net Sales Actual]] - Table1[[#This Row],[Net Sales Target]]</f>
        <v>-34055200</v>
      </c>
      <c r="Q253" s="7" t="str">
        <f>IF(Table1[[#This Row],[Profit]] &gt; 0, "Profit", "Loss")</f>
        <v>Profit</v>
      </c>
      <c r="R253" s="9">
        <f>Table1[[#This Row],[Salary Cost]]/Table1[[#This Row],[Net Sales Actual]]</f>
        <v>0.14817324037538659</v>
      </c>
      <c r="S253" s="9" t="str">
        <f>IF(Table1[[#This Row],[Salary Ratio]] &lt; 0.15, "Efficient",
 IF(Table1[[#This Row],[Salary Ratio]] &lt;= 0.25, "Needs Attention",
 "Too High"))</f>
        <v>Efficient</v>
      </c>
      <c r="T253" s="9">
        <f>Table1[[#This Row],[Profit (EBIT)]]/Table1[[#This Row],[Net Sales Actual]]</f>
        <v>6.039301427661254E-2</v>
      </c>
      <c r="U253" s="7" t="str">
        <f>IF(Table1[[#This Row],[Profit Ratio]] &gt; 0.15, "Healthy",
 IF(Table1[[#This Row],[Profit Ratio]] &gt;= 0.05, "Moderate",
 "Low"))</f>
        <v>Moderate</v>
      </c>
      <c r="V253" s="7">
        <f ca="1">DATEDIF(Table1[[#This Row],[Store Open Date]], TODAY(), "d")</f>
        <v>916</v>
      </c>
      <c r="W253" s="7">
        <f ca="1">INT(Table1[[#This Row],[Store Age (Days)]] / 30)</f>
        <v>30</v>
      </c>
      <c r="X253" s="7" t="str">
        <f ca="1">IF(Table1[[#This Row],[Store Age (Months)]] &lt; 12, "&lt;12",
 IF(Table1[[#This Row],[Store Age (Months)]] &lt; 24, "12–24",
 "&gt;24"))</f>
        <v>&gt;24</v>
      </c>
    </row>
    <row r="254" spans="1:24" x14ac:dyDescent="0.2">
      <c r="A254" s="4">
        <v>1</v>
      </c>
      <c r="B254" s="4" t="str">
        <f t="shared" si="3"/>
        <v>January</v>
      </c>
      <c r="C254" s="1" t="s">
        <v>261</v>
      </c>
      <c r="D254" s="1" t="s">
        <v>1181</v>
      </c>
      <c r="E254" s="1" t="s">
        <v>702</v>
      </c>
      <c r="F254" s="1" t="s">
        <v>905</v>
      </c>
      <c r="G254" s="1" t="s">
        <v>925</v>
      </c>
      <c r="H254" s="6">
        <v>45045</v>
      </c>
      <c r="I254" s="7">
        <v>86714100</v>
      </c>
      <c r="J254" s="7">
        <v>53927500</v>
      </c>
      <c r="K254" s="7">
        <v>9977250.1999999993</v>
      </c>
      <c r="L254" s="7">
        <v>-14200451.169999998</v>
      </c>
      <c r="M254" s="7">
        <f>Table1[[#This Row],[Profit (EBIT)]] * (1 - 11%)</f>
        <v>-12638401.541299999</v>
      </c>
      <c r="N254" s="9">
        <f>Table1[[#This Row],[Net Sales Actual]]/Table1[[#This Row],[Net Sales Target]]*100%</f>
        <v>0.62190001395390138</v>
      </c>
      <c r="O254" s="9" t="str">
        <f>IF(Table1[[#This Row],[% Achievement]]&gt;=100%, "Achieved",
 IF(Table1[[#This Row],[% Achievement]]&gt;=50%, "Almost Achieve",
 IF(Table1[[#This Row],[% Achievement]]&gt;=0, "Needs Improvement",
 "Bad")))</f>
        <v>Almost Achieve</v>
      </c>
      <c r="P254" s="7">
        <f>Table1[[#This Row],[Net Sales Actual]] - Table1[[#This Row],[Net Sales Target]]</f>
        <v>-32786600</v>
      </c>
      <c r="Q254" s="7" t="str">
        <f>IF(Table1[[#This Row],[Profit]] &gt; 0, "Profit", "Loss")</f>
        <v>Loss</v>
      </c>
      <c r="R254" s="9">
        <f>Table1[[#This Row],[Salary Cost]]/Table1[[#This Row],[Net Sales Actual]]</f>
        <v>0.18501228872096795</v>
      </c>
      <c r="S254" s="9" t="str">
        <f>IF(Table1[[#This Row],[Salary Ratio]] &lt; 0.15, "Efficient",
 IF(Table1[[#This Row],[Salary Ratio]] &lt;= 0.25, "Needs Attention",
 "Too High"))</f>
        <v>Needs Attention</v>
      </c>
      <c r="T254" s="9">
        <f>Table1[[#This Row],[Profit (EBIT)]]/Table1[[#This Row],[Net Sales Actual]]</f>
        <v>-0.26332485596402572</v>
      </c>
      <c r="U254" s="7" t="str">
        <f>IF(Table1[[#This Row],[Profit Ratio]] &gt; 0.15, "Healthy",
 IF(Table1[[#This Row],[Profit Ratio]] &gt;= 0.05, "Moderate",
 "Low"))</f>
        <v>Low</v>
      </c>
      <c r="V254" s="7">
        <f ca="1">DATEDIF(Table1[[#This Row],[Store Open Date]], TODAY(), "d")</f>
        <v>887</v>
      </c>
      <c r="W254" s="7">
        <f ca="1">INT(Table1[[#This Row],[Store Age (Days)]] / 30)</f>
        <v>29</v>
      </c>
      <c r="X254" s="7" t="str">
        <f ca="1">IF(Table1[[#This Row],[Store Age (Months)]] &lt; 12, "&lt;12",
 IF(Table1[[#This Row],[Store Age (Months)]] &lt; 24, "12–24",
 "&gt;24"))</f>
        <v>&gt;24</v>
      </c>
    </row>
    <row r="255" spans="1:24" x14ac:dyDescent="0.2">
      <c r="A255" s="4">
        <v>1</v>
      </c>
      <c r="B255" s="4" t="str">
        <f t="shared" si="3"/>
        <v>January</v>
      </c>
      <c r="C255" s="1" t="s">
        <v>262</v>
      </c>
      <c r="D255" s="1" t="s">
        <v>1182</v>
      </c>
      <c r="E255" s="1" t="s">
        <v>703</v>
      </c>
      <c r="F255" s="1" t="s">
        <v>905</v>
      </c>
      <c r="G255" s="1" t="s">
        <v>925</v>
      </c>
      <c r="H255" s="6">
        <v>45149</v>
      </c>
      <c r="I255" s="7">
        <v>108387500</v>
      </c>
      <c r="J255" s="7">
        <v>79285000</v>
      </c>
      <c r="K255" s="7">
        <v>14661056.74</v>
      </c>
      <c r="L255" s="7">
        <v>-12387125.499999991</v>
      </c>
      <c r="M255" s="7">
        <f>Table1[[#This Row],[Profit (EBIT)]] * (1 - 11%)</f>
        <v>-11024541.694999991</v>
      </c>
      <c r="N255" s="9">
        <f>Table1[[#This Row],[Net Sales Actual]]/Table1[[#This Row],[Net Sales Target]]*100%</f>
        <v>0.73149579056625536</v>
      </c>
      <c r="O255" s="9" t="str">
        <f>IF(Table1[[#This Row],[% Achievement]]&gt;=100%, "Achieved",
 IF(Table1[[#This Row],[% Achievement]]&gt;=50%, "Almost Achieve",
 IF(Table1[[#This Row],[% Achievement]]&gt;=0, "Needs Improvement",
 "Bad")))</f>
        <v>Almost Achieve</v>
      </c>
      <c r="P255" s="7">
        <f>Table1[[#This Row],[Net Sales Actual]] - Table1[[#This Row],[Net Sales Target]]</f>
        <v>-29102500</v>
      </c>
      <c r="Q255" s="7" t="str">
        <f>IF(Table1[[#This Row],[Profit]] &gt; 0, "Profit", "Loss")</f>
        <v>Loss</v>
      </c>
      <c r="R255" s="9">
        <f>Table1[[#This Row],[Salary Cost]]/Table1[[#This Row],[Net Sales Actual]]</f>
        <v>0.18491589506211767</v>
      </c>
      <c r="S255" s="9" t="str">
        <f>IF(Table1[[#This Row],[Salary Ratio]] &lt; 0.15, "Efficient",
 IF(Table1[[#This Row],[Salary Ratio]] &lt;= 0.25, "Needs Attention",
 "Too High"))</f>
        <v>Needs Attention</v>
      </c>
      <c r="T255" s="9">
        <f>Table1[[#This Row],[Profit (EBIT)]]/Table1[[#This Row],[Net Sales Actual]]</f>
        <v>-0.1562354228416471</v>
      </c>
      <c r="U255" s="7" t="str">
        <f>IF(Table1[[#This Row],[Profit Ratio]] &gt; 0.15, "Healthy",
 IF(Table1[[#This Row],[Profit Ratio]] &gt;= 0.05, "Moderate",
 "Low"))</f>
        <v>Low</v>
      </c>
      <c r="V255" s="7">
        <f ca="1">DATEDIF(Table1[[#This Row],[Store Open Date]], TODAY(), "d")</f>
        <v>783</v>
      </c>
      <c r="W255" s="7">
        <f ca="1">INT(Table1[[#This Row],[Store Age (Days)]] / 30)</f>
        <v>26</v>
      </c>
      <c r="X255" s="7" t="str">
        <f ca="1">IF(Table1[[#This Row],[Store Age (Months)]] &lt; 12, "&lt;12",
 IF(Table1[[#This Row],[Store Age (Months)]] &lt; 24, "12–24",
 "&gt;24"))</f>
        <v>&gt;24</v>
      </c>
    </row>
    <row r="256" spans="1:24" x14ac:dyDescent="0.2">
      <c r="A256" s="4">
        <v>1</v>
      </c>
      <c r="B256" s="4" t="str">
        <f t="shared" si="3"/>
        <v>January</v>
      </c>
      <c r="C256" s="1" t="s">
        <v>263</v>
      </c>
      <c r="D256" s="1" t="s">
        <v>1183</v>
      </c>
      <c r="E256" s="1" t="s">
        <v>704</v>
      </c>
      <c r="F256" s="1" t="s">
        <v>905</v>
      </c>
      <c r="G256" s="1" t="s">
        <v>925</v>
      </c>
      <c r="H256" s="6">
        <v>45100</v>
      </c>
      <c r="I256" s="7">
        <v>108438700</v>
      </c>
      <c r="J256" s="7">
        <v>74983290</v>
      </c>
      <c r="K256" s="7">
        <v>13299809.5</v>
      </c>
      <c r="L256" s="7">
        <v>-680935.67000000179</v>
      </c>
      <c r="M256" s="7">
        <f>Table1[[#This Row],[Profit (EBIT)]] * (1 - 11%)</f>
        <v>-606032.74630000163</v>
      </c>
      <c r="N256" s="9">
        <f>Table1[[#This Row],[Net Sales Actual]]/Table1[[#This Row],[Net Sales Target]]*100%</f>
        <v>0.69148090119117989</v>
      </c>
      <c r="O256" s="9" t="str">
        <f>IF(Table1[[#This Row],[% Achievement]]&gt;=100%, "Achieved",
 IF(Table1[[#This Row],[% Achievement]]&gt;=50%, "Almost Achieve",
 IF(Table1[[#This Row],[% Achievement]]&gt;=0, "Needs Improvement",
 "Bad")))</f>
        <v>Almost Achieve</v>
      </c>
      <c r="P256" s="7">
        <f>Table1[[#This Row],[Net Sales Actual]] - Table1[[#This Row],[Net Sales Target]]</f>
        <v>-33455410</v>
      </c>
      <c r="Q256" s="7" t="str">
        <f>IF(Table1[[#This Row],[Profit]] &gt; 0, "Profit", "Loss")</f>
        <v>Loss</v>
      </c>
      <c r="R256" s="9">
        <f>Table1[[#This Row],[Salary Cost]]/Table1[[#This Row],[Net Sales Actual]]</f>
        <v>0.17737031143872187</v>
      </c>
      <c r="S256" s="9" t="str">
        <f>IF(Table1[[#This Row],[Salary Ratio]] &lt; 0.15, "Efficient",
 IF(Table1[[#This Row],[Salary Ratio]] &lt;= 0.25, "Needs Attention",
 "Too High"))</f>
        <v>Needs Attention</v>
      </c>
      <c r="T256" s="9">
        <f>Table1[[#This Row],[Profit (EBIT)]]/Table1[[#This Row],[Net Sales Actual]]</f>
        <v>-9.0811655503513083E-3</v>
      </c>
      <c r="U256" s="7" t="str">
        <f>IF(Table1[[#This Row],[Profit Ratio]] &gt; 0.15, "Healthy",
 IF(Table1[[#This Row],[Profit Ratio]] &gt;= 0.05, "Moderate",
 "Low"))</f>
        <v>Low</v>
      </c>
      <c r="V256" s="7">
        <f ca="1">DATEDIF(Table1[[#This Row],[Store Open Date]], TODAY(), "d")</f>
        <v>832</v>
      </c>
      <c r="W256" s="7">
        <f ca="1">INT(Table1[[#This Row],[Store Age (Days)]] / 30)</f>
        <v>27</v>
      </c>
      <c r="X256" s="7" t="str">
        <f ca="1">IF(Table1[[#This Row],[Store Age (Months)]] &lt; 12, "&lt;12",
 IF(Table1[[#This Row],[Store Age (Months)]] &lt; 24, "12–24",
 "&gt;24"))</f>
        <v>&gt;24</v>
      </c>
    </row>
    <row r="257" spans="1:24" x14ac:dyDescent="0.2">
      <c r="A257" s="4">
        <v>1</v>
      </c>
      <c r="B257" s="4" t="str">
        <f t="shared" si="3"/>
        <v>January</v>
      </c>
      <c r="C257" s="1" t="s">
        <v>264</v>
      </c>
      <c r="D257" s="1" t="s">
        <v>1184</v>
      </c>
      <c r="E257" s="1" t="s">
        <v>705</v>
      </c>
      <c r="F257" s="1" t="s">
        <v>905</v>
      </c>
      <c r="G257" s="1" t="s">
        <v>925</v>
      </c>
      <c r="H257" s="6">
        <v>45159</v>
      </c>
      <c r="I257" s="7">
        <v>254715000</v>
      </c>
      <c r="J257" s="7">
        <v>230983550</v>
      </c>
      <c r="K257" s="7">
        <v>26694692.52</v>
      </c>
      <c r="L257" s="7">
        <v>41356942.690000013</v>
      </c>
      <c r="M257" s="7">
        <f>Table1[[#This Row],[Profit (EBIT)]] * (1 - 11%)</f>
        <v>36807678.994100012</v>
      </c>
      <c r="N257" s="9">
        <f>Table1[[#This Row],[Net Sales Actual]]/Table1[[#This Row],[Net Sales Target]]*100%</f>
        <v>0.90683136054021163</v>
      </c>
      <c r="O257" s="9" t="str">
        <f>IF(Table1[[#This Row],[% Achievement]]&gt;=100%, "Achieved",
 IF(Table1[[#This Row],[% Achievement]]&gt;=50%, "Almost Achieve",
 IF(Table1[[#This Row],[% Achievement]]&gt;=0, "Needs Improvement",
 "Bad")))</f>
        <v>Almost Achieve</v>
      </c>
      <c r="P257" s="7">
        <f>Table1[[#This Row],[Net Sales Actual]] - Table1[[#This Row],[Net Sales Target]]</f>
        <v>-23731450</v>
      </c>
      <c r="Q257" s="7" t="str">
        <f>IF(Table1[[#This Row],[Profit]] &gt; 0, "Profit", "Loss")</f>
        <v>Profit</v>
      </c>
      <c r="R257" s="9">
        <f>Table1[[#This Row],[Salary Cost]]/Table1[[#This Row],[Net Sales Actual]]</f>
        <v>0.11556966944182821</v>
      </c>
      <c r="S257" s="9" t="str">
        <f>IF(Table1[[#This Row],[Salary Ratio]] &lt; 0.15, "Efficient",
 IF(Table1[[#This Row],[Salary Ratio]] &lt;= 0.25, "Needs Attention",
 "Too High"))</f>
        <v>Efficient</v>
      </c>
      <c r="T257" s="9">
        <f>Table1[[#This Row],[Profit (EBIT)]]/Table1[[#This Row],[Net Sales Actual]]</f>
        <v>0.17904713426562199</v>
      </c>
      <c r="U257" s="7" t="str">
        <f>IF(Table1[[#This Row],[Profit Ratio]] &gt; 0.15, "Healthy",
 IF(Table1[[#This Row],[Profit Ratio]] &gt;= 0.05, "Moderate",
 "Low"))</f>
        <v>Healthy</v>
      </c>
      <c r="V257" s="7">
        <f ca="1">DATEDIF(Table1[[#This Row],[Store Open Date]], TODAY(), "d")</f>
        <v>773</v>
      </c>
      <c r="W257" s="7">
        <f ca="1">INT(Table1[[#This Row],[Store Age (Days)]] / 30)</f>
        <v>25</v>
      </c>
      <c r="X257" s="7" t="str">
        <f ca="1">IF(Table1[[#This Row],[Store Age (Months)]] &lt; 12, "&lt;12",
 IF(Table1[[#This Row],[Store Age (Months)]] &lt; 24, "12–24",
 "&gt;24"))</f>
        <v>&gt;24</v>
      </c>
    </row>
    <row r="258" spans="1:24" x14ac:dyDescent="0.2">
      <c r="A258" s="4">
        <v>1</v>
      </c>
      <c r="B258" s="4" t="str">
        <f t="shared" si="3"/>
        <v>January</v>
      </c>
      <c r="C258" s="1" t="s">
        <v>265</v>
      </c>
      <c r="D258" s="1" t="s">
        <v>1185</v>
      </c>
      <c r="E258" s="1" t="s">
        <v>706</v>
      </c>
      <c r="F258" s="1" t="s">
        <v>906</v>
      </c>
      <c r="G258" s="1" t="s">
        <v>925</v>
      </c>
      <c r="H258" s="6">
        <v>45100</v>
      </c>
      <c r="I258" s="7">
        <v>125000000</v>
      </c>
      <c r="J258" s="7">
        <v>107684200</v>
      </c>
      <c r="K258" s="7">
        <v>13870809.65</v>
      </c>
      <c r="L258" s="7">
        <v>-4618890.9999999944</v>
      </c>
      <c r="M258" s="7">
        <f>Table1[[#This Row],[Profit (EBIT)]] * (1 - 11%)</f>
        <v>-4110812.9899999951</v>
      </c>
      <c r="N258" s="9">
        <f>Table1[[#This Row],[Net Sales Actual]]/Table1[[#This Row],[Net Sales Target]]*100%</f>
        <v>0.86147359999999995</v>
      </c>
      <c r="O258" s="9" t="str">
        <f>IF(Table1[[#This Row],[% Achievement]]&gt;=100%, "Achieved",
 IF(Table1[[#This Row],[% Achievement]]&gt;=50%, "Almost Achieve",
 IF(Table1[[#This Row],[% Achievement]]&gt;=0, "Needs Improvement",
 "Bad")))</f>
        <v>Almost Achieve</v>
      </c>
      <c r="P258" s="7">
        <f>Table1[[#This Row],[Net Sales Actual]] - Table1[[#This Row],[Net Sales Target]]</f>
        <v>-17315800</v>
      </c>
      <c r="Q258" s="7" t="str">
        <f>IF(Table1[[#This Row],[Profit]] &gt; 0, "Profit", "Loss")</f>
        <v>Loss</v>
      </c>
      <c r="R258" s="9">
        <f>Table1[[#This Row],[Salary Cost]]/Table1[[#This Row],[Net Sales Actual]]</f>
        <v>0.12881007287977253</v>
      </c>
      <c r="S258" s="9" t="str">
        <f>IF(Table1[[#This Row],[Salary Ratio]] &lt; 0.15, "Efficient",
 IF(Table1[[#This Row],[Salary Ratio]] &lt;= 0.25, "Needs Attention",
 "Too High"))</f>
        <v>Efficient</v>
      </c>
      <c r="T258" s="9">
        <f>Table1[[#This Row],[Profit (EBIT)]]/Table1[[#This Row],[Net Sales Actual]]</f>
        <v>-4.2892931367832926E-2</v>
      </c>
      <c r="U258" s="7" t="str">
        <f>IF(Table1[[#This Row],[Profit Ratio]] &gt; 0.15, "Healthy",
 IF(Table1[[#This Row],[Profit Ratio]] &gt;= 0.05, "Moderate",
 "Low"))</f>
        <v>Low</v>
      </c>
      <c r="V258" s="7">
        <f ca="1">DATEDIF(Table1[[#This Row],[Store Open Date]], TODAY(), "d")</f>
        <v>832</v>
      </c>
      <c r="W258" s="7">
        <f ca="1">INT(Table1[[#This Row],[Store Age (Days)]] / 30)</f>
        <v>27</v>
      </c>
      <c r="X258" s="7" t="str">
        <f ca="1">IF(Table1[[#This Row],[Store Age (Months)]] &lt; 12, "&lt;12",
 IF(Table1[[#This Row],[Store Age (Months)]] &lt; 24, "12–24",
 "&gt;24"))</f>
        <v>&gt;24</v>
      </c>
    </row>
    <row r="259" spans="1:24" x14ac:dyDescent="0.2">
      <c r="A259" s="4">
        <v>1</v>
      </c>
      <c r="B259" s="4" t="str">
        <f t="shared" ref="B259:B322" si="4">TEXT(DATE(2024, A259, 1), "mmmm")</f>
        <v>January</v>
      </c>
      <c r="C259" s="1" t="s">
        <v>266</v>
      </c>
      <c r="D259" s="1" t="s">
        <v>1186</v>
      </c>
      <c r="E259" s="1" t="s">
        <v>707</v>
      </c>
      <c r="F259" s="1" t="s">
        <v>905</v>
      </c>
      <c r="G259" s="1" t="s">
        <v>925</v>
      </c>
      <c r="H259" s="6">
        <v>45114</v>
      </c>
      <c r="I259" s="7">
        <v>166744000</v>
      </c>
      <c r="J259" s="7">
        <v>151773750</v>
      </c>
      <c r="K259" s="7">
        <v>19558326.989999998</v>
      </c>
      <c r="L259" s="7">
        <v>250936.64000002295</v>
      </c>
      <c r="M259" s="7">
        <f>Table1[[#This Row],[Profit (EBIT)]] * (1 - 11%)</f>
        <v>223333.60960002043</v>
      </c>
      <c r="N259" s="9">
        <f>Table1[[#This Row],[Net Sales Actual]]/Table1[[#This Row],[Net Sales Target]]*100%</f>
        <v>0.91022015784675914</v>
      </c>
      <c r="O259" s="9" t="str">
        <f>IF(Table1[[#This Row],[% Achievement]]&gt;=100%, "Achieved",
 IF(Table1[[#This Row],[% Achievement]]&gt;=50%, "Almost Achieve",
 IF(Table1[[#This Row],[% Achievement]]&gt;=0, "Needs Improvement",
 "Bad")))</f>
        <v>Almost Achieve</v>
      </c>
      <c r="P259" s="7">
        <f>Table1[[#This Row],[Net Sales Actual]] - Table1[[#This Row],[Net Sales Target]]</f>
        <v>-14970250</v>
      </c>
      <c r="Q259" s="7" t="str">
        <f>IF(Table1[[#This Row],[Profit]] &gt; 0, "Profit", "Loss")</f>
        <v>Profit</v>
      </c>
      <c r="R259" s="9">
        <f>Table1[[#This Row],[Salary Cost]]/Table1[[#This Row],[Net Sales Actual]]</f>
        <v>0.1288650177649297</v>
      </c>
      <c r="S259" s="9" t="str">
        <f>IF(Table1[[#This Row],[Salary Ratio]] &lt; 0.15, "Efficient",
 IF(Table1[[#This Row],[Salary Ratio]] &lt;= 0.25, "Needs Attention",
 "Too High"))</f>
        <v>Efficient</v>
      </c>
      <c r="T259" s="9">
        <f>Table1[[#This Row],[Profit (EBIT)]]/Table1[[#This Row],[Net Sales Actual]]</f>
        <v>1.6533599519022422E-3</v>
      </c>
      <c r="U259" s="7" t="str">
        <f>IF(Table1[[#This Row],[Profit Ratio]] &gt; 0.15, "Healthy",
 IF(Table1[[#This Row],[Profit Ratio]] &gt;= 0.05, "Moderate",
 "Low"))</f>
        <v>Low</v>
      </c>
      <c r="V259" s="7">
        <f ca="1">DATEDIF(Table1[[#This Row],[Store Open Date]], TODAY(), "d")</f>
        <v>818</v>
      </c>
      <c r="W259" s="7">
        <f ca="1">INT(Table1[[#This Row],[Store Age (Days)]] / 30)</f>
        <v>27</v>
      </c>
      <c r="X259" s="7" t="str">
        <f ca="1">IF(Table1[[#This Row],[Store Age (Months)]] &lt; 12, "&lt;12",
 IF(Table1[[#This Row],[Store Age (Months)]] &lt; 24, "12–24",
 "&gt;24"))</f>
        <v>&gt;24</v>
      </c>
    </row>
    <row r="260" spans="1:24" x14ac:dyDescent="0.2">
      <c r="A260" s="4">
        <v>1</v>
      </c>
      <c r="B260" s="4" t="str">
        <f t="shared" si="4"/>
        <v>January</v>
      </c>
      <c r="C260" s="1" t="s">
        <v>267</v>
      </c>
      <c r="D260" s="1" t="s">
        <v>1187</v>
      </c>
      <c r="E260" s="1" t="s">
        <v>708</v>
      </c>
      <c r="F260" s="1" t="s">
        <v>907</v>
      </c>
      <c r="G260" s="1" t="s">
        <v>925</v>
      </c>
      <c r="H260" s="6">
        <v>45253</v>
      </c>
      <c r="I260" s="7">
        <v>123000000</v>
      </c>
      <c r="J260" s="7">
        <v>112620000</v>
      </c>
      <c r="K260" s="7">
        <v>14631899.42</v>
      </c>
      <c r="L260" s="7">
        <v>-2633514.7600000054</v>
      </c>
      <c r="M260" s="7">
        <f>Table1[[#This Row],[Profit (EBIT)]] * (1 - 11%)</f>
        <v>-2343828.1364000048</v>
      </c>
      <c r="N260" s="9">
        <f>Table1[[#This Row],[Net Sales Actual]]/Table1[[#This Row],[Net Sales Target]]*100%</f>
        <v>0.91560975609756101</v>
      </c>
      <c r="O260" s="9" t="str">
        <f>IF(Table1[[#This Row],[% Achievement]]&gt;=100%, "Achieved",
 IF(Table1[[#This Row],[% Achievement]]&gt;=50%, "Almost Achieve",
 IF(Table1[[#This Row],[% Achievement]]&gt;=0, "Needs Improvement",
 "Bad")))</f>
        <v>Almost Achieve</v>
      </c>
      <c r="P260" s="7">
        <f>Table1[[#This Row],[Net Sales Actual]] - Table1[[#This Row],[Net Sales Target]]</f>
        <v>-10380000</v>
      </c>
      <c r="Q260" s="7" t="str">
        <f>IF(Table1[[#This Row],[Profit]] &gt; 0, "Profit", "Loss")</f>
        <v>Loss</v>
      </c>
      <c r="R260" s="9">
        <f>Table1[[#This Row],[Salary Cost]]/Table1[[#This Row],[Net Sales Actual]]</f>
        <v>0.129922743917599</v>
      </c>
      <c r="S260" s="9" t="str">
        <f>IF(Table1[[#This Row],[Salary Ratio]] &lt; 0.15, "Efficient",
 IF(Table1[[#This Row],[Salary Ratio]] &lt;= 0.25, "Needs Attention",
 "Too High"))</f>
        <v>Efficient</v>
      </c>
      <c r="T260" s="9">
        <f>Table1[[#This Row],[Profit (EBIT)]]/Table1[[#This Row],[Net Sales Actual]]</f>
        <v>-2.3384077073344035E-2</v>
      </c>
      <c r="U260" s="7" t="str">
        <f>IF(Table1[[#This Row],[Profit Ratio]] &gt; 0.15, "Healthy",
 IF(Table1[[#This Row],[Profit Ratio]] &gt;= 0.05, "Moderate",
 "Low"))</f>
        <v>Low</v>
      </c>
      <c r="V260" s="7">
        <f ca="1">DATEDIF(Table1[[#This Row],[Store Open Date]], TODAY(), "d")</f>
        <v>679</v>
      </c>
      <c r="W260" s="7">
        <f ca="1">INT(Table1[[#This Row],[Store Age (Days)]] / 30)</f>
        <v>22</v>
      </c>
      <c r="X260" s="7" t="str">
        <f ca="1">IF(Table1[[#This Row],[Store Age (Months)]] &lt; 12, "&lt;12",
 IF(Table1[[#This Row],[Store Age (Months)]] &lt; 24, "12–24",
 "&gt;24"))</f>
        <v>12–24</v>
      </c>
    </row>
    <row r="261" spans="1:24" x14ac:dyDescent="0.2">
      <c r="A261" s="4">
        <v>1</v>
      </c>
      <c r="B261" s="4" t="str">
        <f t="shared" si="4"/>
        <v>January</v>
      </c>
      <c r="C261" s="1" t="s">
        <v>268</v>
      </c>
      <c r="D261" s="1" t="s">
        <v>1188</v>
      </c>
      <c r="E261" s="1" t="s">
        <v>709</v>
      </c>
      <c r="F261" s="1" t="s">
        <v>907</v>
      </c>
      <c r="G261" s="1" t="s">
        <v>925</v>
      </c>
      <c r="H261" s="6">
        <v>45212</v>
      </c>
      <c r="I261" s="7">
        <v>120000000</v>
      </c>
      <c r="J261" s="7">
        <v>86372000</v>
      </c>
      <c r="K261" s="7">
        <v>14221708.470000001</v>
      </c>
      <c r="L261" s="7">
        <v>-14180930.190000001</v>
      </c>
      <c r="M261" s="7">
        <f>Table1[[#This Row],[Profit (EBIT)]] * (1 - 11%)</f>
        <v>-12621027.869100001</v>
      </c>
      <c r="N261" s="9">
        <f>Table1[[#This Row],[Net Sales Actual]]/Table1[[#This Row],[Net Sales Target]]*100%</f>
        <v>0.71976666666666667</v>
      </c>
      <c r="O261" s="9" t="str">
        <f>IF(Table1[[#This Row],[% Achievement]]&gt;=100%, "Achieved",
 IF(Table1[[#This Row],[% Achievement]]&gt;=50%, "Almost Achieve",
 IF(Table1[[#This Row],[% Achievement]]&gt;=0, "Needs Improvement",
 "Bad")))</f>
        <v>Almost Achieve</v>
      </c>
      <c r="P261" s="7">
        <f>Table1[[#This Row],[Net Sales Actual]] - Table1[[#This Row],[Net Sales Target]]</f>
        <v>-33628000</v>
      </c>
      <c r="Q261" s="7" t="str">
        <f>IF(Table1[[#This Row],[Profit]] &gt; 0, "Profit", "Loss")</f>
        <v>Loss</v>
      </c>
      <c r="R261" s="9">
        <f>Table1[[#This Row],[Salary Cost]]/Table1[[#This Row],[Net Sales Actual]]</f>
        <v>0.16465646818413376</v>
      </c>
      <c r="S261" s="9" t="str">
        <f>IF(Table1[[#This Row],[Salary Ratio]] &lt; 0.15, "Efficient",
 IF(Table1[[#This Row],[Salary Ratio]] &lt;= 0.25, "Needs Attention",
 "Too High"))</f>
        <v>Needs Attention</v>
      </c>
      <c r="T261" s="9">
        <f>Table1[[#This Row],[Profit (EBIT)]]/Table1[[#This Row],[Net Sales Actual]]</f>
        <v>-0.16418434434770529</v>
      </c>
      <c r="U261" s="7" t="str">
        <f>IF(Table1[[#This Row],[Profit Ratio]] &gt; 0.15, "Healthy",
 IF(Table1[[#This Row],[Profit Ratio]] &gt;= 0.05, "Moderate",
 "Low"))</f>
        <v>Low</v>
      </c>
      <c r="V261" s="7">
        <f ca="1">DATEDIF(Table1[[#This Row],[Store Open Date]], TODAY(), "d")</f>
        <v>720</v>
      </c>
      <c r="W261" s="7">
        <f ca="1">INT(Table1[[#This Row],[Store Age (Days)]] / 30)</f>
        <v>24</v>
      </c>
      <c r="X261" s="7" t="str">
        <f ca="1">IF(Table1[[#This Row],[Store Age (Months)]] &lt; 12, "&lt;12",
 IF(Table1[[#This Row],[Store Age (Months)]] &lt; 24, "12–24",
 "&gt;24"))</f>
        <v>&gt;24</v>
      </c>
    </row>
    <row r="262" spans="1:24" x14ac:dyDescent="0.2">
      <c r="A262" s="4">
        <v>1</v>
      </c>
      <c r="B262" s="4" t="str">
        <f t="shared" si="4"/>
        <v>January</v>
      </c>
      <c r="C262" s="1" t="s">
        <v>269</v>
      </c>
      <c r="D262" s="1" t="s">
        <v>1189</v>
      </c>
      <c r="E262" s="1" t="s">
        <v>710</v>
      </c>
      <c r="F262" s="1" t="s">
        <v>907</v>
      </c>
      <c r="G262" s="1" t="s">
        <v>925</v>
      </c>
      <c r="H262" s="6">
        <v>45311</v>
      </c>
      <c r="I262" s="7">
        <v>170000000</v>
      </c>
      <c r="J262" s="7">
        <v>147623850</v>
      </c>
      <c r="K262" s="7">
        <v>19309077.620000001</v>
      </c>
      <c r="L262" s="7">
        <v>5103480.5700000059</v>
      </c>
      <c r="M262" s="7">
        <f>Table1[[#This Row],[Profit (EBIT)]] * (1 - 11%)</f>
        <v>4542097.7073000055</v>
      </c>
      <c r="N262" s="9">
        <f>Table1[[#This Row],[Net Sales Actual]]/Table1[[#This Row],[Net Sales Target]]*100%</f>
        <v>0.86837558823529415</v>
      </c>
      <c r="O262" s="9" t="str">
        <f>IF(Table1[[#This Row],[% Achievement]]&gt;=100%, "Achieved",
 IF(Table1[[#This Row],[% Achievement]]&gt;=50%, "Almost Achieve",
 IF(Table1[[#This Row],[% Achievement]]&gt;=0, "Needs Improvement",
 "Bad")))</f>
        <v>Almost Achieve</v>
      </c>
      <c r="P262" s="7">
        <f>Table1[[#This Row],[Net Sales Actual]] - Table1[[#This Row],[Net Sales Target]]</f>
        <v>-22376150</v>
      </c>
      <c r="Q262" s="7" t="str">
        <f>IF(Table1[[#This Row],[Profit]] &gt; 0, "Profit", "Loss")</f>
        <v>Profit</v>
      </c>
      <c r="R262" s="9">
        <f>Table1[[#This Row],[Salary Cost]]/Table1[[#This Row],[Net Sales Actual]]</f>
        <v>0.13079917384623149</v>
      </c>
      <c r="S262" s="9" t="str">
        <f>IF(Table1[[#This Row],[Salary Ratio]] &lt; 0.15, "Efficient",
 IF(Table1[[#This Row],[Salary Ratio]] &lt;= 0.25, "Needs Attention",
 "Too High"))</f>
        <v>Efficient</v>
      </c>
      <c r="T262" s="9">
        <f>Table1[[#This Row],[Profit (EBIT)]]/Table1[[#This Row],[Net Sales Actual]]</f>
        <v>3.4570840484108807E-2</v>
      </c>
      <c r="U262" s="7" t="str">
        <f>IF(Table1[[#This Row],[Profit Ratio]] &gt; 0.15, "Healthy",
 IF(Table1[[#This Row],[Profit Ratio]] &gt;= 0.05, "Moderate",
 "Low"))</f>
        <v>Low</v>
      </c>
      <c r="V262" s="7">
        <f ca="1">DATEDIF(Table1[[#This Row],[Store Open Date]], TODAY(), "d")</f>
        <v>621</v>
      </c>
      <c r="W262" s="7">
        <f ca="1">INT(Table1[[#This Row],[Store Age (Days)]] / 30)</f>
        <v>20</v>
      </c>
      <c r="X262" s="7" t="str">
        <f ca="1">IF(Table1[[#This Row],[Store Age (Months)]] &lt; 12, "&lt;12",
 IF(Table1[[#This Row],[Store Age (Months)]] &lt; 24, "12–24",
 "&gt;24"))</f>
        <v>12–24</v>
      </c>
    </row>
    <row r="263" spans="1:24" x14ac:dyDescent="0.2">
      <c r="A263" s="4">
        <v>1</v>
      </c>
      <c r="B263" s="4" t="str">
        <f t="shared" si="4"/>
        <v>January</v>
      </c>
      <c r="C263" s="1" t="s">
        <v>270</v>
      </c>
      <c r="D263" s="1" t="s">
        <v>1190</v>
      </c>
      <c r="E263" s="1" t="s">
        <v>711</v>
      </c>
      <c r="F263" s="1" t="s">
        <v>907</v>
      </c>
      <c r="G263" s="1" t="s">
        <v>925</v>
      </c>
      <c r="H263" s="6">
        <v>45233</v>
      </c>
      <c r="I263" s="7">
        <v>95000000</v>
      </c>
      <c r="J263" s="7">
        <v>72033600</v>
      </c>
      <c r="K263" s="7">
        <v>12075750</v>
      </c>
      <c r="L263" s="7">
        <v>-10253611.930000003</v>
      </c>
      <c r="M263" s="7">
        <f>Table1[[#This Row],[Profit (EBIT)]] * (1 - 11%)</f>
        <v>-9125714.6177000031</v>
      </c>
      <c r="N263" s="9">
        <f>Table1[[#This Row],[Net Sales Actual]]/Table1[[#This Row],[Net Sales Target]]*100%</f>
        <v>0.75824842105263157</v>
      </c>
      <c r="O263" s="9" t="str">
        <f>IF(Table1[[#This Row],[% Achievement]]&gt;=100%, "Achieved",
 IF(Table1[[#This Row],[% Achievement]]&gt;=50%, "Almost Achieve",
 IF(Table1[[#This Row],[% Achievement]]&gt;=0, "Needs Improvement",
 "Bad")))</f>
        <v>Almost Achieve</v>
      </c>
      <c r="P263" s="7">
        <f>Table1[[#This Row],[Net Sales Actual]] - Table1[[#This Row],[Net Sales Target]]</f>
        <v>-22966400</v>
      </c>
      <c r="Q263" s="7" t="str">
        <f>IF(Table1[[#This Row],[Profit]] &gt; 0, "Profit", "Loss")</f>
        <v>Loss</v>
      </c>
      <c r="R263" s="9">
        <f>Table1[[#This Row],[Salary Cost]]/Table1[[#This Row],[Net Sales Actual]]</f>
        <v>0.16764051775837943</v>
      </c>
      <c r="S263" s="9" t="str">
        <f>IF(Table1[[#This Row],[Salary Ratio]] &lt; 0.15, "Efficient",
 IF(Table1[[#This Row],[Salary Ratio]] &lt;= 0.25, "Needs Attention",
 "Too High"))</f>
        <v>Needs Attention</v>
      </c>
      <c r="T263" s="9">
        <f>Table1[[#This Row],[Profit (EBIT)]]/Table1[[#This Row],[Net Sales Actual]]</f>
        <v>-0.14234484920925794</v>
      </c>
      <c r="U263" s="7" t="str">
        <f>IF(Table1[[#This Row],[Profit Ratio]] &gt; 0.15, "Healthy",
 IF(Table1[[#This Row],[Profit Ratio]] &gt;= 0.05, "Moderate",
 "Low"))</f>
        <v>Low</v>
      </c>
      <c r="V263" s="7">
        <f ca="1">DATEDIF(Table1[[#This Row],[Store Open Date]], TODAY(), "d")</f>
        <v>699</v>
      </c>
      <c r="W263" s="7">
        <f ca="1">INT(Table1[[#This Row],[Store Age (Days)]] / 30)</f>
        <v>23</v>
      </c>
      <c r="X263" s="7" t="str">
        <f ca="1">IF(Table1[[#This Row],[Store Age (Months)]] &lt; 12, "&lt;12",
 IF(Table1[[#This Row],[Store Age (Months)]] &lt; 24, "12–24",
 "&gt;24"))</f>
        <v>12–24</v>
      </c>
    </row>
    <row r="264" spans="1:24" x14ac:dyDescent="0.2">
      <c r="A264" s="4">
        <v>1</v>
      </c>
      <c r="B264" s="4" t="str">
        <f t="shared" si="4"/>
        <v>January</v>
      </c>
      <c r="C264" s="1" t="s">
        <v>271</v>
      </c>
      <c r="D264" s="1" t="s">
        <v>1191</v>
      </c>
      <c r="E264" s="1" t="s">
        <v>712</v>
      </c>
      <c r="F264" s="1" t="s">
        <v>907</v>
      </c>
      <c r="G264" s="1" t="s">
        <v>925</v>
      </c>
      <c r="H264" s="6">
        <v>45268</v>
      </c>
      <c r="I264" s="7">
        <v>110000000</v>
      </c>
      <c r="J264" s="7">
        <v>101420900</v>
      </c>
      <c r="K264" s="7">
        <v>13011198.6</v>
      </c>
      <c r="L264" s="7">
        <v>-6498974.3600000003</v>
      </c>
      <c r="M264" s="7">
        <f>Table1[[#This Row],[Profit (EBIT)]] * (1 - 11%)</f>
        <v>-5784087.1804</v>
      </c>
      <c r="N264" s="9">
        <f>Table1[[#This Row],[Net Sales Actual]]/Table1[[#This Row],[Net Sales Target]]*100%</f>
        <v>0.92200818181818178</v>
      </c>
      <c r="O264" s="9" t="str">
        <f>IF(Table1[[#This Row],[% Achievement]]&gt;=100%, "Achieved",
 IF(Table1[[#This Row],[% Achievement]]&gt;=50%, "Almost Achieve",
 IF(Table1[[#This Row],[% Achievement]]&gt;=0, "Needs Improvement",
 "Bad")))</f>
        <v>Almost Achieve</v>
      </c>
      <c r="P264" s="7">
        <f>Table1[[#This Row],[Net Sales Actual]] - Table1[[#This Row],[Net Sales Target]]</f>
        <v>-8579100</v>
      </c>
      <c r="Q264" s="7" t="str">
        <f>IF(Table1[[#This Row],[Profit]] &gt; 0, "Profit", "Loss")</f>
        <v>Loss</v>
      </c>
      <c r="R264" s="9">
        <f>Table1[[#This Row],[Salary Cost]]/Table1[[#This Row],[Net Sales Actual]]</f>
        <v>0.12828912581134658</v>
      </c>
      <c r="S264" s="9" t="str">
        <f>IF(Table1[[#This Row],[Salary Ratio]] &lt; 0.15, "Efficient",
 IF(Table1[[#This Row],[Salary Ratio]] &lt;= 0.25, "Needs Attention",
 "Too High"))</f>
        <v>Efficient</v>
      </c>
      <c r="T264" s="9">
        <f>Table1[[#This Row],[Profit (EBIT)]]/Table1[[#This Row],[Net Sales Actual]]</f>
        <v>-6.4079241655319572E-2</v>
      </c>
      <c r="U264" s="7" t="str">
        <f>IF(Table1[[#This Row],[Profit Ratio]] &gt; 0.15, "Healthy",
 IF(Table1[[#This Row],[Profit Ratio]] &gt;= 0.05, "Moderate",
 "Low"))</f>
        <v>Low</v>
      </c>
      <c r="V264" s="7">
        <f ca="1">DATEDIF(Table1[[#This Row],[Store Open Date]], TODAY(), "d")</f>
        <v>664</v>
      </c>
      <c r="W264" s="7">
        <f ca="1">INT(Table1[[#This Row],[Store Age (Days)]] / 30)</f>
        <v>22</v>
      </c>
      <c r="X264" s="7" t="str">
        <f ca="1">IF(Table1[[#This Row],[Store Age (Months)]] &lt; 12, "&lt;12",
 IF(Table1[[#This Row],[Store Age (Months)]] &lt; 24, "12–24",
 "&gt;24"))</f>
        <v>12–24</v>
      </c>
    </row>
    <row r="265" spans="1:24" x14ac:dyDescent="0.2">
      <c r="A265" s="4">
        <v>1</v>
      </c>
      <c r="B265" s="4" t="str">
        <f t="shared" si="4"/>
        <v>January</v>
      </c>
      <c r="C265" s="1" t="s">
        <v>272</v>
      </c>
      <c r="D265" s="1" t="s">
        <v>1192</v>
      </c>
      <c r="E265" s="1" t="s">
        <v>713</v>
      </c>
      <c r="F265" s="1" t="s">
        <v>907</v>
      </c>
      <c r="G265" s="1" t="s">
        <v>925</v>
      </c>
      <c r="H265" s="6">
        <v>45311</v>
      </c>
      <c r="I265" s="7">
        <v>100000000</v>
      </c>
      <c r="J265" s="7">
        <v>78376000</v>
      </c>
      <c r="K265" s="7">
        <v>13596674.98</v>
      </c>
      <c r="L265" s="7">
        <v>-12579971.23</v>
      </c>
      <c r="M265" s="7">
        <f>Table1[[#This Row],[Profit (EBIT)]] * (1 - 11%)</f>
        <v>-11196174.3947</v>
      </c>
      <c r="N265" s="9">
        <f>Table1[[#This Row],[Net Sales Actual]]/Table1[[#This Row],[Net Sales Target]]*100%</f>
        <v>0.78376000000000001</v>
      </c>
      <c r="O265" s="9" t="str">
        <f>IF(Table1[[#This Row],[% Achievement]]&gt;=100%, "Achieved",
 IF(Table1[[#This Row],[% Achievement]]&gt;=50%, "Almost Achieve",
 IF(Table1[[#This Row],[% Achievement]]&gt;=0, "Needs Improvement",
 "Bad")))</f>
        <v>Almost Achieve</v>
      </c>
      <c r="P265" s="7">
        <f>Table1[[#This Row],[Net Sales Actual]] - Table1[[#This Row],[Net Sales Target]]</f>
        <v>-21624000</v>
      </c>
      <c r="Q265" s="7" t="str">
        <f>IF(Table1[[#This Row],[Profit]] &gt; 0, "Profit", "Loss")</f>
        <v>Loss</v>
      </c>
      <c r="R265" s="9">
        <f>Table1[[#This Row],[Salary Cost]]/Table1[[#This Row],[Net Sales Actual]]</f>
        <v>0.17348008293355111</v>
      </c>
      <c r="S265" s="9" t="str">
        <f>IF(Table1[[#This Row],[Salary Ratio]] &lt; 0.15, "Efficient",
 IF(Table1[[#This Row],[Salary Ratio]] &lt;= 0.25, "Needs Attention",
 "Too High"))</f>
        <v>Needs Attention</v>
      </c>
      <c r="T265" s="9">
        <f>Table1[[#This Row],[Profit (EBIT)]]/Table1[[#This Row],[Net Sales Actual]]</f>
        <v>-0.16050795179646832</v>
      </c>
      <c r="U265" s="7" t="str">
        <f>IF(Table1[[#This Row],[Profit Ratio]] &gt; 0.15, "Healthy",
 IF(Table1[[#This Row],[Profit Ratio]] &gt;= 0.05, "Moderate",
 "Low"))</f>
        <v>Low</v>
      </c>
      <c r="V265" s="7">
        <f ca="1">DATEDIF(Table1[[#This Row],[Store Open Date]], TODAY(), "d")</f>
        <v>621</v>
      </c>
      <c r="W265" s="7">
        <f ca="1">INT(Table1[[#This Row],[Store Age (Days)]] / 30)</f>
        <v>20</v>
      </c>
      <c r="X265" s="7" t="str">
        <f ca="1">IF(Table1[[#This Row],[Store Age (Months)]] &lt; 12, "&lt;12",
 IF(Table1[[#This Row],[Store Age (Months)]] &lt; 24, "12–24",
 "&gt;24"))</f>
        <v>12–24</v>
      </c>
    </row>
    <row r="266" spans="1:24" x14ac:dyDescent="0.2">
      <c r="A266" s="4">
        <v>1</v>
      </c>
      <c r="B266" s="4" t="str">
        <f t="shared" si="4"/>
        <v>January</v>
      </c>
      <c r="C266" s="1" t="s">
        <v>273</v>
      </c>
      <c r="D266" s="1" t="s">
        <v>1193</v>
      </c>
      <c r="E266" s="1" t="s">
        <v>714</v>
      </c>
      <c r="F266" s="1" t="s">
        <v>907</v>
      </c>
      <c r="G266" s="1" t="s">
        <v>925</v>
      </c>
      <c r="H266" s="6">
        <v>45257</v>
      </c>
      <c r="I266" s="7">
        <v>130000000</v>
      </c>
      <c r="J266" s="7">
        <v>102808100</v>
      </c>
      <c r="K266" s="7">
        <v>14582517.720000001</v>
      </c>
      <c r="L266" s="7">
        <v>-5122216.4800000098</v>
      </c>
      <c r="M266" s="7">
        <f>Table1[[#This Row],[Profit (EBIT)]] * (1 - 11%)</f>
        <v>-4558772.6672000084</v>
      </c>
      <c r="N266" s="9">
        <f>Table1[[#This Row],[Net Sales Actual]]/Table1[[#This Row],[Net Sales Target]]*100%</f>
        <v>0.79083153846153842</v>
      </c>
      <c r="O266" s="9" t="str">
        <f>IF(Table1[[#This Row],[% Achievement]]&gt;=100%, "Achieved",
 IF(Table1[[#This Row],[% Achievement]]&gt;=50%, "Almost Achieve",
 IF(Table1[[#This Row],[% Achievement]]&gt;=0, "Needs Improvement",
 "Bad")))</f>
        <v>Almost Achieve</v>
      </c>
      <c r="P266" s="7">
        <f>Table1[[#This Row],[Net Sales Actual]] - Table1[[#This Row],[Net Sales Target]]</f>
        <v>-27191900</v>
      </c>
      <c r="Q266" s="7" t="str">
        <f>IF(Table1[[#This Row],[Profit]] &gt; 0, "Profit", "Loss")</f>
        <v>Loss</v>
      </c>
      <c r="R266" s="9">
        <f>Table1[[#This Row],[Salary Cost]]/Table1[[#This Row],[Net Sales Actual]]</f>
        <v>0.14184210893888713</v>
      </c>
      <c r="S266" s="9" t="str">
        <f>IF(Table1[[#This Row],[Salary Ratio]] &lt; 0.15, "Efficient",
 IF(Table1[[#This Row],[Salary Ratio]] &lt;= 0.25, "Needs Attention",
 "Too High"))</f>
        <v>Efficient</v>
      </c>
      <c r="T266" s="9">
        <f>Table1[[#This Row],[Profit (EBIT)]]/Table1[[#This Row],[Net Sales Actual]]</f>
        <v>-4.9823082811568442E-2</v>
      </c>
      <c r="U266" s="7" t="str">
        <f>IF(Table1[[#This Row],[Profit Ratio]] &gt; 0.15, "Healthy",
 IF(Table1[[#This Row],[Profit Ratio]] &gt;= 0.05, "Moderate",
 "Low"))</f>
        <v>Low</v>
      </c>
      <c r="V266" s="7">
        <f ca="1">DATEDIF(Table1[[#This Row],[Store Open Date]], TODAY(), "d")</f>
        <v>675</v>
      </c>
      <c r="W266" s="7">
        <f ca="1">INT(Table1[[#This Row],[Store Age (Days)]] / 30)</f>
        <v>22</v>
      </c>
      <c r="X266" s="7" t="str">
        <f ca="1">IF(Table1[[#This Row],[Store Age (Months)]] &lt; 12, "&lt;12",
 IF(Table1[[#This Row],[Store Age (Months)]] &lt; 24, "12–24",
 "&gt;24"))</f>
        <v>12–24</v>
      </c>
    </row>
    <row r="267" spans="1:24" x14ac:dyDescent="0.2">
      <c r="A267" s="4">
        <v>1</v>
      </c>
      <c r="B267" s="4" t="str">
        <f t="shared" si="4"/>
        <v>January</v>
      </c>
      <c r="C267" s="1" t="s">
        <v>274</v>
      </c>
      <c r="D267" s="1" t="s">
        <v>1194</v>
      </c>
      <c r="E267" s="1" t="s">
        <v>715</v>
      </c>
      <c r="F267" s="1" t="s">
        <v>907</v>
      </c>
      <c r="G267" s="1" t="s">
        <v>925</v>
      </c>
      <c r="H267" s="6">
        <v>45249</v>
      </c>
      <c r="I267" s="7">
        <v>115000000</v>
      </c>
      <c r="J267" s="7">
        <v>98168300</v>
      </c>
      <c r="K267" s="7">
        <v>13039750</v>
      </c>
      <c r="L267" s="7">
        <v>1250908.0699999928</v>
      </c>
      <c r="M267" s="7">
        <f>Table1[[#This Row],[Profit (EBIT)]] * (1 - 11%)</f>
        <v>1113308.1822999937</v>
      </c>
      <c r="N267" s="9">
        <f>Table1[[#This Row],[Net Sales Actual]]/Table1[[#This Row],[Net Sales Target]]*100%</f>
        <v>0.85363739130434779</v>
      </c>
      <c r="O267" s="9" t="str">
        <f>IF(Table1[[#This Row],[% Achievement]]&gt;=100%, "Achieved",
 IF(Table1[[#This Row],[% Achievement]]&gt;=50%, "Almost Achieve",
 IF(Table1[[#This Row],[% Achievement]]&gt;=0, "Needs Improvement",
 "Bad")))</f>
        <v>Almost Achieve</v>
      </c>
      <c r="P267" s="7">
        <f>Table1[[#This Row],[Net Sales Actual]] - Table1[[#This Row],[Net Sales Target]]</f>
        <v>-16831700</v>
      </c>
      <c r="Q267" s="7" t="str">
        <f>IF(Table1[[#This Row],[Profit]] &gt; 0, "Profit", "Loss")</f>
        <v>Profit</v>
      </c>
      <c r="R267" s="9">
        <f>Table1[[#This Row],[Salary Cost]]/Table1[[#This Row],[Net Sales Actual]]</f>
        <v>0.13283055731840115</v>
      </c>
      <c r="S267" s="9" t="str">
        <f>IF(Table1[[#This Row],[Salary Ratio]] &lt; 0.15, "Efficient",
 IF(Table1[[#This Row],[Salary Ratio]] &lt;= 0.25, "Needs Attention",
 "Too High"))</f>
        <v>Efficient</v>
      </c>
      <c r="T267" s="9">
        <f>Table1[[#This Row],[Profit (EBIT)]]/Table1[[#This Row],[Net Sales Actual]]</f>
        <v>1.2742484793971097E-2</v>
      </c>
      <c r="U267" s="7" t="str">
        <f>IF(Table1[[#This Row],[Profit Ratio]] &gt; 0.15, "Healthy",
 IF(Table1[[#This Row],[Profit Ratio]] &gt;= 0.05, "Moderate",
 "Low"))</f>
        <v>Low</v>
      </c>
      <c r="V267" s="7">
        <f ca="1">DATEDIF(Table1[[#This Row],[Store Open Date]], TODAY(), "d")</f>
        <v>683</v>
      </c>
      <c r="W267" s="7">
        <f ca="1">INT(Table1[[#This Row],[Store Age (Days)]] / 30)</f>
        <v>22</v>
      </c>
      <c r="X267" s="7" t="str">
        <f ca="1">IF(Table1[[#This Row],[Store Age (Months)]] &lt; 12, "&lt;12",
 IF(Table1[[#This Row],[Store Age (Months)]] &lt; 24, "12–24",
 "&gt;24"))</f>
        <v>12–24</v>
      </c>
    </row>
    <row r="268" spans="1:24" x14ac:dyDescent="0.2">
      <c r="A268" s="4">
        <v>1</v>
      </c>
      <c r="B268" s="4" t="str">
        <f t="shared" si="4"/>
        <v>January</v>
      </c>
      <c r="C268" s="1" t="s">
        <v>275</v>
      </c>
      <c r="D268" s="1" t="s">
        <v>1195</v>
      </c>
      <c r="E268" s="1" t="s">
        <v>716</v>
      </c>
      <c r="F268" s="1" t="s">
        <v>907</v>
      </c>
      <c r="G268" s="1" t="s">
        <v>925</v>
      </c>
      <c r="H268" s="6">
        <v>45235</v>
      </c>
      <c r="I268" s="7">
        <v>145000000</v>
      </c>
      <c r="J268" s="7">
        <v>139690400</v>
      </c>
      <c r="K268" s="7">
        <v>16100448.6</v>
      </c>
      <c r="L268" s="7">
        <v>1958015.889999995</v>
      </c>
      <c r="M268" s="7">
        <f>Table1[[#This Row],[Profit (EBIT)]] * (1 - 11%)</f>
        <v>1742634.1420999956</v>
      </c>
      <c r="N268" s="9">
        <f>Table1[[#This Row],[Net Sales Actual]]/Table1[[#This Row],[Net Sales Target]]*100%</f>
        <v>0.96338206896551726</v>
      </c>
      <c r="O268" s="9" t="str">
        <f>IF(Table1[[#This Row],[% Achievement]]&gt;=100%, "Achieved",
 IF(Table1[[#This Row],[% Achievement]]&gt;=50%, "Almost Achieve",
 IF(Table1[[#This Row],[% Achievement]]&gt;=0, "Needs Improvement",
 "Bad")))</f>
        <v>Almost Achieve</v>
      </c>
      <c r="P268" s="7">
        <f>Table1[[#This Row],[Net Sales Actual]] - Table1[[#This Row],[Net Sales Target]]</f>
        <v>-5309600</v>
      </c>
      <c r="Q268" s="7" t="str">
        <f>IF(Table1[[#This Row],[Profit]] &gt; 0, "Profit", "Loss")</f>
        <v>Profit</v>
      </c>
      <c r="R268" s="9">
        <f>Table1[[#This Row],[Salary Cost]]/Table1[[#This Row],[Net Sales Actual]]</f>
        <v>0.11525808931751931</v>
      </c>
      <c r="S268" s="9" t="str">
        <f>IF(Table1[[#This Row],[Salary Ratio]] &lt; 0.15, "Efficient",
 IF(Table1[[#This Row],[Salary Ratio]] &lt;= 0.25, "Needs Attention",
 "Too High"))</f>
        <v>Efficient</v>
      </c>
      <c r="T268" s="9">
        <f>Table1[[#This Row],[Profit (EBIT)]]/Table1[[#This Row],[Net Sales Actual]]</f>
        <v>1.4016824992984451E-2</v>
      </c>
      <c r="U268" s="7" t="str">
        <f>IF(Table1[[#This Row],[Profit Ratio]] &gt; 0.15, "Healthy",
 IF(Table1[[#This Row],[Profit Ratio]] &gt;= 0.05, "Moderate",
 "Low"))</f>
        <v>Low</v>
      </c>
      <c r="V268" s="7">
        <f ca="1">DATEDIF(Table1[[#This Row],[Store Open Date]], TODAY(), "d")</f>
        <v>697</v>
      </c>
      <c r="W268" s="7">
        <f ca="1">INT(Table1[[#This Row],[Store Age (Days)]] / 30)</f>
        <v>23</v>
      </c>
      <c r="X268" s="7" t="str">
        <f ca="1">IF(Table1[[#This Row],[Store Age (Months)]] &lt; 12, "&lt;12",
 IF(Table1[[#This Row],[Store Age (Months)]] &lt; 24, "12–24",
 "&gt;24"))</f>
        <v>12–24</v>
      </c>
    </row>
    <row r="269" spans="1:24" x14ac:dyDescent="0.2">
      <c r="A269" s="4">
        <v>1</v>
      </c>
      <c r="B269" s="4" t="str">
        <f t="shared" si="4"/>
        <v>January</v>
      </c>
      <c r="C269" s="1" t="s">
        <v>276</v>
      </c>
      <c r="D269" s="1" t="s">
        <v>1196</v>
      </c>
      <c r="E269" s="1" t="s">
        <v>717</v>
      </c>
      <c r="F269" s="1" t="s">
        <v>907</v>
      </c>
      <c r="G269" s="1" t="s">
        <v>925</v>
      </c>
      <c r="H269" s="6">
        <v>45255</v>
      </c>
      <c r="I269" s="7">
        <v>135000000</v>
      </c>
      <c r="J269" s="7">
        <v>114473500</v>
      </c>
      <c r="K269" s="7">
        <v>14232242.970000001</v>
      </c>
      <c r="L269" s="7">
        <v>-4493974.160000002</v>
      </c>
      <c r="M269" s="7">
        <f>Table1[[#This Row],[Profit (EBIT)]] * (1 - 11%)</f>
        <v>-3999637.002400002</v>
      </c>
      <c r="N269" s="9">
        <f>Table1[[#This Row],[Net Sales Actual]]/Table1[[#This Row],[Net Sales Target]]*100%</f>
        <v>0.84795185185185185</v>
      </c>
      <c r="O269" s="9" t="str">
        <f>IF(Table1[[#This Row],[% Achievement]]&gt;=100%, "Achieved",
 IF(Table1[[#This Row],[% Achievement]]&gt;=50%, "Almost Achieve",
 IF(Table1[[#This Row],[% Achievement]]&gt;=0, "Needs Improvement",
 "Bad")))</f>
        <v>Almost Achieve</v>
      </c>
      <c r="P269" s="7">
        <f>Table1[[#This Row],[Net Sales Actual]] - Table1[[#This Row],[Net Sales Target]]</f>
        <v>-20526500</v>
      </c>
      <c r="Q269" s="7" t="str">
        <f>IF(Table1[[#This Row],[Profit]] &gt; 0, "Profit", "Loss")</f>
        <v>Loss</v>
      </c>
      <c r="R269" s="9">
        <f>Table1[[#This Row],[Salary Cost]]/Table1[[#This Row],[Net Sales Actual]]</f>
        <v>0.12432783980571924</v>
      </c>
      <c r="S269" s="9" t="str">
        <f>IF(Table1[[#This Row],[Salary Ratio]] &lt; 0.15, "Efficient",
 IF(Table1[[#This Row],[Salary Ratio]] &lt;= 0.25, "Needs Attention",
 "Too High"))</f>
        <v>Efficient</v>
      </c>
      <c r="T269" s="9">
        <f>Table1[[#This Row],[Profit (EBIT)]]/Table1[[#This Row],[Net Sales Actual]]</f>
        <v>-3.9257768479167683E-2</v>
      </c>
      <c r="U269" s="7" t="str">
        <f>IF(Table1[[#This Row],[Profit Ratio]] &gt; 0.15, "Healthy",
 IF(Table1[[#This Row],[Profit Ratio]] &gt;= 0.05, "Moderate",
 "Low"))</f>
        <v>Low</v>
      </c>
      <c r="V269" s="7">
        <f ca="1">DATEDIF(Table1[[#This Row],[Store Open Date]], TODAY(), "d")</f>
        <v>677</v>
      </c>
      <c r="W269" s="7">
        <f ca="1">INT(Table1[[#This Row],[Store Age (Days)]] / 30)</f>
        <v>22</v>
      </c>
      <c r="X269" s="7" t="str">
        <f ca="1">IF(Table1[[#This Row],[Store Age (Months)]] &lt; 12, "&lt;12",
 IF(Table1[[#This Row],[Store Age (Months)]] &lt; 24, "12–24",
 "&gt;24"))</f>
        <v>12–24</v>
      </c>
    </row>
    <row r="270" spans="1:24" x14ac:dyDescent="0.2">
      <c r="A270" s="4">
        <v>1</v>
      </c>
      <c r="B270" s="4" t="str">
        <f t="shared" si="4"/>
        <v>January</v>
      </c>
      <c r="C270" s="1" t="s">
        <v>277</v>
      </c>
      <c r="D270" s="1" t="s">
        <v>1197</v>
      </c>
      <c r="E270" s="1" t="s">
        <v>718</v>
      </c>
      <c r="F270" s="1" t="s">
        <v>907</v>
      </c>
      <c r="G270" s="1" t="s">
        <v>925</v>
      </c>
      <c r="H270" s="6">
        <v>45258</v>
      </c>
      <c r="I270" s="7">
        <v>115000000</v>
      </c>
      <c r="J270" s="7">
        <v>92227600</v>
      </c>
      <c r="K270" s="7">
        <v>11909747.57</v>
      </c>
      <c r="L270" s="7">
        <v>-13258254.619999995</v>
      </c>
      <c r="M270" s="7">
        <f>Table1[[#This Row],[Profit (EBIT)]] * (1 - 11%)</f>
        <v>-11799846.611799996</v>
      </c>
      <c r="N270" s="9">
        <f>Table1[[#This Row],[Net Sales Actual]]/Table1[[#This Row],[Net Sales Target]]*100%</f>
        <v>0.80197913043478264</v>
      </c>
      <c r="O270" s="9" t="str">
        <f>IF(Table1[[#This Row],[% Achievement]]&gt;=100%, "Achieved",
 IF(Table1[[#This Row],[% Achievement]]&gt;=50%, "Almost Achieve",
 IF(Table1[[#This Row],[% Achievement]]&gt;=0, "Needs Improvement",
 "Bad")))</f>
        <v>Almost Achieve</v>
      </c>
      <c r="P270" s="7">
        <f>Table1[[#This Row],[Net Sales Actual]] - Table1[[#This Row],[Net Sales Target]]</f>
        <v>-22772400</v>
      </c>
      <c r="Q270" s="7" t="str">
        <f>IF(Table1[[#This Row],[Profit]] &gt; 0, "Profit", "Loss")</f>
        <v>Loss</v>
      </c>
      <c r="R270" s="9">
        <f>Table1[[#This Row],[Salary Cost]]/Table1[[#This Row],[Net Sales Actual]]</f>
        <v>0.12913431087873911</v>
      </c>
      <c r="S270" s="9" t="str">
        <f>IF(Table1[[#This Row],[Salary Ratio]] &lt; 0.15, "Efficient",
 IF(Table1[[#This Row],[Salary Ratio]] &lt;= 0.25, "Needs Attention",
 "Too High"))</f>
        <v>Efficient</v>
      </c>
      <c r="T270" s="9">
        <f>Table1[[#This Row],[Profit (EBIT)]]/Table1[[#This Row],[Net Sales Actual]]</f>
        <v>-0.14375582385316321</v>
      </c>
      <c r="U270" s="7" t="str">
        <f>IF(Table1[[#This Row],[Profit Ratio]] &gt; 0.15, "Healthy",
 IF(Table1[[#This Row],[Profit Ratio]] &gt;= 0.05, "Moderate",
 "Low"))</f>
        <v>Low</v>
      </c>
      <c r="V270" s="7">
        <f ca="1">DATEDIF(Table1[[#This Row],[Store Open Date]], TODAY(), "d")</f>
        <v>674</v>
      </c>
      <c r="W270" s="7">
        <f ca="1">INT(Table1[[#This Row],[Store Age (Days)]] / 30)</f>
        <v>22</v>
      </c>
      <c r="X270" s="7" t="str">
        <f ca="1">IF(Table1[[#This Row],[Store Age (Months)]] &lt; 12, "&lt;12",
 IF(Table1[[#This Row],[Store Age (Months)]] &lt; 24, "12–24",
 "&gt;24"))</f>
        <v>12–24</v>
      </c>
    </row>
    <row r="271" spans="1:24" x14ac:dyDescent="0.2">
      <c r="A271" s="4">
        <v>1</v>
      </c>
      <c r="B271" s="4" t="str">
        <f t="shared" si="4"/>
        <v>January</v>
      </c>
      <c r="C271" s="1" t="s">
        <v>278</v>
      </c>
      <c r="D271" s="1" t="s">
        <v>1198</v>
      </c>
      <c r="E271" s="1" t="s">
        <v>719</v>
      </c>
      <c r="F271" s="1" t="s">
        <v>907</v>
      </c>
      <c r="G271" s="1" t="s">
        <v>925</v>
      </c>
      <c r="H271" s="6">
        <v>45254</v>
      </c>
      <c r="I271" s="7">
        <v>135000000</v>
      </c>
      <c r="J271" s="7">
        <v>121209950</v>
      </c>
      <c r="K271" s="7">
        <v>14565589.09</v>
      </c>
      <c r="L271" s="7">
        <v>2548013.63</v>
      </c>
      <c r="M271" s="7">
        <f>Table1[[#This Row],[Profit (EBIT)]] * (1 - 11%)</f>
        <v>2267732.1307000001</v>
      </c>
      <c r="N271" s="9">
        <f>Table1[[#This Row],[Net Sales Actual]]/Table1[[#This Row],[Net Sales Target]]*100%</f>
        <v>0.89785148148148153</v>
      </c>
      <c r="O271" s="9" t="str">
        <f>IF(Table1[[#This Row],[% Achievement]]&gt;=100%, "Achieved",
 IF(Table1[[#This Row],[% Achievement]]&gt;=50%, "Almost Achieve",
 IF(Table1[[#This Row],[% Achievement]]&gt;=0, "Needs Improvement",
 "Bad")))</f>
        <v>Almost Achieve</v>
      </c>
      <c r="P271" s="7">
        <f>Table1[[#This Row],[Net Sales Actual]] - Table1[[#This Row],[Net Sales Target]]</f>
        <v>-13790050</v>
      </c>
      <c r="Q271" s="7" t="str">
        <f>IF(Table1[[#This Row],[Profit]] &gt; 0, "Profit", "Loss")</f>
        <v>Profit</v>
      </c>
      <c r="R271" s="9">
        <f>Table1[[#This Row],[Salary Cost]]/Table1[[#This Row],[Net Sales Actual]]</f>
        <v>0.12016826250650214</v>
      </c>
      <c r="S271" s="9" t="str">
        <f>IF(Table1[[#This Row],[Salary Ratio]] &lt; 0.15, "Efficient",
 IF(Table1[[#This Row],[Salary Ratio]] &lt;= 0.25, "Needs Attention",
 "Too High"))</f>
        <v>Efficient</v>
      </c>
      <c r="T271" s="9">
        <f>Table1[[#This Row],[Profit (EBIT)]]/Table1[[#This Row],[Net Sales Actual]]</f>
        <v>2.1021488994921622E-2</v>
      </c>
      <c r="U271" s="7" t="str">
        <f>IF(Table1[[#This Row],[Profit Ratio]] &gt; 0.15, "Healthy",
 IF(Table1[[#This Row],[Profit Ratio]] &gt;= 0.05, "Moderate",
 "Low"))</f>
        <v>Low</v>
      </c>
      <c r="V271" s="7">
        <f ca="1">DATEDIF(Table1[[#This Row],[Store Open Date]], TODAY(), "d")</f>
        <v>678</v>
      </c>
      <c r="W271" s="7">
        <f ca="1">INT(Table1[[#This Row],[Store Age (Days)]] / 30)</f>
        <v>22</v>
      </c>
      <c r="X271" s="7" t="str">
        <f ca="1">IF(Table1[[#This Row],[Store Age (Months)]] &lt; 12, "&lt;12",
 IF(Table1[[#This Row],[Store Age (Months)]] &lt; 24, "12–24",
 "&gt;24"))</f>
        <v>12–24</v>
      </c>
    </row>
    <row r="272" spans="1:24" x14ac:dyDescent="0.2">
      <c r="A272" s="4">
        <v>1</v>
      </c>
      <c r="B272" s="4" t="str">
        <f t="shared" si="4"/>
        <v>January</v>
      </c>
      <c r="C272" s="1" t="s">
        <v>279</v>
      </c>
      <c r="D272" s="1" t="s">
        <v>1199</v>
      </c>
      <c r="E272" s="1" t="s">
        <v>720</v>
      </c>
      <c r="F272" s="1" t="s">
        <v>907</v>
      </c>
      <c r="G272" s="1" t="s">
        <v>925</v>
      </c>
      <c r="H272" s="6">
        <v>45269</v>
      </c>
      <c r="I272" s="7">
        <v>110000000</v>
      </c>
      <c r="J272" s="7">
        <v>86281500</v>
      </c>
      <c r="K272" s="7">
        <v>14396376.039999999</v>
      </c>
      <c r="L272" s="7">
        <v>-10376894.589999992</v>
      </c>
      <c r="M272" s="7">
        <f>Table1[[#This Row],[Profit (EBIT)]] * (1 - 11%)</f>
        <v>-9235436.1850999929</v>
      </c>
      <c r="N272" s="9">
        <f>Table1[[#This Row],[Net Sales Actual]]/Table1[[#This Row],[Net Sales Target]]*100%</f>
        <v>0.78437727272727276</v>
      </c>
      <c r="O272" s="9" t="str">
        <f>IF(Table1[[#This Row],[% Achievement]]&gt;=100%, "Achieved",
 IF(Table1[[#This Row],[% Achievement]]&gt;=50%, "Almost Achieve",
 IF(Table1[[#This Row],[% Achievement]]&gt;=0, "Needs Improvement",
 "Bad")))</f>
        <v>Almost Achieve</v>
      </c>
      <c r="P272" s="7">
        <f>Table1[[#This Row],[Net Sales Actual]] - Table1[[#This Row],[Net Sales Target]]</f>
        <v>-23718500</v>
      </c>
      <c r="Q272" s="7" t="str">
        <f>IF(Table1[[#This Row],[Profit]] &gt; 0, "Profit", "Loss")</f>
        <v>Loss</v>
      </c>
      <c r="R272" s="9">
        <f>Table1[[#This Row],[Salary Cost]]/Table1[[#This Row],[Net Sales Actual]]</f>
        <v>0.16685356698712933</v>
      </c>
      <c r="S272" s="9" t="str">
        <f>IF(Table1[[#This Row],[Salary Ratio]] &lt; 0.15, "Efficient",
 IF(Table1[[#This Row],[Salary Ratio]] &lt;= 0.25, "Needs Attention",
 "Too High"))</f>
        <v>Needs Attention</v>
      </c>
      <c r="T272" s="9">
        <f>Table1[[#This Row],[Profit (EBIT)]]/Table1[[#This Row],[Net Sales Actual]]</f>
        <v>-0.12026789740558512</v>
      </c>
      <c r="U272" s="7" t="str">
        <f>IF(Table1[[#This Row],[Profit Ratio]] &gt; 0.15, "Healthy",
 IF(Table1[[#This Row],[Profit Ratio]] &gt;= 0.05, "Moderate",
 "Low"))</f>
        <v>Low</v>
      </c>
      <c r="V272" s="7">
        <f ca="1">DATEDIF(Table1[[#This Row],[Store Open Date]], TODAY(), "d")</f>
        <v>663</v>
      </c>
      <c r="W272" s="7">
        <f ca="1">INT(Table1[[#This Row],[Store Age (Days)]] / 30)</f>
        <v>22</v>
      </c>
      <c r="X272" s="7" t="str">
        <f ca="1">IF(Table1[[#This Row],[Store Age (Months)]] &lt; 12, "&lt;12",
 IF(Table1[[#This Row],[Store Age (Months)]] &lt; 24, "12–24",
 "&gt;24"))</f>
        <v>12–24</v>
      </c>
    </row>
    <row r="273" spans="1:24" x14ac:dyDescent="0.2">
      <c r="A273" s="4">
        <v>1</v>
      </c>
      <c r="B273" s="4" t="str">
        <f t="shared" si="4"/>
        <v>January</v>
      </c>
      <c r="C273" s="1" t="s">
        <v>280</v>
      </c>
      <c r="D273" s="1" t="s">
        <v>1200</v>
      </c>
      <c r="E273" s="1" t="s">
        <v>721</v>
      </c>
      <c r="F273" s="1" t="s">
        <v>907</v>
      </c>
      <c r="G273" s="1" t="s">
        <v>925</v>
      </c>
      <c r="H273" s="6">
        <v>45259</v>
      </c>
      <c r="I273" s="7">
        <v>155000000</v>
      </c>
      <c r="J273" s="7">
        <v>144734450</v>
      </c>
      <c r="K273" s="7">
        <v>16490929.52</v>
      </c>
      <c r="L273" s="7">
        <v>13078050.899999993</v>
      </c>
      <c r="M273" s="7">
        <f>Table1[[#This Row],[Profit (EBIT)]] * (1 - 11%)</f>
        <v>11639465.300999993</v>
      </c>
      <c r="N273" s="9">
        <f>Table1[[#This Row],[Net Sales Actual]]/Table1[[#This Row],[Net Sales Target]]*100%</f>
        <v>0.93377064516129027</v>
      </c>
      <c r="O273" s="9" t="str">
        <f>IF(Table1[[#This Row],[% Achievement]]&gt;=100%, "Achieved",
 IF(Table1[[#This Row],[% Achievement]]&gt;=50%, "Almost Achieve",
 IF(Table1[[#This Row],[% Achievement]]&gt;=0, "Needs Improvement",
 "Bad")))</f>
        <v>Almost Achieve</v>
      </c>
      <c r="P273" s="7">
        <f>Table1[[#This Row],[Net Sales Actual]] - Table1[[#This Row],[Net Sales Target]]</f>
        <v>-10265550</v>
      </c>
      <c r="Q273" s="7" t="str">
        <f>IF(Table1[[#This Row],[Profit]] &gt; 0, "Profit", "Loss")</f>
        <v>Profit</v>
      </c>
      <c r="R273" s="9">
        <f>Table1[[#This Row],[Salary Cost]]/Table1[[#This Row],[Net Sales Actual]]</f>
        <v>0.11393921433356052</v>
      </c>
      <c r="S273" s="9" t="str">
        <f>IF(Table1[[#This Row],[Salary Ratio]] &lt; 0.15, "Efficient",
 IF(Table1[[#This Row],[Salary Ratio]] &lt;= 0.25, "Needs Attention",
 "Too High"))</f>
        <v>Efficient</v>
      </c>
      <c r="T273" s="9">
        <f>Table1[[#This Row],[Profit (EBIT)]]/Table1[[#This Row],[Net Sales Actual]]</f>
        <v>9.0358935968596232E-2</v>
      </c>
      <c r="U273" s="7" t="str">
        <f>IF(Table1[[#This Row],[Profit Ratio]] &gt; 0.15, "Healthy",
 IF(Table1[[#This Row],[Profit Ratio]] &gt;= 0.05, "Moderate",
 "Low"))</f>
        <v>Moderate</v>
      </c>
      <c r="V273" s="7">
        <f ca="1">DATEDIF(Table1[[#This Row],[Store Open Date]], TODAY(), "d")</f>
        <v>673</v>
      </c>
      <c r="W273" s="7">
        <f ca="1">INT(Table1[[#This Row],[Store Age (Days)]] / 30)</f>
        <v>22</v>
      </c>
      <c r="X273" s="7" t="str">
        <f ca="1">IF(Table1[[#This Row],[Store Age (Months)]] &lt; 12, "&lt;12",
 IF(Table1[[#This Row],[Store Age (Months)]] &lt; 24, "12–24",
 "&gt;24"))</f>
        <v>12–24</v>
      </c>
    </row>
    <row r="274" spans="1:24" x14ac:dyDescent="0.2">
      <c r="A274" s="4">
        <v>1</v>
      </c>
      <c r="B274" s="4" t="str">
        <f t="shared" si="4"/>
        <v>January</v>
      </c>
      <c r="C274" s="1" t="s">
        <v>281</v>
      </c>
      <c r="D274" s="1" t="s">
        <v>1201</v>
      </c>
      <c r="E274" s="1" t="s">
        <v>722</v>
      </c>
      <c r="F274" s="1" t="s">
        <v>907</v>
      </c>
      <c r="G274" s="1" t="s">
        <v>925</v>
      </c>
      <c r="H274" s="6">
        <v>45331</v>
      </c>
      <c r="I274" s="7">
        <v>95000000</v>
      </c>
      <c r="J274" s="7">
        <v>87682250</v>
      </c>
      <c r="K274" s="7">
        <v>12794809.91</v>
      </c>
      <c r="L274" s="7">
        <v>-4240656.9299999941</v>
      </c>
      <c r="M274" s="7">
        <f>Table1[[#This Row],[Profit (EBIT)]] * (1 - 11%)</f>
        <v>-3774184.667699995</v>
      </c>
      <c r="N274" s="9">
        <f>Table1[[#This Row],[Net Sales Actual]]/Table1[[#This Row],[Net Sales Target]]*100%</f>
        <v>0.92297105263157897</v>
      </c>
      <c r="O274" s="9" t="str">
        <f>IF(Table1[[#This Row],[% Achievement]]&gt;=100%, "Achieved",
 IF(Table1[[#This Row],[% Achievement]]&gt;=50%, "Almost Achieve",
 IF(Table1[[#This Row],[% Achievement]]&gt;=0, "Needs Improvement",
 "Bad")))</f>
        <v>Almost Achieve</v>
      </c>
      <c r="P274" s="7">
        <f>Table1[[#This Row],[Net Sales Actual]] - Table1[[#This Row],[Net Sales Target]]</f>
        <v>-7317750</v>
      </c>
      <c r="Q274" s="7" t="str">
        <f>IF(Table1[[#This Row],[Profit]] &gt; 0, "Profit", "Loss")</f>
        <v>Loss</v>
      </c>
      <c r="R274" s="9">
        <f>Table1[[#This Row],[Salary Cost]]/Table1[[#This Row],[Net Sales Actual]]</f>
        <v>0.14592246332638589</v>
      </c>
      <c r="S274" s="9" t="str">
        <f>IF(Table1[[#This Row],[Salary Ratio]] &lt; 0.15, "Efficient",
 IF(Table1[[#This Row],[Salary Ratio]] &lt;= 0.25, "Needs Attention",
 "Too High"))</f>
        <v>Efficient</v>
      </c>
      <c r="T274" s="9">
        <f>Table1[[#This Row],[Profit (EBIT)]]/Table1[[#This Row],[Net Sales Actual]]</f>
        <v>-4.8363915501712082E-2</v>
      </c>
      <c r="U274" s="7" t="str">
        <f>IF(Table1[[#This Row],[Profit Ratio]] &gt; 0.15, "Healthy",
 IF(Table1[[#This Row],[Profit Ratio]] &gt;= 0.05, "Moderate",
 "Low"))</f>
        <v>Low</v>
      </c>
      <c r="V274" s="7">
        <f ca="1">DATEDIF(Table1[[#This Row],[Store Open Date]], TODAY(), "d")</f>
        <v>601</v>
      </c>
      <c r="W274" s="7">
        <f ca="1">INT(Table1[[#This Row],[Store Age (Days)]] / 30)</f>
        <v>20</v>
      </c>
      <c r="X274" s="7" t="str">
        <f ca="1">IF(Table1[[#This Row],[Store Age (Months)]] &lt; 12, "&lt;12",
 IF(Table1[[#This Row],[Store Age (Months)]] &lt; 24, "12–24",
 "&gt;24"))</f>
        <v>12–24</v>
      </c>
    </row>
    <row r="275" spans="1:24" x14ac:dyDescent="0.2">
      <c r="A275" s="4">
        <v>1</v>
      </c>
      <c r="B275" s="4" t="str">
        <f t="shared" si="4"/>
        <v>January</v>
      </c>
      <c r="C275" s="1" t="s">
        <v>282</v>
      </c>
      <c r="D275" s="1" t="s">
        <v>1202</v>
      </c>
      <c r="E275" s="1" t="s">
        <v>723</v>
      </c>
      <c r="F275" s="1" t="s">
        <v>907</v>
      </c>
      <c r="G275" s="1" t="s">
        <v>925</v>
      </c>
      <c r="H275" s="6">
        <v>45089</v>
      </c>
      <c r="I275" s="7">
        <v>95000000</v>
      </c>
      <c r="J275" s="7">
        <v>71630200</v>
      </c>
      <c r="K275" s="7">
        <v>12061859.16</v>
      </c>
      <c r="L275" s="7">
        <v>-3362429.9800000009</v>
      </c>
      <c r="M275" s="7">
        <f>Table1[[#This Row],[Profit (EBIT)]] * (1 - 11%)</f>
        <v>-2992562.6822000011</v>
      </c>
      <c r="N275" s="9">
        <f>Table1[[#This Row],[Net Sales Actual]]/Table1[[#This Row],[Net Sales Target]]*100%</f>
        <v>0.75400210526315792</v>
      </c>
      <c r="O275" s="9" t="str">
        <f>IF(Table1[[#This Row],[% Achievement]]&gt;=100%, "Achieved",
 IF(Table1[[#This Row],[% Achievement]]&gt;=50%, "Almost Achieve",
 IF(Table1[[#This Row],[% Achievement]]&gt;=0, "Needs Improvement",
 "Bad")))</f>
        <v>Almost Achieve</v>
      </c>
      <c r="P275" s="7">
        <f>Table1[[#This Row],[Net Sales Actual]] - Table1[[#This Row],[Net Sales Target]]</f>
        <v>-23369800</v>
      </c>
      <c r="Q275" s="7" t="str">
        <f>IF(Table1[[#This Row],[Profit]] &gt; 0, "Profit", "Loss")</f>
        <v>Loss</v>
      </c>
      <c r="R275" s="9">
        <f>Table1[[#This Row],[Salary Cost]]/Table1[[#This Row],[Net Sales Actual]]</f>
        <v>0.16839069498619297</v>
      </c>
      <c r="S275" s="9" t="str">
        <f>IF(Table1[[#This Row],[Salary Ratio]] &lt; 0.15, "Efficient",
 IF(Table1[[#This Row],[Salary Ratio]] &lt;= 0.25, "Needs Attention",
 "Too High"))</f>
        <v>Needs Attention</v>
      </c>
      <c r="T275" s="9">
        <f>Table1[[#This Row],[Profit (EBIT)]]/Table1[[#This Row],[Net Sales Actual]]</f>
        <v>-4.6941513216492495E-2</v>
      </c>
      <c r="U275" s="7" t="str">
        <f>IF(Table1[[#This Row],[Profit Ratio]] &gt; 0.15, "Healthy",
 IF(Table1[[#This Row],[Profit Ratio]] &gt;= 0.05, "Moderate",
 "Low"))</f>
        <v>Low</v>
      </c>
      <c r="V275" s="7">
        <f ca="1">DATEDIF(Table1[[#This Row],[Store Open Date]], TODAY(), "d")</f>
        <v>843</v>
      </c>
      <c r="W275" s="7">
        <f ca="1">INT(Table1[[#This Row],[Store Age (Days)]] / 30)</f>
        <v>28</v>
      </c>
      <c r="X275" s="7" t="str">
        <f ca="1">IF(Table1[[#This Row],[Store Age (Months)]] &lt; 12, "&lt;12",
 IF(Table1[[#This Row],[Store Age (Months)]] &lt; 24, "12–24",
 "&gt;24"))</f>
        <v>&gt;24</v>
      </c>
    </row>
    <row r="276" spans="1:24" x14ac:dyDescent="0.2">
      <c r="A276" s="4">
        <v>1</v>
      </c>
      <c r="B276" s="4" t="str">
        <f t="shared" si="4"/>
        <v>January</v>
      </c>
      <c r="C276" s="1" t="s">
        <v>283</v>
      </c>
      <c r="D276" s="1" t="s">
        <v>1203</v>
      </c>
      <c r="E276" s="1" t="s">
        <v>724</v>
      </c>
      <c r="F276" s="1" t="s">
        <v>907</v>
      </c>
      <c r="G276" s="1" t="s">
        <v>925</v>
      </c>
      <c r="H276" s="6">
        <v>45076</v>
      </c>
      <c r="I276" s="7">
        <v>135000000</v>
      </c>
      <c r="J276" s="7">
        <v>110741750</v>
      </c>
      <c r="K276" s="7">
        <v>16247381.800000001</v>
      </c>
      <c r="L276" s="7">
        <v>-9141901.4299999885</v>
      </c>
      <c r="M276" s="7">
        <f>Table1[[#This Row],[Profit (EBIT)]] * (1 - 11%)</f>
        <v>-8136292.2726999903</v>
      </c>
      <c r="N276" s="9">
        <f>Table1[[#This Row],[Net Sales Actual]]/Table1[[#This Row],[Net Sales Target]]*100%</f>
        <v>0.82030925925925924</v>
      </c>
      <c r="O276" s="9" t="str">
        <f>IF(Table1[[#This Row],[% Achievement]]&gt;=100%, "Achieved",
 IF(Table1[[#This Row],[% Achievement]]&gt;=50%, "Almost Achieve",
 IF(Table1[[#This Row],[% Achievement]]&gt;=0, "Needs Improvement",
 "Bad")))</f>
        <v>Almost Achieve</v>
      </c>
      <c r="P276" s="7">
        <f>Table1[[#This Row],[Net Sales Actual]] - Table1[[#This Row],[Net Sales Target]]</f>
        <v>-24258250</v>
      </c>
      <c r="Q276" s="7" t="str">
        <f>IF(Table1[[#This Row],[Profit]] &gt; 0, "Profit", "Loss")</f>
        <v>Loss</v>
      </c>
      <c r="R276" s="9">
        <f>Table1[[#This Row],[Salary Cost]]/Table1[[#This Row],[Net Sales Actual]]</f>
        <v>0.14671415071551605</v>
      </c>
      <c r="S276" s="9" t="str">
        <f>IF(Table1[[#This Row],[Salary Ratio]] &lt; 0.15, "Efficient",
 IF(Table1[[#This Row],[Salary Ratio]] &lt;= 0.25, "Needs Attention",
 "Too High"))</f>
        <v>Efficient</v>
      </c>
      <c r="T276" s="9">
        <f>Table1[[#This Row],[Profit (EBIT)]]/Table1[[#This Row],[Net Sales Actual]]</f>
        <v>-8.2551534809590682E-2</v>
      </c>
      <c r="U276" s="7" t="str">
        <f>IF(Table1[[#This Row],[Profit Ratio]] &gt; 0.15, "Healthy",
 IF(Table1[[#This Row],[Profit Ratio]] &gt;= 0.05, "Moderate",
 "Low"))</f>
        <v>Low</v>
      </c>
      <c r="V276" s="7">
        <f ca="1">DATEDIF(Table1[[#This Row],[Store Open Date]], TODAY(), "d")</f>
        <v>856</v>
      </c>
      <c r="W276" s="7">
        <f ca="1">INT(Table1[[#This Row],[Store Age (Days)]] / 30)</f>
        <v>28</v>
      </c>
      <c r="X276" s="7" t="str">
        <f ca="1">IF(Table1[[#This Row],[Store Age (Months)]] &lt; 12, "&lt;12",
 IF(Table1[[#This Row],[Store Age (Months)]] &lt; 24, "12–24",
 "&gt;24"))</f>
        <v>&gt;24</v>
      </c>
    </row>
    <row r="277" spans="1:24" x14ac:dyDescent="0.2">
      <c r="A277" s="4">
        <v>1</v>
      </c>
      <c r="B277" s="4" t="str">
        <f t="shared" si="4"/>
        <v>January</v>
      </c>
      <c r="C277" s="1" t="s">
        <v>284</v>
      </c>
      <c r="D277" s="1" t="s">
        <v>1204</v>
      </c>
      <c r="E277" s="1" t="s">
        <v>725</v>
      </c>
      <c r="F277" s="1" t="s">
        <v>907</v>
      </c>
      <c r="G277" s="1" t="s">
        <v>925</v>
      </c>
      <c r="H277" s="6">
        <v>45135</v>
      </c>
      <c r="I277" s="7">
        <v>105000000</v>
      </c>
      <c r="J277" s="7">
        <v>92989800</v>
      </c>
      <c r="K277" s="7">
        <v>15851453.470000001</v>
      </c>
      <c r="L277" s="7">
        <v>-12931307.079999985</v>
      </c>
      <c r="M277" s="7">
        <f>Table1[[#This Row],[Profit (EBIT)]] * (1 - 11%)</f>
        <v>-11508863.301199988</v>
      </c>
      <c r="N277" s="9">
        <f>Table1[[#This Row],[Net Sales Actual]]/Table1[[#This Row],[Net Sales Target]]*100%</f>
        <v>0.88561714285714288</v>
      </c>
      <c r="O277" s="9" t="str">
        <f>IF(Table1[[#This Row],[% Achievement]]&gt;=100%, "Achieved",
 IF(Table1[[#This Row],[% Achievement]]&gt;=50%, "Almost Achieve",
 IF(Table1[[#This Row],[% Achievement]]&gt;=0, "Needs Improvement",
 "Bad")))</f>
        <v>Almost Achieve</v>
      </c>
      <c r="P277" s="7">
        <f>Table1[[#This Row],[Net Sales Actual]] - Table1[[#This Row],[Net Sales Target]]</f>
        <v>-12010200</v>
      </c>
      <c r="Q277" s="7" t="str">
        <f>IF(Table1[[#This Row],[Profit]] &gt; 0, "Profit", "Loss")</f>
        <v>Loss</v>
      </c>
      <c r="R277" s="9">
        <f>Table1[[#This Row],[Salary Cost]]/Table1[[#This Row],[Net Sales Actual]]</f>
        <v>0.1704644323355895</v>
      </c>
      <c r="S277" s="9" t="str">
        <f>IF(Table1[[#This Row],[Salary Ratio]] &lt; 0.15, "Efficient",
 IF(Table1[[#This Row],[Salary Ratio]] &lt;= 0.25, "Needs Attention",
 "Too High"))</f>
        <v>Needs Attention</v>
      </c>
      <c r="T277" s="9">
        <f>Table1[[#This Row],[Profit (EBIT)]]/Table1[[#This Row],[Net Sales Actual]]</f>
        <v>-0.13906156460170885</v>
      </c>
      <c r="U277" s="7" t="str">
        <f>IF(Table1[[#This Row],[Profit Ratio]] &gt; 0.15, "Healthy",
 IF(Table1[[#This Row],[Profit Ratio]] &gt;= 0.05, "Moderate",
 "Low"))</f>
        <v>Low</v>
      </c>
      <c r="V277" s="7">
        <f ca="1">DATEDIF(Table1[[#This Row],[Store Open Date]], TODAY(), "d")</f>
        <v>797</v>
      </c>
      <c r="W277" s="7">
        <f ca="1">INT(Table1[[#This Row],[Store Age (Days)]] / 30)</f>
        <v>26</v>
      </c>
      <c r="X277" s="7" t="str">
        <f ca="1">IF(Table1[[#This Row],[Store Age (Months)]] &lt; 12, "&lt;12",
 IF(Table1[[#This Row],[Store Age (Months)]] &lt; 24, "12–24",
 "&gt;24"))</f>
        <v>&gt;24</v>
      </c>
    </row>
    <row r="278" spans="1:24" x14ac:dyDescent="0.2">
      <c r="A278" s="4">
        <v>1</v>
      </c>
      <c r="B278" s="4" t="str">
        <f t="shared" si="4"/>
        <v>January</v>
      </c>
      <c r="C278" s="1" t="s">
        <v>285</v>
      </c>
      <c r="D278" s="1" t="s">
        <v>1205</v>
      </c>
      <c r="E278" s="1" t="s">
        <v>726</v>
      </c>
      <c r="F278" s="1" t="s">
        <v>907</v>
      </c>
      <c r="G278" s="1" t="s">
        <v>925</v>
      </c>
      <c r="H278" s="6">
        <v>45163</v>
      </c>
      <c r="I278" s="7">
        <v>144142000</v>
      </c>
      <c r="J278" s="7">
        <v>112868980</v>
      </c>
      <c r="K278" s="7">
        <v>18641871.300000001</v>
      </c>
      <c r="L278" s="7">
        <v>5518091.4400000023</v>
      </c>
      <c r="M278" s="7">
        <f>Table1[[#This Row],[Profit (EBIT)]] * (1 - 11%)</f>
        <v>4911101.3816000018</v>
      </c>
      <c r="N278" s="9">
        <f>Table1[[#This Row],[Net Sales Actual]]/Table1[[#This Row],[Net Sales Target]]*100%</f>
        <v>0.78304019647292256</v>
      </c>
      <c r="O278" s="9" t="str">
        <f>IF(Table1[[#This Row],[% Achievement]]&gt;=100%, "Achieved",
 IF(Table1[[#This Row],[% Achievement]]&gt;=50%, "Almost Achieve",
 IF(Table1[[#This Row],[% Achievement]]&gt;=0, "Needs Improvement",
 "Bad")))</f>
        <v>Almost Achieve</v>
      </c>
      <c r="P278" s="7">
        <f>Table1[[#This Row],[Net Sales Actual]] - Table1[[#This Row],[Net Sales Target]]</f>
        <v>-31273020</v>
      </c>
      <c r="Q278" s="7" t="str">
        <f>IF(Table1[[#This Row],[Profit]] &gt; 0, "Profit", "Loss")</f>
        <v>Profit</v>
      </c>
      <c r="R278" s="9">
        <f>Table1[[#This Row],[Salary Cost]]/Table1[[#This Row],[Net Sales Actual]]</f>
        <v>0.16516381471685135</v>
      </c>
      <c r="S278" s="9" t="str">
        <f>IF(Table1[[#This Row],[Salary Ratio]] &lt; 0.15, "Efficient",
 IF(Table1[[#This Row],[Salary Ratio]] &lt;= 0.25, "Needs Attention",
 "Too High"))</f>
        <v>Needs Attention</v>
      </c>
      <c r="T278" s="9">
        <f>Table1[[#This Row],[Profit (EBIT)]]/Table1[[#This Row],[Net Sales Actual]]</f>
        <v>4.8889353301500571E-2</v>
      </c>
      <c r="U278" s="7" t="str">
        <f>IF(Table1[[#This Row],[Profit Ratio]] &gt; 0.15, "Healthy",
 IF(Table1[[#This Row],[Profit Ratio]] &gt;= 0.05, "Moderate",
 "Low"))</f>
        <v>Low</v>
      </c>
      <c r="V278" s="7">
        <f ca="1">DATEDIF(Table1[[#This Row],[Store Open Date]], TODAY(), "d")</f>
        <v>769</v>
      </c>
      <c r="W278" s="7">
        <f ca="1">INT(Table1[[#This Row],[Store Age (Days)]] / 30)</f>
        <v>25</v>
      </c>
      <c r="X278" s="7" t="str">
        <f ca="1">IF(Table1[[#This Row],[Store Age (Months)]] &lt; 12, "&lt;12",
 IF(Table1[[#This Row],[Store Age (Months)]] &lt; 24, "12–24",
 "&gt;24"))</f>
        <v>&gt;24</v>
      </c>
    </row>
    <row r="279" spans="1:24" x14ac:dyDescent="0.2">
      <c r="A279" s="4">
        <v>1</v>
      </c>
      <c r="B279" s="4" t="str">
        <f t="shared" si="4"/>
        <v>January</v>
      </c>
      <c r="C279" s="1" t="s">
        <v>286</v>
      </c>
      <c r="D279" s="1" t="s">
        <v>1206</v>
      </c>
      <c r="E279" s="1" t="s">
        <v>727</v>
      </c>
      <c r="F279" s="1" t="s">
        <v>907</v>
      </c>
      <c r="G279" s="1" t="s">
        <v>925</v>
      </c>
      <c r="H279" s="6">
        <v>45107</v>
      </c>
      <c r="I279" s="7">
        <v>165000000</v>
      </c>
      <c r="J279" s="7">
        <v>137429150</v>
      </c>
      <c r="K279" s="7">
        <v>21491774.329999998</v>
      </c>
      <c r="L279" s="7">
        <v>1478087.5400000066</v>
      </c>
      <c r="M279" s="7">
        <f>Table1[[#This Row],[Profit (EBIT)]] * (1 - 11%)</f>
        <v>1315497.9106000059</v>
      </c>
      <c r="N279" s="9">
        <f>Table1[[#This Row],[Net Sales Actual]]/Table1[[#This Row],[Net Sales Target]]*100%</f>
        <v>0.83290393939393936</v>
      </c>
      <c r="O279" s="9" t="str">
        <f>IF(Table1[[#This Row],[% Achievement]]&gt;=100%, "Achieved",
 IF(Table1[[#This Row],[% Achievement]]&gt;=50%, "Almost Achieve",
 IF(Table1[[#This Row],[% Achievement]]&gt;=0, "Needs Improvement",
 "Bad")))</f>
        <v>Almost Achieve</v>
      </c>
      <c r="P279" s="7">
        <f>Table1[[#This Row],[Net Sales Actual]] - Table1[[#This Row],[Net Sales Target]]</f>
        <v>-27570850</v>
      </c>
      <c r="Q279" s="7" t="str">
        <f>IF(Table1[[#This Row],[Profit]] &gt; 0, "Profit", "Loss")</f>
        <v>Profit</v>
      </c>
      <c r="R279" s="9">
        <f>Table1[[#This Row],[Salary Cost]]/Table1[[#This Row],[Net Sales Actual]]</f>
        <v>0.15638439392225012</v>
      </c>
      <c r="S279" s="9" t="str">
        <f>IF(Table1[[#This Row],[Salary Ratio]] &lt; 0.15, "Efficient",
 IF(Table1[[#This Row],[Salary Ratio]] &lt;= 0.25, "Needs Attention",
 "Too High"))</f>
        <v>Needs Attention</v>
      </c>
      <c r="T279" s="9">
        <f>Table1[[#This Row],[Profit (EBIT)]]/Table1[[#This Row],[Net Sales Actual]]</f>
        <v>1.0755269460663961E-2</v>
      </c>
      <c r="U279" s="7" t="str">
        <f>IF(Table1[[#This Row],[Profit Ratio]] &gt; 0.15, "Healthy",
 IF(Table1[[#This Row],[Profit Ratio]] &gt;= 0.05, "Moderate",
 "Low"))</f>
        <v>Low</v>
      </c>
      <c r="V279" s="7">
        <f ca="1">DATEDIF(Table1[[#This Row],[Store Open Date]], TODAY(), "d")</f>
        <v>825</v>
      </c>
      <c r="W279" s="7">
        <f ca="1">INT(Table1[[#This Row],[Store Age (Days)]] / 30)</f>
        <v>27</v>
      </c>
      <c r="X279" s="7" t="str">
        <f ca="1">IF(Table1[[#This Row],[Store Age (Months)]] &lt; 12, "&lt;12",
 IF(Table1[[#This Row],[Store Age (Months)]] &lt; 24, "12–24",
 "&gt;24"))</f>
        <v>&gt;24</v>
      </c>
    </row>
    <row r="280" spans="1:24" x14ac:dyDescent="0.2">
      <c r="A280" s="4">
        <v>1</v>
      </c>
      <c r="B280" s="4" t="str">
        <f t="shared" si="4"/>
        <v>January</v>
      </c>
      <c r="C280" s="1" t="s">
        <v>287</v>
      </c>
      <c r="D280" s="1" t="s">
        <v>1207</v>
      </c>
      <c r="E280" s="1" t="s">
        <v>728</v>
      </c>
      <c r="F280" s="1" t="s">
        <v>907</v>
      </c>
      <c r="G280" s="1" t="s">
        <v>925</v>
      </c>
      <c r="H280" s="6">
        <v>45169</v>
      </c>
      <c r="I280" s="7">
        <v>165000000</v>
      </c>
      <c r="J280" s="7">
        <v>136402300</v>
      </c>
      <c r="K280" s="7">
        <v>19779588.34</v>
      </c>
      <c r="L280" s="7">
        <v>1545500.6700000037</v>
      </c>
      <c r="M280" s="7">
        <f>Table1[[#This Row],[Profit (EBIT)]] * (1 - 11%)</f>
        <v>1375495.5963000034</v>
      </c>
      <c r="N280" s="9">
        <f>Table1[[#This Row],[Net Sales Actual]]/Table1[[#This Row],[Net Sales Target]]*100%</f>
        <v>0.82668060606060612</v>
      </c>
      <c r="O280" s="9" t="str">
        <f>IF(Table1[[#This Row],[% Achievement]]&gt;=100%, "Achieved",
 IF(Table1[[#This Row],[% Achievement]]&gt;=50%, "Almost Achieve",
 IF(Table1[[#This Row],[% Achievement]]&gt;=0, "Needs Improvement",
 "Bad")))</f>
        <v>Almost Achieve</v>
      </c>
      <c r="P280" s="7">
        <f>Table1[[#This Row],[Net Sales Actual]] - Table1[[#This Row],[Net Sales Target]]</f>
        <v>-28597700</v>
      </c>
      <c r="Q280" s="7" t="str">
        <f>IF(Table1[[#This Row],[Profit]] &gt; 0, "Profit", "Loss")</f>
        <v>Profit</v>
      </c>
      <c r="R280" s="9">
        <f>Table1[[#This Row],[Salary Cost]]/Table1[[#This Row],[Net Sales Actual]]</f>
        <v>0.14500919955162045</v>
      </c>
      <c r="S280" s="9" t="str">
        <f>IF(Table1[[#This Row],[Salary Ratio]] &lt; 0.15, "Efficient",
 IF(Table1[[#This Row],[Salary Ratio]] &lt;= 0.25, "Needs Attention",
 "Too High"))</f>
        <v>Efficient</v>
      </c>
      <c r="T280" s="9">
        <f>Table1[[#This Row],[Profit (EBIT)]]/Table1[[#This Row],[Net Sales Actual]]</f>
        <v>1.1330459017186687E-2</v>
      </c>
      <c r="U280" s="7" t="str">
        <f>IF(Table1[[#This Row],[Profit Ratio]] &gt; 0.15, "Healthy",
 IF(Table1[[#This Row],[Profit Ratio]] &gt;= 0.05, "Moderate",
 "Low"))</f>
        <v>Low</v>
      </c>
      <c r="V280" s="7">
        <f ca="1">DATEDIF(Table1[[#This Row],[Store Open Date]], TODAY(), "d")</f>
        <v>763</v>
      </c>
      <c r="W280" s="7">
        <f ca="1">INT(Table1[[#This Row],[Store Age (Days)]] / 30)</f>
        <v>25</v>
      </c>
      <c r="X280" s="7" t="str">
        <f ca="1">IF(Table1[[#This Row],[Store Age (Months)]] &lt; 12, "&lt;12",
 IF(Table1[[#This Row],[Store Age (Months)]] &lt; 24, "12–24",
 "&gt;24"))</f>
        <v>&gt;24</v>
      </c>
    </row>
    <row r="281" spans="1:24" x14ac:dyDescent="0.2">
      <c r="A281" s="4">
        <v>1</v>
      </c>
      <c r="B281" s="4" t="str">
        <f t="shared" si="4"/>
        <v>January</v>
      </c>
      <c r="C281" s="1" t="s">
        <v>288</v>
      </c>
      <c r="D281" s="1" t="s">
        <v>1208</v>
      </c>
      <c r="E281" s="1" t="s">
        <v>729</v>
      </c>
      <c r="F281" s="1" t="s">
        <v>907</v>
      </c>
      <c r="G281" s="1" t="s">
        <v>925</v>
      </c>
      <c r="H281" s="6">
        <v>44880</v>
      </c>
      <c r="I281" s="7">
        <v>235000000</v>
      </c>
      <c r="J281" s="7">
        <v>186126350</v>
      </c>
      <c r="K281" s="7">
        <v>22716963.23</v>
      </c>
      <c r="L281" s="7">
        <v>5900888.7899999879</v>
      </c>
      <c r="M281" s="7">
        <f>Table1[[#This Row],[Profit (EBIT)]] * (1 - 11%)</f>
        <v>5251791.0230999896</v>
      </c>
      <c r="N281" s="9">
        <f>Table1[[#This Row],[Net Sales Actual]]/Table1[[#This Row],[Net Sales Target]]*100%</f>
        <v>0.79202702127659574</v>
      </c>
      <c r="O281" s="9" t="str">
        <f>IF(Table1[[#This Row],[% Achievement]]&gt;=100%, "Achieved",
 IF(Table1[[#This Row],[% Achievement]]&gt;=50%, "Almost Achieve",
 IF(Table1[[#This Row],[% Achievement]]&gt;=0, "Needs Improvement",
 "Bad")))</f>
        <v>Almost Achieve</v>
      </c>
      <c r="P281" s="7">
        <f>Table1[[#This Row],[Net Sales Actual]] - Table1[[#This Row],[Net Sales Target]]</f>
        <v>-48873650</v>
      </c>
      <c r="Q281" s="7" t="str">
        <f>IF(Table1[[#This Row],[Profit]] &gt; 0, "Profit", "Loss")</f>
        <v>Profit</v>
      </c>
      <c r="R281" s="9">
        <f>Table1[[#This Row],[Salary Cost]]/Table1[[#This Row],[Net Sales Actual]]</f>
        <v>0.12205130133374452</v>
      </c>
      <c r="S281" s="9" t="str">
        <f>IF(Table1[[#This Row],[Salary Ratio]] &lt; 0.15, "Efficient",
 IF(Table1[[#This Row],[Salary Ratio]] &lt;= 0.25, "Needs Attention",
 "Too High"))</f>
        <v>Efficient</v>
      </c>
      <c r="T281" s="9">
        <f>Table1[[#This Row],[Profit (EBIT)]]/Table1[[#This Row],[Net Sales Actual]]</f>
        <v>3.1703672209764971E-2</v>
      </c>
      <c r="U281" s="7" t="str">
        <f>IF(Table1[[#This Row],[Profit Ratio]] &gt; 0.15, "Healthy",
 IF(Table1[[#This Row],[Profit Ratio]] &gt;= 0.05, "Moderate",
 "Low"))</f>
        <v>Low</v>
      </c>
      <c r="V281" s="7">
        <f ca="1">DATEDIF(Table1[[#This Row],[Store Open Date]], TODAY(), "d")</f>
        <v>1052</v>
      </c>
      <c r="W281" s="7">
        <f ca="1">INT(Table1[[#This Row],[Store Age (Days)]] / 30)</f>
        <v>35</v>
      </c>
      <c r="X281" s="7" t="str">
        <f ca="1">IF(Table1[[#This Row],[Store Age (Months)]] &lt; 12, "&lt;12",
 IF(Table1[[#This Row],[Store Age (Months)]] &lt; 24, "12–24",
 "&gt;24"))</f>
        <v>&gt;24</v>
      </c>
    </row>
    <row r="282" spans="1:24" x14ac:dyDescent="0.2">
      <c r="A282" s="4">
        <v>1</v>
      </c>
      <c r="B282" s="4" t="str">
        <f t="shared" si="4"/>
        <v>January</v>
      </c>
      <c r="C282" s="1" t="s">
        <v>289</v>
      </c>
      <c r="D282" s="1" t="s">
        <v>1209</v>
      </c>
      <c r="E282" s="1" t="s">
        <v>730</v>
      </c>
      <c r="F282" s="1" t="s">
        <v>908</v>
      </c>
      <c r="G282" s="1" t="s">
        <v>925</v>
      </c>
      <c r="H282" s="6">
        <v>45348</v>
      </c>
      <c r="I282" s="7">
        <v>122087000</v>
      </c>
      <c r="J282" s="7">
        <v>85706900</v>
      </c>
      <c r="K282" s="7">
        <v>10594545.060000001</v>
      </c>
      <c r="L282" s="7">
        <v>-1125909.9499999899</v>
      </c>
      <c r="M282" s="7">
        <f>Table1[[#This Row],[Profit (EBIT)]] * (1 - 11%)</f>
        <v>-1002059.8554999911</v>
      </c>
      <c r="N282" s="9">
        <f>Table1[[#This Row],[Net Sales Actual]]/Table1[[#This Row],[Net Sales Target]]*100%</f>
        <v>0.70201495654738011</v>
      </c>
      <c r="O282" s="9" t="str">
        <f>IF(Table1[[#This Row],[% Achievement]]&gt;=100%, "Achieved",
 IF(Table1[[#This Row],[% Achievement]]&gt;=50%, "Almost Achieve",
 IF(Table1[[#This Row],[% Achievement]]&gt;=0, "Needs Improvement",
 "Bad")))</f>
        <v>Almost Achieve</v>
      </c>
      <c r="P282" s="7">
        <f>Table1[[#This Row],[Net Sales Actual]] - Table1[[#This Row],[Net Sales Target]]</f>
        <v>-36380100</v>
      </c>
      <c r="Q282" s="7" t="str">
        <f>IF(Table1[[#This Row],[Profit]] &gt; 0, "Profit", "Loss")</f>
        <v>Loss</v>
      </c>
      <c r="R282" s="9">
        <f>Table1[[#This Row],[Salary Cost]]/Table1[[#This Row],[Net Sales Actual]]</f>
        <v>0.12361367707850827</v>
      </c>
      <c r="S282" s="9" t="str">
        <f>IF(Table1[[#This Row],[Salary Ratio]] &lt; 0.15, "Efficient",
 IF(Table1[[#This Row],[Salary Ratio]] &lt;= 0.25, "Needs Attention",
 "Too High"))</f>
        <v>Efficient</v>
      </c>
      <c r="T282" s="9">
        <f>Table1[[#This Row],[Profit (EBIT)]]/Table1[[#This Row],[Net Sales Actual]]</f>
        <v>-1.3136748033122069E-2</v>
      </c>
      <c r="U282" s="7" t="str">
        <f>IF(Table1[[#This Row],[Profit Ratio]] &gt; 0.15, "Healthy",
 IF(Table1[[#This Row],[Profit Ratio]] &gt;= 0.05, "Moderate",
 "Low"))</f>
        <v>Low</v>
      </c>
      <c r="V282" s="7">
        <f ca="1">DATEDIF(Table1[[#This Row],[Store Open Date]], TODAY(), "d")</f>
        <v>584</v>
      </c>
      <c r="W282" s="7">
        <f ca="1">INT(Table1[[#This Row],[Store Age (Days)]] / 30)</f>
        <v>19</v>
      </c>
      <c r="X282" s="7" t="str">
        <f ca="1">IF(Table1[[#This Row],[Store Age (Months)]] &lt; 12, "&lt;12",
 IF(Table1[[#This Row],[Store Age (Months)]] &lt; 24, "12–24",
 "&gt;24"))</f>
        <v>12–24</v>
      </c>
    </row>
    <row r="283" spans="1:24" x14ac:dyDescent="0.2">
      <c r="A283" s="4">
        <v>1</v>
      </c>
      <c r="B283" s="4" t="str">
        <f t="shared" si="4"/>
        <v>January</v>
      </c>
      <c r="C283" s="1" t="s">
        <v>290</v>
      </c>
      <c r="D283" s="1" t="s">
        <v>1210</v>
      </c>
      <c r="E283" s="1" t="s">
        <v>731</v>
      </c>
      <c r="F283" s="1" t="s">
        <v>898</v>
      </c>
      <c r="G283" s="1" t="s">
        <v>925</v>
      </c>
      <c r="H283" s="6">
        <v>45349</v>
      </c>
      <c r="I283" s="7">
        <v>199075853</v>
      </c>
      <c r="J283" s="7">
        <v>164763829</v>
      </c>
      <c r="K283" s="7">
        <v>25617059</v>
      </c>
      <c r="L283" s="7">
        <v>-25870062</v>
      </c>
      <c r="M283" s="7">
        <f>Table1[[#This Row],[Profit (EBIT)]] * (1 - 11%)</f>
        <v>-23024355.18</v>
      </c>
      <c r="N283" s="9">
        <f>Table1[[#This Row],[Net Sales Actual]]/Table1[[#This Row],[Net Sales Target]]*100%</f>
        <v>0.82764346613147499</v>
      </c>
      <c r="O283" s="9" t="str">
        <f>IF(Table1[[#This Row],[% Achievement]]&gt;=100%, "Achieved",
 IF(Table1[[#This Row],[% Achievement]]&gt;=50%, "Almost Achieve",
 IF(Table1[[#This Row],[% Achievement]]&gt;=0, "Needs Improvement",
 "Bad")))</f>
        <v>Almost Achieve</v>
      </c>
      <c r="P283" s="7">
        <f>Table1[[#This Row],[Net Sales Actual]] - Table1[[#This Row],[Net Sales Target]]</f>
        <v>-34312024</v>
      </c>
      <c r="Q283" s="7" t="str">
        <f>IF(Table1[[#This Row],[Profit]] &gt; 0, "Profit", "Loss")</f>
        <v>Loss</v>
      </c>
      <c r="R283" s="9">
        <f>Table1[[#This Row],[Salary Cost]]/Table1[[#This Row],[Net Sales Actual]]</f>
        <v>0.15547744402079899</v>
      </c>
      <c r="S283" s="9" t="str">
        <f>IF(Table1[[#This Row],[Salary Ratio]] &lt; 0.15, "Efficient",
 IF(Table1[[#This Row],[Salary Ratio]] &lt;= 0.25, "Needs Attention",
 "Too High"))</f>
        <v>Needs Attention</v>
      </c>
      <c r="T283" s="9">
        <f>Table1[[#This Row],[Profit (EBIT)]]/Table1[[#This Row],[Net Sales Actual]]</f>
        <v>-0.15701299342830882</v>
      </c>
      <c r="U283" s="7" t="str">
        <f>IF(Table1[[#This Row],[Profit Ratio]] &gt; 0.15, "Healthy",
 IF(Table1[[#This Row],[Profit Ratio]] &gt;= 0.05, "Moderate",
 "Low"))</f>
        <v>Low</v>
      </c>
      <c r="V283" s="7">
        <f ca="1">DATEDIF(Table1[[#This Row],[Store Open Date]], TODAY(), "d")</f>
        <v>583</v>
      </c>
      <c r="W283" s="7">
        <f ca="1">INT(Table1[[#This Row],[Store Age (Days)]] / 30)</f>
        <v>19</v>
      </c>
      <c r="X283" s="7" t="str">
        <f ca="1">IF(Table1[[#This Row],[Store Age (Months)]] &lt; 12, "&lt;12",
 IF(Table1[[#This Row],[Store Age (Months)]] &lt; 24, "12–24",
 "&gt;24"))</f>
        <v>12–24</v>
      </c>
    </row>
    <row r="284" spans="1:24" x14ac:dyDescent="0.2">
      <c r="A284" s="4">
        <v>1</v>
      </c>
      <c r="B284" s="4" t="str">
        <f t="shared" si="4"/>
        <v>January</v>
      </c>
      <c r="C284" s="1" t="s">
        <v>291</v>
      </c>
      <c r="D284" s="1" t="s">
        <v>1211</v>
      </c>
      <c r="E284" s="1" t="s">
        <v>732</v>
      </c>
      <c r="F284" s="1" t="s">
        <v>908</v>
      </c>
      <c r="G284" s="1" t="s">
        <v>925</v>
      </c>
      <c r="H284" s="6">
        <v>45386</v>
      </c>
      <c r="I284" s="7">
        <v>145120000</v>
      </c>
      <c r="J284" s="7">
        <v>113362950</v>
      </c>
      <c r="K284" s="7">
        <v>17114925.52</v>
      </c>
      <c r="L284" s="7">
        <v>-1839384.2999999952</v>
      </c>
      <c r="M284" s="7">
        <f>Table1[[#This Row],[Profit (EBIT)]] * (1 - 11%)</f>
        <v>-1637052.0269999958</v>
      </c>
      <c r="N284" s="9">
        <f>Table1[[#This Row],[Net Sales Actual]]/Table1[[#This Row],[Net Sales Target]]*100%</f>
        <v>0.78116696527012131</v>
      </c>
      <c r="O284" s="9" t="str">
        <f>IF(Table1[[#This Row],[% Achievement]]&gt;=100%, "Achieved",
 IF(Table1[[#This Row],[% Achievement]]&gt;=50%, "Almost Achieve",
 IF(Table1[[#This Row],[% Achievement]]&gt;=0, "Needs Improvement",
 "Bad")))</f>
        <v>Almost Achieve</v>
      </c>
      <c r="P284" s="7">
        <f>Table1[[#This Row],[Net Sales Actual]] - Table1[[#This Row],[Net Sales Target]]</f>
        <v>-31757050</v>
      </c>
      <c r="Q284" s="7" t="str">
        <f>IF(Table1[[#This Row],[Profit]] &gt; 0, "Profit", "Loss")</f>
        <v>Loss</v>
      </c>
      <c r="R284" s="9">
        <f>Table1[[#This Row],[Salary Cost]]/Table1[[#This Row],[Net Sales Actual]]</f>
        <v>0.15097459549173695</v>
      </c>
      <c r="S284" s="9" t="str">
        <f>IF(Table1[[#This Row],[Salary Ratio]] &lt; 0.15, "Efficient",
 IF(Table1[[#This Row],[Salary Ratio]] &lt;= 0.25, "Needs Attention",
 "Too High"))</f>
        <v>Needs Attention</v>
      </c>
      <c r="T284" s="9">
        <f>Table1[[#This Row],[Profit (EBIT)]]/Table1[[#This Row],[Net Sales Actual]]</f>
        <v>-1.6225621333954304E-2</v>
      </c>
      <c r="U284" s="7" t="str">
        <f>IF(Table1[[#This Row],[Profit Ratio]] &gt; 0.15, "Healthy",
 IF(Table1[[#This Row],[Profit Ratio]] &gt;= 0.05, "Moderate",
 "Low"))</f>
        <v>Low</v>
      </c>
      <c r="V284" s="7">
        <f ca="1">DATEDIF(Table1[[#This Row],[Store Open Date]], TODAY(), "d")</f>
        <v>546</v>
      </c>
      <c r="W284" s="7">
        <f ca="1">INT(Table1[[#This Row],[Store Age (Days)]] / 30)</f>
        <v>18</v>
      </c>
      <c r="X284" s="7" t="str">
        <f ca="1">IF(Table1[[#This Row],[Store Age (Months)]] &lt; 12, "&lt;12",
 IF(Table1[[#This Row],[Store Age (Months)]] &lt; 24, "12–24",
 "&gt;24"))</f>
        <v>12–24</v>
      </c>
    </row>
    <row r="285" spans="1:24" x14ac:dyDescent="0.2">
      <c r="A285" s="4">
        <v>1</v>
      </c>
      <c r="B285" s="4" t="str">
        <f t="shared" si="4"/>
        <v>January</v>
      </c>
      <c r="C285" s="1" t="s">
        <v>292</v>
      </c>
      <c r="D285" s="1" t="s">
        <v>1212</v>
      </c>
      <c r="E285" s="1" t="s">
        <v>733</v>
      </c>
      <c r="F285" s="1" t="s">
        <v>908</v>
      </c>
      <c r="G285" s="1" t="s">
        <v>925</v>
      </c>
      <c r="H285" s="6">
        <v>45203</v>
      </c>
      <c r="I285" s="7">
        <v>177789000</v>
      </c>
      <c r="J285" s="7">
        <v>142898850</v>
      </c>
      <c r="K285" s="7">
        <v>22779765.199999999</v>
      </c>
      <c r="L285" s="7">
        <v>-1939498.5300000068</v>
      </c>
      <c r="M285" s="7">
        <f>Table1[[#This Row],[Profit (EBIT)]] * (1 - 11%)</f>
        <v>-1726153.6917000061</v>
      </c>
      <c r="N285" s="9">
        <f>Table1[[#This Row],[Net Sales Actual]]/Table1[[#This Row],[Net Sales Target]]*100%</f>
        <v>0.80375529419705383</v>
      </c>
      <c r="O285" s="9" t="str">
        <f>IF(Table1[[#This Row],[% Achievement]]&gt;=100%, "Achieved",
 IF(Table1[[#This Row],[% Achievement]]&gt;=50%, "Almost Achieve",
 IF(Table1[[#This Row],[% Achievement]]&gt;=0, "Needs Improvement",
 "Bad")))</f>
        <v>Almost Achieve</v>
      </c>
      <c r="P285" s="7">
        <f>Table1[[#This Row],[Net Sales Actual]] - Table1[[#This Row],[Net Sales Target]]</f>
        <v>-34890150</v>
      </c>
      <c r="Q285" s="7" t="str">
        <f>IF(Table1[[#This Row],[Profit]] &gt; 0, "Profit", "Loss")</f>
        <v>Loss</v>
      </c>
      <c r="R285" s="9">
        <f>Table1[[#This Row],[Salary Cost]]/Table1[[#This Row],[Net Sales Actual]]</f>
        <v>0.15941181612028368</v>
      </c>
      <c r="S285" s="9" t="str">
        <f>IF(Table1[[#This Row],[Salary Ratio]] &lt; 0.15, "Efficient",
 IF(Table1[[#This Row],[Salary Ratio]] &lt;= 0.25, "Needs Attention",
 "Too High"))</f>
        <v>Needs Attention</v>
      </c>
      <c r="T285" s="9">
        <f>Table1[[#This Row],[Profit (EBIT)]]/Table1[[#This Row],[Net Sales Actual]]</f>
        <v>-1.3572527210680889E-2</v>
      </c>
      <c r="U285" s="7" t="str">
        <f>IF(Table1[[#This Row],[Profit Ratio]] &gt; 0.15, "Healthy",
 IF(Table1[[#This Row],[Profit Ratio]] &gt;= 0.05, "Moderate",
 "Low"))</f>
        <v>Low</v>
      </c>
      <c r="V285" s="7">
        <f ca="1">DATEDIF(Table1[[#This Row],[Store Open Date]], TODAY(), "d")</f>
        <v>729</v>
      </c>
      <c r="W285" s="7">
        <f ca="1">INT(Table1[[#This Row],[Store Age (Days)]] / 30)</f>
        <v>24</v>
      </c>
      <c r="X285" s="7" t="str">
        <f ca="1">IF(Table1[[#This Row],[Store Age (Months)]] &lt; 12, "&lt;12",
 IF(Table1[[#This Row],[Store Age (Months)]] &lt; 24, "12–24",
 "&gt;24"))</f>
        <v>&gt;24</v>
      </c>
    </row>
    <row r="286" spans="1:24" x14ac:dyDescent="0.2">
      <c r="A286" s="4">
        <v>1</v>
      </c>
      <c r="B286" s="4" t="str">
        <f t="shared" si="4"/>
        <v>January</v>
      </c>
      <c r="C286" s="1" t="s">
        <v>293</v>
      </c>
      <c r="D286" s="1" t="s">
        <v>1213</v>
      </c>
      <c r="E286" s="1" t="s">
        <v>734</v>
      </c>
      <c r="F286" s="1" t="s">
        <v>908</v>
      </c>
      <c r="G286" s="1" t="s">
        <v>925</v>
      </c>
      <c r="H286" s="6">
        <v>45281</v>
      </c>
      <c r="I286" s="7">
        <v>155975000</v>
      </c>
      <c r="J286" s="7">
        <v>141334700</v>
      </c>
      <c r="K286" s="7">
        <v>17593893.59</v>
      </c>
      <c r="L286" s="7">
        <v>-8463560.7899999917</v>
      </c>
      <c r="M286" s="7">
        <f>Table1[[#This Row],[Profit (EBIT)]] * (1 - 11%)</f>
        <v>-7532569.1030999925</v>
      </c>
      <c r="N286" s="9">
        <f>Table1[[#This Row],[Net Sales Actual]]/Table1[[#This Row],[Net Sales Target]]*100%</f>
        <v>0.90613688091040234</v>
      </c>
      <c r="O286" s="9" t="str">
        <f>IF(Table1[[#This Row],[% Achievement]]&gt;=100%, "Achieved",
 IF(Table1[[#This Row],[% Achievement]]&gt;=50%, "Almost Achieve",
 IF(Table1[[#This Row],[% Achievement]]&gt;=0, "Needs Improvement",
 "Bad")))</f>
        <v>Almost Achieve</v>
      </c>
      <c r="P286" s="7">
        <f>Table1[[#This Row],[Net Sales Actual]] - Table1[[#This Row],[Net Sales Target]]</f>
        <v>-14640300</v>
      </c>
      <c r="Q286" s="7" t="str">
        <f>IF(Table1[[#This Row],[Profit]] &gt; 0, "Profit", "Loss")</f>
        <v>Loss</v>
      </c>
      <c r="R286" s="9">
        <f>Table1[[#This Row],[Salary Cost]]/Table1[[#This Row],[Net Sales Actual]]</f>
        <v>0.1244838924199082</v>
      </c>
      <c r="S286" s="9" t="str">
        <f>IF(Table1[[#This Row],[Salary Ratio]] &lt; 0.15, "Efficient",
 IF(Table1[[#This Row],[Salary Ratio]] &lt;= 0.25, "Needs Attention",
 "Too High"))</f>
        <v>Efficient</v>
      </c>
      <c r="T286" s="9">
        <f>Table1[[#This Row],[Profit (EBIT)]]/Table1[[#This Row],[Net Sales Actual]]</f>
        <v>-5.9883105776571438E-2</v>
      </c>
      <c r="U286" s="7" t="str">
        <f>IF(Table1[[#This Row],[Profit Ratio]] &gt; 0.15, "Healthy",
 IF(Table1[[#This Row],[Profit Ratio]] &gt;= 0.05, "Moderate",
 "Low"))</f>
        <v>Low</v>
      </c>
      <c r="V286" s="7">
        <f ca="1">DATEDIF(Table1[[#This Row],[Store Open Date]], TODAY(), "d")</f>
        <v>651</v>
      </c>
      <c r="W286" s="7">
        <f ca="1">INT(Table1[[#This Row],[Store Age (Days)]] / 30)</f>
        <v>21</v>
      </c>
      <c r="X286" s="7" t="str">
        <f ca="1">IF(Table1[[#This Row],[Store Age (Months)]] &lt; 12, "&lt;12",
 IF(Table1[[#This Row],[Store Age (Months)]] &lt; 24, "12–24",
 "&gt;24"))</f>
        <v>12–24</v>
      </c>
    </row>
    <row r="287" spans="1:24" x14ac:dyDescent="0.2">
      <c r="A287" s="4">
        <v>1</v>
      </c>
      <c r="B287" s="4" t="str">
        <f t="shared" si="4"/>
        <v>January</v>
      </c>
      <c r="C287" s="1" t="s">
        <v>294</v>
      </c>
      <c r="D287" s="1" t="s">
        <v>1214</v>
      </c>
      <c r="E287" s="1" t="s">
        <v>735</v>
      </c>
      <c r="F287" s="1" t="s">
        <v>908</v>
      </c>
      <c r="G287" s="1" t="s">
        <v>925</v>
      </c>
      <c r="H287" s="6">
        <v>45290</v>
      </c>
      <c r="I287" s="7">
        <v>164529000</v>
      </c>
      <c r="J287" s="7">
        <v>125145800</v>
      </c>
      <c r="K287" s="7">
        <v>17872647.199999999</v>
      </c>
      <c r="L287" s="7">
        <v>-3987984.1699999915</v>
      </c>
      <c r="M287" s="7">
        <f>Table1[[#This Row],[Profit (EBIT)]] * (1 - 11%)</f>
        <v>-3549305.9112999924</v>
      </c>
      <c r="N287" s="9">
        <f>Table1[[#This Row],[Net Sales Actual]]/Table1[[#This Row],[Net Sales Target]]*100%</f>
        <v>0.76063064870022912</v>
      </c>
      <c r="O287" s="9" t="str">
        <f>IF(Table1[[#This Row],[% Achievement]]&gt;=100%, "Achieved",
 IF(Table1[[#This Row],[% Achievement]]&gt;=50%, "Almost Achieve",
 IF(Table1[[#This Row],[% Achievement]]&gt;=0, "Needs Improvement",
 "Bad")))</f>
        <v>Almost Achieve</v>
      </c>
      <c r="P287" s="7">
        <f>Table1[[#This Row],[Net Sales Actual]] - Table1[[#This Row],[Net Sales Target]]</f>
        <v>-39383200</v>
      </c>
      <c r="Q287" s="7" t="str">
        <f>IF(Table1[[#This Row],[Profit]] &gt; 0, "Profit", "Loss")</f>
        <v>Loss</v>
      </c>
      <c r="R287" s="9">
        <f>Table1[[#This Row],[Salary Cost]]/Table1[[#This Row],[Net Sales Actual]]</f>
        <v>0.14281459865213214</v>
      </c>
      <c r="S287" s="9" t="str">
        <f>IF(Table1[[#This Row],[Salary Ratio]] &lt; 0.15, "Efficient",
 IF(Table1[[#This Row],[Salary Ratio]] &lt;= 0.25, "Needs Attention",
 "Too High"))</f>
        <v>Efficient</v>
      </c>
      <c r="T287" s="9">
        <f>Table1[[#This Row],[Profit (EBIT)]]/Table1[[#This Row],[Net Sales Actual]]</f>
        <v>-3.1866704036411862E-2</v>
      </c>
      <c r="U287" s="7" t="str">
        <f>IF(Table1[[#This Row],[Profit Ratio]] &gt; 0.15, "Healthy",
 IF(Table1[[#This Row],[Profit Ratio]] &gt;= 0.05, "Moderate",
 "Low"))</f>
        <v>Low</v>
      </c>
      <c r="V287" s="7">
        <f ca="1">DATEDIF(Table1[[#This Row],[Store Open Date]], TODAY(), "d")</f>
        <v>642</v>
      </c>
      <c r="W287" s="7">
        <f ca="1">INT(Table1[[#This Row],[Store Age (Days)]] / 30)</f>
        <v>21</v>
      </c>
      <c r="X287" s="7" t="str">
        <f ca="1">IF(Table1[[#This Row],[Store Age (Months)]] &lt; 12, "&lt;12",
 IF(Table1[[#This Row],[Store Age (Months)]] &lt; 24, "12–24",
 "&gt;24"))</f>
        <v>12–24</v>
      </c>
    </row>
    <row r="288" spans="1:24" x14ac:dyDescent="0.2">
      <c r="A288" s="4">
        <v>1</v>
      </c>
      <c r="B288" s="4" t="str">
        <f t="shared" si="4"/>
        <v>January</v>
      </c>
      <c r="C288" s="1" t="s">
        <v>295</v>
      </c>
      <c r="D288" s="1" t="s">
        <v>1215</v>
      </c>
      <c r="E288" s="1" t="s">
        <v>736</v>
      </c>
      <c r="F288" s="1" t="s">
        <v>908</v>
      </c>
      <c r="G288" s="1" t="s">
        <v>925</v>
      </c>
      <c r="H288" s="6">
        <v>45352</v>
      </c>
      <c r="I288" s="7">
        <v>86379000</v>
      </c>
      <c r="J288" s="7">
        <v>64627500</v>
      </c>
      <c r="K288" s="7">
        <v>10366655.73</v>
      </c>
      <c r="L288" s="7">
        <v>-18678207.879999995</v>
      </c>
      <c r="M288" s="7">
        <f>Table1[[#This Row],[Profit (EBIT)]] * (1 - 11%)</f>
        <v>-16623605.013199996</v>
      </c>
      <c r="N288" s="9">
        <f>Table1[[#This Row],[Net Sales Actual]]/Table1[[#This Row],[Net Sales Target]]*100%</f>
        <v>0.74818532282151917</v>
      </c>
      <c r="O288" s="9" t="str">
        <f>IF(Table1[[#This Row],[% Achievement]]&gt;=100%, "Achieved",
 IF(Table1[[#This Row],[% Achievement]]&gt;=50%, "Almost Achieve",
 IF(Table1[[#This Row],[% Achievement]]&gt;=0, "Needs Improvement",
 "Bad")))</f>
        <v>Almost Achieve</v>
      </c>
      <c r="P288" s="7">
        <f>Table1[[#This Row],[Net Sales Actual]] - Table1[[#This Row],[Net Sales Target]]</f>
        <v>-21751500</v>
      </c>
      <c r="Q288" s="7" t="str">
        <f>IF(Table1[[#This Row],[Profit]] &gt; 0, "Profit", "Loss")</f>
        <v>Loss</v>
      </c>
      <c r="R288" s="9">
        <f>Table1[[#This Row],[Salary Cost]]/Table1[[#This Row],[Net Sales Actual]]</f>
        <v>0.16040626250435186</v>
      </c>
      <c r="S288" s="9" t="str">
        <f>IF(Table1[[#This Row],[Salary Ratio]] &lt; 0.15, "Efficient",
 IF(Table1[[#This Row],[Salary Ratio]] &lt;= 0.25, "Needs Attention",
 "Too High"))</f>
        <v>Needs Attention</v>
      </c>
      <c r="T288" s="9">
        <f>Table1[[#This Row],[Profit (EBIT)]]/Table1[[#This Row],[Net Sales Actual]]</f>
        <v>-0.28901331290859145</v>
      </c>
      <c r="U288" s="7" t="str">
        <f>IF(Table1[[#This Row],[Profit Ratio]] &gt; 0.15, "Healthy",
 IF(Table1[[#This Row],[Profit Ratio]] &gt;= 0.05, "Moderate",
 "Low"))</f>
        <v>Low</v>
      </c>
      <c r="V288" s="7">
        <f ca="1">DATEDIF(Table1[[#This Row],[Store Open Date]], TODAY(), "d")</f>
        <v>580</v>
      </c>
      <c r="W288" s="7">
        <f ca="1">INT(Table1[[#This Row],[Store Age (Days)]] / 30)</f>
        <v>19</v>
      </c>
      <c r="X288" s="7" t="str">
        <f ca="1">IF(Table1[[#This Row],[Store Age (Months)]] &lt; 12, "&lt;12",
 IF(Table1[[#This Row],[Store Age (Months)]] &lt; 24, "12–24",
 "&gt;24"))</f>
        <v>12–24</v>
      </c>
    </row>
    <row r="289" spans="1:24" x14ac:dyDescent="0.2">
      <c r="A289" s="4">
        <v>1</v>
      </c>
      <c r="B289" s="4" t="str">
        <f t="shared" si="4"/>
        <v>January</v>
      </c>
      <c r="C289" s="1" t="s">
        <v>296</v>
      </c>
      <c r="D289" s="1" t="s">
        <v>1216</v>
      </c>
      <c r="E289" s="1" t="s">
        <v>737</v>
      </c>
      <c r="F289" s="1" t="s">
        <v>908</v>
      </c>
      <c r="G289" s="1" t="s">
        <v>925</v>
      </c>
      <c r="H289" s="6">
        <v>45257</v>
      </c>
      <c r="I289" s="7">
        <v>152491000</v>
      </c>
      <c r="J289" s="7">
        <v>137977580</v>
      </c>
      <c r="K289" s="7">
        <v>17866745.239999998</v>
      </c>
      <c r="L289" s="7">
        <v>-11062747.139999989</v>
      </c>
      <c r="M289" s="7">
        <f>Table1[[#This Row],[Profit (EBIT)]] * (1 - 11%)</f>
        <v>-9845844.9545999914</v>
      </c>
      <c r="N289" s="9">
        <f>Table1[[#This Row],[Net Sales Actual]]/Table1[[#This Row],[Net Sales Target]]*100%</f>
        <v>0.90482441586716589</v>
      </c>
      <c r="O289" s="9" t="str">
        <f>IF(Table1[[#This Row],[% Achievement]]&gt;=100%, "Achieved",
 IF(Table1[[#This Row],[% Achievement]]&gt;=50%, "Almost Achieve",
 IF(Table1[[#This Row],[% Achievement]]&gt;=0, "Needs Improvement",
 "Bad")))</f>
        <v>Almost Achieve</v>
      </c>
      <c r="P289" s="7">
        <f>Table1[[#This Row],[Net Sales Actual]] - Table1[[#This Row],[Net Sales Target]]</f>
        <v>-14513420</v>
      </c>
      <c r="Q289" s="7" t="str">
        <f>IF(Table1[[#This Row],[Profit]] &gt; 0, "Profit", "Loss")</f>
        <v>Loss</v>
      </c>
      <c r="R289" s="9">
        <f>Table1[[#This Row],[Salary Cost]]/Table1[[#This Row],[Net Sales Actual]]</f>
        <v>0.12949020587257726</v>
      </c>
      <c r="S289" s="9" t="str">
        <f>IF(Table1[[#This Row],[Salary Ratio]] &lt; 0.15, "Efficient",
 IF(Table1[[#This Row],[Salary Ratio]] &lt;= 0.25, "Needs Attention",
 "Too High"))</f>
        <v>Efficient</v>
      </c>
      <c r="T289" s="9">
        <f>Table1[[#This Row],[Profit (EBIT)]]/Table1[[#This Row],[Net Sales Actual]]</f>
        <v>-8.0177860345137159E-2</v>
      </c>
      <c r="U289" s="7" t="str">
        <f>IF(Table1[[#This Row],[Profit Ratio]] &gt; 0.15, "Healthy",
 IF(Table1[[#This Row],[Profit Ratio]] &gt;= 0.05, "Moderate",
 "Low"))</f>
        <v>Low</v>
      </c>
      <c r="V289" s="7">
        <f ca="1">DATEDIF(Table1[[#This Row],[Store Open Date]], TODAY(), "d")</f>
        <v>675</v>
      </c>
      <c r="W289" s="7">
        <f ca="1">INT(Table1[[#This Row],[Store Age (Days)]] / 30)</f>
        <v>22</v>
      </c>
      <c r="X289" s="7" t="str">
        <f ca="1">IF(Table1[[#This Row],[Store Age (Months)]] &lt; 12, "&lt;12",
 IF(Table1[[#This Row],[Store Age (Months)]] &lt; 24, "12–24",
 "&gt;24"))</f>
        <v>12–24</v>
      </c>
    </row>
    <row r="290" spans="1:24" x14ac:dyDescent="0.2">
      <c r="A290" s="4">
        <v>1</v>
      </c>
      <c r="B290" s="4" t="str">
        <f t="shared" si="4"/>
        <v>January</v>
      </c>
      <c r="C290" s="1" t="s">
        <v>297</v>
      </c>
      <c r="D290" s="1" t="s">
        <v>1217</v>
      </c>
      <c r="E290" s="1" t="s">
        <v>738</v>
      </c>
      <c r="F290" s="1" t="s">
        <v>908</v>
      </c>
      <c r="G290" s="1" t="s">
        <v>925</v>
      </c>
      <c r="H290" s="6">
        <v>45290</v>
      </c>
      <c r="I290" s="7">
        <v>144659000</v>
      </c>
      <c r="J290" s="7">
        <v>114774400</v>
      </c>
      <c r="K290" s="7">
        <v>17418450.370000001</v>
      </c>
      <c r="L290" s="7">
        <v>-5330070.0300000049</v>
      </c>
      <c r="M290" s="7">
        <f>Table1[[#This Row],[Profit (EBIT)]] * (1 - 11%)</f>
        <v>-4743762.3267000047</v>
      </c>
      <c r="N290" s="9">
        <f>Table1[[#This Row],[Net Sales Actual]]/Table1[[#This Row],[Net Sales Target]]*100%</f>
        <v>0.79341347582936428</v>
      </c>
      <c r="O290" s="9" t="str">
        <f>IF(Table1[[#This Row],[% Achievement]]&gt;=100%, "Achieved",
 IF(Table1[[#This Row],[% Achievement]]&gt;=50%, "Almost Achieve",
 IF(Table1[[#This Row],[% Achievement]]&gt;=0, "Needs Improvement",
 "Bad")))</f>
        <v>Almost Achieve</v>
      </c>
      <c r="P290" s="7">
        <f>Table1[[#This Row],[Net Sales Actual]] - Table1[[#This Row],[Net Sales Target]]</f>
        <v>-29884600</v>
      </c>
      <c r="Q290" s="7" t="str">
        <f>IF(Table1[[#This Row],[Profit]] &gt; 0, "Profit", "Loss")</f>
        <v>Loss</v>
      </c>
      <c r="R290" s="9">
        <f>Table1[[#This Row],[Salary Cost]]/Table1[[#This Row],[Net Sales Actual]]</f>
        <v>0.15176250426924473</v>
      </c>
      <c r="S290" s="9" t="str">
        <f>IF(Table1[[#This Row],[Salary Ratio]] &lt; 0.15, "Efficient",
 IF(Table1[[#This Row],[Salary Ratio]] &lt;= 0.25, "Needs Attention",
 "Too High"))</f>
        <v>Needs Attention</v>
      </c>
      <c r="T290" s="9">
        <f>Table1[[#This Row],[Profit (EBIT)]]/Table1[[#This Row],[Net Sales Actual]]</f>
        <v>-4.6439537301000963E-2</v>
      </c>
      <c r="U290" s="7" t="str">
        <f>IF(Table1[[#This Row],[Profit Ratio]] &gt; 0.15, "Healthy",
 IF(Table1[[#This Row],[Profit Ratio]] &gt;= 0.05, "Moderate",
 "Low"))</f>
        <v>Low</v>
      </c>
      <c r="V290" s="7">
        <f ca="1">DATEDIF(Table1[[#This Row],[Store Open Date]], TODAY(), "d")</f>
        <v>642</v>
      </c>
      <c r="W290" s="7">
        <f ca="1">INT(Table1[[#This Row],[Store Age (Days)]] / 30)</f>
        <v>21</v>
      </c>
      <c r="X290" s="7" t="str">
        <f ca="1">IF(Table1[[#This Row],[Store Age (Months)]] &lt; 12, "&lt;12",
 IF(Table1[[#This Row],[Store Age (Months)]] &lt; 24, "12–24",
 "&gt;24"))</f>
        <v>12–24</v>
      </c>
    </row>
    <row r="291" spans="1:24" x14ac:dyDescent="0.2">
      <c r="A291" s="4">
        <v>1</v>
      </c>
      <c r="B291" s="4" t="str">
        <f t="shared" si="4"/>
        <v>January</v>
      </c>
      <c r="C291" s="1" t="s">
        <v>298</v>
      </c>
      <c r="D291" s="1" t="s">
        <v>1218</v>
      </c>
      <c r="E291" s="1" t="s">
        <v>739</v>
      </c>
      <c r="F291" s="1" t="s">
        <v>908</v>
      </c>
      <c r="G291" s="1" t="s">
        <v>925</v>
      </c>
      <c r="H291" s="6">
        <v>45463</v>
      </c>
      <c r="I291" s="7">
        <v>65644000</v>
      </c>
      <c r="J291" s="7">
        <v>41863000</v>
      </c>
      <c r="K291" s="7">
        <v>9568912.2899999991</v>
      </c>
      <c r="L291" s="7">
        <v>-32481311.720000006</v>
      </c>
      <c r="M291" s="7">
        <f>Table1[[#This Row],[Profit (EBIT)]] * (1 - 11%)</f>
        <v>-28908367.430800006</v>
      </c>
      <c r="N291" s="9">
        <f>Table1[[#This Row],[Net Sales Actual]]/Table1[[#This Row],[Net Sales Target]]*100%</f>
        <v>0.63772774358661877</v>
      </c>
      <c r="O291" s="9" t="str">
        <f>IF(Table1[[#This Row],[% Achievement]]&gt;=100%, "Achieved",
 IF(Table1[[#This Row],[% Achievement]]&gt;=50%, "Almost Achieve",
 IF(Table1[[#This Row],[% Achievement]]&gt;=0, "Needs Improvement",
 "Bad")))</f>
        <v>Almost Achieve</v>
      </c>
      <c r="P291" s="7">
        <f>Table1[[#This Row],[Net Sales Actual]] - Table1[[#This Row],[Net Sales Target]]</f>
        <v>-23781000</v>
      </c>
      <c r="Q291" s="7" t="str">
        <f>IF(Table1[[#This Row],[Profit]] &gt; 0, "Profit", "Loss")</f>
        <v>Loss</v>
      </c>
      <c r="R291" s="9">
        <f>Table1[[#This Row],[Salary Cost]]/Table1[[#This Row],[Net Sales Actual]]</f>
        <v>0.22857684088574634</v>
      </c>
      <c r="S291" s="9" t="str">
        <f>IF(Table1[[#This Row],[Salary Ratio]] &lt; 0.15, "Efficient",
 IF(Table1[[#This Row],[Salary Ratio]] &lt;= 0.25, "Needs Attention",
 "Too High"))</f>
        <v>Needs Attention</v>
      </c>
      <c r="T291" s="9">
        <f>Table1[[#This Row],[Profit (EBIT)]]/Table1[[#This Row],[Net Sales Actual]]</f>
        <v>-0.7758954618636984</v>
      </c>
      <c r="U291" s="7" t="str">
        <f>IF(Table1[[#This Row],[Profit Ratio]] &gt; 0.15, "Healthy",
 IF(Table1[[#This Row],[Profit Ratio]] &gt;= 0.05, "Moderate",
 "Low"))</f>
        <v>Low</v>
      </c>
      <c r="V291" s="7">
        <f ca="1">DATEDIF(Table1[[#This Row],[Store Open Date]], TODAY(), "d")</f>
        <v>469</v>
      </c>
      <c r="W291" s="7">
        <f ca="1">INT(Table1[[#This Row],[Store Age (Days)]] / 30)</f>
        <v>15</v>
      </c>
      <c r="X291" s="7" t="str">
        <f ca="1">IF(Table1[[#This Row],[Store Age (Months)]] &lt; 12, "&lt;12",
 IF(Table1[[#This Row],[Store Age (Months)]] &lt; 24, "12–24",
 "&gt;24"))</f>
        <v>12–24</v>
      </c>
    </row>
    <row r="292" spans="1:24" x14ac:dyDescent="0.2">
      <c r="A292" s="4">
        <v>1</v>
      </c>
      <c r="B292" s="4" t="str">
        <f t="shared" si="4"/>
        <v>January</v>
      </c>
      <c r="C292" s="1" t="s">
        <v>299</v>
      </c>
      <c r="D292" s="1" t="s">
        <v>1219</v>
      </c>
      <c r="E292" s="1" t="s">
        <v>740</v>
      </c>
      <c r="F292" s="1" t="s">
        <v>908</v>
      </c>
      <c r="G292" s="1" t="s">
        <v>925</v>
      </c>
      <c r="H292" s="6">
        <v>45207</v>
      </c>
      <c r="I292" s="7">
        <v>170900000</v>
      </c>
      <c r="J292" s="7">
        <v>174267950</v>
      </c>
      <c r="K292" s="7">
        <v>21240516.98</v>
      </c>
      <c r="L292" s="7">
        <v>-4109166.6500000078</v>
      </c>
      <c r="M292" s="7">
        <f>Table1[[#This Row],[Profit (EBIT)]] * (1 - 11%)</f>
        <v>-3657158.318500007</v>
      </c>
      <c r="N292" s="9">
        <f>Table1[[#This Row],[Net Sales Actual]]/Table1[[#This Row],[Net Sales Target]]*100%</f>
        <v>1.0197071386775893</v>
      </c>
      <c r="O292" s="9" t="str">
        <f>IF(Table1[[#This Row],[% Achievement]]&gt;=100%, "Achieved",
 IF(Table1[[#This Row],[% Achievement]]&gt;=50%, "Almost Achieve",
 IF(Table1[[#This Row],[% Achievement]]&gt;=0, "Needs Improvement",
 "Bad")))</f>
        <v>Achieved</v>
      </c>
      <c r="P292" s="7">
        <f>Table1[[#This Row],[Net Sales Actual]] - Table1[[#This Row],[Net Sales Target]]</f>
        <v>3367950</v>
      </c>
      <c r="Q292" s="7" t="str">
        <f>IF(Table1[[#This Row],[Profit]] &gt; 0, "Profit", "Loss")</f>
        <v>Loss</v>
      </c>
      <c r="R292" s="9">
        <f>Table1[[#This Row],[Salary Cost]]/Table1[[#This Row],[Net Sales Actual]]</f>
        <v>0.12188424193892222</v>
      </c>
      <c r="S292" s="9" t="str">
        <f>IF(Table1[[#This Row],[Salary Ratio]] &lt; 0.15, "Efficient",
 IF(Table1[[#This Row],[Salary Ratio]] &lt;= 0.25, "Needs Attention",
 "Too High"))</f>
        <v>Efficient</v>
      </c>
      <c r="T292" s="9">
        <f>Table1[[#This Row],[Profit (EBIT)]]/Table1[[#This Row],[Net Sales Actual]]</f>
        <v>-2.3579589075329158E-2</v>
      </c>
      <c r="U292" s="7" t="str">
        <f>IF(Table1[[#This Row],[Profit Ratio]] &gt; 0.15, "Healthy",
 IF(Table1[[#This Row],[Profit Ratio]] &gt;= 0.05, "Moderate",
 "Low"))</f>
        <v>Low</v>
      </c>
      <c r="V292" s="7">
        <f ca="1">DATEDIF(Table1[[#This Row],[Store Open Date]], TODAY(), "d")</f>
        <v>725</v>
      </c>
      <c r="W292" s="7">
        <f ca="1">INT(Table1[[#This Row],[Store Age (Days)]] / 30)</f>
        <v>24</v>
      </c>
      <c r="X292" s="7" t="str">
        <f ca="1">IF(Table1[[#This Row],[Store Age (Months)]] &lt; 12, "&lt;12",
 IF(Table1[[#This Row],[Store Age (Months)]] &lt; 24, "12–24",
 "&gt;24"))</f>
        <v>&gt;24</v>
      </c>
    </row>
    <row r="293" spans="1:24" x14ac:dyDescent="0.2">
      <c r="A293" s="4">
        <v>1</v>
      </c>
      <c r="B293" s="4" t="str">
        <f t="shared" si="4"/>
        <v>January</v>
      </c>
      <c r="C293" s="1" t="s">
        <v>300</v>
      </c>
      <c r="D293" s="1" t="s">
        <v>1220</v>
      </c>
      <c r="E293" s="1" t="s">
        <v>741</v>
      </c>
      <c r="F293" s="1" t="s">
        <v>908</v>
      </c>
      <c r="G293" s="1" t="s">
        <v>925</v>
      </c>
      <c r="H293" s="6">
        <v>45434</v>
      </c>
      <c r="I293" s="7">
        <v>79724000</v>
      </c>
      <c r="J293" s="7">
        <v>63582000</v>
      </c>
      <c r="K293" s="7">
        <v>10147152.310000001</v>
      </c>
      <c r="L293" s="7">
        <v>-16828601.649999999</v>
      </c>
      <c r="M293" s="7">
        <f>Table1[[#This Row],[Profit (EBIT)]] * (1 - 11%)</f>
        <v>-14977455.468499999</v>
      </c>
      <c r="N293" s="9">
        <f>Table1[[#This Row],[Net Sales Actual]]/Table1[[#This Row],[Net Sales Target]]*100%</f>
        <v>0.79752646630876523</v>
      </c>
      <c r="O293" s="9" t="str">
        <f>IF(Table1[[#This Row],[% Achievement]]&gt;=100%, "Achieved",
 IF(Table1[[#This Row],[% Achievement]]&gt;=50%, "Almost Achieve",
 IF(Table1[[#This Row],[% Achievement]]&gt;=0, "Needs Improvement",
 "Bad")))</f>
        <v>Almost Achieve</v>
      </c>
      <c r="P293" s="7">
        <f>Table1[[#This Row],[Net Sales Actual]] - Table1[[#This Row],[Net Sales Target]]</f>
        <v>-16142000</v>
      </c>
      <c r="Q293" s="7" t="str">
        <f>IF(Table1[[#This Row],[Profit]] &gt; 0, "Profit", "Loss")</f>
        <v>Loss</v>
      </c>
      <c r="R293" s="9">
        <f>Table1[[#This Row],[Salary Cost]]/Table1[[#This Row],[Net Sales Actual]]</f>
        <v>0.15959158739894941</v>
      </c>
      <c r="S293" s="9" t="str">
        <f>IF(Table1[[#This Row],[Salary Ratio]] &lt; 0.15, "Efficient",
 IF(Table1[[#This Row],[Salary Ratio]] &lt;= 0.25, "Needs Attention",
 "Too High"))</f>
        <v>Needs Attention</v>
      </c>
      <c r="T293" s="9">
        <f>Table1[[#This Row],[Profit (EBIT)]]/Table1[[#This Row],[Net Sales Actual]]</f>
        <v>-0.26467556305243622</v>
      </c>
      <c r="U293" s="7" t="str">
        <f>IF(Table1[[#This Row],[Profit Ratio]] &gt; 0.15, "Healthy",
 IF(Table1[[#This Row],[Profit Ratio]] &gt;= 0.05, "Moderate",
 "Low"))</f>
        <v>Low</v>
      </c>
      <c r="V293" s="7">
        <f ca="1">DATEDIF(Table1[[#This Row],[Store Open Date]], TODAY(), "d")</f>
        <v>498</v>
      </c>
      <c r="W293" s="7">
        <f ca="1">INT(Table1[[#This Row],[Store Age (Days)]] / 30)</f>
        <v>16</v>
      </c>
      <c r="X293" s="7" t="str">
        <f ca="1">IF(Table1[[#This Row],[Store Age (Months)]] &lt; 12, "&lt;12",
 IF(Table1[[#This Row],[Store Age (Months)]] &lt; 24, "12–24",
 "&gt;24"))</f>
        <v>12–24</v>
      </c>
    </row>
    <row r="294" spans="1:24" x14ac:dyDescent="0.2">
      <c r="A294" s="4">
        <v>1</v>
      </c>
      <c r="B294" s="4" t="str">
        <f t="shared" si="4"/>
        <v>January</v>
      </c>
      <c r="C294" s="1" t="s">
        <v>301</v>
      </c>
      <c r="D294" s="1" t="s">
        <v>1221</v>
      </c>
      <c r="E294" s="1" t="s">
        <v>742</v>
      </c>
      <c r="F294" s="1" t="s">
        <v>908</v>
      </c>
      <c r="G294" s="1" t="s">
        <v>925</v>
      </c>
      <c r="H294" s="6">
        <v>44893</v>
      </c>
      <c r="I294" s="7">
        <v>250329000</v>
      </c>
      <c r="J294" s="7">
        <v>213762640</v>
      </c>
      <c r="K294" s="7">
        <v>22727955.52</v>
      </c>
      <c r="L294" s="7">
        <v>34201792.860000007</v>
      </c>
      <c r="M294" s="7">
        <f>Table1[[#This Row],[Profit (EBIT)]] * (1 - 11%)</f>
        <v>30439595.645400006</v>
      </c>
      <c r="N294" s="9">
        <f>Table1[[#This Row],[Net Sales Actual]]/Table1[[#This Row],[Net Sales Target]]*100%</f>
        <v>0.85392679234127888</v>
      </c>
      <c r="O294" s="9" t="str">
        <f>IF(Table1[[#This Row],[% Achievement]]&gt;=100%, "Achieved",
 IF(Table1[[#This Row],[% Achievement]]&gt;=50%, "Almost Achieve",
 IF(Table1[[#This Row],[% Achievement]]&gt;=0, "Needs Improvement",
 "Bad")))</f>
        <v>Almost Achieve</v>
      </c>
      <c r="P294" s="7">
        <f>Table1[[#This Row],[Net Sales Actual]] - Table1[[#This Row],[Net Sales Target]]</f>
        <v>-36566360</v>
      </c>
      <c r="Q294" s="7" t="str">
        <f>IF(Table1[[#This Row],[Profit]] &gt; 0, "Profit", "Loss")</f>
        <v>Profit</v>
      </c>
      <c r="R294" s="9">
        <f>Table1[[#This Row],[Salary Cost]]/Table1[[#This Row],[Net Sales Actual]]</f>
        <v>0.10632332909062125</v>
      </c>
      <c r="S294" s="9" t="str">
        <f>IF(Table1[[#This Row],[Salary Ratio]] &lt; 0.15, "Efficient",
 IF(Table1[[#This Row],[Salary Ratio]] &lt;= 0.25, "Needs Attention",
 "Too High"))</f>
        <v>Efficient</v>
      </c>
      <c r="T294" s="9">
        <f>Table1[[#This Row],[Profit (EBIT)]]/Table1[[#This Row],[Net Sales Actual]]</f>
        <v>0.15999892619215408</v>
      </c>
      <c r="U294" s="7" t="str">
        <f>IF(Table1[[#This Row],[Profit Ratio]] &gt; 0.15, "Healthy",
 IF(Table1[[#This Row],[Profit Ratio]] &gt;= 0.05, "Moderate",
 "Low"))</f>
        <v>Healthy</v>
      </c>
      <c r="V294" s="7">
        <f ca="1">DATEDIF(Table1[[#This Row],[Store Open Date]], TODAY(), "d")</f>
        <v>1039</v>
      </c>
      <c r="W294" s="7">
        <f ca="1">INT(Table1[[#This Row],[Store Age (Days)]] / 30)</f>
        <v>34</v>
      </c>
      <c r="X294" s="7" t="str">
        <f ca="1">IF(Table1[[#This Row],[Store Age (Months)]] &lt; 12, "&lt;12",
 IF(Table1[[#This Row],[Store Age (Months)]] &lt; 24, "12–24",
 "&gt;24"))</f>
        <v>&gt;24</v>
      </c>
    </row>
    <row r="295" spans="1:24" x14ac:dyDescent="0.2">
      <c r="A295" s="4">
        <v>1</v>
      </c>
      <c r="B295" s="4" t="str">
        <f t="shared" si="4"/>
        <v>January</v>
      </c>
      <c r="C295" s="1" t="s">
        <v>302</v>
      </c>
      <c r="D295" s="1" t="s">
        <v>1222</v>
      </c>
      <c r="E295" s="1" t="s">
        <v>743</v>
      </c>
      <c r="F295" s="1" t="s">
        <v>908</v>
      </c>
      <c r="G295" s="1" t="s">
        <v>925</v>
      </c>
      <c r="H295" s="6">
        <v>44908</v>
      </c>
      <c r="I295" s="7">
        <v>268306000</v>
      </c>
      <c r="J295" s="7">
        <v>228969650</v>
      </c>
      <c r="K295" s="7">
        <v>26796475.289999999</v>
      </c>
      <c r="L295" s="7">
        <v>54650756.039999999</v>
      </c>
      <c r="M295" s="7">
        <f>Table1[[#This Row],[Profit (EBIT)]] * (1 - 11%)</f>
        <v>48639172.875600003</v>
      </c>
      <c r="N295" s="9">
        <f>Table1[[#This Row],[Net Sales Actual]]/Table1[[#This Row],[Net Sales Target]]*100%</f>
        <v>0.85338997264317606</v>
      </c>
      <c r="O295" s="9" t="str">
        <f>IF(Table1[[#This Row],[% Achievement]]&gt;=100%, "Achieved",
 IF(Table1[[#This Row],[% Achievement]]&gt;=50%, "Almost Achieve",
 IF(Table1[[#This Row],[% Achievement]]&gt;=0, "Needs Improvement",
 "Bad")))</f>
        <v>Almost Achieve</v>
      </c>
      <c r="P295" s="7">
        <f>Table1[[#This Row],[Net Sales Actual]] - Table1[[#This Row],[Net Sales Target]]</f>
        <v>-39336350</v>
      </c>
      <c r="Q295" s="7" t="str">
        <f>IF(Table1[[#This Row],[Profit]] &gt; 0, "Profit", "Loss")</f>
        <v>Profit</v>
      </c>
      <c r="R295" s="9">
        <f>Table1[[#This Row],[Salary Cost]]/Table1[[#This Row],[Net Sales Actual]]</f>
        <v>0.11703068633768711</v>
      </c>
      <c r="S295" s="9" t="str">
        <f>IF(Table1[[#This Row],[Salary Ratio]] &lt; 0.15, "Efficient",
 IF(Table1[[#This Row],[Salary Ratio]] &lt;= 0.25, "Needs Attention",
 "Too High"))</f>
        <v>Efficient</v>
      </c>
      <c r="T295" s="9">
        <f>Table1[[#This Row],[Profit (EBIT)]]/Table1[[#This Row],[Net Sales Actual]]</f>
        <v>0.23868122277341122</v>
      </c>
      <c r="U295" s="7" t="str">
        <f>IF(Table1[[#This Row],[Profit Ratio]] &gt; 0.15, "Healthy",
 IF(Table1[[#This Row],[Profit Ratio]] &gt;= 0.05, "Moderate",
 "Low"))</f>
        <v>Healthy</v>
      </c>
      <c r="V295" s="7">
        <f ca="1">DATEDIF(Table1[[#This Row],[Store Open Date]], TODAY(), "d")</f>
        <v>1024</v>
      </c>
      <c r="W295" s="7">
        <f ca="1">INT(Table1[[#This Row],[Store Age (Days)]] / 30)</f>
        <v>34</v>
      </c>
      <c r="X295" s="7" t="str">
        <f ca="1">IF(Table1[[#This Row],[Store Age (Months)]] &lt; 12, "&lt;12",
 IF(Table1[[#This Row],[Store Age (Months)]] &lt; 24, "12–24",
 "&gt;24"))</f>
        <v>&gt;24</v>
      </c>
    </row>
    <row r="296" spans="1:24" x14ac:dyDescent="0.2">
      <c r="A296" s="4">
        <v>1</v>
      </c>
      <c r="B296" s="4" t="str">
        <f t="shared" si="4"/>
        <v>January</v>
      </c>
      <c r="C296" s="1" t="s">
        <v>303</v>
      </c>
      <c r="D296" s="1" t="s">
        <v>1223</v>
      </c>
      <c r="E296" s="1" t="s">
        <v>744</v>
      </c>
      <c r="F296" s="1" t="s">
        <v>908</v>
      </c>
      <c r="G296" s="1" t="s">
        <v>925</v>
      </c>
      <c r="H296" s="6">
        <v>45135</v>
      </c>
      <c r="I296" s="7">
        <v>119098000</v>
      </c>
      <c r="J296" s="7">
        <v>95400430</v>
      </c>
      <c r="K296" s="7">
        <v>10916197.43</v>
      </c>
      <c r="L296" s="7">
        <v>-14845928.579999993</v>
      </c>
      <c r="M296" s="7">
        <f>Table1[[#This Row],[Profit (EBIT)]] * (1 - 11%)</f>
        <v>-13212876.436199993</v>
      </c>
      <c r="N296" s="9">
        <f>Table1[[#This Row],[Net Sales Actual]]/Table1[[#This Row],[Net Sales Target]]*100%</f>
        <v>0.80102461838150096</v>
      </c>
      <c r="O296" s="9" t="str">
        <f>IF(Table1[[#This Row],[% Achievement]]&gt;=100%, "Achieved",
 IF(Table1[[#This Row],[% Achievement]]&gt;=50%, "Almost Achieve",
 IF(Table1[[#This Row],[% Achievement]]&gt;=0, "Needs Improvement",
 "Bad")))</f>
        <v>Almost Achieve</v>
      </c>
      <c r="P296" s="7">
        <f>Table1[[#This Row],[Net Sales Actual]] - Table1[[#This Row],[Net Sales Target]]</f>
        <v>-23697570</v>
      </c>
      <c r="Q296" s="7" t="str">
        <f>IF(Table1[[#This Row],[Profit]] &gt; 0, "Profit", "Loss")</f>
        <v>Loss</v>
      </c>
      <c r="R296" s="9">
        <f>Table1[[#This Row],[Salary Cost]]/Table1[[#This Row],[Net Sales Actual]]</f>
        <v>0.11442503382846388</v>
      </c>
      <c r="S296" s="9" t="str">
        <f>IF(Table1[[#This Row],[Salary Ratio]] &lt; 0.15, "Efficient",
 IF(Table1[[#This Row],[Salary Ratio]] &lt;= 0.25, "Needs Attention",
 "Too High"))</f>
        <v>Efficient</v>
      </c>
      <c r="T296" s="9">
        <f>Table1[[#This Row],[Profit (EBIT)]]/Table1[[#This Row],[Net Sales Actual]]</f>
        <v>-0.1556169985816625</v>
      </c>
      <c r="U296" s="7" t="str">
        <f>IF(Table1[[#This Row],[Profit Ratio]] &gt; 0.15, "Healthy",
 IF(Table1[[#This Row],[Profit Ratio]] &gt;= 0.05, "Moderate",
 "Low"))</f>
        <v>Low</v>
      </c>
      <c r="V296" s="7">
        <f ca="1">DATEDIF(Table1[[#This Row],[Store Open Date]], TODAY(), "d")</f>
        <v>797</v>
      </c>
      <c r="W296" s="7">
        <f ca="1">INT(Table1[[#This Row],[Store Age (Days)]] / 30)</f>
        <v>26</v>
      </c>
      <c r="X296" s="7" t="str">
        <f ca="1">IF(Table1[[#This Row],[Store Age (Months)]] &lt; 12, "&lt;12",
 IF(Table1[[#This Row],[Store Age (Months)]] &lt; 24, "12–24",
 "&gt;24"))</f>
        <v>&gt;24</v>
      </c>
    </row>
    <row r="297" spans="1:24" x14ac:dyDescent="0.2">
      <c r="A297" s="4">
        <v>1</v>
      </c>
      <c r="B297" s="4" t="str">
        <f t="shared" si="4"/>
        <v>January</v>
      </c>
      <c r="C297" s="1" t="s">
        <v>304</v>
      </c>
      <c r="D297" s="1" t="s">
        <v>1224</v>
      </c>
      <c r="E297" s="1" t="s">
        <v>745</v>
      </c>
      <c r="F297" s="1" t="s">
        <v>908</v>
      </c>
      <c r="G297" s="1" t="s">
        <v>925</v>
      </c>
      <c r="H297" s="6">
        <v>45083</v>
      </c>
      <c r="I297" s="7">
        <v>78435000</v>
      </c>
      <c r="J297" s="7">
        <v>71955650</v>
      </c>
      <c r="K297" s="7">
        <v>9381147.1699999999</v>
      </c>
      <c r="L297" s="7">
        <v>-20850796.459999997</v>
      </c>
      <c r="M297" s="7">
        <f>Table1[[#This Row],[Profit (EBIT)]] * (1 - 11%)</f>
        <v>-18557208.849399999</v>
      </c>
      <c r="N297" s="9">
        <f>Table1[[#This Row],[Net Sales Actual]]/Table1[[#This Row],[Net Sales Target]]*100%</f>
        <v>0.91739210811499972</v>
      </c>
      <c r="O297" s="9" t="str">
        <f>IF(Table1[[#This Row],[% Achievement]]&gt;=100%, "Achieved",
 IF(Table1[[#This Row],[% Achievement]]&gt;=50%, "Almost Achieve",
 IF(Table1[[#This Row],[% Achievement]]&gt;=0, "Needs Improvement",
 "Bad")))</f>
        <v>Almost Achieve</v>
      </c>
      <c r="P297" s="7">
        <f>Table1[[#This Row],[Net Sales Actual]] - Table1[[#This Row],[Net Sales Target]]</f>
        <v>-6479350</v>
      </c>
      <c r="Q297" s="7" t="str">
        <f>IF(Table1[[#This Row],[Profit]] &gt; 0, "Profit", "Loss")</f>
        <v>Loss</v>
      </c>
      <c r="R297" s="9">
        <f>Table1[[#This Row],[Salary Cost]]/Table1[[#This Row],[Net Sales Actual]]</f>
        <v>0.13037401746770405</v>
      </c>
      <c r="S297" s="9" t="str">
        <f>IF(Table1[[#This Row],[Salary Ratio]] &lt; 0.15, "Efficient",
 IF(Table1[[#This Row],[Salary Ratio]] &lt;= 0.25, "Needs Attention",
 "Too High"))</f>
        <v>Efficient</v>
      </c>
      <c r="T297" s="9">
        <f>Table1[[#This Row],[Profit (EBIT)]]/Table1[[#This Row],[Net Sales Actual]]</f>
        <v>-0.28977288732712436</v>
      </c>
      <c r="U297" s="7" t="str">
        <f>IF(Table1[[#This Row],[Profit Ratio]] &gt; 0.15, "Healthy",
 IF(Table1[[#This Row],[Profit Ratio]] &gt;= 0.05, "Moderate",
 "Low"))</f>
        <v>Low</v>
      </c>
      <c r="V297" s="7">
        <f ca="1">DATEDIF(Table1[[#This Row],[Store Open Date]], TODAY(), "d")</f>
        <v>849</v>
      </c>
      <c r="W297" s="7">
        <f ca="1">INT(Table1[[#This Row],[Store Age (Days)]] / 30)</f>
        <v>28</v>
      </c>
      <c r="X297" s="7" t="str">
        <f ca="1">IF(Table1[[#This Row],[Store Age (Months)]] &lt; 12, "&lt;12",
 IF(Table1[[#This Row],[Store Age (Months)]] &lt; 24, "12–24",
 "&gt;24"))</f>
        <v>&gt;24</v>
      </c>
    </row>
    <row r="298" spans="1:24" x14ac:dyDescent="0.2">
      <c r="A298" s="4">
        <v>1</v>
      </c>
      <c r="B298" s="4" t="str">
        <f t="shared" si="4"/>
        <v>January</v>
      </c>
      <c r="C298" s="1" t="s">
        <v>305</v>
      </c>
      <c r="D298" s="1" t="s">
        <v>1225</v>
      </c>
      <c r="E298" s="1" t="s">
        <v>746</v>
      </c>
      <c r="F298" s="1" t="s">
        <v>908</v>
      </c>
      <c r="G298" s="1" t="s">
        <v>925</v>
      </c>
      <c r="H298" s="6">
        <v>45143</v>
      </c>
      <c r="I298" s="7">
        <v>190287000</v>
      </c>
      <c r="J298" s="7">
        <v>184670800</v>
      </c>
      <c r="K298" s="7">
        <v>20242575.57</v>
      </c>
      <c r="L298" s="7">
        <v>-3827227.1599999927</v>
      </c>
      <c r="M298" s="7">
        <f>Table1[[#This Row],[Profit (EBIT)]] * (1 - 11%)</f>
        <v>-3406232.1723999935</v>
      </c>
      <c r="N298" s="9">
        <f>Table1[[#This Row],[Net Sales Actual]]/Table1[[#This Row],[Net Sales Target]]*100%</f>
        <v>0.97048563485682149</v>
      </c>
      <c r="O298" s="9" t="str">
        <f>IF(Table1[[#This Row],[% Achievement]]&gt;=100%, "Achieved",
 IF(Table1[[#This Row],[% Achievement]]&gt;=50%, "Almost Achieve",
 IF(Table1[[#This Row],[% Achievement]]&gt;=0, "Needs Improvement",
 "Bad")))</f>
        <v>Almost Achieve</v>
      </c>
      <c r="P298" s="7">
        <f>Table1[[#This Row],[Net Sales Actual]] - Table1[[#This Row],[Net Sales Target]]</f>
        <v>-5616200</v>
      </c>
      <c r="Q298" s="7" t="str">
        <f>IF(Table1[[#This Row],[Profit]] &gt; 0, "Profit", "Loss")</f>
        <v>Loss</v>
      </c>
      <c r="R298" s="9">
        <f>Table1[[#This Row],[Salary Cost]]/Table1[[#This Row],[Net Sales Actual]]</f>
        <v>0.10961438175391021</v>
      </c>
      <c r="S298" s="9" t="str">
        <f>IF(Table1[[#This Row],[Salary Ratio]] &lt; 0.15, "Efficient",
 IF(Table1[[#This Row],[Salary Ratio]] &lt;= 0.25, "Needs Attention",
 "Too High"))</f>
        <v>Efficient</v>
      </c>
      <c r="T298" s="9">
        <f>Table1[[#This Row],[Profit (EBIT)]]/Table1[[#This Row],[Net Sales Actual]]</f>
        <v>-2.0724592951349066E-2</v>
      </c>
      <c r="U298" s="7" t="str">
        <f>IF(Table1[[#This Row],[Profit Ratio]] &gt; 0.15, "Healthy",
 IF(Table1[[#This Row],[Profit Ratio]] &gt;= 0.05, "Moderate",
 "Low"))</f>
        <v>Low</v>
      </c>
      <c r="V298" s="7">
        <f ca="1">DATEDIF(Table1[[#This Row],[Store Open Date]], TODAY(), "d")</f>
        <v>789</v>
      </c>
      <c r="W298" s="7">
        <f ca="1">INT(Table1[[#This Row],[Store Age (Days)]] / 30)</f>
        <v>26</v>
      </c>
      <c r="X298" s="7" t="str">
        <f ca="1">IF(Table1[[#This Row],[Store Age (Months)]] &lt; 12, "&lt;12",
 IF(Table1[[#This Row],[Store Age (Months)]] &lt; 24, "12–24",
 "&gt;24"))</f>
        <v>&gt;24</v>
      </c>
    </row>
    <row r="299" spans="1:24" x14ac:dyDescent="0.2">
      <c r="A299" s="4">
        <v>1</v>
      </c>
      <c r="B299" s="4" t="str">
        <f t="shared" si="4"/>
        <v>January</v>
      </c>
      <c r="C299" s="1" t="s">
        <v>306</v>
      </c>
      <c r="D299" s="1" t="s">
        <v>1226</v>
      </c>
      <c r="E299" s="1" t="s">
        <v>747</v>
      </c>
      <c r="F299" s="1" t="s">
        <v>908</v>
      </c>
      <c r="G299" s="1" t="s">
        <v>925</v>
      </c>
      <c r="H299" s="6">
        <v>45123</v>
      </c>
      <c r="I299" s="7">
        <v>291723000</v>
      </c>
      <c r="J299" s="7">
        <v>263873400</v>
      </c>
      <c r="K299" s="7">
        <v>28632619.73</v>
      </c>
      <c r="L299" s="7">
        <v>6306934.4400000144</v>
      </c>
      <c r="M299" s="7">
        <f>Table1[[#This Row],[Profit (EBIT)]] * (1 - 11%)</f>
        <v>5613171.6516000126</v>
      </c>
      <c r="N299" s="9">
        <f>Table1[[#This Row],[Net Sales Actual]]/Table1[[#This Row],[Net Sales Target]]*100%</f>
        <v>0.90453409570037335</v>
      </c>
      <c r="O299" s="9" t="str">
        <f>IF(Table1[[#This Row],[% Achievement]]&gt;=100%, "Achieved",
 IF(Table1[[#This Row],[% Achievement]]&gt;=50%, "Almost Achieve",
 IF(Table1[[#This Row],[% Achievement]]&gt;=0, "Needs Improvement",
 "Bad")))</f>
        <v>Almost Achieve</v>
      </c>
      <c r="P299" s="7">
        <f>Table1[[#This Row],[Net Sales Actual]] - Table1[[#This Row],[Net Sales Target]]</f>
        <v>-27849600</v>
      </c>
      <c r="Q299" s="7" t="str">
        <f>IF(Table1[[#This Row],[Profit]] &gt; 0, "Profit", "Loss")</f>
        <v>Profit</v>
      </c>
      <c r="R299" s="9">
        <f>Table1[[#This Row],[Salary Cost]]/Table1[[#This Row],[Net Sales Actual]]</f>
        <v>0.10850892787980904</v>
      </c>
      <c r="S299" s="9" t="str">
        <f>IF(Table1[[#This Row],[Salary Ratio]] &lt; 0.15, "Efficient",
 IF(Table1[[#This Row],[Salary Ratio]] &lt;= 0.25, "Needs Attention",
 "Too High"))</f>
        <v>Efficient</v>
      </c>
      <c r="T299" s="9">
        <f>Table1[[#This Row],[Profit (EBIT)]]/Table1[[#This Row],[Net Sales Actual]]</f>
        <v>2.3901364972748348E-2</v>
      </c>
      <c r="U299" s="7" t="str">
        <f>IF(Table1[[#This Row],[Profit Ratio]] &gt; 0.15, "Healthy",
 IF(Table1[[#This Row],[Profit Ratio]] &gt;= 0.05, "Moderate",
 "Low"))</f>
        <v>Low</v>
      </c>
      <c r="V299" s="7">
        <f ca="1">DATEDIF(Table1[[#This Row],[Store Open Date]], TODAY(), "d")</f>
        <v>809</v>
      </c>
      <c r="W299" s="7">
        <f ca="1">INT(Table1[[#This Row],[Store Age (Days)]] / 30)</f>
        <v>26</v>
      </c>
      <c r="X299" s="7" t="str">
        <f ca="1">IF(Table1[[#This Row],[Store Age (Months)]] &lt; 12, "&lt;12",
 IF(Table1[[#This Row],[Store Age (Months)]] &lt; 24, "12–24",
 "&gt;24"))</f>
        <v>&gt;24</v>
      </c>
    </row>
    <row r="300" spans="1:24" x14ac:dyDescent="0.2">
      <c r="A300" s="4">
        <v>1</v>
      </c>
      <c r="B300" s="4" t="str">
        <f t="shared" si="4"/>
        <v>January</v>
      </c>
      <c r="C300" s="1" t="s">
        <v>307</v>
      </c>
      <c r="D300" s="1" t="s">
        <v>1227</v>
      </c>
      <c r="E300" s="1" t="s">
        <v>748</v>
      </c>
      <c r="F300" s="1" t="s">
        <v>908</v>
      </c>
      <c r="G300" s="1" t="s">
        <v>925</v>
      </c>
      <c r="H300" s="6">
        <v>44881</v>
      </c>
      <c r="I300" s="7">
        <v>150357000</v>
      </c>
      <c r="J300" s="7">
        <v>111676700</v>
      </c>
      <c r="K300" s="7">
        <v>12495241.08</v>
      </c>
      <c r="L300" s="7">
        <v>-23113266.010000005</v>
      </c>
      <c r="M300" s="7">
        <f>Table1[[#This Row],[Profit (EBIT)]] * (1 - 11%)</f>
        <v>-20570806.748900004</v>
      </c>
      <c r="N300" s="9">
        <f>Table1[[#This Row],[Net Sales Actual]]/Table1[[#This Row],[Net Sales Target]]*100%</f>
        <v>0.74274360355686797</v>
      </c>
      <c r="O300" s="9" t="str">
        <f>IF(Table1[[#This Row],[% Achievement]]&gt;=100%, "Achieved",
 IF(Table1[[#This Row],[% Achievement]]&gt;=50%, "Almost Achieve",
 IF(Table1[[#This Row],[% Achievement]]&gt;=0, "Needs Improvement",
 "Bad")))</f>
        <v>Almost Achieve</v>
      </c>
      <c r="P300" s="7">
        <f>Table1[[#This Row],[Net Sales Actual]] - Table1[[#This Row],[Net Sales Target]]</f>
        <v>-38680300</v>
      </c>
      <c r="Q300" s="7" t="str">
        <f>IF(Table1[[#This Row],[Profit]] &gt; 0, "Profit", "Loss")</f>
        <v>Loss</v>
      </c>
      <c r="R300" s="9">
        <f>Table1[[#This Row],[Salary Cost]]/Table1[[#This Row],[Net Sales Actual]]</f>
        <v>0.11188762812654744</v>
      </c>
      <c r="S300" s="9" t="str">
        <f>IF(Table1[[#This Row],[Salary Ratio]] &lt; 0.15, "Efficient",
 IF(Table1[[#This Row],[Salary Ratio]] &lt;= 0.25, "Needs Attention",
 "Too High"))</f>
        <v>Efficient</v>
      </c>
      <c r="T300" s="9">
        <f>Table1[[#This Row],[Profit (EBIT)]]/Table1[[#This Row],[Net Sales Actual]]</f>
        <v>-0.20696587569296018</v>
      </c>
      <c r="U300" s="7" t="str">
        <f>IF(Table1[[#This Row],[Profit Ratio]] &gt; 0.15, "Healthy",
 IF(Table1[[#This Row],[Profit Ratio]] &gt;= 0.05, "Moderate",
 "Low"))</f>
        <v>Low</v>
      </c>
      <c r="V300" s="7">
        <f ca="1">DATEDIF(Table1[[#This Row],[Store Open Date]], TODAY(), "d")</f>
        <v>1051</v>
      </c>
      <c r="W300" s="7">
        <f ca="1">INT(Table1[[#This Row],[Store Age (Days)]] / 30)</f>
        <v>35</v>
      </c>
      <c r="X300" s="7" t="str">
        <f ca="1">IF(Table1[[#This Row],[Store Age (Months)]] &lt; 12, "&lt;12",
 IF(Table1[[#This Row],[Store Age (Months)]] &lt; 24, "12–24",
 "&gt;24"))</f>
        <v>&gt;24</v>
      </c>
    </row>
    <row r="301" spans="1:24" x14ac:dyDescent="0.2">
      <c r="A301" s="4">
        <v>1</v>
      </c>
      <c r="B301" s="4" t="str">
        <f t="shared" si="4"/>
        <v>January</v>
      </c>
      <c r="C301" s="1" t="s">
        <v>308</v>
      </c>
      <c r="D301" s="1" t="s">
        <v>1228</v>
      </c>
      <c r="E301" s="1" t="s">
        <v>749</v>
      </c>
      <c r="F301" s="1" t="s">
        <v>908</v>
      </c>
      <c r="G301" s="1" t="s">
        <v>925</v>
      </c>
      <c r="H301" s="6">
        <v>44967</v>
      </c>
      <c r="I301" s="7">
        <v>163356000</v>
      </c>
      <c r="J301" s="7">
        <v>147660400</v>
      </c>
      <c r="K301" s="7">
        <v>18398075.449999999</v>
      </c>
      <c r="L301" s="7">
        <v>-10426345.57</v>
      </c>
      <c r="M301" s="7">
        <f>Table1[[#This Row],[Profit (EBIT)]] * (1 - 11%)</f>
        <v>-9279447.5572999995</v>
      </c>
      <c r="N301" s="9">
        <f>Table1[[#This Row],[Net Sales Actual]]/Table1[[#This Row],[Net Sales Target]]*100%</f>
        <v>0.903917823648963</v>
      </c>
      <c r="O301" s="9" t="str">
        <f>IF(Table1[[#This Row],[% Achievement]]&gt;=100%, "Achieved",
 IF(Table1[[#This Row],[% Achievement]]&gt;=50%, "Almost Achieve",
 IF(Table1[[#This Row],[% Achievement]]&gt;=0, "Needs Improvement",
 "Bad")))</f>
        <v>Almost Achieve</v>
      </c>
      <c r="P301" s="7">
        <f>Table1[[#This Row],[Net Sales Actual]] - Table1[[#This Row],[Net Sales Target]]</f>
        <v>-15695600</v>
      </c>
      <c r="Q301" s="7" t="str">
        <f>IF(Table1[[#This Row],[Profit]] &gt; 0, "Profit", "Loss")</f>
        <v>Loss</v>
      </c>
      <c r="R301" s="9">
        <f>Table1[[#This Row],[Salary Cost]]/Table1[[#This Row],[Net Sales Actual]]</f>
        <v>0.12459722071726745</v>
      </c>
      <c r="S301" s="9" t="str">
        <f>IF(Table1[[#This Row],[Salary Ratio]] &lt; 0.15, "Efficient",
 IF(Table1[[#This Row],[Salary Ratio]] &lt;= 0.25, "Needs Attention",
 "Too High"))</f>
        <v>Efficient</v>
      </c>
      <c r="T301" s="9">
        <f>Table1[[#This Row],[Profit (EBIT)]]/Table1[[#This Row],[Net Sales Actual]]</f>
        <v>-7.0610302897730196E-2</v>
      </c>
      <c r="U301" s="7" t="str">
        <f>IF(Table1[[#This Row],[Profit Ratio]] &gt; 0.15, "Healthy",
 IF(Table1[[#This Row],[Profit Ratio]] &gt;= 0.05, "Moderate",
 "Low"))</f>
        <v>Low</v>
      </c>
      <c r="V301" s="7">
        <f ca="1">DATEDIF(Table1[[#This Row],[Store Open Date]], TODAY(), "d")</f>
        <v>965</v>
      </c>
      <c r="W301" s="7">
        <f ca="1">INT(Table1[[#This Row],[Store Age (Days)]] / 30)</f>
        <v>32</v>
      </c>
      <c r="X301" s="7" t="str">
        <f ca="1">IF(Table1[[#This Row],[Store Age (Months)]] &lt; 12, "&lt;12",
 IF(Table1[[#This Row],[Store Age (Months)]] &lt; 24, "12–24",
 "&gt;24"))</f>
        <v>&gt;24</v>
      </c>
    </row>
    <row r="302" spans="1:24" x14ac:dyDescent="0.2">
      <c r="A302" s="4">
        <v>1</v>
      </c>
      <c r="B302" s="4" t="str">
        <f t="shared" si="4"/>
        <v>January</v>
      </c>
      <c r="C302" s="1" t="s">
        <v>309</v>
      </c>
      <c r="D302" s="1" t="s">
        <v>1229</v>
      </c>
      <c r="E302" s="1" t="s">
        <v>750</v>
      </c>
      <c r="F302" s="1" t="s">
        <v>908</v>
      </c>
      <c r="G302" s="1" t="s">
        <v>925</v>
      </c>
      <c r="H302" s="6">
        <v>44979</v>
      </c>
      <c r="I302" s="7">
        <v>204233000</v>
      </c>
      <c r="J302" s="7">
        <v>194821850</v>
      </c>
      <c r="K302" s="7">
        <v>23286548.48</v>
      </c>
      <c r="L302" s="7">
        <v>10618120.909999983</v>
      </c>
      <c r="M302" s="7">
        <f>Table1[[#This Row],[Profit (EBIT)]] * (1 - 11%)</f>
        <v>9450127.6098999847</v>
      </c>
      <c r="N302" s="9">
        <f>Table1[[#This Row],[Net Sales Actual]]/Table1[[#This Row],[Net Sales Target]]*100%</f>
        <v>0.95391954287504954</v>
      </c>
      <c r="O302" s="9" t="str">
        <f>IF(Table1[[#This Row],[% Achievement]]&gt;=100%, "Achieved",
 IF(Table1[[#This Row],[% Achievement]]&gt;=50%, "Almost Achieve",
 IF(Table1[[#This Row],[% Achievement]]&gt;=0, "Needs Improvement",
 "Bad")))</f>
        <v>Almost Achieve</v>
      </c>
      <c r="P302" s="7">
        <f>Table1[[#This Row],[Net Sales Actual]] - Table1[[#This Row],[Net Sales Target]]</f>
        <v>-9411150</v>
      </c>
      <c r="Q302" s="7" t="str">
        <f>IF(Table1[[#This Row],[Profit]] &gt; 0, "Profit", "Loss")</f>
        <v>Profit</v>
      </c>
      <c r="R302" s="9">
        <f>Table1[[#This Row],[Salary Cost]]/Table1[[#This Row],[Net Sales Actual]]</f>
        <v>0.11952739633670453</v>
      </c>
      <c r="S302" s="9" t="str">
        <f>IF(Table1[[#This Row],[Salary Ratio]] &lt; 0.15, "Efficient",
 IF(Table1[[#This Row],[Salary Ratio]] &lt;= 0.25, "Needs Attention",
 "Too High"))</f>
        <v>Efficient</v>
      </c>
      <c r="T302" s="9">
        <f>Table1[[#This Row],[Profit (EBIT)]]/Table1[[#This Row],[Net Sales Actual]]</f>
        <v>5.4501694291476978E-2</v>
      </c>
      <c r="U302" s="7" t="str">
        <f>IF(Table1[[#This Row],[Profit Ratio]] &gt; 0.15, "Healthy",
 IF(Table1[[#This Row],[Profit Ratio]] &gt;= 0.05, "Moderate",
 "Low"))</f>
        <v>Moderate</v>
      </c>
      <c r="V302" s="7">
        <f ca="1">DATEDIF(Table1[[#This Row],[Store Open Date]], TODAY(), "d")</f>
        <v>953</v>
      </c>
      <c r="W302" s="7">
        <f ca="1">INT(Table1[[#This Row],[Store Age (Days)]] / 30)</f>
        <v>31</v>
      </c>
      <c r="X302" s="7" t="str">
        <f ca="1">IF(Table1[[#This Row],[Store Age (Months)]] &lt; 12, "&lt;12",
 IF(Table1[[#This Row],[Store Age (Months)]] &lt; 24, "12–24",
 "&gt;24"))</f>
        <v>&gt;24</v>
      </c>
    </row>
    <row r="303" spans="1:24" x14ac:dyDescent="0.2">
      <c r="A303" s="4">
        <v>1</v>
      </c>
      <c r="B303" s="4" t="str">
        <f t="shared" si="4"/>
        <v>January</v>
      </c>
      <c r="C303" s="1" t="s">
        <v>310</v>
      </c>
      <c r="D303" s="1" t="s">
        <v>1230</v>
      </c>
      <c r="E303" s="1" t="s">
        <v>751</v>
      </c>
      <c r="F303" s="1" t="s">
        <v>908</v>
      </c>
      <c r="G303" s="1" t="s">
        <v>925</v>
      </c>
      <c r="H303" s="6">
        <v>45105</v>
      </c>
      <c r="I303" s="7">
        <v>132457000</v>
      </c>
      <c r="J303" s="7">
        <v>100427360</v>
      </c>
      <c r="K303" s="7">
        <v>11732493.109999999</v>
      </c>
      <c r="L303" s="7">
        <v>2958244.41</v>
      </c>
      <c r="M303" s="7">
        <f>Table1[[#This Row],[Profit (EBIT)]] * (1 - 11%)</f>
        <v>2632837.5249000001</v>
      </c>
      <c r="N303" s="9">
        <f>Table1[[#This Row],[Net Sales Actual]]/Table1[[#This Row],[Net Sales Target]]*100%</f>
        <v>0.75818839321440168</v>
      </c>
      <c r="O303" s="9" t="str">
        <f>IF(Table1[[#This Row],[% Achievement]]&gt;=100%, "Achieved",
 IF(Table1[[#This Row],[% Achievement]]&gt;=50%, "Almost Achieve",
 IF(Table1[[#This Row],[% Achievement]]&gt;=0, "Needs Improvement",
 "Bad")))</f>
        <v>Almost Achieve</v>
      </c>
      <c r="P303" s="7">
        <f>Table1[[#This Row],[Net Sales Actual]] - Table1[[#This Row],[Net Sales Target]]</f>
        <v>-32029640</v>
      </c>
      <c r="Q303" s="7" t="str">
        <f>IF(Table1[[#This Row],[Profit]] &gt; 0, "Profit", "Loss")</f>
        <v>Profit</v>
      </c>
      <c r="R303" s="9">
        <f>Table1[[#This Row],[Salary Cost]]/Table1[[#This Row],[Net Sales Actual]]</f>
        <v>0.1168256649383196</v>
      </c>
      <c r="S303" s="9" t="str">
        <f>IF(Table1[[#This Row],[Salary Ratio]] &lt; 0.15, "Efficient",
 IF(Table1[[#This Row],[Salary Ratio]] &lt;= 0.25, "Needs Attention",
 "Too High"))</f>
        <v>Efficient</v>
      </c>
      <c r="T303" s="9">
        <f>Table1[[#This Row],[Profit (EBIT)]]/Table1[[#This Row],[Net Sales Actual]]</f>
        <v>2.9456558551374846E-2</v>
      </c>
      <c r="U303" s="7" t="str">
        <f>IF(Table1[[#This Row],[Profit Ratio]] &gt; 0.15, "Healthy",
 IF(Table1[[#This Row],[Profit Ratio]] &gt;= 0.05, "Moderate",
 "Low"))</f>
        <v>Low</v>
      </c>
      <c r="V303" s="7">
        <f ca="1">DATEDIF(Table1[[#This Row],[Store Open Date]], TODAY(), "d")</f>
        <v>827</v>
      </c>
      <c r="W303" s="7">
        <f ca="1">INT(Table1[[#This Row],[Store Age (Days)]] / 30)</f>
        <v>27</v>
      </c>
      <c r="X303" s="7" t="str">
        <f ca="1">IF(Table1[[#This Row],[Store Age (Months)]] &lt; 12, "&lt;12",
 IF(Table1[[#This Row],[Store Age (Months)]] &lt; 24, "12–24",
 "&gt;24"))</f>
        <v>&gt;24</v>
      </c>
    </row>
    <row r="304" spans="1:24" x14ac:dyDescent="0.2">
      <c r="A304" s="4">
        <v>1</v>
      </c>
      <c r="B304" s="4" t="str">
        <f t="shared" si="4"/>
        <v>January</v>
      </c>
      <c r="C304" s="1" t="s">
        <v>311</v>
      </c>
      <c r="D304" s="1" t="s">
        <v>1231</v>
      </c>
      <c r="E304" s="1" t="s">
        <v>752</v>
      </c>
      <c r="F304" s="1" t="s">
        <v>908</v>
      </c>
      <c r="G304" s="1" t="s">
        <v>925</v>
      </c>
      <c r="H304" s="6">
        <v>45107</v>
      </c>
      <c r="I304" s="7">
        <v>142533000</v>
      </c>
      <c r="J304" s="7">
        <v>112137100</v>
      </c>
      <c r="K304" s="7">
        <v>16834973.23</v>
      </c>
      <c r="L304" s="7">
        <v>-12452618.939999986</v>
      </c>
      <c r="M304" s="7">
        <f>Table1[[#This Row],[Profit (EBIT)]] * (1 - 11%)</f>
        <v>-11082830.856599988</v>
      </c>
      <c r="N304" s="9">
        <f>Table1[[#This Row],[Net Sales Actual]]/Table1[[#This Row],[Net Sales Target]]*100%</f>
        <v>0.78674482400566881</v>
      </c>
      <c r="O304" s="9" t="str">
        <f>IF(Table1[[#This Row],[% Achievement]]&gt;=100%, "Achieved",
 IF(Table1[[#This Row],[% Achievement]]&gt;=50%, "Almost Achieve",
 IF(Table1[[#This Row],[% Achievement]]&gt;=0, "Needs Improvement",
 "Bad")))</f>
        <v>Almost Achieve</v>
      </c>
      <c r="P304" s="7">
        <f>Table1[[#This Row],[Net Sales Actual]] - Table1[[#This Row],[Net Sales Target]]</f>
        <v>-30395900</v>
      </c>
      <c r="Q304" s="7" t="str">
        <f>IF(Table1[[#This Row],[Profit]] &gt; 0, "Profit", "Loss")</f>
        <v>Loss</v>
      </c>
      <c r="R304" s="9">
        <f>Table1[[#This Row],[Salary Cost]]/Table1[[#This Row],[Net Sales Actual]]</f>
        <v>0.15012848762809097</v>
      </c>
      <c r="S304" s="9" t="str">
        <f>IF(Table1[[#This Row],[Salary Ratio]] &lt; 0.15, "Efficient",
 IF(Table1[[#This Row],[Salary Ratio]] &lt;= 0.25, "Needs Attention",
 "Too High"))</f>
        <v>Needs Attention</v>
      </c>
      <c r="T304" s="9">
        <f>Table1[[#This Row],[Profit (EBIT)]]/Table1[[#This Row],[Net Sales Actual]]</f>
        <v>-0.11104816282925085</v>
      </c>
      <c r="U304" s="7" t="str">
        <f>IF(Table1[[#This Row],[Profit Ratio]] &gt; 0.15, "Healthy",
 IF(Table1[[#This Row],[Profit Ratio]] &gt;= 0.05, "Moderate",
 "Low"))</f>
        <v>Low</v>
      </c>
      <c r="V304" s="7">
        <f ca="1">DATEDIF(Table1[[#This Row],[Store Open Date]], TODAY(), "d")</f>
        <v>825</v>
      </c>
      <c r="W304" s="7">
        <f ca="1">INT(Table1[[#This Row],[Store Age (Days)]] / 30)</f>
        <v>27</v>
      </c>
      <c r="X304" s="7" t="str">
        <f ca="1">IF(Table1[[#This Row],[Store Age (Months)]] &lt; 12, "&lt;12",
 IF(Table1[[#This Row],[Store Age (Months)]] &lt; 24, "12–24",
 "&gt;24"))</f>
        <v>&gt;24</v>
      </c>
    </row>
    <row r="305" spans="1:24" x14ac:dyDescent="0.2">
      <c r="A305" s="4">
        <v>1</v>
      </c>
      <c r="B305" s="4" t="str">
        <f t="shared" si="4"/>
        <v>January</v>
      </c>
      <c r="C305" s="1" t="s">
        <v>312</v>
      </c>
      <c r="D305" s="1" t="s">
        <v>1232</v>
      </c>
      <c r="E305" s="1" t="s">
        <v>753</v>
      </c>
      <c r="F305" s="1" t="s">
        <v>908</v>
      </c>
      <c r="G305" s="1" t="s">
        <v>925</v>
      </c>
      <c r="H305" s="6">
        <v>45149</v>
      </c>
      <c r="I305" s="7">
        <v>230042000</v>
      </c>
      <c r="J305" s="7">
        <v>209999700</v>
      </c>
      <c r="K305" s="7">
        <v>23402209.030000001</v>
      </c>
      <c r="L305" s="7">
        <v>14346140.789999995</v>
      </c>
      <c r="M305" s="7">
        <f>Table1[[#This Row],[Profit (EBIT)]] * (1 - 11%)</f>
        <v>12768065.303099995</v>
      </c>
      <c r="N305" s="9">
        <f>Table1[[#This Row],[Net Sales Actual]]/Table1[[#This Row],[Net Sales Target]]*100%</f>
        <v>0.9128754749132767</v>
      </c>
      <c r="O305" s="9" t="str">
        <f>IF(Table1[[#This Row],[% Achievement]]&gt;=100%, "Achieved",
 IF(Table1[[#This Row],[% Achievement]]&gt;=50%, "Almost Achieve",
 IF(Table1[[#This Row],[% Achievement]]&gt;=0, "Needs Improvement",
 "Bad")))</f>
        <v>Almost Achieve</v>
      </c>
      <c r="P305" s="7">
        <f>Table1[[#This Row],[Net Sales Actual]] - Table1[[#This Row],[Net Sales Target]]</f>
        <v>-20042300</v>
      </c>
      <c r="Q305" s="7" t="str">
        <f>IF(Table1[[#This Row],[Profit]] &gt; 0, "Profit", "Loss")</f>
        <v>Profit</v>
      </c>
      <c r="R305" s="9">
        <f>Table1[[#This Row],[Salary Cost]]/Table1[[#This Row],[Net Sales Actual]]</f>
        <v>0.11143924981797594</v>
      </c>
      <c r="S305" s="9" t="str">
        <f>IF(Table1[[#This Row],[Salary Ratio]] &lt; 0.15, "Efficient",
 IF(Table1[[#This Row],[Salary Ratio]] &lt;= 0.25, "Needs Attention",
 "Too High"))</f>
        <v>Efficient</v>
      </c>
      <c r="T305" s="9">
        <f>Table1[[#This Row],[Profit (EBIT)]]/Table1[[#This Row],[Net Sales Actual]]</f>
        <v>6.8315053735791026E-2</v>
      </c>
      <c r="U305" s="7" t="str">
        <f>IF(Table1[[#This Row],[Profit Ratio]] &gt; 0.15, "Healthy",
 IF(Table1[[#This Row],[Profit Ratio]] &gt;= 0.05, "Moderate",
 "Low"))</f>
        <v>Moderate</v>
      </c>
      <c r="V305" s="7">
        <f ca="1">DATEDIF(Table1[[#This Row],[Store Open Date]], TODAY(), "d")</f>
        <v>783</v>
      </c>
      <c r="W305" s="7">
        <f ca="1">INT(Table1[[#This Row],[Store Age (Days)]] / 30)</f>
        <v>26</v>
      </c>
      <c r="X305" s="7" t="str">
        <f ca="1">IF(Table1[[#This Row],[Store Age (Months)]] &lt; 12, "&lt;12",
 IF(Table1[[#This Row],[Store Age (Months)]] &lt; 24, "12–24",
 "&gt;24"))</f>
        <v>&gt;24</v>
      </c>
    </row>
    <row r="306" spans="1:24" x14ac:dyDescent="0.2">
      <c r="A306" s="4">
        <v>1</v>
      </c>
      <c r="B306" s="4" t="str">
        <f t="shared" si="4"/>
        <v>January</v>
      </c>
      <c r="C306" s="1" t="s">
        <v>313</v>
      </c>
      <c r="D306" s="1" t="s">
        <v>1233</v>
      </c>
      <c r="E306" s="1" t="s">
        <v>754</v>
      </c>
      <c r="F306" s="1" t="s">
        <v>909</v>
      </c>
      <c r="G306" s="1" t="s">
        <v>925</v>
      </c>
      <c r="H306" s="6">
        <v>45186</v>
      </c>
      <c r="I306" s="7">
        <v>165536000</v>
      </c>
      <c r="J306" s="7">
        <v>121390800</v>
      </c>
      <c r="K306" s="7">
        <v>23456601.440000001</v>
      </c>
      <c r="L306" s="7">
        <v>-11519256.41</v>
      </c>
      <c r="M306" s="7">
        <f>Table1[[#This Row],[Profit (EBIT)]] * (1 - 11%)</f>
        <v>-10252138.2049</v>
      </c>
      <c r="N306" s="9">
        <f>Table1[[#This Row],[Net Sales Actual]]/Table1[[#This Row],[Net Sales Target]]*100%</f>
        <v>0.73331964044075004</v>
      </c>
      <c r="O306" s="9" t="str">
        <f>IF(Table1[[#This Row],[% Achievement]]&gt;=100%, "Achieved",
 IF(Table1[[#This Row],[% Achievement]]&gt;=50%, "Almost Achieve",
 IF(Table1[[#This Row],[% Achievement]]&gt;=0, "Needs Improvement",
 "Bad")))</f>
        <v>Almost Achieve</v>
      </c>
      <c r="P306" s="7">
        <f>Table1[[#This Row],[Net Sales Actual]] - Table1[[#This Row],[Net Sales Target]]</f>
        <v>-44145200</v>
      </c>
      <c r="Q306" s="7" t="str">
        <f>IF(Table1[[#This Row],[Profit]] &gt; 0, "Profit", "Loss")</f>
        <v>Loss</v>
      </c>
      <c r="R306" s="9">
        <f>Table1[[#This Row],[Salary Cost]]/Table1[[#This Row],[Net Sales Actual]]</f>
        <v>0.19323211841424556</v>
      </c>
      <c r="S306" s="9" t="str">
        <f>IF(Table1[[#This Row],[Salary Ratio]] &lt; 0.15, "Efficient",
 IF(Table1[[#This Row],[Salary Ratio]] &lt;= 0.25, "Needs Attention",
 "Too High"))</f>
        <v>Needs Attention</v>
      </c>
      <c r="T306" s="9">
        <f>Table1[[#This Row],[Profit (EBIT)]]/Table1[[#This Row],[Net Sales Actual]]</f>
        <v>-9.489398216339294E-2</v>
      </c>
      <c r="U306" s="7" t="str">
        <f>IF(Table1[[#This Row],[Profit Ratio]] &gt; 0.15, "Healthy",
 IF(Table1[[#This Row],[Profit Ratio]] &gt;= 0.05, "Moderate",
 "Low"))</f>
        <v>Low</v>
      </c>
      <c r="V306" s="7">
        <f ca="1">DATEDIF(Table1[[#This Row],[Store Open Date]], TODAY(), "d")</f>
        <v>746</v>
      </c>
      <c r="W306" s="7">
        <f ca="1">INT(Table1[[#This Row],[Store Age (Days)]] / 30)</f>
        <v>24</v>
      </c>
      <c r="X306" s="7" t="str">
        <f ca="1">IF(Table1[[#This Row],[Store Age (Months)]] &lt; 12, "&lt;12",
 IF(Table1[[#This Row],[Store Age (Months)]] &lt; 24, "12–24",
 "&gt;24"))</f>
        <v>&gt;24</v>
      </c>
    </row>
    <row r="307" spans="1:24" x14ac:dyDescent="0.2">
      <c r="A307" s="4">
        <v>1</v>
      </c>
      <c r="B307" s="4" t="str">
        <f t="shared" si="4"/>
        <v>January</v>
      </c>
      <c r="C307" s="1" t="s">
        <v>314</v>
      </c>
      <c r="D307" s="1" t="s">
        <v>1234</v>
      </c>
      <c r="E307" s="1" t="s">
        <v>755</v>
      </c>
      <c r="F307" s="1" t="s">
        <v>909</v>
      </c>
      <c r="G307" s="1" t="s">
        <v>925</v>
      </c>
      <c r="H307" s="6">
        <v>45186</v>
      </c>
      <c r="I307" s="7">
        <v>127788000</v>
      </c>
      <c r="J307" s="7">
        <v>119482250</v>
      </c>
      <c r="K307" s="7">
        <v>19070242.329999998</v>
      </c>
      <c r="L307" s="7">
        <v>-3892351.8499999885</v>
      </c>
      <c r="M307" s="7">
        <f>Table1[[#This Row],[Profit (EBIT)]] * (1 - 11%)</f>
        <v>-3464193.1464999896</v>
      </c>
      <c r="N307" s="9">
        <f>Table1[[#This Row],[Net Sales Actual]]/Table1[[#This Row],[Net Sales Target]]*100%</f>
        <v>0.9350036779666322</v>
      </c>
      <c r="O307" s="9" t="str">
        <f>IF(Table1[[#This Row],[% Achievement]]&gt;=100%, "Achieved",
 IF(Table1[[#This Row],[% Achievement]]&gt;=50%, "Almost Achieve",
 IF(Table1[[#This Row],[% Achievement]]&gt;=0, "Needs Improvement",
 "Bad")))</f>
        <v>Almost Achieve</v>
      </c>
      <c r="P307" s="7">
        <f>Table1[[#This Row],[Net Sales Actual]] - Table1[[#This Row],[Net Sales Target]]</f>
        <v>-8305750</v>
      </c>
      <c r="Q307" s="7" t="str">
        <f>IF(Table1[[#This Row],[Profit]] &gt; 0, "Profit", "Loss")</f>
        <v>Loss</v>
      </c>
      <c r="R307" s="9">
        <f>Table1[[#This Row],[Salary Cost]]/Table1[[#This Row],[Net Sales Actual]]</f>
        <v>0.1596073251884694</v>
      </c>
      <c r="S307" s="9" t="str">
        <f>IF(Table1[[#This Row],[Salary Ratio]] &lt; 0.15, "Efficient",
 IF(Table1[[#This Row],[Salary Ratio]] &lt;= 0.25, "Needs Attention",
 "Too High"))</f>
        <v>Needs Attention</v>
      </c>
      <c r="T307" s="9">
        <f>Table1[[#This Row],[Profit (EBIT)]]/Table1[[#This Row],[Net Sales Actual]]</f>
        <v>-3.2576820824850458E-2</v>
      </c>
      <c r="U307" s="7" t="str">
        <f>IF(Table1[[#This Row],[Profit Ratio]] &gt; 0.15, "Healthy",
 IF(Table1[[#This Row],[Profit Ratio]] &gt;= 0.05, "Moderate",
 "Low"))</f>
        <v>Low</v>
      </c>
      <c r="V307" s="7">
        <f ca="1">DATEDIF(Table1[[#This Row],[Store Open Date]], TODAY(), "d")</f>
        <v>746</v>
      </c>
      <c r="W307" s="7">
        <f ca="1">INT(Table1[[#This Row],[Store Age (Days)]] / 30)</f>
        <v>24</v>
      </c>
      <c r="X307" s="7" t="str">
        <f ca="1">IF(Table1[[#This Row],[Store Age (Months)]] &lt; 12, "&lt;12",
 IF(Table1[[#This Row],[Store Age (Months)]] &lt; 24, "12–24",
 "&gt;24"))</f>
        <v>&gt;24</v>
      </c>
    </row>
    <row r="308" spans="1:24" x14ac:dyDescent="0.2">
      <c r="A308" s="4">
        <v>1</v>
      </c>
      <c r="B308" s="4" t="str">
        <f t="shared" si="4"/>
        <v>January</v>
      </c>
      <c r="C308" s="1" t="s">
        <v>315</v>
      </c>
      <c r="D308" s="1" t="s">
        <v>1235</v>
      </c>
      <c r="E308" s="1" t="s">
        <v>756</v>
      </c>
      <c r="F308" s="1" t="s">
        <v>909</v>
      </c>
      <c r="G308" s="1" t="s">
        <v>925</v>
      </c>
      <c r="H308" s="6">
        <v>45252</v>
      </c>
      <c r="I308" s="7">
        <v>127095000</v>
      </c>
      <c r="J308" s="7">
        <v>106745550</v>
      </c>
      <c r="K308" s="7">
        <v>18716796.870000001</v>
      </c>
      <c r="L308" s="7">
        <v>-3869978.8400000036</v>
      </c>
      <c r="M308" s="7">
        <f>Table1[[#This Row],[Profit (EBIT)]] * (1 - 11%)</f>
        <v>-3444281.1676000031</v>
      </c>
      <c r="N308" s="9">
        <f>Table1[[#This Row],[Net Sales Actual]]/Table1[[#This Row],[Net Sales Target]]*100%</f>
        <v>0.8398878791455211</v>
      </c>
      <c r="O308" s="9" t="str">
        <f>IF(Table1[[#This Row],[% Achievement]]&gt;=100%, "Achieved",
 IF(Table1[[#This Row],[% Achievement]]&gt;=50%, "Almost Achieve",
 IF(Table1[[#This Row],[% Achievement]]&gt;=0, "Needs Improvement",
 "Bad")))</f>
        <v>Almost Achieve</v>
      </c>
      <c r="P308" s="7">
        <f>Table1[[#This Row],[Net Sales Actual]] - Table1[[#This Row],[Net Sales Target]]</f>
        <v>-20349450</v>
      </c>
      <c r="Q308" s="7" t="str">
        <f>IF(Table1[[#This Row],[Profit]] &gt; 0, "Profit", "Loss")</f>
        <v>Loss</v>
      </c>
      <c r="R308" s="9">
        <f>Table1[[#This Row],[Salary Cost]]/Table1[[#This Row],[Net Sales Actual]]</f>
        <v>0.17534030102425816</v>
      </c>
      <c r="S308" s="9" t="str">
        <f>IF(Table1[[#This Row],[Salary Ratio]] &lt; 0.15, "Efficient",
 IF(Table1[[#This Row],[Salary Ratio]] &lt;= 0.25, "Needs Attention",
 "Too High"))</f>
        <v>Needs Attention</v>
      </c>
      <c r="T308" s="9">
        <f>Table1[[#This Row],[Profit (EBIT)]]/Table1[[#This Row],[Net Sales Actual]]</f>
        <v>-3.6254240481219155E-2</v>
      </c>
      <c r="U308" s="7" t="str">
        <f>IF(Table1[[#This Row],[Profit Ratio]] &gt; 0.15, "Healthy",
 IF(Table1[[#This Row],[Profit Ratio]] &gt;= 0.05, "Moderate",
 "Low"))</f>
        <v>Low</v>
      </c>
      <c r="V308" s="7">
        <f ca="1">DATEDIF(Table1[[#This Row],[Store Open Date]], TODAY(), "d")</f>
        <v>680</v>
      </c>
      <c r="W308" s="7">
        <f ca="1">INT(Table1[[#This Row],[Store Age (Days)]] / 30)</f>
        <v>22</v>
      </c>
      <c r="X308" s="7" t="str">
        <f ca="1">IF(Table1[[#This Row],[Store Age (Months)]] &lt; 12, "&lt;12",
 IF(Table1[[#This Row],[Store Age (Months)]] &lt; 24, "12–24",
 "&gt;24"))</f>
        <v>12–24</v>
      </c>
    </row>
    <row r="309" spans="1:24" x14ac:dyDescent="0.2">
      <c r="A309" s="4">
        <v>1</v>
      </c>
      <c r="B309" s="4" t="str">
        <f t="shared" si="4"/>
        <v>January</v>
      </c>
      <c r="C309" s="1" t="s">
        <v>316</v>
      </c>
      <c r="D309" s="1" t="s">
        <v>1236</v>
      </c>
      <c r="E309" s="1" t="s">
        <v>757</v>
      </c>
      <c r="F309" s="1" t="s">
        <v>909</v>
      </c>
      <c r="G309" s="1" t="s">
        <v>925</v>
      </c>
      <c r="H309" s="6">
        <v>45369</v>
      </c>
      <c r="I309" s="7">
        <v>112674000</v>
      </c>
      <c r="J309" s="7">
        <v>102152500</v>
      </c>
      <c r="K309" s="7">
        <v>18837538.350000001</v>
      </c>
      <c r="L309" s="7">
        <v>-12797485.989999998</v>
      </c>
      <c r="M309" s="7">
        <f>Table1[[#This Row],[Profit (EBIT)]] * (1 - 11%)</f>
        <v>-11389762.531099999</v>
      </c>
      <c r="N309" s="9">
        <f>Table1[[#This Row],[Net Sales Actual]]/Table1[[#This Row],[Net Sales Target]]*100%</f>
        <v>0.90661998331469551</v>
      </c>
      <c r="O309" s="9" t="str">
        <f>IF(Table1[[#This Row],[% Achievement]]&gt;=100%, "Achieved",
 IF(Table1[[#This Row],[% Achievement]]&gt;=50%, "Almost Achieve",
 IF(Table1[[#This Row],[% Achievement]]&gt;=0, "Needs Improvement",
 "Bad")))</f>
        <v>Almost Achieve</v>
      </c>
      <c r="P309" s="7">
        <f>Table1[[#This Row],[Net Sales Actual]] - Table1[[#This Row],[Net Sales Target]]</f>
        <v>-10521500</v>
      </c>
      <c r="Q309" s="7" t="str">
        <f>IF(Table1[[#This Row],[Profit]] &gt; 0, "Profit", "Loss")</f>
        <v>Loss</v>
      </c>
      <c r="R309" s="9">
        <f>Table1[[#This Row],[Salary Cost]]/Table1[[#This Row],[Net Sales Actual]]</f>
        <v>0.18440604341548178</v>
      </c>
      <c r="S309" s="9" t="str">
        <f>IF(Table1[[#This Row],[Salary Ratio]] &lt; 0.15, "Efficient",
 IF(Table1[[#This Row],[Salary Ratio]] &lt;= 0.25, "Needs Attention",
 "Too High"))</f>
        <v>Needs Attention</v>
      </c>
      <c r="T309" s="9">
        <f>Table1[[#This Row],[Profit (EBIT)]]/Table1[[#This Row],[Net Sales Actual]]</f>
        <v>-0.12527824566212278</v>
      </c>
      <c r="U309" s="7" t="str">
        <f>IF(Table1[[#This Row],[Profit Ratio]] &gt; 0.15, "Healthy",
 IF(Table1[[#This Row],[Profit Ratio]] &gt;= 0.05, "Moderate",
 "Low"))</f>
        <v>Low</v>
      </c>
      <c r="V309" s="7">
        <f ca="1">DATEDIF(Table1[[#This Row],[Store Open Date]], TODAY(), "d")</f>
        <v>563</v>
      </c>
      <c r="W309" s="7">
        <f ca="1">INT(Table1[[#This Row],[Store Age (Days)]] / 30)</f>
        <v>18</v>
      </c>
      <c r="X309" s="7" t="str">
        <f ca="1">IF(Table1[[#This Row],[Store Age (Months)]] &lt; 12, "&lt;12",
 IF(Table1[[#This Row],[Store Age (Months)]] &lt; 24, "12–24",
 "&gt;24"))</f>
        <v>12–24</v>
      </c>
    </row>
    <row r="310" spans="1:24" x14ac:dyDescent="0.2">
      <c r="A310" s="4">
        <v>1</v>
      </c>
      <c r="B310" s="4" t="str">
        <f t="shared" si="4"/>
        <v>January</v>
      </c>
      <c r="C310" s="1" t="s">
        <v>317</v>
      </c>
      <c r="D310" s="1" t="s">
        <v>1237</v>
      </c>
      <c r="E310" s="1" t="s">
        <v>758</v>
      </c>
      <c r="F310" s="1" t="s">
        <v>909</v>
      </c>
      <c r="G310" s="1" t="s">
        <v>925</v>
      </c>
      <c r="H310" s="6">
        <v>45384</v>
      </c>
      <c r="I310" s="7">
        <v>124323000</v>
      </c>
      <c r="J310" s="7">
        <v>123035400</v>
      </c>
      <c r="K310" s="7">
        <v>15959872.779999999</v>
      </c>
      <c r="L310" s="7">
        <v>-9107362.4299999923</v>
      </c>
      <c r="M310" s="7">
        <f>Table1[[#This Row],[Profit (EBIT)]] * (1 - 11%)</f>
        <v>-8105552.5626999931</v>
      </c>
      <c r="N310" s="9">
        <f>Table1[[#This Row],[Net Sales Actual]]/Table1[[#This Row],[Net Sales Target]]*100%</f>
        <v>0.98964310706787961</v>
      </c>
      <c r="O310" s="9" t="str">
        <f>IF(Table1[[#This Row],[% Achievement]]&gt;=100%, "Achieved",
 IF(Table1[[#This Row],[% Achievement]]&gt;=50%, "Almost Achieve",
 IF(Table1[[#This Row],[% Achievement]]&gt;=0, "Needs Improvement",
 "Bad")))</f>
        <v>Almost Achieve</v>
      </c>
      <c r="P310" s="7">
        <f>Table1[[#This Row],[Net Sales Actual]] - Table1[[#This Row],[Net Sales Target]]</f>
        <v>-1287600</v>
      </c>
      <c r="Q310" s="7" t="str">
        <f>IF(Table1[[#This Row],[Profit]] &gt; 0, "Profit", "Loss")</f>
        <v>Loss</v>
      </c>
      <c r="R310" s="9">
        <f>Table1[[#This Row],[Salary Cost]]/Table1[[#This Row],[Net Sales Actual]]</f>
        <v>0.12971772985661037</v>
      </c>
      <c r="S310" s="9" t="str">
        <f>IF(Table1[[#This Row],[Salary Ratio]] &lt; 0.15, "Efficient",
 IF(Table1[[#This Row],[Salary Ratio]] &lt;= 0.25, "Needs Attention",
 "Too High"))</f>
        <v>Efficient</v>
      </c>
      <c r="T310" s="9">
        <f>Table1[[#This Row],[Profit (EBIT)]]/Table1[[#This Row],[Net Sales Actual]]</f>
        <v>-7.4022293014855828E-2</v>
      </c>
      <c r="U310" s="7" t="str">
        <f>IF(Table1[[#This Row],[Profit Ratio]] &gt; 0.15, "Healthy",
 IF(Table1[[#This Row],[Profit Ratio]] &gt;= 0.05, "Moderate",
 "Low"))</f>
        <v>Low</v>
      </c>
      <c r="V310" s="7">
        <f ca="1">DATEDIF(Table1[[#This Row],[Store Open Date]], TODAY(), "d")</f>
        <v>548</v>
      </c>
      <c r="W310" s="7">
        <f ca="1">INT(Table1[[#This Row],[Store Age (Days)]] / 30)</f>
        <v>18</v>
      </c>
      <c r="X310" s="7" t="str">
        <f ca="1">IF(Table1[[#This Row],[Store Age (Months)]] &lt; 12, "&lt;12",
 IF(Table1[[#This Row],[Store Age (Months)]] &lt; 24, "12–24",
 "&gt;24"))</f>
        <v>12–24</v>
      </c>
    </row>
    <row r="311" spans="1:24" x14ac:dyDescent="0.2">
      <c r="A311" s="4">
        <v>1</v>
      </c>
      <c r="B311" s="4" t="str">
        <f t="shared" si="4"/>
        <v>January</v>
      </c>
      <c r="C311" s="1" t="s">
        <v>318</v>
      </c>
      <c r="D311" s="1" t="s">
        <v>1238</v>
      </c>
      <c r="E311" s="1" t="s">
        <v>759</v>
      </c>
      <c r="F311" s="1" t="s">
        <v>909</v>
      </c>
      <c r="G311" s="1" t="s">
        <v>925</v>
      </c>
      <c r="H311" s="6">
        <v>45182</v>
      </c>
      <c r="I311" s="7">
        <v>312435000</v>
      </c>
      <c r="J311" s="7">
        <v>293465050</v>
      </c>
      <c r="K311" s="7">
        <v>34240786.200000003</v>
      </c>
      <c r="L311" s="7">
        <v>50500357.459999971</v>
      </c>
      <c r="M311" s="7">
        <f>Table1[[#This Row],[Profit (EBIT)]] * (1 - 11%)</f>
        <v>44945318.139399976</v>
      </c>
      <c r="N311" s="9">
        <f>Table1[[#This Row],[Net Sales Actual]]/Table1[[#This Row],[Net Sales Target]]*100%</f>
        <v>0.93928353097444273</v>
      </c>
      <c r="O311" s="9" t="str">
        <f>IF(Table1[[#This Row],[% Achievement]]&gt;=100%, "Achieved",
 IF(Table1[[#This Row],[% Achievement]]&gt;=50%, "Almost Achieve",
 IF(Table1[[#This Row],[% Achievement]]&gt;=0, "Needs Improvement",
 "Bad")))</f>
        <v>Almost Achieve</v>
      </c>
      <c r="P311" s="7">
        <f>Table1[[#This Row],[Net Sales Actual]] - Table1[[#This Row],[Net Sales Target]]</f>
        <v>-18969950</v>
      </c>
      <c r="Q311" s="7" t="str">
        <f>IF(Table1[[#This Row],[Profit]] &gt; 0, "Profit", "Loss")</f>
        <v>Profit</v>
      </c>
      <c r="R311" s="9">
        <f>Table1[[#This Row],[Salary Cost]]/Table1[[#This Row],[Net Sales Actual]]</f>
        <v>0.11667756075212364</v>
      </c>
      <c r="S311" s="9" t="str">
        <f>IF(Table1[[#This Row],[Salary Ratio]] &lt; 0.15, "Efficient",
 IF(Table1[[#This Row],[Salary Ratio]] &lt;= 0.25, "Needs Attention",
 "Too High"))</f>
        <v>Efficient</v>
      </c>
      <c r="T311" s="9">
        <f>Table1[[#This Row],[Profit (EBIT)]]/Table1[[#This Row],[Net Sales Actual]]</f>
        <v>0.17208303837203093</v>
      </c>
      <c r="U311" s="7" t="str">
        <f>IF(Table1[[#This Row],[Profit Ratio]] &gt; 0.15, "Healthy",
 IF(Table1[[#This Row],[Profit Ratio]] &gt;= 0.05, "Moderate",
 "Low"))</f>
        <v>Healthy</v>
      </c>
      <c r="V311" s="7">
        <f ca="1">DATEDIF(Table1[[#This Row],[Store Open Date]], TODAY(), "d")</f>
        <v>750</v>
      </c>
      <c r="W311" s="7">
        <f ca="1">INT(Table1[[#This Row],[Store Age (Days)]] / 30)</f>
        <v>25</v>
      </c>
      <c r="X311" s="7" t="str">
        <f ca="1">IF(Table1[[#This Row],[Store Age (Months)]] &lt; 12, "&lt;12",
 IF(Table1[[#This Row],[Store Age (Months)]] &lt; 24, "12–24",
 "&gt;24"))</f>
        <v>&gt;24</v>
      </c>
    </row>
    <row r="312" spans="1:24" x14ac:dyDescent="0.2">
      <c r="A312" s="4">
        <v>1</v>
      </c>
      <c r="B312" s="4" t="str">
        <f t="shared" si="4"/>
        <v>January</v>
      </c>
      <c r="C312" s="1" t="s">
        <v>319</v>
      </c>
      <c r="D312" s="1" t="s">
        <v>1239</v>
      </c>
      <c r="E312" s="1" t="s">
        <v>760</v>
      </c>
      <c r="F312" s="1" t="s">
        <v>909</v>
      </c>
      <c r="G312" s="1" t="s">
        <v>925</v>
      </c>
      <c r="H312" s="6">
        <v>45222</v>
      </c>
      <c r="I312" s="7">
        <v>126600000</v>
      </c>
      <c r="J312" s="7">
        <v>94566000</v>
      </c>
      <c r="K312" s="7">
        <v>17273403.289999999</v>
      </c>
      <c r="L312" s="7">
        <v>-20856668.879999995</v>
      </c>
      <c r="M312" s="7">
        <f>Table1[[#This Row],[Profit (EBIT)]] * (1 - 11%)</f>
        <v>-18562435.303199995</v>
      </c>
      <c r="N312" s="9">
        <f>Table1[[#This Row],[Net Sales Actual]]/Table1[[#This Row],[Net Sales Target]]*100%</f>
        <v>0.74696682464454978</v>
      </c>
      <c r="O312" s="9" t="str">
        <f>IF(Table1[[#This Row],[% Achievement]]&gt;=100%, "Achieved",
 IF(Table1[[#This Row],[% Achievement]]&gt;=50%, "Almost Achieve",
 IF(Table1[[#This Row],[% Achievement]]&gt;=0, "Needs Improvement",
 "Bad")))</f>
        <v>Almost Achieve</v>
      </c>
      <c r="P312" s="7">
        <f>Table1[[#This Row],[Net Sales Actual]] - Table1[[#This Row],[Net Sales Target]]</f>
        <v>-32034000</v>
      </c>
      <c r="Q312" s="7" t="str">
        <f>IF(Table1[[#This Row],[Profit]] &gt; 0, "Profit", "Loss")</f>
        <v>Loss</v>
      </c>
      <c r="R312" s="9">
        <f>Table1[[#This Row],[Salary Cost]]/Table1[[#This Row],[Net Sales Actual]]</f>
        <v>0.18265976450309834</v>
      </c>
      <c r="S312" s="9" t="str">
        <f>IF(Table1[[#This Row],[Salary Ratio]] &lt; 0.15, "Efficient",
 IF(Table1[[#This Row],[Salary Ratio]] &lt;= 0.25, "Needs Attention",
 "Too High"))</f>
        <v>Needs Attention</v>
      </c>
      <c r="T312" s="9">
        <f>Table1[[#This Row],[Profit (EBIT)]]/Table1[[#This Row],[Net Sales Actual]]</f>
        <v>-0.22055145485692526</v>
      </c>
      <c r="U312" s="7" t="str">
        <f>IF(Table1[[#This Row],[Profit Ratio]] &gt; 0.15, "Healthy",
 IF(Table1[[#This Row],[Profit Ratio]] &gt;= 0.05, "Moderate",
 "Low"))</f>
        <v>Low</v>
      </c>
      <c r="V312" s="7">
        <f ca="1">DATEDIF(Table1[[#This Row],[Store Open Date]], TODAY(), "d")</f>
        <v>710</v>
      </c>
      <c r="W312" s="7">
        <f ca="1">INT(Table1[[#This Row],[Store Age (Days)]] / 30)</f>
        <v>23</v>
      </c>
      <c r="X312" s="7" t="str">
        <f ca="1">IF(Table1[[#This Row],[Store Age (Months)]] &lt; 12, "&lt;12",
 IF(Table1[[#This Row],[Store Age (Months)]] &lt; 24, "12–24",
 "&gt;24"))</f>
        <v>12–24</v>
      </c>
    </row>
    <row r="313" spans="1:24" x14ac:dyDescent="0.2">
      <c r="A313" s="4">
        <v>1</v>
      </c>
      <c r="B313" s="4" t="str">
        <f t="shared" si="4"/>
        <v>January</v>
      </c>
      <c r="C313" s="1" t="s">
        <v>320</v>
      </c>
      <c r="D313" s="1" t="s">
        <v>1240</v>
      </c>
      <c r="E313" s="1" t="s">
        <v>761</v>
      </c>
      <c r="F313" s="1" t="s">
        <v>909</v>
      </c>
      <c r="G313" s="1" t="s">
        <v>925</v>
      </c>
      <c r="H313" s="6">
        <v>45313</v>
      </c>
      <c r="I313" s="7">
        <v>177868000</v>
      </c>
      <c r="J313" s="7">
        <v>156837600</v>
      </c>
      <c r="K313" s="7">
        <v>21104968.870000001</v>
      </c>
      <c r="L313" s="7">
        <v>8787702.8300000131</v>
      </c>
      <c r="M313" s="7">
        <f>Table1[[#This Row],[Profit (EBIT)]] * (1 - 11%)</f>
        <v>7821055.518700012</v>
      </c>
      <c r="N313" s="9">
        <f>Table1[[#This Row],[Net Sales Actual]]/Table1[[#This Row],[Net Sales Target]]*100%</f>
        <v>0.88176400476758043</v>
      </c>
      <c r="O313" s="9" t="str">
        <f>IF(Table1[[#This Row],[% Achievement]]&gt;=100%, "Achieved",
 IF(Table1[[#This Row],[% Achievement]]&gt;=50%, "Almost Achieve",
 IF(Table1[[#This Row],[% Achievement]]&gt;=0, "Needs Improvement",
 "Bad")))</f>
        <v>Almost Achieve</v>
      </c>
      <c r="P313" s="7">
        <f>Table1[[#This Row],[Net Sales Actual]] - Table1[[#This Row],[Net Sales Target]]</f>
        <v>-21030400</v>
      </c>
      <c r="Q313" s="7" t="str">
        <f>IF(Table1[[#This Row],[Profit]] &gt; 0, "Profit", "Loss")</f>
        <v>Profit</v>
      </c>
      <c r="R313" s="9">
        <f>Table1[[#This Row],[Salary Cost]]/Table1[[#This Row],[Net Sales Actual]]</f>
        <v>0.13456574743556393</v>
      </c>
      <c r="S313" s="9" t="str">
        <f>IF(Table1[[#This Row],[Salary Ratio]] &lt; 0.15, "Efficient",
 IF(Table1[[#This Row],[Salary Ratio]] &lt;= 0.25, "Needs Attention",
 "Too High"))</f>
        <v>Efficient</v>
      </c>
      <c r="T313" s="9">
        <f>Table1[[#This Row],[Profit (EBIT)]]/Table1[[#This Row],[Net Sales Actual]]</f>
        <v>5.6030587244385359E-2</v>
      </c>
      <c r="U313" s="7" t="str">
        <f>IF(Table1[[#This Row],[Profit Ratio]] &gt; 0.15, "Healthy",
 IF(Table1[[#This Row],[Profit Ratio]] &gt;= 0.05, "Moderate",
 "Low"))</f>
        <v>Moderate</v>
      </c>
      <c r="V313" s="7">
        <f ca="1">DATEDIF(Table1[[#This Row],[Store Open Date]], TODAY(), "d")</f>
        <v>619</v>
      </c>
      <c r="W313" s="7">
        <f ca="1">INT(Table1[[#This Row],[Store Age (Days)]] / 30)</f>
        <v>20</v>
      </c>
      <c r="X313" s="7" t="str">
        <f ca="1">IF(Table1[[#This Row],[Store Age (Months)]] &lt; 12, "&lt;12",
 IF(Table1[[#This Row],[Store Age (Months)]] &lt; 24, "12–24",
 "&gt;24"))</f>
        <v>12–24</v>
      </c>
    </row>
    <row r="314" spans="1:24" x14ac:dyDescent="0.2">
      <c r="A314" s="4">
        <v>1</v>
      </c>
      <c r="B314" s="4" t="str">
        <f t="shared" si="4"/>
        <v>January</v>
      </c>
      <c r="C314" s="1" t="s">
        <v>321</v>
      </c>
      <c r="D314" s="1" t="s">
        <v>1241</v>
      </c>
      <c r="E314" s="1" t="s">
        <v>762</v>
      </c>
      <c r="F314" s="1" t="s">
        <v>909</v>
      </c>
      <c r="G314" s="1" t="s">
        <v>925</v>
      </c>
      <c r="H314" s="6">
        <v>45227</v>
      </c>
      <c r="I314" s="7">
        <v>157933000</v>
      </c>
      <c r="J314" s="7">
        <v>129464800</v>
      </c>
      <c r="K314" s="7">
        <v>20656678.57</v>
      </c>
      <c r="L314" s="7">
        <v>1428274.7100000046</v>
      </c>
      <c r="M314" s="7">
        <f>Table1[[#This Row],[Profit (EBIT)]] * (1 - 11%)</f>
        <v>1271164.4919000042</v>
      </c>
      <c r="N314" s="9">
        <f>Table1[[#This Row],[Net Sales Actual]]/Table1[[#This Row],[Net Sales Target]]*100%</f>
        <v>0.81974508177518313</v>
      </c>
      <c r="O314" s="9" t="str">
        <f>IF(Table1[[#This Row],[% Achievement]]&gt;=100%, "Achieved",
 IF(Table1[[#This Row],[% Achievement]]&gt;=50%, "Almost Achieve",
 IF(Table1[[#This Row],[% Achievement]]&gt;=0, "Needs Improvement",
 "Bad")))</f>
        <v>Almost Achieve</v>
      </c>
      <c r="P314" s="7">
        <f>Table1[[#This Row],[Net Sales Actual]] - Table1[[#This Row],[Net Sales Target]]</f>
        <v>-28468200</v>
      </c>
      <c r="Q314" s="7" t="str">
        <f>IF(Table1[[#This Row],[Profit]] &gt; 0, "Profit", "Loss")</f>
        <v>Profit</v>
      </c>
      <c r="R314" s="9">
        <f>Table1[[#This Row],[Salary Cost]]/Table1[[#This Row],[Net Sales Actual]]</f>
        <v>0.15955440065562224</v>
      </c>
      <c r="S314" s="9" t="str">
        <f>IF(Table1[[#This Row],[Salary Ratio]] &lt; 0.15, "Efficient",
 IF(Table1[[#This Row],[Salary Ratio]] &lt;= 0.25, "Needs Attention",
 "Too High"))</f>
        <v>Needs Attention</v>
      </c>
      <c r="T314" s="9">
        <f>Table1[[#This Row],[Profit (EBIT)]]/Table1[[#This Row],[Net Sales Actual]]</f>
        <v>1.1032147039195245E-2</v>
      </c>
      <c r="U314" s="7" t="str">
        <f>IF(Table1[[#This Row],[Profit Ratio]] &gt; 0.15, "Healthy",
 IF(Table1[[#This Row],[Profit Ratio]] &gt;= 0.05, "Moderate",
 "Low"))</f>
        <v>Low</v>
      </c>
      <c r="V314" s="7">
        <f ca="1">DATEDIF(Table1[[#This Row],[Store Open Date]], TODAY(), "d")</f>
        <v>705</v>
      </c>
      <c r="W314" s="7">
        <f ca="1">INT(Table1[[#This Row],[Store Age (Days)]] / 30)</f>
        <v>23</v>
      </c>
      <c r="X314" s="7" t="str">
        <f ca="1">IF(Table1[[#This Row],[Store Age (Months)]] &lt; 12, "&lt;12",
 IF(Table1[[#This Row],[Store Age (Months)]] &lt; 24, "12–24",
 "&gt;24"))</f>
        <v>12–24</v>
      </c>
    </row>
    <row r="315" spans="1:24" x14ac:dyDescent="0.2">
      <c r="A315" s="4">
        <v>1</v>
      </c>
      <c r="B315" s="4" t="str">
        <f t="shared" si="4"/>
        <v>January</v>
      </c>
      <c r="C315" s="1" t="s">
        <v>322</v>
      </c>
      <c r="D315" s="1" t="s">
        <v>1242</v>
      </c>
      <c r="E315" s="1" t="s">
        <v>763</v>
      </c>
      <c r="F315" s="1" t="s">
        <v>909</v>
      </c>
      <c r="G315" s="1" t="s">
        <v>925</v>
      </c>
      <c r="H315" s="6">
        <v>45260</v>
      </c>
      <c r="I315" s="7">
        <v>138012000</v>
      </c>
      <c r="J315" s="7">
        <v>125527900</v>
      </c>
      <c r="K315" s="7">
        <v>19667591.170000002</v>
      </c>
      <c r="L315" s="7">
        <v>-5213733.229999993</v>
      </c>
      <c r="M315" s="7">
        <f>Table1[[#This Row],[Profit (EBIT)]] * (1 - 11%)</f>
        <v>-4640222.5746999942</v>
      </c>
      <c r="N315" s="9">
        <f>Table1[[#This Row],[Net Sales Actual]]/Table1[[#This Row],[Net Sales Target]]*100%</f>
        <v>0.90954337304002553</v>
      </c>
      <c r="O315" s="9" t="str">
        <f>IF(Table1[[#This Row],[% Achievement]]&gt;=100%, "Achieved",
 IF(Table1[[#This Row],[% Achievement]]&gt;=50%, "Almost Achieve",
 IF(Table1[[#This Row],[% Achievement]]&gt;=0, "Needs Improvement",
 "Bad")))</f>
        <v>Almost Achieve</v>
      </c>
      <c r="P315" s="7">
        <f>Table1[[#This Row],[Net Sales Actual]] - Table1[[#This Row],[Net Sales Target]]</f>
        <v>-12484100</v>
      </c>
      <c r="Q315" s="7" t="str">
        <f>IF(Table1[[#This Row],[Profit]] &gt; 0, "Profit", "Loss")</f>
        <v>Loss</v>
      </c>
      <c r="R315" s="9">
        <f>Table1[[#This Row],[Salary Cost]]/Table1[[#This Row],[Net Sales Actual]]</f>
        <v>0.156679042428018</v>
      </c>
      <c r="S315" s="9" t="str">
        <f>IF(Table1[[#This Row],[Salary Ratio]] &lt; 0.15, "Efficient",
 IF(Table1[[#This Row],[Salary Ratio]] &lt;= 0.25, "Needs Attention",
 "Too High"))</f>
        <v>Needs Attention</v>
      </c>
      <c r="T315" s="9">
        <f>Table1[[#This Row],[Profit (EBIT)]]/Table1[[#This Row],[Net Sales Actual]]</f>
        <v>-4.1534457519005683E-2</v>
      </c>
      <c r="U315" s="7" t="str">
        <f>IF(Table1[[#This Row],[Profit Ratio]] &gt; 0.15, "Healthy",
 IF(Table1[[#This Row],[Profit Ratio]] &gt;= 0.05, "Moderate",
 "Low"))</f>
        <v>Low</v>
      </c>
      <c r="V315" s="7">
        <f ca="1">DATEDIF(Table1[[#This Row],[Store Open Date]], TODAY(), "d")</f>
        <v>672</v>
      </c>
      <c r="W315" s="7">
        <f ca="1">INT(Table1[[#This Row],[Store Age (Days)]] / 30)</f>
        <v>22</v>
      </c>
      <c r="X315" s="7" t="str">
        <f ca="1">IF(Table1[[#This Row],[Store Age (Months)]] &lt; 12, "&lt;12",
 IF(Table1[[#This Row],[Store Age (Months)]] &lt; 24, "12–24",
 "&gt;24"))</f>
        <v>12–24</v>
      </c>
    </row>
    <row r="316" spans="1:24" x14ac:dyDescent="0.2">
      <c r="A316" s="4">
        <v>1</v>
      </c>
      <c r="B316" s="4" t="str">
        <f t="shared" si="4"/>
        <v>January</v>
      </c>
      <c r="C316" s="1" t="s">
        <v>323</v>
      </c>
      <c r="D316" s="1" t="s">
        <v>1243</v>
      </c>
      <c r="E316" s="1" t="s">
        <v>764</v>
      </c>
      <c r="F316" s="1" t="s">
        <v>909</v>
      </c>
      <c r="G316" s="1" t="s">
        <v>925</v>
      </c>
      <c r="H316" s="6">
        <v>45270</v>
      </c>
      <c r="I316" s="7">
        <v>113254000</v>
      </c>
      <c r="J316" s="7">
        <v>90133600</v>
      </c>
      <c r="K316" s="7">
        <v>14201432.210000001</v>
      </c>
      <c r="L316" s="7">
        <v>-8851992.8699999992</v>
      </c>
      <c r="M316" s="7">
        <f>Table1[[#This Row],[Profit (EBIT)]] * (1 - 11%)</f>
        <v>-7878273.6542999996</v>
      </c>
      <c r="N316" s="9">
        <f>Table1[[#This Row],[Net Sales Actual]]/Table1[[#This Row],[Net Sales Target]]*100%</f>
        <v>0.79585356808589547</v>
      </c>
      <c r="O316" s="9" t="str">
        <f>IF(Table1[[#This Row],[% Achievement]]&gt;=100%, "Achieved",
 IF(Table1[[#This Row],[% Achievement]]&gt;=50%, "Almost Achieve",
 IF(Table1[[#This Row],[% Achievement]]&gt;=0, "Needs Improvement",
 "Bad")))</f>
        <v>Almost Achieve</v>
      </c>
      <c r="P316" s="7">
        <f>Table1[[#This Row],[Net Sales Actual]] - Table1[[#This Row],[Net Sales Target]]</f>
        <v>-23120400</v>
      </c>
      <c r="Q316" s="7" t="str">
        <f>IF(Table1[[#This Row],[Profit]] &gt; 0, "Profit", "Loss")</f>
        <v>Loss</v>
      </c>
      <c r="R316" s="9">
        <f>Table1[[#This Row],[Salary Cost]]/Table1[[#This Row],[Net Sales Actual]]</f>
        <v>0.15755980244880932</v>
      </c>
      <c r="S316" s="9" t="str">
        <f>IF(Table1[[#This Row],[Salary Ratio]] &lt; 0.15, "Efficient",
 IF(Table1[[#This Row],[Salary Ratio]] &lt;= 0.25, "Needs Attention",
 "Too High"))</f>
        <v>Needs Attention</v>
      </c>
      <c r="T316" s="9">
        <f>Table1[[#This Row],[Profit (EBIT)]]/Table1[[#This Row],[Net Sales Actual]]</f>
        <v>-9.8209689505356482E-2</v>
      </c>
      <c r="U316" s="7" t="str">
        <f>IF(Table1[[#This Row],[Profit Ratio]] &gt; 0.15, "Healthy",
 IF(Table1[[#This Row],[Profit Ratio]] &gt;= 0.05, "Moderate",
 "Low"))</f>
        <v>Low</v>
      </c>
      <c r="V316" s="7">
        <f ca="1">DATEDIF(Table1[[#This Row],[Store Open Date]], TODAY(), "d")</f>
        <v>662</v>
      </c>
      <c r="W316" s="7">
        <f ca="1">INT(Table1[[#This Row],[Store Age (Days)]] / 30)</f>
        <v>22</v>
      </c>
      <c r="X316" s="7" t="str">
        <f ca="1">IF(Table1[[#This Row],[Store Age (Months)]] &lt; 12, "&lt;12",
 IF(Table1[[#This Row],[Store Age (Months)]] &lt; 24, "12–24",
 "&gt;24"))</f>
        <v>12–24</v>
      </c>
    </row>
    <row r="317" spans="1:24" x14ac:dyDescent="0.2">
      <c r="A317" s="4">
        <v>1</v>
      </c>
      <c r="B317" s="4" t="str">
        <f t="shared" si="4"/>
        <v>January</v>
      </c>
      <c r="C317" s="1" t="s">
        <v>324</v>
      </c>
      <c r="D317" s="1" t="s">
        <v>1244</v>
      </c>
      <c r="E317" s="1" t="s">
        <v>765</v>
      </c>
      <c r="F317" s="1" t="s">
        <v>909</v>
      </c>
      <c r="G317" s="1" t="s">
        <v>925</v>
      </c>
      <c r="H317" s="6">
        <v>45338</v>
      </c>
      <c r="I317" s="7">
        <v>150993000</v>
      </c>
      <c r="J317" s="7">
        <v>142959100</v>
      </c>
      <c r="K317" s="7">
        <v>21121862.68</v>
      </c>
      <c r="L317" s="7">
        <v>14499507.789999999</v>
      </c>
      <c r="M317" s="7">
        <f>Table1[[#This Row],[Profit (EBIT)]] * (1 - 11%)</f>
        <v>12904561.9331</v>
      </c>
      <c r="N317" s="9">
        <f>Table1[[#This Row],[Net Sales Actual]]/Table1[[#This Row],[Net Sales Target]]*100%</f>
        <v>0.94679289768399855</v>
      </c>
      <c r="O317" s="9" t="str">
        <f>IF(Table1[[#This Row],[% Achievement]]&gt;=100%, "Achieved",
 IF(Table1[[#This Row],[% Achievement]]&gt;=50%, "Almost Achieve",
 IF(Table1[[#This Row],[% Achievement]]&gt;=0, "Needs Improvement",
 "Bad")))</f>
        <v>Almost Achieve</v>
      </c>
      <c r="P317" s="7">
        <f>Table1[[#This Row],[Net Sales Actual]] - Table1[[#This Row],[Net Sales Target]]</f>
        <v>-8033900</v>
      </c>
      <c r="Q317" s="7" t="str">
        <f>IF(Table1[[#This Row],[Profit]] &gt; 0, "Profit", "Loss")</f>
        <v>Profit</v>
      </c>
      <c r="R317" s="9">
        <f>Table1[[#This Row],[Salary Cost]]/Table1[[#This Row],[Net Sales Actual]]</f>
        <v>0.14774759130408627</v>
      </c>
      <c r="S317" s="9" t="str">
        <f>IF(Table1[[#This Row],[Salary Ratio]] &lt; 0.15, "Efficient",
 IF(Table1[[#This Row],[Salary Ratio]] &lt;= 0.25, "Needs Attention",
 "Too High"))</f>
        <v>Efficient</v>
      </c>
      <c r="T317" s="9">
        <f>Table1[[#This Row],[Profit (EBIT)]]/Table1[[#This Row],[Net Sales Actual]]</f>
        <v>0.10142416810122615</v>
      </c>
      <c r="U317" s="7" t="str">
        <f>IF(Table1[[#This Row],[Profit Ratio]] &gt; 0.15, "Healthy",
 IF(Table1[[#This Row],[Profit Ratio]] &gt;= 0.05, "Moderate",
 "Low"))</f>
        <v>Moderate</v>
      </c>
      <c r="V317" s="7">
        <f ca="1">DATEDIF(Table1[[#This Row],[Store Open Date]], TODAY(), "d")</f>
        <v>594</v>
      </c>
      <c r="W317" s="7">
        <f ca="1">INT(Table1[[#This Row],[Store Age (Days)]] / 30)</f>
        <v>19</v>
      </c>
      <c r="X317" s="7" t="str">
        <f ca="1">IF(Table1[[#This Row],[Store Age (Months)]] &lt; 12, "&lt;12",
 IF(Table1[[#This Row],[Store Age (Months)]] &lt; 24, "12–24",
 "&gt;24"))</f>
        <v>12–24</v>
      </c>
    </row>
    <row r="318" spans="1:24" x14ac:dyDescent="0.2">
      <c r="A318" s="4">
        <v>1</v>
      </c>
      <c r="B318" s="4" t="str">
        <f t="shared" si="4"/>
        <v>January</v>
      </c>
      <c r="C318" s="1" t="s">
        <v>325</v>
      </c>
      <c r="D318" s="1" t="s">
        <v>1245</v>
      </c>
      <c r="E318" s="1" t="s">
        <v>766</v>
      </c>
      <c r="F318" s="1" t="s">
        <v>909</v>
      </c>
      <c r="G318" s="1" t="s">
        <v>925</v>
      </c>
      <c r="H318" s="6">
        <v>45174</v>
      </c>
      <c r="I318" s="7">
        <v>129415000</v>
      </c>
      <c r="J318" s="7">
        <v>107256100</v>
      </c>
      <c r="K318" s="7">
        <v>21232276.25</v>
      </c>
      <c r="L318" s="7">
        <v>-10967339.679999996</v>
      </c>
      <c r="M318" s="7">
        <f>Table1[[#This Row],[Profit (EBIT)]] * (1 - 11%)</f>
        <v>-9760932.3151999973</v>
      </c>
      <c r="N318" s="9">
        <f>Table1[[#This Row],[Net Sales Actual]]/Table1[[#This Row],[Net Sales Target]]*100%</f>
        <v>0.82877641695321258</v>
      </c>
      <c r="O318" s="9" t="str">
        <f>IF(Table1[[#This Row],[% Achievement]]&gt;=100%, "Achieved",
 IF(Table1[[#This Row],[% Achievement]]&gt;=50%, "Almost Achieve",
 IF(Table1[[#This Row],[% Achievement]]&gt;=0, "Needs Improvement",
 "Bad")))</f>
        <v>Almost Achieve</v>
      </c>
      <c r="P318" s="7">
        <f>Table1[[#This Row],[Net Sales Actual]] - Table1[[#This Row],[Net Sales Target]]</f>
        <v>-22158900</v>
      </c>
      <c r="Q318" s="7" t="str">
        <f>IF(Table1[[#This Row],[Profit]] &gt; 0, "Profit", "Loss")</f>
        <v>Loss</v>
      </c>
      <c r="R318" s="9">
        <f>Table1[[#This Row],[Salary Cost]]/Table1[[#This Row],[Net Sales Actual]]</f>
        <v>0.19795868253647111</v>
      </c>
      <c r="S318" s="9" t="str">
        <f>IF(Table1[[#This Row],[Salary Ratio]] &lt; 0.15, "Efficient",
 IF(Table1[[#This Row],[Salary Ratio]] &lt;= 0.25, "Needs Attention",
 "Too High"))</f>
        <v>Needs Attention</v>
      </c>
      <c r="T318" s="9">
        <f>Table1[[#This Row],[Profit (EBIT)]]/Table1[[#This Row],[Net Sales Actual]]</f>
        <v>-0.10225376160423506</v>
      </c>
      <c r="U318" s="7" t="str">
        <f>IF(Table1[[#This Row],[Profit Ratio]] &gt; 0.15, "Healthy",
 IF(Table1[[#This Row],[Profit Ratio]] &gt;= 0.05, "Moderate",
 "Low"))</f>
        <v>Low</v>
      </c>
      <c r="V318" s="7">
        <f ca="1">DATEDIF(Table1[[#This Row],[Store Open Date]], TODAY(), "d")</f>
        <v>758</v>
      </c>
      <c r="W318" s="7">
        <f ca="1">INT(Table1[[#This Row],[Store Age (Days)]] / 30)</f>
        <v>25</v>
      </c>
      <c r="X318" s="7" t="str">
        <f ca="1">IF(Table1[[#This Row],[Store Age (Months)]] &lt; 12, "&lt;12",
 IF(Table1[[#This Row],[Store Age (Months)]] &lt; 24, "12–24",
 "&gt;24"))</f>
        <v>&gt;24</v>
      </c>
    </row>
    <row r="319" spans="1:24" x14ac:dyDescent="0.2">
      <c r="A319" s="4">
        <v>1</v>
      </c>
      <c r="B319" s="4" t="str">
        <f t="shared" si="4"/>
        <v>January</v>
      </c>
      <c r="C319" s="1" t="s">
        <v>326</v>
      </c>
      <c r="D319" s="1" t="s">
        <v>1246</v>
      </c>
      <c r="E319" s="1" t="s">
        <v>767</v>
      </c>
      <c r="F319" s="1" t="s">
        <v>909</v>
      </c>
      <c r="G319" s="1" t="s">
        <v>925</v>
      </c>
      <c r="H319" s="6">
        <v>45220</v>
      </c>
      <c r="I319" s="7">
        <v>143698000</v>
      </c>
      <c r="J319" s="7">
        <v>123725000</v>
      </c>
      <c r="K319" s="7">
        <v>20056538.350000001</v>
      </c>
      <c r="L319" s="7">
        <v>-10133364.589999996</v>
      </c>
      <c r="M319" s="7">
        <f>Table1[[#This Row],[Profit (EBIT)]] * (1 - 11%)</f>
        <v>-9018694.4850999974</v>
      </c>
      <c r="N319" s="9">
        <f>Table1[[#This Row],[Net Sales Actual]]/Table1[[#This Row],[Net Sales Target]]*100%</f>
        <v>0.861007112137956</v>
      </c>
      <c r="O319" s="9" t="str">
        <f>IF(Table1[[#This Row],[% Achievement]]&gt;=100%, "Achieved",
 IF(Table1[[#This Row],[% Achievement]]&gt;=50%, "Almost Achieve",
 IF(Table1[[#This Row],[% Achievement]]&gt;=0, "Needs Improvement",
 "Bad")))</f>
        <v>Almost Achieve</v>
      </c>
      <c r="P319" s="7">
        <f>Table1[[#This Row],[Net Sales Actual]] - Table1[[#This Row],[Net Sales Target]]</f>
        <v>-19973000</v>
      </c>
      <c r="Q319" s="7" t="str">
        <f>IF(Table1[[#This Row],[Profit]] &gt; 0, "Profit", "Loss")</f>
        <v>Loss</v>
      </c>
      <c r="R319" s="9">
        <f>Table1[[#This Row],[Salary Cost]]/Table1[[#This Row],[Net Sales Actual]]</f>
        <v>0.16210578581531623</v>
      </c>
      <c r="S319" s="9" t="str">
        <f>IF(Table1[[#This Row],[Salary Ratio]] &lt; 0.15, "Efficient",
 IF(Table1[[#This Row],[Salary Ratio]] &lt;= 0.25, "Needs Attention",
 "Too High"))</f>
        <v>Needs Attention</v>
      </c>
      <c r="T319" s="9">
        <f>Table1[[#This Row],[Profit (EBIT)]]/Table1[[#This Row],[Net Sales Actual]]</f>
        <v>-8.1902320387957125E-2</v>
      </c>
      <c r="U319" s="7" t="str">
        <f>IF(Table1[[#This Row],[Profit Ratio]] &gt; 0.15, "Healthy",
 IF(Table1[[#This Row],[Profit Ratio]] &gt;= 0.05, "Moderate",
 "Low"))</f>
        <v>Low</v>
      </c>
      <c r="V319" s="7">
        <f ca="1">DATEDIF(Table1[[#This Row],[Store Open Date]], TODAY(), "d")</f>
        <v>712</v>
      </c>
      <c r="W319" s="7">
        <f ca="1">INT(Table1[[#This Row],[Store Age (Days)]] / 30)</f>
        <v>23</v>
      </c>
      <c r="X319" s="7" t="str">
        <f ca="1">IF(Table1[[#This Row],[Store Age (Months)]] &lt; 12, "&lt;12",
 IF(Table1[[#This Row],[Store Age (Months)]] &lt; 24, "12–24",
 "&gt;24"))</f>
        <v>12–24</v>
      </c>
    </row>
    <row r="320" spans="1:24" x14ac:dyDescent="0.2">
      <c r="A320" s="4">
        <v>1</v>
      </c>
      <c r="B320" s="4" t="str">
        <f t="shared" si="4"/>
        <v>January</v>
      </c>
      <c r="C320" s="1" t="s">
        <v>327</v>
      </c>
      <c r="D320" s="1" t="s">
        <v>1247</v>
      </c>
      <c r="E320" s="1" t="s">
        <v>768</v>
      </c>
      <c r="F320" s="1" t="s">
        <v>909</v>
      </c>
      <c r="G320" s="1" t="s">
        <v>925</v>
      </c>
      <c r="H320" s="6">
        <v>45297</v>
      </c>
      <c r="I320" s="7">
        <v>147450000</v>
      </c>
      <c r="J320" s="7">
        <v>134281500</v>
      </c>
      <c r="K320" s="7">
        <v>21039715.34</v>
      </c>
      <c r="L320" s="7">
        <v>1220346.0299999993</v>
      </c>
      <c r="M320" s="7">
        <f>Table1[[#This Row],[Profit (EBIT)]] * (1 - 11%)</f>
        <v>1086107.9666999995</v>
      </c>
      <c r="N320" s="9">
        <f>Table1[[#This Row],[Net Sales Actual]]/Table1[[#This Row],[Net Sales Target]]*100%</f>
        <v>0.91069175991861651</v>
      </c>
      <c r="O320" s="9" t="str">
        <f>IF(Table1[[#This Row],[% Achievement]]&gt;=100%, "Achieved",
 IF(Table1[[#This Row],[% Achievement]]&gt;=50%, "Almost Achieve",
 IF(Table1[[#This Row],[% Achievement]]&gt;=0, "Needs Improvement",
 "Bad")))</f>
        <v>Almost Achieve</v>
      </c>
      <c r="P320" s="7">
        <f>Table1[[#This Row],[Net Sales Actual]] - Table1[[#This Row],[Net Sales Target]]</f>
        <v>-13168500</v>
      </c>
      <c r="Q320" s="7" t="str">
        <f>IF(Table1[[#This Row],[Profit]] &gt; 0, "Profit", "Loss")</f>
        <v>Profit</v>
      </c>
      <c r="R320" s="9">
        <f>Table1[[#This Row],[Salary Cost]]/Table1[[#This Row],[Net Sales Actual]]</f>
        <v>0.15668364845492491</v>
      </c>
      <c r="S320" s="9" t="str">
        <f>IF(Table1[[#This Row],[Salary Ratio]] &lt; 0.15, "Efficient",
 IF(Table1[[#This Row],[Salary Ratio]] &lt;= 0.25, "Needs Attention",
 "Too High"))</f>
        <v>Needs Attention</v>
      </c>
      <c r="T320" s="9">
        <f>Table1[[#This Row],[Profit (EBIT)]]/Table1[[#This Row],[Net Sales Actual]]</f>
        <v>9.0879684096468929E-3</v>
      </c>
      <c r="U320" s="7" t="str">
        <f>IF(Table1[[#This Row],[Profit Ratio]] &gt; 0.15, "Healthy",
 IF(Table1[[#This Row],[Profit Ratio]] &gt;= 0.05, "Moderate",
 "Low"))</f>
        <v>Low</v>
      </c>
      <c r="V320" s="7">
        <f ca="1">DATEDIF(Table1[[#This Row],[Store Open Date]], TODAY(), "d")</f>
        <v>635</v>
      </c>
      <c r="W320" s="7">
        <f ca="1">INT(Table1[[#This Row],[Store Age (Days)]] / 30)</f>
        <v>21</v>
      </c>
      <c r="X320" s="7" t="str">
        <f ca="1">IF(Table1[[#This Row],[Store Age (Months)]] &lt; 12, "&lt;12",
 IF(Table1[[#This Row],[Store Age (Months)]] &lt; 24, "12–24",
 "&gt;24"))</f>
        <v>12–24</v>
      </c>
    </row>
    <row r="321" spans="1:24" x14ac:dyDescent="0.2">
      <c r="A321" s="4">
        <v>1</v>
      </c>
      <c r="B321" s="4" t="str">
        <f t="shared" si="4"/>
        <v>January</v>
      </c>
      <c r="C321" s="1" t="s">
        <v>328</v>
      </c>
      <c r="D321" s="1" t="s">
        <v>1248</v>
      </c>
      <c r="E321" s="1" t="s">
        <v>769</v>
      </c>
      <c r="F321" s="1" t="s">
        <v>909</v>
      </c>
      <c r="G321" s="1" t="s">
        <v>925</v>
      </c>
      <c r="H321" s="6">
        <v>44936</v>
      </c>
      <c r="I321" s="7">
        <v>174362000</v>
      </c>
      <c r="J321" s="7">
        <v>152977450</v>
      </c>
      <c r="K321" s="7">
        <v>22769331.949999999</v>
      </c>
      <c r="L321" s="7">
        <v>253733.50000000373</v>
      </c>
      <c r="M321" s="7">
        <f>Table1[[#This Row],[Profit (EBIT)]] * (1 - 11%)</f>
        <v>225822.81500000332</v>
      </c>
      <c r="N321" s="9">
        <f>Table1[[#This Row],[Net Sales Actual]]/Table1[[#This Row],[Net Sales Target]]*100%</f>
        <v>0.87735544442022917</v>
      </c>
      <c r="O321" s="9" t="str">
        <f>IF(Table1[[#This Row],[% Achievement]]&gt;=100%, "Achieved",
 IF(Table1[[#This Row],[% Achievement]]&gt;=50%, "Almost Achieve",
 IF(Table1[[#This Row],[% Achievement]]&gt;=0, "Needs Improvement",
 "Bad")))</f>
        <v>Almost Achieve</v>
      </c>
      <c r="P321" s="7">
        <f>Table1[[#This Row],[Net Sales Actual]] - Table1[[#This Row],[Net Sales Target]]</f>
        <v>-21384550</v>
      </c>
      <c r="Q321" s="7" t="str">
        <f>IF(Table1[[#This Row],[Profit]] &gt; 0, "Profit", "Loss")</f>
        <v>Profit</v>
      </c>
      <c r="R321" s="9">
        <f>Table1[[#This Row],[Salary Cost]]/Table1[[#This Row],[Net Sales Actual]]</f>
        <v>0.1488411001098528</v>
      </c>
      <c r="S321" s="9" t="str">
        <f>IF(Table1[[#This Row],[Salary Ratio]] &lt; 0.15, "Efficient",
 IF(Table1[[#This Row],[Salary Ratio]] &lt;= 0.25, "Needs Attention",
 "Too High"))</f>
        <v>Efficient</v>
      </c>
      <c r="T321" s="9">
        <f>Table1[[#This Row],[Profit (EBIT)]]/Table1[[#This Row],[Net Sales Actual]]</f>
        <v>1.6586333475947189E-3</v>
      </c>
      <c r="U321" s="7" t="str">
        <f>IF(Table1[[#This Row],[Profit Ratio]] &gt; 0.15, "Healthy",
 IF(Table1[[#This Row],[Profit Ratio]] &gt;= 0.05, "Moderate",
 "Low"))</f>
        <v>Low</v>
      </c>
      <c r="V321" s="7">
        <f ca="1">DATEDIF(Table1[[#This Row],[Store Open Date]], TODAY(), "d")</f>
        <v>996</v>
      </c>
      <c r="W321" s="7">
        <f ca="1">INT(Table1[[#This Row],[Store Age (Days)]] / 30)</f>
        <v>33</v>
      </c>
      <c r="X321" s="7" t="str">
        <f ca="1">IF(Table1[[#This Row],[Store Age (Months)]] &lt; 12, "&lt;12",
 IF(Table1[[#This Row],[Store Age (Months)]] &lt; 24, "12–24",
 "&gt;24"))</f>
        <v>&gt;24</v>
      </c>
    </row>
    <row r="322" spans="1:24" x14ac:dyDescent="0.2">
      <c r="A322" s="4">
        <v>1</v>
      </c>
      <c r="B322" s="4" t="str">
        <f t="shared" si="4"/>
        <v>January</v>
      </c>
      <c r="C322" s="1" t="s">
        <v>329</v>
      </c>
      <c r="D322" s="1" t="s">
        <v>1249</v>
      </c>
      <c r="E322" s="1" t="s">
        <v>770</v>
      </c>
      <c r="F322" s="1" t="s">
        <v>909</v>
      </c>
      <c r="G322" s="1" t="s">
        <v>925</v>
      </c>
      <c r="H322" s="6">
        <v>45032</v>
      </c>
      <c r="I322" s="7">
        <v>99636000</v>
      </c>
      <c r="J322" s="7">
        <v>81424000</v>
      </c>
      <c r="K322" s="7">
        <v>15837326.75</v>
      </c>
      <c r="L322" s="7">
        <v>-16221543.569999991</v>
      </c>
      <c r="M322" s="7">
        <f>Table1[[#This Row],[Profit (EBIT)]] * (1 - 11%)</f>
        <v>-14437173.777299993</v>
      </c>
      <c r="N322" s="9">
        <f>Table1[[#This Row],[Net Sales Actual]]/Table1[[#This Row],[Net Sales Target]]*100%</f>
        <v>0.8172146613673773</v>
      </c>
      <c r="O322" s="9" t="str">
        <f>IF(Table1[[#This Row],[% Achievement]]&gt;=100%, "Achieved",
 IF(Table1[[#This Row],[% Achievement]]&gt;=50%, "Almost Achieve",
 IF(Table1[[#This Row],[% Achievement]]&gt;=0, "Needs Improvement",
 "Bad")))</f>
        <v>Almost Achieve</v>
      </c>
      <c r="P322" s="7">
        <f>Table1[[#This Row],[Net Sales Actual]] - Table1[[#This Row],[Net Sales Target]]</f>
        <v>-18212000</v>
      </c>
      <c r="Q322" s="7" t="str">
        <f>IF(Table1[[#This Row],[Profit]] &gt; 0, "Profit", "Loss")</f>
        <v>Loss</v>
      </c>
      <c r="R322" s="9">
        <f>Table1[[#This Row],[Salary Cost]]/Table1[[#This Row],[Net Sales Actual]]</f>
        <v>0.19450440594910592</v>
      </c>
      <c r="S322" s="9" t="str">
        <f>IF(Table1[[#This Row],[Salary Ratio]] &lt; 0.15, "Efficient",
 IF(Table1[[#This Row],[Salary Ratio]] &lt;= 0.25, "Needs Attention",
 "Too High"))</f>
        <v>Needs Attention</v>
      </c>
      <c r="T322" s="9">
        <f>Table1[[#This Row],[Profit (EBIT)]]/Table1[[#This Row],[Net Sales Actual]]</f>
        <v>-0.1992231230349773</v>
      </c>
      <c r="U322" s="7" t="str">
        <f>IF(Table1[[#This Row],[Profit Ratio]] &gt; 0.15, "Healthy",
 IF(Table1[[#This Row],[Profit Ratio]] &gt;= 0.05, "Moderate",
 "Low"))</f>
        <v>Low</v>
      </c>
      <c r="V322" s="7">
        <f ca="1">DATEDIF(Table1[[#This Row],[Store Open Date]], TODAY(), "d")</f>
        <v>900</v>
      </c>
      <c r="W322" s="7">
        <f ca="1">INT(Table1[[#This Row],[Store Age (Days)]] / 30)</f>
        <v>30</v>
      </c>
      <c r="X322" s="7" t="str">
        <f ca="1">IF(Table1[[#This Row],[Store Age (Months)]] &lt; 12, "&lt;12",
 IF(Table1[[#This Row],[Store Age (Months)]] &lt; 24, "12–24",
 "&gt;24"))</f>
        <v>&gt;24</v>
      </c>
    </row>
    <row r="323" spans="1:24" x14ac:dyDescent="0.2">
      <c r="A323" s="4">
        <v>1</v>
      </c>
      <c r="B323" s="4" t="str">
        <f t="shared" ref="B323:B386" si="5">TEXT(DATE(2024, A323, 1), "mmmm")</f>
        <v>January</v>
      </c>
      <c r="C323" s="1" t="s">
        <v>330</v>
      </c>
      <c r="D323" s="1" t="s">
        <v>1250</v>
      </c>
      <c r="E323" s="1" t="s">
        <v>771</v>
      </c>
      <c r="F323" s="1" t="s">
        <v>909</v>
      </c>
      <c r="G323" s="1" t="s">
        <v>925</v>
      </c>
      <c r="H323" s="6">
        <v>45032</v>
      </c>
      <c r="I323" s="7">
        <v>79964000</v>
      </c>
      <c r="J323" s="7">
        <v>68673400</v>
      </c>
      <c r="K323" s="7">
        <v>13174654.73</v>
      </c>
      <c r="L323" s="7">
        <v>-5078832.2399999974</v>
      </c>
      <c r="M323" s="7">
        <f>Table1[[#This Row],[Profit (EBIT)]] * (1 - 11%)</f>
        <v>-4520160.693599998</v>
      </c>
      <c r="N323" s="9">
        <f>Table1[[#This Row],[Net Sales Actual]]/Table1[[#This Row],[Net Sales Target]]*100%</f>
        <v>0.85880396178280227</v>
      </c>
      <c r="O323" s="9" t="str">
        <f>IF(Table1[[#This Row],[% Achievement]]&gt;=100%, "Achieved",
 IF(Table1[[#This Row],[% Achievement]]&gt;=50%, "Almost Achieve",
 IF(Table1[[#This Row],[% Achievement]]&gt;=0, "Needs Improvement",
 "Bad")))</f>
        <v>Almost Achieve</v>
      </c>
      <c r="P323" s="7">
        <f>Table1[[#This Row],[Net Sales Actual]] - Table1[[#This Row],[Net Sales Target]]</f>
        <v>-11290600</v>
      </c>
      <c r="Q323" s="7" t="str">
        <f>IF(Table1[[#This Row],[Profit]] &gt; 0, "Profit", "Loss")</f>
        <v>Loss</v>
      </c>
      <c r="R323" s="9">
        <f>Table1[[#This Row],[Salary Cost]]/Table1[[#This Row],[Net Sales Actual]]</f>
        <v>0.19184509184050885</v>
      </c>
      <c r="S323" s="9" t="str">
        <f>IF(Table1[[#This Row],[Salary Ratio]] &lt; 0.15, "Efficient",
 IF(Table1[[#This Row],[Salary Ratio]] &lt;= 0.25, "Needs Attention",
 "Too High"))</f>
        <v>Needs Attention</v>
      </c>
      <c r="T323" s="9">
        <f>Table1[[#This Row],[Profit (EBIT)]]/Table1[[#This Row],[Net Sales Actual]]</f>
        <v>-7.3956324282764468E-2</v>
      </c>
      <c r="U323" s="7" t="str">
        <f>IF(Table1[[#This Row],[Profit Ratio]] &gt; 0.15, "Healthy",
 IF(Table1[[#This Row],[Profit Ratio]] &gt;= 0.05, "Moderate",
 "Low"))</f>
        <v>Low</v>
      </c>
      <c r="V323" s="7">
        <f ca="1">DATEDIF(Table1[[#This Row],[Store Open Date]], TODAY(), "d")</f>
        <v>900</v>
      </c>
      <c r="W323" s="7">
        <f ca="1">INT(Table1[[#This Row],[Store Age (Days)]] / 30)</f>
        <v>30</v>
      </c>
      <c r="X323" s="7" t="str">
        <f ca="1">IF(Table1[[#This Row],[Store Age (Months)]] &lt; 12, "&lt;12",
 IF(Table1[[#This Row],[Store Age (Months)]] &lt; 24, "12–24",
 "&gt;24"))</f>
        <v>&gt;24</v>
      </c>
    </row>
    <row r="324" spans="1:24" x14ac:dyDescent="0.2">
      <c r="A324" s="4">
        <v>1</v>
      </c>
      <c r="B324" s="4" t="str">
        <f t="shared" si="5"/>
        <v>January</v>
      </c>
      <c r="C324" s="1" t="s">
        <v>331</v>
      </c>
      <c r="D324" s="1" t="s">
        <v>1251</v>
      </c>
      <c r="E324" s="1" t="s">
        <v>772</v>
      </c>
      <c r="F324" s="1" t="s">
        <v>909</v>
      </c>
      <c r="G324" s="1" t="s">
        <v>925</v>
      </c>
      <c r="H324" s="6">
        <v>45090</v>
      </c>
      <c r="I324" s="7">
        <v>156627000</v>
      </c>
      <c r="J324" s="7">
        <v>133354800</v>
      </c>
      <c r="K324" s="7">
        <v>20649471.23</v>
      </c>
      <c r="L324" s="7">
        <v>877015.13000001479</v>
      </c>
      <c r="M324" s="7">
        <f>Table1[[#This Row],[Profit (EBIT)]] * (1 - 11%)</f>
        <v>780543.46570001321</v>
      </c>
      <c r="N324" s="9">
        <f>Table1[[#This Row],[Net Sales Actual]]/Table1[[#This Row],[Net Sales Target]]*100%</f>
        <v>0.85141642245589844</v>
      </c>
      <c r="O324" s="9" t="str">
        <f>IF(Table1[[#This Row],[% Achievement]]&gt;=100%, "Achieved",
 IF(Table1[[#This Row],[% Achievement]]&gt;=50%, "Almost Achieve",
 IF(Table1[[#This Row],[% Achievement]]&gt;=0, "Needs Improvement",
 "Bad")))</f>
        <v>Almost Achieve</v>
      </c>
      <c r="P324" s="7">
        <f>Table1[[#This Row],[Net Sales Actual]] - Table1[[#This Row],[Net Sales Target]]</f>
        <v>-23272200</v>
      </c>
      <c r="Q324" s="7" t="str">
        <f>IF(Table1[[#This Row],[Profit]] &gt; 0, "Profit", "Loss")</f>
        <v>Profit</v>
      </c>
      <c r="R324" s="9">
        <f>Table1[[#This Row],[Salary Cost]]/Table1[[#This Row],[Net Sales Actual]]</f>
        <v>0.15484610400225565</v>
      </c>
      <c r="S324" s="9" t="str">
        <f>IF(Table1[[#This Row],[Salary Ratio]] &lt; 0.15, "Efficient",
 IF(Table1[[#This Row],[Salary Ratio]] &lt;= 0.25, "Needs Attention",
 "Too High"))</f>
        <v>Needs Attention</v>
      </c>
      <c r="T324" s="9">
        <f>Table1[[#This Row],[Profit (EBIT)]]/Table1[[#This Row],[Net Sales Actual]]</f>
        <v>6.5765546497015088E-3</v>
      </c>
      <c r="U324" s="7" t="str">
        <f>IF(Table1[[#This Row],[Profit Ratio]] &gt; 0.15, "Healthy",
 IF(Table1[[#This Row],[Profit Ratio]] &gt;= 0.05, "Moderate",
 "Low"))</f>
        <v>Low</v>
      </c>
      <c r="V324" s="7">
        <f ca="1">DATEDIF(Table1[[#This Row],[Store Open Date]], TODAY(), "d")</f>
        <v>842</v>
      </c>
      <c r="W324" s="7">
        <f ca="1">INT(Table1[[#This Row],[Store Age (Days)]] / 30)</f>
        <v>28</v>
      </c>
      <c r="X324" s="7" t="str">
        <f ca="1">IF(Table1[[#This Row],[Store Age (Months)]] &lt; 12, "&lt;12",
 IF(Table1[[#This Row],[Store Age (Months)]] &lt; 24, "12–24",
 "&gt;24"))</f>
        <v>&gt;24</v>
      </c>
    </row>
    <row r="325" spans="1:24" x14ac:dyDescent="0.2">
      <c r="A325" s="4">
        <v>1</v>
      </c>
      <c r="B325" s="4" t="str">
        <f t="shared" si="5"/>
        <v>January</v>
      </c>
      <c r="C325" s="1" t="s">
        <v>332</v>
      </c>
      <c r="D325" s="1" t="s">
        <v>1252</v>
      </c>
      <c r="E325" s="1" t="s">
        <v>773</v>
      </c>
      <c r="F325" s="1" t="s">
        <v>909</v>
      </c>
      <c r="G325" s="1" t="s">
        <v>925</v>
      </c>
      <c r="H325" s="6">
        <v>45141</v>
      </c>
      <c r="I325" s="7">
        <v>97329000</v>
      </c>
      <c r="J325" s="7">
        <v>77678600</v>
      </c>
      <c r="K325" s="7">
        <v>13474037.699999999</v>
      </c>
      <c r="L325" s="7">
        <v>-15742866.829999998</v>
      </c>
      <c r="M325" s="7">
        <f>Table1[[#This Row],[Profit (EBIT)]] * (1 - 11%)</f>
        <v>-14011151.478699999</v>
      </c>
      <c r="N325" s="9">
        <f>Table1[[#This Row],[Net Sales Actual]]/Table1[[#This Row],[Net Sales Target]]*100%</f>
        <v>0.79810334021720142</v>
      </c>
      <c r="O325" s="9" t="str">
        <f>IF(Table1[[#This Row],[% Achievement]]&gt;=100%, "Achieved",
 IF(Table1[[#This Row],[% Achievement]]&gt;=50%, "Almost Achieve",
 IF(Table1[[#This Row],[% Achievement]]&gt;=0, "Needs Improvement",
 "Bad")))</f>
        <v>Almost Achieve</v>
      </c>
      <c r="P325" s="7">
        <f>Table1[[#This Row],[Net Sales Actual]] - Table1[[#This Row],[Net Sales Target]]</f>
        <v>-19650400</v>
      </c>
      <c r="Q325" s="7" t="str">
        <f>IF(Table1[[#This Row],[Profit]] &gt; 0, "Profit", "Loss")</f>
        <v>Loss</v>
      </c>
      <c r="R325" s="9">
        <f>Table1[[#This Row],[Salary Cost]]/Table1[[#This Row],[Net Sales Actual]]</f>
        <v>0.17345881233698857</v>
      </c>
      <c r="S325" s="9" t="str">
        <f>IF(Table1[[#This Row],[Salary Ratio]] &lt; 0.15, "Efficient",
 IF(Table1[[#This Row],[Salary Ratio]] &lt;= 0.25, "Needs Attention",
 "Too High"))</f>
        <v>Needs Attention</v>
      </c>
      <c r="T325" s="9">
        <f>Table1[[#This Row],[Profit (EBIT)]]/Table1[[#This Row],[Net Sales Actual]]</f>
        <v>-0.20266671683063286</v>
      </c>
      <c r="U325" s="7" t="str">
        <f>IF(Table1[[#This Row],[Profit Ratio]] &gt; 0.15, "Healthy",
 IF(Table1[[#This Row],[Profit Ratio]] &gt;= 0.05, "Moderate",
 "Low"))</f>
        <v>Low</v>
      </c>
      <c r="V325" s="7">
        <f ca="1">DATEDIF(Table1[[#This Row],[Store Open Date]], TODAY(), "d")</f>
        <v>791</v>
      </c>
      <c r="W325" s="7">
        <f ca="1">INT(Table1[[#This Row],[Store Age (Days)]] / 30)</f>
        <v>26</v>
      </c>
      <c r="X325" s="7" t="str">
        <f ca="1">IF(Table1[[#This Row],[Store Age (Months)]] &lt; 12, "&lt;12",
 IF(Table1[[#This Row],[Store Age (Months)]] &lt; 24, "12–24",
 "&gt;24"))</f>
        <v>&gt;24</v>
      </c>
    </row>
    <row r="326" spans="1:24" x14ac:dyDescent="0.2">
      <c r="A326" s="4">
        <v>1</v>
      </c>
      <c r="B326" s="4" t="str">
        <f t="shared" si="5"/>
        <v>January</v>
      </c>
      <c r="C326" s="1" t="s">
        <v>333</v>
      </c>
      <c r="D326" s="1" t="s">
        <v>1253</v>
      </c>
      <c r="E326" s="1" t="s">
        <v>774</v>
      </c>
      <c r="F326" s="1" t="s">
        <v>909</v>
      </c>
      <c r="G326" s="1" t="s">
        <v>925</v>
      </c>
      <c r="H326" s="6">
        <v>45148</v>
      </c>
      <c r="I326" s="7">
        <v>248556000</v>
      </c>
      <c r="J326" s="7">
        <v>237394750</v>
      </c>
      <c r="K326" s="7">
        <v>26928745.77</v>
      </c>
      <c r="L326" s="7">
        <v>29863210.940000016</v>
      </c>
      <c r="M326" s="7">
        <f>Table1[[#This Row],[Profit (EBIT)]] * (1 - 11%)</f>
        <v>26578257.736600015</v>
      </c>
      <c r="N326" s="9">
        <f>Table1[[#This Row],[Net Sales Actual]]/Table1[[#This Row],[Net Sales Target]]*100%</f>
        <v>0.95509563237258399</v>
      </c>
      <c r="O326" s="9" t="str">
        <f>IF(Table1[[#This Row],[% Achievement]]&gt;=100%, "Achieved",
 IF(Table1[[#This Row],[% Achievement]]&gt;=50%, "Almost Achieve",
 IF(Table1[[#This Row],[% Achievement]]&gt;=0, "Needs Improvement",
 "Bad")))</f>
        <v>Almost Achieve</v>
      </c>
      <c r="P326" s="7">
        <f>Table1[[#This Row],[Net Sales Actual]] - Table1[[#This Row],[Net Sales Target]]</f>
        <v>-11161250</v>
      </c>
      <c r="Q326" s="7" t="str">
        <f>IF(Table1[[#This Row],[Profit]] &gt; 0, "Profit", "Loss")</f>
        <v>Profit</v>
      </c>
      <c r="R326" s="9">
        <f>Table1[[#This Row],[Salary Cost]]/Table1[[#This Row],[Net Sales Actual]]</f>
        <v>0.11343446209320131</v>
      </c>
      <c r="S326" s="9" t="str">
        <f>IF(Table1[[#This Row],[Salary Ratio]] &lt; 0.15, "Efficient",
 IF(Table1[[#This Row],[Salary Ratio]] &lt;= 0.25, "Needs Attention",
 "Too High"))</f>
        <v>Efficient</v>
      </c>
      <c r="T326" s="9">
        <f>Table1[[#This Row],[Profit (EBIT)]]/Table1[[#This Row],[Net Sales Actual]]</f>
        <v>0.12579558284250186</v>
      </c>
      <c r="U326" s="7" t="str">
        <f>IF(Table1[[#This Row],[Profit Ratio]] &gt; 0.15, "Healthy",
 IF(Table1[[#This Row],[Profit Ratio]] &gt;= 0.05, "Moderate",
 "Low"))</f>
        <v>Moderate</v>
      </c>
      <c r="V326" s="7">
        <f ca="1">DATEDIF(Table1[[#This Row],[Store Open Date]], TODAY(), "d")</f>
        <v>784</v>
      </c>
      <c r="W326" s="7">
        <f ca="1">INT(Table1[[#This Row],[Store Age (Days)]] / 30)</f>
        <v>26</v>
      </c>
      <c r="X326" s="7" t="str">
        <f ca="1">IF(Table1[[#This Row],[Store Age (Months)]] &lt; 12, "&lt;12",
 IF(Table1[[#This Row],[Store Age (Months)]] &lt; 24, "12–24",
 "&gt;24"))</f>
        <v>&gt;24</v>
      </c>
    </row>
    <row r="327" spans="1:24" x14ac:dyDescent="0.2">
      <c r="A327" s="4">
        <v>1</v>
      </c>
      <c r="B327" s="4" t="str">
        <f t="shared" si="5"/>
        <v>January</v>
      </c>
      <c r="C327" s="1" t="s">
        <v>334</v>
      </c>
      <c r="D327" s="1" t="s">
        <v>1254</v>
      </c>
      <c r="E327" s="1" t="s">
        <v>775</v>
      </c>
      <c r="F327" s="1" t="s">
        <v>909</v>
      </c>
      <c r="G327" s="1" t="s">
        <v>925</v>
      </c>
      <c r="H327" s="6">
        <v>45166</v>
      </c>
      <c r="I327" s="7">
        <v>169134000</v>
      </c>
      <c r="J327" s="7">
        <v>156271250</v>
      </c>
      <c r="K327" s="7">
        <v>18621853.260000002</v>
      </c>
      <c r="L327" s="7">
        <v>12426615.890000006</v>
      </c>
      <c r="M327" s="7">
        <f>Table1[[#This Row],[Profit (EBIT)]] * (1 - 11%)</f>
        <v>11059688.142100006</v>
      </c>
      <c r="N327" s="9">
        <f>Table1[[#This Row],[Net Sales Actual]]/Table1[[#This Row],[Net Sales Target]]*100%</f>
        <v>0.92394935376683573</v>
      </c>
      <c r="O327" s="9" t="str">
        <f>IF(Table1[[#This Row],[% Achievement]]&gt;=100%, "Achieved",
 IF(Table1[[#This Row],[% Achievement]]&gt;=50%, "Almost Achieve",
 IF(Table1[[#This Row],[% Achievement]]&gt;=0, "Needs Improvement",
 "Bad")))</f>
        <v>Almost Achieve</v>
      </c>
      <c r="P327" s="7">
        <f>Table1[[#This Row],[Net Sales Actual]] - Table1[[#This Row],[Net Sales Target]]</f>
        <v>-12862750</v>
      </c>
      <c r="Q327" s="7" t="str">
        <f>IF(Table1[[#This Row],[Profit]] &gt; 0, "Profit", "Loss")</f>
        <v>Profit</v>
      </c>
      <c r="R327" s="9">
        <f>Table1[[#This Row],[Salary Cost]]/Table1[[#This Row],[Net Sales Actual]]</f>
        <v>0.11916365460697347</v>
      </c>
      <c r="S327" s="9" t="str">
        <f>IF(Table1[[#This Row],[Salary Ratio]] &lt; 0.15, "Efficient",
 IF(Table1[[#This Row],[Salary Ratio]] &lt;= 0.25, "Needs Attention",
 "Too High"))</f>
        <v>Efficient</v>
      </c>
      <c r="T327" s="9">
        <f>Table1[[#This Row],[Profit (EBIT)]]/Table1[[#This Row],[Net Sales Actual]]</f>
        <v>7.9519527040322557E-2</v>
      </c>
      <c r="U327" s="7" t="str">
        <f>IF(Table1[[#This Row],[Profit Ratio]] &gt; 0.15, "Healthy",
 IF(Table1[[#This Row],[Profit Ratio]] &gt;= 0.05, "Moderate",
 "Low"))</f>
        <v>Moderate</v>
      </c>
      <c r="V327" s="7">
        <f ca="1">DATEDIF(Table1[[#This Row],[Store Open Date]], TODAY(), "d")</f>
        <v>766</v>
      </c>
      <c r="W327" s="7">
        <f ca="1">INT(Table1[[#This Row],[Store Age (Days)]] / 30)</f>
        <v>25</v>
      </c>
      <c r="X327" s="7" t="str">
        <f ca="1">IF(Table1[[#This Row],[Store Age (Months)]] &lt; 12, "&lt;12",
 IF(Table1[[#This Row],[Store Age (Months)]] &lt; 24, "12–24",
 "&gt;24"))</f>
        <v>&gt;24</v>
      </c>
    </row>
    <row r="328" spans="1:24" x14ac:dyDescent="0.2">
      <c r="A328" s="4">
        <v>1</v>
      </c>
      <c r="B328" s="4" t="str">
        <f t="shared" si="5"/>
        <v>January</v>
      </c>
      <c r="C328" s="1" t="s">
        <v>335</v>
      </c>
      <c r="D328" s="1" t="s">
        <v>1255</v>
      </c>
      <c r="E328" s="1" t="s">
        <v>776</v>
      </c>
      <c r="F328" s="1" t="s">
        <v>909</v>
      </c>
      <c r="G328" s="1" t="s">
        <v>925</v>
      </c>
      <c r="H328" s="6">
        <v>45167</v>
      </c>
      <c r="I328" s="7">
        <v>165049000</v>
      </c>
      <c r="J328" s="7">
        <v>138883620</v>
      </c>
      <c r="K328" s="7">
        <v>21616542.77</v>
      </c>
      <c r="L328" s="7">
        <v>7029229.6000000071</v>
      </c>
      <c r="M328" s="7">
        <f>Table1[[#This Row],[Profit (EBIT)]] * (1 - 11%)</f>
        <v>6256014.3440000061</v>
      </c>
      <c r="N328" s="9">
        <f>Table1[[#This Row],[Net Sales Actual]]/Table1[[#This Row],[Net Sales Target]]*100%</f>
        <v>0.84146901829153764</v>
      </c>
      <c r="O328" s="9" t="str">
        <f>IF(Table1[[#This Row],[% Achievement]]&gt;=100%, "Achieved",
 IF(Table1[[#This Row],[% Achievement]]&gt;=50%, "Almost Achieve",
 IF(Table1[[#This Row],[% Achievement]]&gt;=0, "Needs Improvement",
 "Bad")))</f>
        <v>Almost Achieve</v>
      </c>
      <c r="P328" s="7">
        <f>Table1[[#This Row],[Net Sales Actual]] - Table1[[#This Row],[Net Sales Target]]</f>
        <v>-26165380</v>
      </c>
      <c r="Q328" s="7" t="str">
        <f>IF(Table1[[#This Row],[Profit]] &gt; 0, "Profit", "Loss")</f>
        <v>Profit</v>
      </c>
      <c r="R328" s="9">
        <f>Table1[[#This Row],[Salary Cost]]/Table1[[#This Row],[Net Sales Actual]]</f>
        <v>0.15564501249319393</v>
      </c>
      <c r="S328" s="9" t="str">
        <f>IF(Table1[[#This Row],[Salary Ratio]] &lt; 0.15, "Efficient",
 IF(Table1[[#This Row],[Salary Ratio]] &lt;= 0.25, "Needs Attention",
 "Too High"))</f>
        <v>Needs Attention</v>
      </c>
      <c r="T328" s="9">
        <f>Table1[[#This Row],[Profit (EBIT)]]/Table1[[#This Row],[Net Sales Actual]]</f>
        <v>5.0612373150987905E-2</v>
      </c>
      <c r="U328" s="7" t="str">
        <f>IF(Table1[[#This Row],[Profit Ratio]] &gt; 0.15, "Healthy",
 IF(Table1[[#This Row],[Profit Ratio]] &gt;= 0.05, "Moderate",
 "Low"))</f>
        <v>Moderate</v>
      </c>
      <c r="V328" s="7">
        <f ca="1">DATEDIF(Table1[[#This Row],[Store Open Date]], TODAY(), "d")</f>
        <v>765</v>
      </c>
      <c r="W328" s="7">
        <f ca="1">INT(Table1[[#This Row],[Store Age (Days)]] / 30)</f>
        <v>25</v>
      </c>
      <c r="X328" s="7" t="str">
        <f ca="1">IF(Table1[[#This Row],[Store Age (Months)]] &lt; 12, "&lt;12",
 IF(Table1[[#This Row],[Store Age (Months)]] &lt; 24, "12–24",
 "&gt;24"))</f>
        <v>&gt;24</v>
      </c>
    </row>
    <row r="329" spans="1:24" x14ac:dyDescent="0.2">
      <c r="A329" s="4">
        <v>1</v>
      </c>
      <c r="B329" s="4" t="str">
        <f t="shared" si="5"/>
        <v>January</v>
      </c>
      <c r="C329" s="1" t="s">
        <v>336</v>
      </c>
      <c r="D329" s="1" t="s">
        <v>1256</v>
      </c>
      <c r="E329" s="1" t="s">
        <v>777</v>
      </c>
      <c r="F329" s="1" t="s">
        <v>906</v>
      </c>
      <c r="G329" s="1" t="s">
        <v>925</v>
      </c>
      <c r="H329" s="6">
        <v>44835</v>
      </c>
      <c r="I329" s="7">
        <v>350000000</v>
      </c>
      <c r="J329" s="7">
        <v>253321980</v>
      </c>
      <c r="K329" s="7">
        <v>30519306.530000001</v>
      </c>
      <c r="L329" s="7">
        <v>15758543.810000014</v>
      </c>
      <c r="M329" s="7">
        <f>Table1[[#This Row],[Profit (EBIT)]] * (1 - 11%)</f>
        <v>14025103.990900012</v>
      </c>
      <c r="N329" s="9">
        <f>Table1[[#This Row],[Net Sales Actual]]/Table1[[#This Row],[Net Sales Target]]*100%</f>
        <v>0.72377708571428567</v>
      </c>
      <c r="O329" s="9" t="str">
        <f>IF(Table1[[#This Row],[% Achievement]]&gt;=100%, "Achieved",
 IF(Table1[[#This Row],[% Achievement]]&gt;=50%, "Almost Achieve",
 IF(Table1[[#This Row],[% Achievement]]&gt;=0, "Needs Improvement",
 "Bad")))</f>
        <v>Almost Achieve</v>
      </c>
      <c r="P329" s="7">
        <f>Table1[[#This Row],[Net Sales Actual]] - Table1[[#This Row],[Net Sales Target]]</f>
        <v>-96678020</v>
      </c>
      <c r="Q329" s="7" t="str">
        <f>IF(Table1[[#This Row],[Profit]] &gt; 0, "Profit", "Loss")</f>
        <v>Profit</v>
      </c>
      <c r="R329" s="9">
        <f>Table1[[#This Row],[Salary Cost]]/Table1[[#This Row],[Net Sales Actual]]</f>
        <v>0.12047634607150948</v>
      </c>
      <c r="S329" s="9" t="str">
        <f>IF(Table1[[#This Row],[Salary Ratio]] &lt; 0.15, "Efficient",
 IF(Table1[[#This Row],[Salary Ratio]] &lt;= 0.25, "Needs Attention",
 "Too High"))</f>
        <v>Efficient</v>
      </c>
      <c r="T329" s="9">
        <f>Table1[[#This Row],[Profit (EBIT)]]/Table1[[#This Row],[Net Sales Actual]]</f>
        <v>6.2207566078553524E-2</v>
      </c>
      <c r="U329" s="7" t="str">
        <f>IF(Table1[[#This Row],[Profit Ratio]] &gt; 0.15, "Healthy",
 IF(Table1[[#This Row],[Profit Ratio]] &gt;= 0.05, "Moderate",
 "Low"))</f>
        <v>Moderate</v>
      </c>
      <c r="V329" s="7">
        <f ca="1">DATEDIF(Table1[[#This Row],[Store Open Date]], TODAY(), "d")</f>
        <v>1097</v>
      </c>
      <c r="W329" s="7">
        <f ca="1">INT(Table1[[#This Row],[Store Age (Days)]] / 30)</f>
        <v>36</v>
      </c>
      <c r="X329" s="7" t="str">
        <f ca="1">IF(Table1[[#This Row],[Store Age (Months)]] &lt; 12, "&lt;12",
 IF(Table1[[#This Row],[Store Age (Months)]] &lt; 24, "12–24",
 "&gt;24"))</f>
        <v>&gt;24</v>
      </c>
    </row>
    <row r="330" spans="1:24" x14ac:dyDescent="0.2">
      <c r="A330" s="4">
        <v>1</v>
      </c>
      <c r="B330" s="4" t="str">
        <f t="shared" si="5"/>
        <v>January</v>
      </c>
      <c r="C330" s="1" t="s">
        <v>337</v>
      </c>
      <c r="D330" s="1" t="s">
        <v>1257</v>
      </c>
      <c r="E330" s="1" t="s">
        <v>778</v>
      </c>
      <c r="F330" s="1" t="s">
        <v>906</v>
      </c>
      <c r="G330" s="1" t="s">
        <v>925</v>
      </c>
      <c r="H330" s="6">
        <v>45193</v>
      </c>
      <c r="I330" s="7">
        <v>201837000</v>
      </c>
      <c r="J330" s="7">
        <v>149317500</v>
      </c>
      <c r="K330" s="7">
        <v>20337945.52</v>
      </c>
      <c r="L330" s="7">
        <v>5327871.1899999995</v>
      </c>
      <c r="M330" s="7">
        <f>Table1[[#This Row],[Profit (EBIT)]] * (1 - 11%)</f>
        <v>4741805.3591</v>
      </c>
      <c r="N330" s="9">
        <f>Table1[[#This Row],[Net Sales Actual]]/Table1[[#This Row],[Net Sales Target]]*100%</f>
        <v>0.73979250583391554</v>
      </c>
      <c r="O330" s="9" t="str">
        <f>IF(Table1[[#This Row],[% Achievement]]&gt;=100%, "Achieved",
 IF(Table1[[#This Row],[% Achievement]]&gt;=50%, "Almost Achieve",
 IF(Table1[[#This Row],[% Achievement]]&gt;=0, "Needs Improvement",
 "Bad")))</f>
        <v>Almost Achieve</v>
      </c>
      <c r="P330" s="7">
        <f>Table1[[#This Row],[Net Sales Actual]] - Table1[[#This Row],[Net Sales Target]]</f>
        <v>-52519500</v>
      </c>
      <c r="Q330" s="7" t="str">
        <f>IF(Table1[[#This Row],[Profit]] &gt; 0, "Profit", "Loss")</f>
        <v>Profit</v>
      </c>
      <c r="R330" s="9">
        <f>Table1[[#This Row],[Salary Cost]]/Table1[[#This Row],[Net Sales Actual]]</f>
        <v>0.13620604095300282</v>
      </c>
      <c r="S330" s="9" t="str">
        <f>IF(Table1[[#This Row],[Salary Ratio]] &lt; 0.15, "Efficient",
 IF(Table1[[#This Row],[Salary Ratio]] &lt;= 0.25, "Needs Attention",
 "Too High"))</f>
        <v>Efficient</v>
      </c>
      <c r="T330" s="9">
        <f>Table1[[#This Row],[Profit (EBIT)]]/Table1[[#This Row],[Net Sales Actual]]</f>
        <v>3.5681492055519279E-2</v>
      </c>
      <c r="U330" s="7" t="str">
        <f>IF(Table1[[#This Row],[Profit Ratio]] &gt; 0.15, "Healthy",
 IF(Table1[[#This Row],[Profit Ratio]] &gt;= 0.05, "Moderate",
 "Low"))</f>
        <v>Low</v>
      </c>
      <c r="V330" s="7">
        <f ca="1">DATEDIF(Table1[[#This Row],[Store Open Date]], TODAY(), "d")</f>
        <v>739</v>
      </c>
      <c r="W330" s="7">
        <f ca="1">INT(Table1[[#This Row],[Store Age (Days)]] / 30)</f>
        <v>24</v>
      </c>
      <c r="X330" s="7" t="str">
        <f ca="1">IF(Table1[[#This Row],[Store Age (Months)]] &lt; 12, "&lt;12",
 IF(Table1[[#This Row],[Store Age (Months)]] &lt; 24, "12–24",
 "&gt;24"))</f>
        <v>&gt;24</v>
      </c>
    </row>
    <row r="331" spans="1:24" x14ac:dyDescent="0.2">
      <c r="A331" s="4">
        <v>1</v>
      </c>
      <c r="B331" s="4" t="str">
        <f t="shared" si="5"/>
        <v>January</v>
      </c>
      <c r="C331" s="1" t="s">
        <v>338</v>
      </c>
      <c r="D331" s="1" t="s">
        <v>1258</v>
      </c>
      <c r="E331" s="1" t="s">
        <v>779</v>
      </c>
      <c r="F331" s="1" t="s">
        <v>906</v>
      </c>
      <c r="G331" s="1" t="s">
        <v>925</v>
      </c>
      <c r="H331" s="6">
        <v>45455</v>
      </c>
      <c r="I331" s="7">
        <v>130000000</v>
      </c>
      <c r="J331" s="7">
        <v>114403630</v>
      </c>
      <c r="K331" s="7">
        <v>18495492.649999999</v>
      </c>
      <c r="L331" s="7">
        <v>-757983.28000000492</v>
      </c>
      <c r="M331" s="7">
        <f>Table1[[#This Row],[Profit (EBIT)]] * (1 - 11%)</f>
        <v>-674605.11920000438</v>
      </c>
      <c r="N331" s="9">
        <f>Table1[[#This Row],[Net Sales Actual]]/Table1[[#This Row],[Net Sales Target]]*100%</f>
        <v>0.88002792307692312</v>
      </c>
      <c r="O331" s="9" t="str">
        <f>IF(Table1[[#This Row],[% Achievement]]&gt;=100%, "Achieved",
 IF(Table1[[#This Row],[% Achievement]]&gt;=50%, "Almost Achieve",
 IF(Table1[[#This Row],[% Achievement]]&gt;=0, "Needs Improvement",
 "Bad")))</f>
        <v>Almost Achieve</v>
      </c>
      <c r="P331" s="7">
        <f>Table1[[#This Row],[Net Sales Actual]] - Table1[[#This Row],[Net Sales Target]]</f>
        <v>-15596370</v>
      </c>
      <c r="Q331" s="7" t="str">
        <f>IF(Table1[[#This Row],[Profit]] &gt; 0, "Profit", "Loss")</f>
        <v>Loss</v>
      </c>
      <c r="R331" s="9">
        <f>Table1[[#This Row],[Salary Cost]]/Table1[[#This Row],[Net Sales Actual]]</f>
        <v>0.16166875692668142</v>
      </c>
      <c r="S331" s="9" t="str">
        <f>IF(Table1[[#This Row],[Salary Ratio]] &lt; 0.15, "Efficient",
 IF(Table1[[#This Row],[Salary Ratio]] &lt;= 0.25, "Needs Attention",
 "Too High"))</f>
        <v>Needs Attention</v>
      </c>
      <c r="T331" s="9">
        <f>Table1[[#This Row],[Profit (EBIT)]]/Table1[[#This Row],[Net Sales Actual]]</f>
        <v>-6.6255177392535967E-3</v>
      </c>
      <c r="U331" s="7" t="str">
        <f>IF(Table1[[#This Row],[Profit Ratio]] &gt; 0.15, "Healthy",
 IF(Table1[[#This Row],[Profit Ratio]] &gt;= 0.05, "Moderate",
 "Low"))</f>
        <v>Low</v>
      </c>
      <c r="V331" s="7">
        <f ca="1">DATEDIF(Table1[[#This Row],[Store Open Date]], TODAY(), "d")</f>
        <v>477</v>
      </c>
      <c r="W331" s="7">
        <f ca="1">INT(Table1[[#This Row],[Store Age (Days)]] / 30)</f>
        <v>15</v>
      </c>
      <c r="X331" s="7" t="str">
        <f ca="1">IF(Table1[[#This Row],[Store Age (Months)]] &lt; 12, "&lt;12",
 IF(Table1[[#This Row],[Store Age (Months)]] &lt; 24, "12–24",
 "&gt;24"))</f>
        <v>12–24</v>
      </c>
    </row>
    <row r="332" spans="1:24" x14ac:dyDescent="0.2">
      <c r="A332" s="4">
        <v>1</v>
      </c>
      <c r="B332" s="4" t="str">
        <f t="shared" si="5"/>
        <v>January</v>
      </c>
      <c r="C332" s="1" t="s">
        <v>339</v>
      </c>
      <c r="D332" s="1" t="s">
        <v>1259</v>
      </c>
      <c r="E332" s="1" t="s">
        <v>780</v>
      </c>
      <c r="F332" s="1" t="s">
        <v>906</v>
      </c>
      <c r="G332" s="1" t="s">
        <v>925</v>
      </c>
      <c r="H332" s="6">
        <v>45309</v>
      </c>
      <c r="I332" s="7">
        <v>250000000</v>
      </c>
      <c r="J332" s="7">
        <v>227781650</v>
      </c>
      <c r="K332" s="7">
        <v>28826266.850000001</v>
      </c>
      <c r="L332" s="7">
        <v>-21822048.769999981</v>
      </c>
      <c r="M332" s="7">
        <f>Table1[[#This Row],[Profit (EBIT)]] * (1 - 11%)</f>
        <v>-19421623.405299984</v>
      </c>
      <c r="N332" s="9">
        <f>Table1[[#This Row],[Net Sales Actual]]/Table1[[#This Row],[Net Sales Target]]*100%</f>
        <v>0.91112660000000001</v>
      </c>
      <c r="O332" s="9" t="str">
        <f>IF(Table1[[#This Row],[% Achievement]]&gt;=100%, "Achieved",
 IF(Table1[[#This Row],[% Achievement]]&gt;=50%, "Almost Achieve",
 IF(Table1[[#This Row],[% Achievement]]&gt;=0, "Needs Improvement",
 "Bad")))</f>
        <v>Almost Achieve</v>
      </c>
      <c r="P332" s="7">
        <f>Table1[[#This Row],[Net Sales Actual]] - Table1[[#This Row],[Net Sales Target]]</f>
        <v>-22218350</v>
      </c>
      <c r="Q332" s="7" t="str">
        <f>IF(Table1[[#This Row],[Profit]] &gt; 0, "Profit", "Loss")</f>
        <v>Loss</v>
      </c>
      <c r="R332" s="9">
        <f>Table1[[#This Row],[Salary Cost]]/Table1[[#This Row],[Net Sales Actual]]</f>
        <v>0.12655219088104772</v>
      </c>
      <c r="S332" s="9" t="str">
        <f>IF(Table1[[#This Row],[Salary Ratio]] &lt; 0.15, "Efficient",
 IF(Table1[[#This Row],[Salary Ratio]] &lt;= 0.25, "Needs Attention",
 "Too High"))</f>
        <v>Efficient</v>
      </c>
      <c r="T332" s="9">
        <f>Table1[[#This Row],[Profit (EBIT)]]/Table1[[#This Row],[Net Sales Actual]]</f>
        <v>-9.5802487908924983E-2</v>
      </c>
      <c r="U332" s="7" t="str">
        <f>IF(Table1[[#This Row],[Profit Ratio]] &gt; 0.15, "Healthy",
 IF(Table1[[#This Row],[Profit Ratio]] &gt;= 0.05, "Moderate",
 "Low"))</f>
        <v>Low</v>
      </c>
      <c r="V332" s="7">
        <f ca="1">DATEDIF(Table1[[#This Row],[Store Open Date]], TODAY(), "d")</f>
        <v>623</v>
      </c>
      <c r="W332" s="7">
        <f ca="1">INT(Table1[[#This Row],[Store Age (Days)]] / 30)</f>
        <v>20</v>
      </c>
      <c r="X332" s="7" t="str">
        <f ca="1">IF(Table1[[#This Row],[Store Age (Months)]] &lt; 12, "&lt;12",
 IF(Table1[[#This Row],[Store Age (Months)]] &lt; 24, "12–24",
 "&gt;24"))</f>
        <v>12–24</v>
      </c>
    </row>
    <row r="333" spans="1:24" x14ac:dyDescent="0.2">
      <c r="A333" s="4">
        <v>1</v>
      </c>
      <c r="B333" s="4" t="str">
        <f t="shared" si="5"/>
        <v>January</v>
      </c>
      <c r="C333" s="1" t="s">
        <v>340</v>
      </c>
      <c r="D333" s="1" t="s">
        <v>1260</v>
      </c>
      <c r="E333" s="1" t="s">
        <v>781</v>
      </c>
      <c r="F333" s="1" t="s">
        <v>906</v>
      </c>
      <c r="G333" s="1" t="s">
        <v>925</v>
      </c>
      <c r="H333" s="6">
        <v>45206</v>
      </c>
      <c r="I333" s="7">
        <v>150000000</v>
      </c>
      <c r="J333" s="7">
        <v>108922450</v>
      </c>
      <c r="K333" s="7">
        <v>15829309.5</v>
      </c>
      <c r="L333" s="7">
        <v>-16015254.899999995</v>
      </c>
      <c r="M333" s="7">
        <f>Table1[[#This Row],[Profit (EBIT)]] * (1 - 11%)</f>
        <v>-14253576.860999996</v>
      </c>
      <c r="N333" s="9">
        <f>Table1[[#This Row],[Net Sales Actual]]/Table1[[#This Row],[Net Sales Target]]*100%</f>
        <v>0.72614966666666669</v>
      </c>
      <c r="O333" s="9" t="str">
        <f>IF(Table1[[#This Row],[% Achievement]]&gt;=100%, "Achieved",
 IF(Table1[[#This Row],[% Achievement]]&gt;=50%, "Almost Achieve",
 IF(Table1[[#This Row],[% Achievement]]&gt;=0, "Needs Improvement",
 "Bad")))</f>
        <v>Almost Achieve</v>
      </c>
      <c r="P333" s="7">
        <f>Table1[[#This Row],[Net Sales Actual]] - Table1[[#This Row],[Net Sales Target]]</f>
        <v>-41077550</v>
      </c>
      <c r="Q333" s="7" t="str">
        <f>IF(Table1[[#This Row],[Profit]] &gt; 0, "Profit", "Loss")</f>
        <v>Loss</v>
      </c>
      <c r="R333" s="9">
        <f>Table1[[#This Row],[Salary Cost]]/Table1[[#This Row],[Net Sales Actual]]</f>
        <v>0.14532641801575341</v>
      </c>
      <c r="S333" s="9" t="str">
        <f>IF(Table1[[#This Row],[Salary Ratio]] &lt; 0.15, "Efficient",
 IF(Table1[[#This Row],[Salary Ratio]] &lt;= 0.25, "Needs Attention",
 "Too High"))</f>
        <v>Efficient</v>
      </c>
      <c r="T333" s="9">
        <f>Table1[[#This Row],[Profit (EBIT)]]/Table1[[#This Row],[Net Sales Actual]]</f>
        <v>-0.14703355368888593</v>
      </c>
      <c r="U333" s="7" t="str">
        <f>IF(Table1[[#This Row],[Profit Ratio]] &gt; 0.15, "Healthy",
 IF(Table1[[#This Row],[Profit Ratio]] &gt;= 0.05, "Moderate",
 "Low"))</f>
        <v>Low</v>
      </c>
      <c r="V333" s="7">
        <f ca="1">DATEDIF(Table1[[#This Row],[Store Open Date]], TODAY(), "d")</f>
        <v>726</v>
      </c>
      <c r="W333" s="7">
        <f ca="1">INT(Table1[[#This Row],[Store Age (Days)]] / 30)</f>
        <v>24</v>
      </c>
      <c r="X333" s="7" t="str">
        <f ca="1">IF(Table1[[#This Row],[Store Age (Months)]] &lt; 12, "&lt;12",
 IF(Table1[[#This Row],[Store Age (Months)]] &lt; 24, "12–24",
 "&gt;24"))</f>
        <v>&gt;24</v>
      </c>
    </row>
    <row r="334" spans="1:24" x14ac:dyDescent="0.2">
      <c r="A334" s="4">
        <v>1</v>
      </c>
      <c r="B334" s="4" t="str">
        <f t="shared" si="5"/>
        <v>January</v>
      </c>
      <c r="C334" s="1" t="s">
        <v>341</v>
      </c>
      <c r="D334" s="1" t="s">
        <v>1261</v>
      </c>
      <c r="E334" s="1" t="s">
        <v>782</v>
      </c>
      <c r="F334" s="1" t="s">
        <v>906</v>
      </c>
      <c r="G334" s="1" t="s">
        <v>925</v>
      </c>
      <c r="H334" s="6">
        <v>45199</v>
      </c>
      <c r="I334" s="7">
        <v>70000000</v>
      </c>
      <c r="J334" s="7">
        <v>59630550</v>
      </c>
      <c r="K334" s="7">
        <v>9840559.6500000004</v>
      </c>
      <c r="L334" s="7">
        <v>-12597840.520000003</v>
      </c>
      <c r="M334" s="7">
        <f>Table1[[#This Row],[Profit (EBIT)]] * (1 - 11%)</f>
        <v>-11212078.062800003</v>
      </c>
      <c r="N334" s="9">
        <f>Table1[[#This Row],[Net Sales Actual]]/Table1[[#This Row],[Net Sales Target]]*100%</f>
        <v>0.85186499999999998</v>
      </c>
      <c r="O334" s="9" t="str">
        <f>IF(Table1[[#This Row],[% Achievement]]&gt;=100%, "Achieved",
 IF(Table1[[#This Row],[% Achievement]]&gt;=50%, "Almost Achieve",
 IF(Table1[[#This Row],[% Achievement]]&gt;=0, "Needs Improvement",
 "Bad")))</f>
        <v>Almost Achieve</v>
      </c>
      <c r="P334" s="7">
        <f>Table1[[#This Row],[Net Sales Actual]] - Table1[[#This Row],[Net Sales Target]]</f>
        <v>-10369450</v>
      </c>
      <c r="Q334" s="7" t="str">
        <f>IF(Table1[[#This Row],[Profit]] &gt; 0, "Profit", "Loss")</f>
        <v>Loss</v>
      </c>
      <c r="R334" s="9">
        <f>Table1[[#This Row],[Salary Cost]]/Table1[[#This Row],[Net Sales Actual]]</f>
        <v>0.1650254718428725</v>
      </c>
      <c r="S334" s="9" t="str">
        <f>IF(Table1[[#This Row],[Salary Ratio]] &lt; 0.15, "Efficient",
 IF(Table1[[#This Row],[Salary Ratio]] &lt;= 0.25, "Needs Attention",
 "Too High"))</f>
        <v>Needs Attention</v>
      </c>
      <c r="T334" s="9">
        <f>Table1[[#This Row],[Profit (EBIT)]]/Table1[[#This Row],[Net Sales Actual]]</f>
        <v>-0.21126487211672546</v>
      </c>
      <c r="U334" s="7" t="str">
        <f>IF(Table1[[#This Row],[Profit Ratio]] &gt; 0.15, "Healthy",
 IF(Table1[[#This Row],[Profit Ratio]] &gt;= 0.05, "Moderate",
 "Low"))</f>
        <v>Low</v>
      </c>
      <c r="V334" s="7">
        <f ca="1">DATEDIF(Table1[[#This Row],[Store Open Date]], TODAY(), "d")</f>
        <v>733</v>
      </c>
      <c r="W334" s="7">
        <f ca="1">INT(Table1[[#This Row],[Store Age (Days)]] / 30)</f>
        <v>24</v>
      </c>
      <c r="X334" s="7" t="str">
        <f ca="1">IF(Table1[[#This Row],[Store Age (Months)]] &lt; 12, "&lt;12",
 IF(Table1[[#This Row],[Store Age (Months)]] &lt; 24, "12–24",
 "&gt;24"))</f>
        <v>&gt;24</v>
      </c>
    </row>
    <row r="335" spans="1:24" x14ac:dyDescent="0.2">
      <c r="A335" s="4">
        <v>1</v>
      </c>
      <c r="B335" s="4" t="str">
        <f t="shared" si="5"/>
        <v>January</v>
      </c>
      <c r="C335" s="1" t="s">
        <v>342</v>
      </c>
      <c r="D335" s="1" t="s">
        <v>1262</v>
      </c>
      <c r="E335" s="1" t="s">
        <v>783</v>
      </c>
      <c r="F335" s="1" t="s">
        <v>906</v>
      </c>
      <c r="G335" s="1" t="s">
        <v>925</v>
      </c>
      <c r="H335" s="6">
        <v>45266</v>
      </c>
      <c r="I335" s="7">
        <v>160000000</v>
      </c>
      <c r="J335" s="7">
        <v>131775950</v>
      </c>
      <c r="K335" s="7">
        <v>19824119.16</v>
      </c>
      <c r="L335" s="7">
        <v>7466369.9799999846</v>
      </c>
      <c r="M335" s="7">
        <f>Table1[[#This Row],[Profit (EBIT)]] * (1 - 11%)</f>
        <v>6645069.2821999863</v>
      </c>
      <c r="N335" s="9">
        <f>Table1[[#This Row],[Net Sales Actual]]/Table1[[#This Row],[Net Sales Target]]*100%</f>
        <v>0.82359968750000001</v>
      </c>
      <c r="O335" s="9" t="str">
        <f>IF(Table1[[#This Row],[% Achievement]]&gt;=100%, "Achieved",
 IF(Table1[[#This Row],[% Achievement]]&gt;=50%, "Almost Achieve",
 IF(Table1[[#This Row],[% Achievement]]&gt;=0, "Needs Improvement",
 "Bad")))</f>
        <v>Almost Achieve</v>
      </c>
      <c r="P335" s="7">
        <f>Table1[[#This Row],[Net Sales Actual]] - Table1[[#This Row],[Net Sales Target]]</f>
        <v>-28224050</v>
      </c>
      <c r="Q335" s="7" t="str">
        <f>IF(Table1[[#This Row],[Profit]] &gt; 0, "Profit", "Loss")</f>
        <v>Profit</v>
      </c>
      <c r="R335" s="9">
        <f>Table1[[#This Row],[Salary Cost]]/Table1[[#This Row],[Net Sales Actual]]</f>
        <v>0.15043806673372492</v>
      </c>
      <c r="S335" s="9" t="str">
        <f>IF(Table1[[#This Row],[Salary Ratio]] &lt; 0.15, "Efficient",
 IF(Table1[[#This Row],[Salary Ratio]] &lt;= 0.25, "Needs Attention",
 "Too High"))</f>
        <v>Needs Attention</v>
      </c>
      <c r="T335" s="9">
        <f>Table1[[#This Row],[Profit (EBIT)]]/Table1[[#This Row],[Net Sales Actual]]</f>
        <v>5.6659579991644796E-2</v>
      </c>
      <c r="U335" s="7" t="str">
        <f>IF(Table1[[#This Row],[Profit Ratio]] &gt; 0.15, "Healthy",
 IF(Table1[[#This Row],[Profit Ratio]] &gt;= 0.05, "Moderate",
 "Low"))</f>
        <v>Moderate</v>
      </c>
      <c r="V335" s="7">
        <f ca="1">DATEDIF(Table1[[#This Row],[Store Open Date]], TODAY(), "d")</f>
        <v>666</v>
      </c>
      <c r="W335" s="7">
        <f ca="1">INT(Table1[[#This Row],[Store Age (Days)]] / 30)</f>
        <v>22</v>
      </c>
      <c r="X335" s="7" t="str">
        <f ca="1">IF(Table1[[#This Row],[Store Age (Months)]] &lt; 12, "&lt;12",
 IF(Table1[[#This Row],[Store Age (Months)]] &lt; 24, "12–24",
 "&gt;24"))</f>
        <v>12–24</v>
      </c>
    </row>
    <row r="336" spans="1:24" x14ac:dyDescent="0.2">
      <c r="A336" s="4">
        <v>1</v>
      </c>
      <c r="B336" s="4" t="str">
        <f t="shared" si="5"/>
        <v>January</v>
      </c>
      <c r="C336" s="1" t="s">
        <v>343</v>
      </c>
      <c r="D336" s="1" t="s">
        <v>1263</v>
      </c>
      <c r="E336" s="1" t="s">
        <v>784</v>
      </c>
      <c r="F336" s="1" t="s">
        <v>906</v>
      </c>
      <c r="G336" s="1" t="s">
        <v>925</v>
      </c>
      <c r="H336" s="6">
        <v>45363</v>
      </c>
      <c r="I336" s="7">
        <v>125000000</v>
      </c>
      <c r="J336" s="7">
        <v>74727750</v>
      </c>
      <c r="K336" s="7">
        <v>13663747.67</v>
      </c>
      <c r="L336" s="7">
        <v>-32163578.93999999</v>
      </c>
      <c r="M336" s="7">
        <f>Table1[[#This Row],[Profit (EBIT)]] * (1 - 11%)</f>
        <v>-28625585.256599993</v>
      </c>
      <c r="N336" s="9">
        <f>Table1[[#This Row],[Net Sales Actual]]/Table1[[#This Row],[Net Sales Target]]*100%</f>
        <v>0.59782199999999996</v>
      </c>
      <c r="O336" s="9" t="str">
        <f>IF(Table1[[#This Row],[% Achievement]]&gt;=100%, "Achieved",
 IF(Table1[[#This Row],[% Achievement]]&gt;=50%, "Almost Achieve",
 IF(Table1[[#This Row],[% Achievement]]&gt;=0, "Needs Improvement",
 "Bad")))</f>
        <v>Almost Achieve</v>
      </c>
      <c r="P336" s="7">
        <f>Table1[[#This Row],[Net Sales Actual]] - Table1[[#This Row],[Net Sales Target]]</f>
        <v>-50272250</v>
      </c>
      <c r="Q336" s="7" t="str">
        <f>IF(Table1[[#This Row],[Profit]] &gt; 0, "Profit", "Loss")</f>
        <v>Loss</v>
      </c>
      <c r="R336" s="9">
        <f>Table1[[#This Row],[Salary Cost]]/Table1[[#This Row],[Net Sales Actual]]</f>
        <v>0.18284703701101665</v>
      </c>
      <c r="S336" s="9" t="str">
        <f>IF(Table1[[#This Row],[Salary Ratio]] &lt; 0.15, "Efficient",
 IF(Table1[[#This Row],[Salary Ratio]] &lt;= 0.25, "Needs Attention",
 "Too High"))</f>
        <v>Needs Attention</v>
      </c>
      <c r="T336" s="9">
        <f>Table1[[#This Row],[Profit (EBIT)]]/Table1[[#This Row],[Net Sales Actual]]</f>
        <v>-0.43041010789164652</v>
      </c>
      <c r="U336" s="7" t="str">
        <f>IF(Table1[[#This Row],[Profit Ratio]] &gt; 0.15, "Healthy",
 IF(Table1[[#This Row],[Profit Ratio]] &gt;= 0.05, "Moderate",
 "Low"))</f>
        <v>Low</v>
      </c>
      <c r="V336" s="7">
        <f ca="1">DATEDIF(Table1[[#This Row],[Store Open Date]], TODAY(), "d")</f>
        <v>569</v>
      </c>
      <c r="W336" s="7">
        <f ca="1">INT(Table1[[#This Row],[Store Age (Days)]] / 30)</f>
        <v>18</v>
      </c>
      <c r="X336" s="7" t="str">
        <f ca="1">IF(Table1[[#This Row],[Store Age (Months)]] &lt; 12, "&lt;12",
 IF(Table1[[#This Row],[Store Age (Months)]] &lt; 24, "12–24",
 "&gt;24"))</f>
        <v>12–24</v>
      </c>
    </row>
    <row r="337" spans="1:24" x14ac:dyDescent="0.2">
      <c r="A337" s="4">
        <v>1</v>
      </c>
      <c r="B337" s="4" t="str">
        <f t="shared" si="5"/>
        <v>January</v>
      </c>
      <c r="C337" s="1" t="s">
        <v>344</v>
      </c>
      <c r="D337" s="1" t="s">
        <v>1264</v>
      </c>
      <c r="E337" s="1" t="s">
        <v>785</v>
      </c>
      <c r="F337" s="1" t="s">
        <v>906</v>
      </c>
      <c r="G337" s="1" t="s">
        <v>925</v>
      </c>
      <c r="H337" s="6">
        <v>45372</v>
      </c>
      <c r="I337" s="7">
        <v>70000000</v>
      </c>
      <c r="J337" s="7">
        <v>40309600</v>
      </c>
      <c r="K337" s="7">
        <v>9481559.5</v>
      </c>
      <c r="L337" s="7">
        <v>-10464692.5</v>
      </c>
      <c r="M337" s="7">
        <f>Table1[[#This Row],[Profit (EBIT)]] * (1 - 11%)</f>
        <v>-9313576.3249999993</v>
      </c>
      <c r="N337" s="9">
        <f>Table1[[#This Row],[Net Sales Actual]]/Table1[[#This Row],[Net Sales Target]]*100%</f>
        <v>0.57585142857142857</v>
      </c>
      <c r="O337" s="9" t="str">
        <f>IF(Table1[[#This Row],[% Achievement]]&gt;=100%, "Achieved",
 IF(Table1[[#This Row],[% Achievement]]&gt;=50%, "Almost Achieve",
 IF(Table1[[#This Row],[% Achievement]]&gt;=0, "Needs Improvement",
 "Bad")))</f>
        <v>Almost Achieve</v>
      </c>
      <c r="P337" s="7">
        <f>Table1[[#This Row],[Net Sales Actual]] - Table1[[#This Row],[Net Sales Target]]</f>
        <v>-29690400</v>
      </c>
      <c r="Q337" s="7" t="str">
        <f>IF(Table1[[#This Row],[Profit]] &gt; 0, "Profit", "Loss")</f>
        <v>Loss</v>
      </c>
      <c r="R337" s="9">
        <f>Table1[[#This Row],[Salary Cost]]/Table1[[#This Row],[Net Sales Actual]]</f>
        <v>0.2352183971063965</v>
      </c>
      <c r="S337" s="9" t="str">
        <f>IF(Table1[[#This Row],[Salary Ratio]] &lt; 0.15, "Efficient",
 IF(Table1[[#This Row],[Salary Ratio]] &lt;= 0.25, "Needs Attention",
 "Too High"))</f>
        <v>Needs Attention</v>
      </c>
      <c r="T337" s="9">
        <f>Table1[[#This Row],[Profit (EBIT)]]/Table1[[#This Row],[Net Sales Actual]]</f>
        <v>-0.2596079469902951</v>
      </c>
      <c r="U337" s="7" t="str">
        <f>IF(Table1[[#This Row],[Profit Ratio]] &gt; 0.15, "Healthy",
 IF(Table1[[#This Row],[Profit Ratio]] &gt;= 0.05, "Moderate",
 "Low"))</f>
        <v>Low</v>
      </c>
      <c r="V337" s="7">
        <f ca="1">DATEDIF(Table1[[#This Row],[Store Open Date]], TODAY(), "d")</f>
        <v>560</v>
      </c>
      <c r="W337" s="7">
        <f ca="1">INT(Table1[[#This Row],[Store Age (Days)]] / 30)</f>
        <v>18</v>
      </c>
      <c r="X337" s="7" t="str">
        <f ca="1">IF(Table1[[#This Row],[Store Age (Months)]] &lt; 12, "&lt;12",
 IF(Table1[[#This Row],[Store Age (Months)]] &lt; 24, "12–24",
 "&gt;24"))</f>
        <v>12–24</v>
      </c>
    </row>
    <row r="338" spans="1:24" x14ac:dyDescent="0.2">
      <c r="A338" s="4">
        <v>1</v>
      </c>
      <c r="B338" s="4" t="str">
        <f t="shared" si="5"/>
        <v>January</v>
      </c>
      <c r="C338" s="1" t="s">
        <v>345</v>
      </c>
      <c r="D338" s="1" t="s">
        <v>1265</v>
      </c>
      <c r="E338" s="1" t="s">
        <v>786</v>
      </c>
      <c r="F338" s="1" t="s">
        <v>898</v>
      </c>
      <c r="G338" s="1" t="s">
        <v>925</v>
      </c>
      <c r="H338" s="6">
        <v>45373</v>
      </c>
      <c r="I338" s="7">
        <v>158922533</v>
      </c>
      <c r="J338" s="7">
        <v>187211032</v>
      </c>
      <c r="K338" s="7">
        <v>20996936</v>
      </c>
      <c r="L338" s="7">
        <v>-16363582</v>
      </c>
      <c r="M338" s="7">
        <f>Table1[[#This Row],[Profit (EBIT)]] * (1 - 11%)</f>
        <v>-14563587.98</v>
      </c>
      <c r="N338" s="9">
        <f>Table1[[#This Row],[Net Sales Actual]]/Table1[[#This Row],[Net Sales Target]]*100%</f>
        <v>1.1780018129965246</v>
      </c>
      <c r="O338" s="9" t="str">
        <f>IF(Table1[[#This Row],[% Achievement]]&gt;=100%, "Achieved",
 IF(Table1[[#This Row],[% Achievement]]&gt;=50%, "Almost Achieve",
 IF(Table1[[#This Row],[% Achievement]]&gt;=0, "Needs Improvement",
 "Bad")))</f>
        <v>Achieved</v>
      </c>
      <c r="P338" s="7">
        <f>Table1[[#This Row],[Net Sales Actual]] - Table1[[#This Row],[Net Sales Target]]</f>
        <v>28288499</v>
      </c>
      <c r="Q338" s="7" t="str">
        <f>IF(Table1[[#This Row],[Profit]] &gt; 0, "Profit", "Loss")</f>
        <v>Loss</v>
      </c>
      <c r="R338" s="9">
        <f>Table1[[#This Row],[Salary Cost]]/Table1[[#This Row],[Net Sales Actual]]</f>
        <v>0.11215651009284539</v>
      </c>
      <c r="S338" s="9" t="str">
        <f>IF(Table1[[#This Row],[Salary Ratio]] &lt; 0.15, "Efficient",
 IF(Table1[[#This Row],[Salary Ratio]] &lt;= 0.25, "Needs Attention",
 "Too High"))</f>
        <v>Efficient</v>
      </c>
      <c r="T338" s="9">
        <f>Table1[[#This Row],[Profit (EBIT)]]/Table1[[#This Row],[Net Sales Actual]]</f>
        <v>-8.7407145963492153E-2</v>
      </c>
      <c r="U338" s="7" t="str">
        <f>IF(Table1[[#This Row],[Profit Ratio]] &gt; 0.15, "Healthy",
 IF(Table1[[#This Row],[Profit Ratio]] &gt;= 0.05, "Moderate",
 "Low"))</f>
        <v>Low</v>
      </c>
      <c r="V338" s="7">
        <f ca="1">DATEDIF(Table1[[#This Row],[Store Open Date]], TODAY(), "d")</f>
        <v>559</v>
      </c>
      <c r="W338" s="7">
        <f ca="1">INT(Table1[[#This Row],[Store Age (Days)]] / 30)</f>
        <v>18</v>
      </c>
      <c r="X338" s="7" t="str">
        <f ca="1">IF(Table1[[#This Row],[Store Age (Months)]] &lt; 12, "&lt;12",
 IF(Table1[[#This Row],[Store Age (Months)]] &lt; 24, "12–24",
 "&gt;24"))</f>
        <v>12–24</v>
      </c>
    </row>
    <row r="339" spans="1:24" x14ac:dyDescent="0.2">
      <c r="A339" s="4">
        <v>1</v>
      </c>
      <c r="B339" s="4" t="str">
        <f t="shared" si="5"/>
        <v>January</v>
      </c>
      <c r="C339" s="1" t="s">
        <v>346</v>
      </c>
      <c r="D339" s="1" t="s">
        <v>1266</v>
      </c>
      <c r="E339" s="1" t="s">
        <v>787</v>
      </c>
      <c r="F339" s="1" t="s">
        <v>906</v>
      </c>
      <c r="G339" s="1" t="s">
        <v>925</v>
      </c>
      <c r="H339" s="6">
        <v>45404</v>
      </c>
      <c r="I339" s="7">
        <v>70000000</v>
      </c>
      <c r="J339" s="7">
        <v>46764800</v>
      </c>
      <c r="K339" s="7">
        <v>9228667.0999999996</v>
      </c>
      <c r="L339" s="7">
        <v>-19913583.700000003</v>
      </c>
      <c r="M339" s="7">
        <f>Table1[[#This Row],[Profit (EBIT)]] * (1 - 11%)</f>
        <v>-17723089.493000004</v>
      </c>
      <c r="N339" s="9">
        <f>Table1[[#This Row],[Net Sales Actual]]/Table1[[#This Row],[Net Sales Target]]*100%</f>
        <v>0.66806857142857146</v>
      </c>
      <c r="O339" s="9" t="str">
        <f>IF(Table1[[#This Row],[% Achievement]]&gt;=100%, "Achieved",
 IF(Table1[[#This Row],[% Achievement]]&gt;=50%, "Almost Achieve",
 IF(Table1[[#This Row],[% Achievement]]&gt;=0, "Needs Improvement",
 "Bad")))</f>
        <v>Almost Achieve</v>
      </c>
      <c r="P339" s="7">
        <f>Table1[[#This Row],[Net Sales Actual]] - Table1[[#This Row],[Net Sales Target]]</f>
        <v>-23235200</v>
      </c>
      <c r="Q339" s="7" t="str">
        <f>IF(Table1[[#This Row],[Profit]] &gt; 0, "Profit", "Loss")</f>
        <v>Loss</v>
      </c>
      <c r="R339" s="9">
        <f>Table1[[#This Row],[Salary Cost]]/Table1[[#This Row],[Net Sales Actual]]</f>
        <v>0.19734216975160804</v>
      </c>
      <c r="S339" s="9" t="str">
        <f>IF(Table1[[#This Row],[Salary Ratio]] &lt; 0.15, "Efficient",
 IF(Table1[[#This Row],[Salary Ratio]] &lt;= 0.25, "Needs Attention",
 "Too High"))</f>
        <v>Needs Attention</v>
      </c>
      <c r="T339" s="9">
        <f>Table1[[#This Row],[Profit (EBIT)]]/Table1[[#This Row],[Net Sales Actual]]</f>
        <v>-0.42582420324688663</v>
      </c>
      <c r="U339" s="7" t="str">
        <f>IF(Table1[[#This Row],[Profit Ratio]] &gt; 0.15, "Healthy",
 IF(Table1[[#This Row],[Profit Ratio]] &gt;= 0.05, "Moderate",
 "Low"))</f>
        <v>Low</v>
      </c>
      <c r="V339" s="7">
        <f ca="1">DATEDIF(Table1[[#This Row],[Store Open Date]], TODAY(), "d")</f>
        <v>528</v>
      </c>
      <c r="W339" s="7">
        <f ca="1">INT(Table1[[#This Row],[Store Age (Days)]] / 30)</f>
        <v>17</v>
      </c>
      <c r="X339" s="7" t="str">
        <f ca="1">IF(Table1[[#This Row],[Store Age (Months)]] &lt; 12, "&lt;12",
 IF(Table1[[#This Row],[Store Age (Months)]] &lt; 24, "12–24",
 "&gt;24"))</f>
        <v>12–24</v>
      </c>
    </row>
    <row r="340" spans="1:24" x14ac:dyDescent="0.2">
      <c r="A340" s="4">
        <v>1</v>
      </c>
      <c r="B340" s="4" t="str">
        <f t="shared" si="5"/>
        <v>January</v>
      </c>
      <c r="C340" s="1" t="s">
        <v>347</v>
      </c>
      <c r="D340" s="1" t="s">
        <v>1267</v>
      </c>
      <c r="E340" s="1" t="s">
        <v>788</v>
      </c>
      <c r="F340" s="1" t="s">
        <v>906</v>
      </c>
      <c r="G340" s="1" t="s">
        <v>925</v>
      </c>
      <c r="H340" s="6">
        <v>44886</v>
      </c>
      <c r="I340" s="7">
        <v>280000000</v>
      </c>
      <c r="J340" s="7">
        <v>239865200</v>
      </c>
      <c r="K340" s="7">
        <v>27809346.690000001</v>
      </c>
      <c r="L340" s="7">
        <v>20855322.760000013</v>
      </c>
      <c r="M340" s="7">
        <f>Table1[[#This Row],[Profit (EBIT)]] * (1 - 11%)</f>
        <v>18561237.256400011</v>
      </c>
      <c r="N340" s="9">
        <f>Table1[[#This Row],[Net Sales Actual]]/Table1[[#This Row],[Net Sales Target]]*100%</f>
        <v>0.85666142857142857</v>
      </c>
      <c r="O340" s="9" t="str">
        <f>IF(Table1[[#This Row],[% Achievement]]&gt;=100%, "Achieved",
 IF(Table1[[#This Row],[% Achievement]]&gt;=50%, "Almost Achieve",
 IF(Table1[[#This Row],[% Achievement]]&gt;=0, "Needs Improvement",
 "Bad")))</f>
        <v>Almost Achieve</v>
      </c>
      <c r="P340" s="7">
        <f>Table1[[#This Row],[Net Sales Actual]] - Table1[[#This Row],[Net Sales Target]]</f>
        <v>-40134800</v>
      </c>
      <c r="Q340" s="7" t="str">
        <f>IF(Table1[[#This Row],[Profit]] &gt; 0, "Profit", "Loss")</f>
        <v>Profit</v>
      </c>
      <c r="R340" s="9">
        <f>Table1[[#This Row],[Salary Cost]]/Table1[[#This Row],[Net Sales Actual]]</f>
        <v>0.11593739604577905</v>
      </c>
      <c r="S340" s="9" t="str">
        <f>IF(Table1[[#This Row],[Salary Ratio]] &lt; 0.15, "Efficient",
 IF(Table1[[#This Row],[Salary Ratio]] &lt;= 0.25, "Needs Attention",
 "Too High"))</f>
        <v>Efficient</v>
      </c>
      <c r="T340" s="9">
        <f>Table1[[#This Row],[Profit (EBIT)]]/Table1[[#This Row],[Net Sales Actual]]</f>
        <v>8.6946012843880705E-2</v>
      </c>
      <c r="U340" s="7" t="str">
        <f>IF(Table1[[#This Row],[Profit Ratio]] &gt; 0.15, "Healthy",
 IF(Table1[[#This Row],[Profit Ratio]] &gt;= 0.05, "Moderate",
 "Low"))</f>
        <v>Moderate</v>
      </c>
      <c r="V340" s="7">
        <f ca="1">DATEDIF(Table1[[#This Row],[Store Open Date]], TODAY(), "d")</f>
        <v>1046</v>
      </c>
      <c r="W340" s="7">
        <f ca="1">INT(Table1[[#This Row],[Store Age (Days)]] / 30)</f>
        <v>34</v>
      </c>
      <c r="X340" s="7" t="str">
        <f ca="1">IF(Table1[[#This Row],[Store Age (Months)]] &lt; 12, "&lt;12",
 IF(Table1[[#This Row],[Store Age (Months)]] &lt; 24, "12–24",
 "&gt;24"))</f>
        <v>&gt;24</v>
      </c>
    </row>
    <row r="341" spans="1:24" x14ac:dyDescent="0.2">
      <c r="A341" s="4">
        <v>1</v>
      </c>
      <c r="B341" s="4" t="str">
        <f t="shared" si="5"/>
        <v>January</v>
      </c>
      <c r="C341" s="1" t="s">
        <v>348</v>
      </c>
      <c r="D341" s="1" t="s">
        <v>1268</v>
      </c>
      <c r="E341" s="1" t="s">
        <v>789</v>
      </c>
      <c r="F341" s="1" t="s">
        <v>906</v>
      </c>
      <c r="G341" s="1" t="s">
        <v>925</v>
      </c>
      <c r="H341" s="6">
        <v>44982</v>
      </c>
      <c r="I341" s="7">
        <v>70000000</v>
      </c>
      <c r="J341" s="7">
        <v>54632700</v>
      </c>
      <c r="K341" s="7">
        <v>10005809.5</v>
      </c>
      <c r="L341" s="7">
        <v>-12605323.559999999</v>
      </c>
      <c r="M341" s="7">
        <f>Table1[[#This Row],[Profit (EBIT)]] * (1 - 11%)</f>
        <v>-11218737.9684</v>
      </c>
      <c r="N341" s="9">
        <f>Table1[[#This Row],[Net Sales Actual]]/Table1[[#This Row],[Net Sales Target]]*100%</f>
        <v>0.7804671428571428</v>
      </c>
      <c r="O341" s="9" t="str">
        <f>IF(Table1[[#This Row],[% Achievement]]&gt;=100%, "Achieved",
 IF(Table1[[#This Row],[% Achievement]]&gt;=50%, "Almost Achieve",
 IF(Table1[[#This Row],[% Achievement]]&gt;=0, "Needs Improvement",
 "Bad")))</f>
        <v>Almost Achieve</v>
      </c>
      <c r="P341" s="7">
        <f>Table1[[#This Row],[Net Sales Actual]] - Table1[[#This Row],[Net Sales Target]]</f>
        <v>-15367300</v>
      </c>
      <c r="Q341" s="7" t="str">
        <f>IF(Table1[[#This Row],[Profit]] &gt; 0, "Profit", "Loss")</f>
        <v>Loss</v>
      </c>
      <c r="R341" s="9">
        <f>Table1[[#This Row],[Salary Cost]]/Table1[[#This Row],[Net Sales Actual]]</f>
        <v>0.18314689737098844</v>
      </c>
      <c r="S341" s="9" t="str">
        <f>IF(Table1[[#This Row],[Salary Ratio]] &lt; 0.15, "Efficient",
 IF(Table1[[#This Row],[Salary Ratio]] &lt;= 0.25, "Needs Attention",
 "Too High"))</f>
        <v>Needs Attention</v>
      </c>
      <c r="T341" s="9">
        <f>Table1[[#This Row],[Profit (EBIT)]]/Table1[[#This Row],[Net Sales Actual]]</f>
        <v>-0.23072854828701489</v>
      </c>
      <c r="U341" s="7" t="str">
        <f>IF(Table1[[#This Row],[Profit Ratio]] &gt; 0.15, "Healthy",
 IF(Table1[[#This Row],[Profit Ratio]] &gt;= 0.05, "Moderate",
 "Low"))</f>
        <v>Low</v>
      </c>
      <c r="V341" s="7">
        <f ca="1">DATEDIF(Table1[[#This Row],[Store Open Date]], TODAY(), "d")</f>
        <v>950</v>
      </c>
      <c r="W341" s="7">
        <f ca="1">INT(Table1[[#This Row],[Store Age (Days)]] / 30)</f>
        <v>31</v>
      </c>
      <c r="X341" s="7" t="str">
        <f ca="1">IF(Table1[[#This Row],[Store Age (Months)]] &lt; 12, "&lt;12",
 IF(Table1[[#This Row],[Store Age (Months)]] &lt; 24, "12–24",
 "&gt;24"))</f>
        <v>&gt;24</v>
      </c>
    </row>
    <row r="342" spans="1:24" x14ac:dyDescent="0.2">
      <c r="A342" s="4">
        <v>1</v>
      </c>
      <c r="B342" s="4" t="str">
        <f t="shared" si="5"/>
        <v>January</v>
      </c>
      <c r="C342" s="1" t="s">
        <v>349</v>
      </c>
      <c r="D342" s="1" t="s">
        <v>1269</v>
      </c>
      <c r="E342" s="1" t="s">
        <v>790</v>
      </c>
      <c r="F342" s="1" t="s">
        <v>906</v>
      </c>
      <c r="G342" s="1" t="s">
        <v>925</v>
      </c>
      <c r="H342" s="6">
        <v>45029</v>
      </c>
      <c r="I342" s="7">
        <v>140000000</v>
      </c>
      <c r="J342" s="7">
        <v>100174550</v>
      </c>
      <c r="K342" s="7">
        <v>16043752.279999999</v>
      </c>
      <c r="L342" s="7">
        <v>-2181372.2399999965</v>
      </c>
      <c r="M342" s="7">
        <f>Table1[[#This Row],[Profit (EBIT)]] * (1 - 11%)</f>
        <v>-1941421.2935999969</v>
      </c>
      <c r="N342" s="9">
        <f>Table1[[#This Row],[Net Sales Actual]]/Table1[[#This Row],[Net Sales Target]]*100%</f>
        <v>0.71553250000000002</v>
      </c>
      <c r="O342" s="9" t="str">
        <f>IF(Table1[[#This Row],[% Achievement]]&gt;=100%, "Achieved",
 IF(Table1[[#This Row],[% Achievement]]&gt;=50%, "Almost Achieve",
 IF(Table1[[#This Row],[% Achievement]]&gt;=0, "Needs Improvement",
 "Bad")))</f>
        <v>Almost Achieve</v>
      </c>
      <c r="P342" s="7">
        <f>Table1[[#This Row],[Net Sales Actual]] - Table1[[#This Row],[Net Sales Target]]</f>
        <v>-39825450</v>
      </c>
      <c r="Q342" s="7" t="str">
        <f>IF(Table1[[#This Row],[Profit]] &gt; 0, "Profit", "Loss")</f>
        <v>Loss</v>
      </c>
      <c r="R342" s="9">
        <f>Table1[[#This Row],[Salary Cost]]/Table1[[#This Row],[Net Sales Actual]]</f>
        <v>0.16015796706848195</v>
      </c>
      <c r="S342" s="9" t="str">
        <f>IF(Table1[[#This Row],[Salary Ratio]] &lt; 0.15, "Efficient",
 IF(Table1[[#This Row],[Salary Ratio]] &lt;= 0.25, "Needs Attention",
 "Too High"))</f>
        <v>Needs Attention</v>
      </c>
      <c r="T342" s="9">
        <f>Table1[[#This Row],[Profit (EBIT)]]/Table1[[#This Row],[Net Sales Actual]]</f>
        <v>-2.1775712893144981E-2</v>
      </c>
      <c r="U342" s="7" t="str">
        <f>IF(Table1[[#This Row],[Profit Ratio]] &gt; 0.15, "Healthy",
 IF(Table1[[#This Row],[Profit Ratio]] &gt;= 0.05, "Moderate",
 "Low"))</f>
        <v>Low</v>
      </c>
      <c r="V342" s="7">
        <f ca="1">DATEDIF(Table1[[#This Row],[Store Open Date]], TODAY(), "d")</f>
        <v>903</v>
      </c>
      <c r="W342" s="7">
        <f ca="1">INT(Table1[[#This Row],[Store Age (Days)]] / 30)</f>
        <v>30</v>
      </c>
      <c r="X342" s="7" t="str">
        <f ca="1">IF(Table1[[#This Row],[Store Age (Months)]] &lt; 12, "&lt;12",
 IF(Table1[[#This Row],[Store Age (Months)]] &lt; 24, "12–24",
 "&gt;24"))</f>
        <v>&gt;24</v>
      </c>
    </row>
    <row r="343" spans="1:24" x14ac:dyDescent="0.2">
      <c r="A343" s="4">
        <v>1</v>
      </c>
      <c r="B343" s="4" t="str">
        <f t="shared" si="5"/>
        <v>January</v>
      </c>
      <c r="C343" s="1" t="s">
        <v>350</v>
      </c>
      <c r="D343" s="1" t="s">
        <v>1270</v>
      </c>
      <c r="E343" s="1" t="s">
        <v>791</v>
      </c>
      <c r="F343" s="1" t="s">
        <v>906</v>
      </c>
      <c r="G343" s="1" t="s">
        <v>925</v>
      </c>
      <c r="H343" s="6">
        <v>45016</v>
      </c>
      <c r="I343" s="7">
        <v>150000000</v>
      </c>
      <c r="J343" s="7">
        <v>113378600</v>
      </c>
      <c r="K343" s="7">
        <v>17596686.920000002</v>
      </c>
      <c r="L343" s="7">
        <v>-16799839.460000001</v>
      </c>
      <c r="M343" s="7">
        <f>Table1[[#This Row],[Profit (EBIT)]] * (1 - 11%)</f>
        <v>-14951857.1194</v>
      </c>
      <c r="N343" s="9">
        <f>Table1[[#This Row],[Net Sales Actual]]/Table1[[#This Row],[Net Sales Target]]*100%</f>
        <v>0.75585733333333338</v>
      </c>
      <c r="O343" s="9" t="str">
        <f>IF(Table1[[#This Row],[% Achievement]]&gt;=100%, "Achieved",
 IF(Table1[[#This Row],[% Achievement]]&gt;=50%, "Almost Achieve",
 IF(Table1[[#This Row],[% Achievement]]&gt;=0, "Needs Improvement",
 "Bad")))</f>
        <v>Almost Achieve</v>
      </c>
      <c r="P343" s="7">
        <f>Table1[[#This Row],[Net Sales Actual]] - Table1[[#This Row],[Net Sales Target]]</f>
        <v>-36621400</v>
      </c>
      <c r="Q343" s="7" t="str">
        <f>IF(Table1[[#This Row],[Profit]] &gt; 0, "Profit", "Loss")</f>
        <v>Loss</v>
      </c>
      <c r="R343" s="9">
        <f>Table1[[#This Row],[Salary Cost]]/Table1[[#This Row],[Net Sales Actual]]</f>
        <v>0.15520289472616527</v>
      </c>
      <c r="S343" s="9" t="str">
        <f>IF(Table1[[#This Row],[Salary Ratio]] &lt; 0.15, "Efficient",
 IF(Table1[[#This Row],[Salary Ratio]] &lt;= 0.25, "Needs Attention",
 "Too High"))</f>
        <v>Needs Attention</v>
      </c>
      <c r="T343" s="9">
        <f>Table1[[#This Row],[Profit (EBIT)]]/Table1[[#This Row],[Net Sales Actual]]</f>
        <v>-0.14817469487187176</v>
      </c>
      <c r="U343" s="7" t="str">
        <f>IF(Table1[[#This Row],[Profit Ratio]] &gt; 0.15, "Healthy",
 IF(Table1[[#This Row],[Profit Ratio]] &gt;= 0.05, "Moderate",
 "Low"))</f>
        <v>Low</v>
      </c>
      <c r="V343" s="7">
        <f ca="1">DATEDIF(Table1[[#This Row],[Store Open Date]], TODAY(), "d")</f>
        <v>916</v>
      </c>
      <c r="W343" s="7">
        <f ca="1">INT(Table1[[#This Row],[Store Age (Days)]] / 30)</f>
        <v>30</v>
      </c>
      <c r="X343" s="7" t="str">
        <f ca="1">IF(Table1[[#This Row],[Store Age (Months)]] &lt; 12, "&lt;12",
 IF(Table1[[#This Row],[Store Age (Months)]] &lt; 24, "12–24",
 "&gt;24"))</f>
        <v>&gt;24</v>
      </c>
    </row>
    <row r="344" spans="1:24" x14ac:dyDescent="0.2">
      <c r="A344" s="4">
        <v>1</v>
      </c>
      <c r="B344" s="4" t="str">
        <f t="shared" si="5"/>
        <v>January</v>
      </c>
      <c r="C344" s="1" t="s">
        <v>351</v>
      </c>
      <c r="D344" s="1" t="s">
        <v>1271</v>
      </c>
      <c r="E344" s="1" t="s">
        <v>792</v>
      </c>
      <c r="F344" s="1" t="s">
        <v>906</v>
      </c>
      <c r="G344" s="1" t="s">
        <v>925</v>
      </c>
      <c r="H344" s="6">
        <v>45006</v>
      </c>
      <c r="I344" s="7">
        <v>75000000</v>
      </c>
      <c r="J344" s="7">
        <v>51392200</v>
      </c>
      <c r="K344" s="7">
        <v>9940559.5</v>
      </c>
      <c r="L344" s="7">
        <v>-13489293.609999999</v>
      </c>
      <c r="M344" s="7">
        <f>Table1[[#This Row],[Profit (EBIT)]] * (1 - 11%)</f>
        <v>-12005471.312899999</v>
      </c>
      <c r="N344" s="9">
        <f>Table1[[#This Row],[Net Sales Actual]]/Table1[[#This Row],[Net Sales Target]]*100%</f>
        <v>0.68522933333333336</v>
      </c>
      <c r="O344" s="9" t="str">
        <f>IF(Table1[[#This Row],[% Achievement]]&gt;=100%, "Achieved",
 IF(Table1[[#This Row],[% Achievement]]&gt;=50%, "Almost Achieve",
 IF(Table1[[#This Row],[% Achievement]]&gt;=0, "Needs Improvement",
 "Bad")))</f>
        <v>Almost Achieve</v>
      </c>
      <c r="P344" s="7">
        <f>Table1[[#This Row],[Net Sales Actual]] - Table1[[#This Row],[Net Sales Target]]</f>
        <v>-23607800</v>
      </c>
      <c r="Q344" s="7" t="str">
        <f>IF(Table1[[#This Row],[Profit]] &gt; 0, "Profit", "Loss")</f>
        <v>Loss</v>
      </c>
      <c r="R344" s="9">
        <f>Table1[[#This Row],[Salary Cost]]/Table1[[#This Row],[Net Sales Actual]]</f>
        <v>0.19342545172224579</v>
      </c>
      <c r="S344" s="9" t="str">
        <f>IF(Table1[[#This Row],[Salary Ratio]] &lt; 0.15, "Efficient",
 IF(Table1[[#This Row],[Salary Ratio]] &lt;= 0.25, "Needs Attention",
 "Too High"))</f>
        <v>Needs Attention</v>
      </c>
      <c r="T344" s="9">
        <f>Table1[[#This Row],[Profit (EBIT)]]/Table1[[#This Row],[Net Sales Actual]]</f>
        <v>-0.2624774500799732</v>
      </c>
      <c r="U344" s="7" t="str">
        <f>IF(Table1[[#This Row],[Profit Ratio]] &gt; 0.15, "Healthy",
 IF(Table1[[#This Row],[Profit Ratio]] &gt;= 0.05, "Moderate",
 "Low"))</f>
        <v>Low</v>
      </c>
      <c r="V344" s="7">
        <f ca="1">DATEDIF(Table1[[#This Row],[Store Open Date]], TODAY(), "d")</f>
        <v>926</v>
      </c>
      <c r="W344" s="7">
        <f ca="1">INT(Table1[[#This Row],[Store Age (Days)]] / 30)</f>
        <v>30</v>
      </c>
      <c r="X344" s="7" t="str">
        <f ca="1">IF(Table1[[#This Row],[Store Age (Months)]] &lt; 12, "&lt;12",
 IF(Table1[[#This Row],[Store Age (Months)]] &lt; 24, "12–24",
 "&gt;24"))</f>
        <v>&gt;24</v>
      </c>
    </row>
    <row r="345" spans="1:24" x14ac:dyDescent="0.2">
      <c r="A345" s="4">
        <v>1</v>
      </c>
      <c r="B345" s="4" t="str">
        <f t="shared" si="5"/>
        <v>January</v>
      </c>
      <c r="C345" s="1" t="s">
        <v>352</v>
      </c>
      <c r="D345" s="1" t="s">
        <v>1272</v>
      </c>
      <c r="E345" s="1" t="s">
        <v>793</v>
      </c>
      <c r="F345" s="1" t="s">
        <v>906</v>
      </c>
      <c r="G345" s="1" t="s">
        <v>925</v>
      </c>
      <c r="H345" s="6">
        <v>45125</v>
      </c>
      <c r="I345" s="7">
        <v>150000000</v>
      </c>
      <c r="J345" s="7">
        <v>116234600</v>
      </c>
      <c r="K345" s="7">
        <v>19853619.52</v>
      </c>
      <c r="L345" s="7">
        <v>3333500.1400000062</v>
      </c>
      <c r="M345" s="7">
        <f>Table1[[#This Row],[Profit (EBIT)]] * (1 - 11%)</f>
        <v>2966815.1246000053</v>
      </c>
      <c r="N345" s="9">
        <f>Table1[[#This Row],[Net Sales Actual]]/Table1[[#This Row],[Net Sales Target]]*100%</f>
        <v>0.77489733333333333</v>
      </c>
      <c r="O345" s="9" t="str">
        <f>IF(Table1[[#This Row],[% Achievement]]&gt;=100%, "Achieved",
 IF(Table1[[#This Row],[% Achievement]]&gt;=50%, "Almost Achieve",
 IF(Table1[[#This Row],[% Achievement]]&gt;=0, "Needs Improvement",
 "Bad")))</f>
        <v>Almost Achieve</v>
      </c>
      <c r="P345" s="7">
        <f>Table1[[#This Row],[Net Sales Actual]] - Table1[[#This Row],[Net Sales Target]]</f>
        <v>-33765400</v>
      </c>
      <c r="Q345" s="7" t="str">
        <f>IF(Table1[[#This Row],[Profit]] &gt; 0, "Profit", "Loss")</f>
        <v>Profit</v>
      </c>
      <c r="R345" s="9">
        <f>Table1[[#This Row],[Salary Cost]]/Table1[[#This Row],[Net Sales Actual]]</f>
        <v>0.1708064510911553</v>
      </c>
      <c r="S345" s="9" t="str">
        <f>IF(Table1[[#This Row],[Salary Ratio]] &lt; 0.15, "Efficient",
 IF(Table1[[#This Row],[Salary Ratio]] &lt;= 0.25, "Needs Attention",
 "Too High"))</f>
        <v>Needs Attention</v>
      </c>
      <c r="T345" s="9">
        <f>Table1[[#This Row],[Profit (EBIT)]]/Table1[[#This Row],[Net Sales Actual]]</f>
        <v>2.8679069227235315E-2</v>
      </c>
      <c r="U345" s="7" t="str">
        <f>IF(Table1[[#This Row],[Profit Ratio]] &gt; 0.15, "Healthy",
 IF(Table1[[#This Row],[Profit Ratio]] &gt;= 0.05, "Moderate",
 "Low"))</f>
        <v>Low</v>
      </c>
      <c r="V345" s="7">
        <f ca="1">DATEDIF(Table1[[#This Row],[Store Open Date]], TODAY(), "d")</f>
        <v>807</v>
      </c>
      <c r="W345" s="7">
        <f ca="1">INT(Table1[[#This Row],[Store Age (Days)]] / 30)</f>
        <v>26</v>
      </c>
      <c r="X345" s="7" t="str">
        <f ca="1">IF(Table1[[#This Row],[Store Age (Months)]] &lt; 12, "&lt;12",
 IF(Table1[[#This Row],[Store Age (Months)]] &lt; 24, "12–24",
 "&gt;24"))</f>
        <v>&gt;24</v>
      </c>
    </row>
    <row r="346" spans="1:24" x14ac:dyDescent="0.2">
      <c r="A346" s="4">
        <v>1</v>
      </c>
      <c r="B346" s="4" t="str">
        <f t="shared" si="5"/>
        <v>January</v>
      </c>
      <c r="C346" s="1" t="s">
        <v>353</v>
      </c>
      <c r="D346" s="1" t="s">
        <v>1273</v>
      </c>
      <c r="E346" s="1" t="s">
        <v>794</v>
      </c>
      <c r="F346" s="1" t="s">
        <v>906</v>
      </c>
      <c r="G346" s="1" t="s">
        <v>925</v>
      </c>
      <c r="H346" s="6">
        <v>45083</v>
      </c>
      <c r="I346" s="7">
        <v>250000000</v>
      </c>
      <c r="J346" s="7">
        <v>164577950</v>
      </c>
      <c r="K346" s="7">
        <v>27254987.420000002</v>
      </c>
      <c r="L346" s="7">
        <v>20353825.300000012</v>
      </c>
      <c r="M346" s="7">
        <f>Table1[[#This Row],[Profit (EBIT)]] * (1 - 11%)</f>
        <v>18114904.517000012</v>
      </c>
      <c r="N346" s="9">
        <f>Table1[[#This Row],[Net Sales Actual]]/Table1[[#This Row],[Net Sales Target]]*100%</f>
        <v>0.6583118</v>
      </c>
      <c r="O346" s="9" t="str">
        <f>IF(Table1[[#This Row],[% Achievement]]&gt;=100%, "Achieved",
 IF(Table1[[#This Row],[% Achievement]]&gt;=50%, "Almost Achieve",
 IF(Table1[[#This Row],[% Achievement]]&gt;=0, "Needs Improvement",
 "Bad")))</f>
        <v>Almost Achieve</v>
      </c>
      <c r="P346" s="7">
        <f>Table1[[#This Row],[Net Sales Actual]] - Table1[[#This Row],[Net Sales Target]]</f>
        <v>-85422050</v>
      </c>
      <c r="Q346" s="7" t="str">
        <f>IF(Table1[[#This Row],[Profit]] &gt; 0, "Profit", "Loss")</f>
        <v>Profit</v>
      </c>
      <c r="R346" s="9">
        <f>Table1[[#This Row],[Salary Cost]]/Table1[[#This Row],[Net Sales Actual]]</f>
        <v>0.16560534032657476</v>
      </c>
      <c r="S346" s="9" t="str">
        <f>IF(Table1[[#This Row],[Salary Ratio]] &lt; 0.15, "Efficient",
 IF(Table1[[#This Row],[Salary Ratio]] &lt;= 0.25, "Needs Attention",
 "Too High"))</f>
        <v>Needs Attention</v>
      </c>
      <c r="T346" s="9">
        <f>Table1[[#This Row],[Profit (EBIT)]]/Table1[[#This Row],[Net Sales Actual]]</f>
        <v>0.12367285714763133</v>
      </c>
      <c r="U346" s="7" t="str">
        <f>IF(Table1[[#This Row],[Profit Ratio]] &gt; 0.15, "Healthy",
 IF(Table1[[#This Row],[Profit Ratio]] &gt;= 0.05, "Moderate",
 "Low"))</f>
        <v>Moderate</v>
      </c>
      <c r="V346" s="7">
        <f ca="1">DATEDIF(Table1[[#This Row],[Store Open Date]], TODAY(), "d")</f>
        <v>849</v>
      </c>
      <c r="W346" s="7">
        <f ca="1">INT(Table1[[#This Row],[Store Age (Days)]] / 30)</f>
        <v>28</v>
      </c>
      <c r="X346" s="7" t="str">
        <f ca="1">IF(Table1[[#This Row],[Store Age (Months)]] &lt; 12, "&lt;12",
 IF(Table1[[#This Row],[Store Age (Months)]] &lt; 24, "12–24",
 "&gt;24"))</f>
        <v>&gt;24</v>
      </c>
    </row>
    <row r="347" spans="1:24" x14ac:dyDescent="0.2">
      <c r="A347" s="4">
        <v>1</v>
      </c>
      <c r="B347" s="4" t="str">
        <f t="shared" si="5"/>
        <v>January</v>
      </c>
      <c r="C347" s="1" t="s">
        <v>354</v>
      </c>
      <c r="D347" s="1" t="s">
        <v>1274</v>
      </c>
      <c r="E347" s="1" t="s">
        <v>795</v>
      </c>
      <c r="F347" s="1" t="s">
        <v>906</v>
      </c>
      <c r="G347" s="1" t="s">
        <v>925</v>
      </c>
      <c r="H347" s="6">
        <v>45072</v>
      </c>
      <c r="I347" s="7">
        <v>225000000</v>
      </c>
      <c r="J347" s="7">
        <v>162047450</v>
      </c>
      <c r="K347" s="7">
        <v>25768921.530000001</v>
      </c>
      <c r="L347" s="7">
        <v>16546306.769999992</v>
      </c>
      <c r="M347" s="7">
        <f>Table1[[#This Row],[Profit (EBIT)]] * (1 - 11%)</f>
        <v>14726213.025299992</v>
      </c>
      <c r="N347" s="9">
        <f>Table1[[#This Row],[Net Sales Actual]]/Table1[[#This Row],[Net Sales Target]]*100%</f>
        <v>0.72021088888888884</v>
      </c>
      <c r="O347" s="9" t="str">
        <f>IF(Table1[[#This Row],[% Achievement]]&gt;=100%, "Achieved",
 IF(Table1[[#This Row],[% Achievement]]&gt;=50%, "Almost Achieve",
 IF(Table1[[#This Row],[% Achievement]]&gt;=0, "Needs Improvement",
 "Bad")))</f>
        <v>Almost Achieve</v>
      </c>
      <c r="P347" s="7">
        <f>Table1[[#This Row],[Net Sales Actual]] - Table1[[#This Row],[Net Sales Target]]</f>
        <v>-62952550</v>
      </c>
      <c r="Q347" s="7" t="str">
        <f>IF(Table1[[#This Row],[Profit]] &gt; 0, "Profit", "Loss")</f>
        <v>Profit</v>
      </c>
      <c r="R347" s="9">
        <f>Table1[[#This Row],[Salary Cost]]/Table1[[#This Row],[Net Sales Actual]]</f>
        <v>0.15902083945165443</v>
      </c>
      <c r="S347" s="9" t="str">
        <f>IF(Table1[[#This Row],[Salary Ratio]] &lt; 0.15, "Efficient",
 IF(Table1[[#This Row],[Salary Ratio]] &lt;= 0.25, "Needs Attention",
 "Too High"))</f>
        <v>Needs Attention</v>
      </c>
      <c r="T347" s="9">
        <f>Table1[[#This Row],[Profit (EBIT)]]/Table1[[#This Row],[Net Sales Actual]]</f>
        <v>0.1021077886137671</v>
      </c>
      <c r="U347" s="7" t="str">
        <f>IF(Table1[[#This Row],[Profit Ratio]] &gt; 0.15, "Healthy",
 IF(Table1[[#This Row],[Profit Ratio]] &gt;= 0.05, "Moderate",
 "Low"))</f>
        <v>Moderate</v>
      </c>
      <c r="V347" s="7">
        <f ca="1">DATEDIF(Table1[[#This Row],[Store Open Date]], TODAY(), "d")</f>
        <v>860</v>
      </c>
      <c r="W347" s="7">
        <f ca="1">INT(Table1[[#This Row],[Store Age (Days)]] / 30)</f>
        <v>28</v>
      </c>
      <c r="X347" s="7" t="str">
        <f ca="1">IF(Table1[[#This Row],[Store Age (Months)]] &lt; 12, "&lt;12",
 IF(Table1[[#This Row],[Store Age (Months)]] &lt; 24, "12–24",
 "&gt;24"))</f>
        <v>&gt;24</v>
      </c>
    </row>
    <row r="348" spans="1:24" x14ac:dyDescent="0.2">
      <c r="A348" s="4">
        <v>1</v>
      </c>
      <c r="B348" s="4" t="str">
        <f t="shared" si="5"/>
        <v>January</v>
      </c>
      <c r="C348" s="1" t="s">
        <v>355</v>
      </c>
      <c r="D348" s="1" t="s">
        <v>1275</v>
      </c>
      <c r="E348" s="1" t="s">
        <v>796</v>
      </c>
      <c r="F348" s="1" t="s">
        <v>906</v>
      </c>
      <c r="G348" s="1" t="s">
        <v>925</v>
      </c>
      <c r="H348" s="6">
        <v>45100</v>
      </c>
      <c r="I348" s="7">
        <v>130000000</v>
      </c>
      <c r="J348" s="7">
        <v>86431800</v>
      </c>
      <c r="K348" s="7">
        <v>11154370.289999999</v>
      </c>
      <c r="L348" s="7">
        <v>-33574098.709999993</v>
      </c>
      <c r="M348" s="7">
        <f>Table1[[#This Row],[Profit (EBIT)]] * (1 - 11%)</f>
        <v>-29880947.851899996</v>
      </c>
      <c r="N348" s="9">
        <f>Table1[[#This Row],[Net Sales Actual]]/Table1[[#This Row],[Net Sales Target]]*100%</f>
        <v>0.66486000000000001</v>
      </c>
      <c r="O348" s="9" t="str">
        <f>IF(Table1[[#This Row],[% Achievement]]&gt;=100%, "Achieved",
 IF(Table1[[#This Row],[% Achievement]]&gt;=50%, "Almost Achieve",
 IF(Table1[[#This Row],[% Achievement]]&gt;=0, "Needs Improvement",
 "Bad")))</f>
        <v>Almost Achieve</v>
      </c>
      <c r="P348" s="7">
        <f>Table1[[#This Row],[Net Sales Actual]] - Table1[[#This Row],[Net Sales Target]]</f>
        <v>-43568200</v>
      </c>
      <c r="Q348" s="7" t="str">
        <f>IF(Table1[[#This Row],[Profit]] &gt; 0, "Profit", "Loss")</f>
        <v>Loss</v>
      </c>
      <c r="R348" s="9">
        <f>Table1[[#This Row],[Salary Cost]]/Table1[[#This Row],[Net Sales Actual]]</f>
        <v>0.1290540089411536</v>
      </c>
      <c r="S348" s="9" t="str">
        <f>IF(Table1[[#This Row],[Salary Ratio]] &lt; 0.15, "Efficient",
 IF(Table1[[#This Row],[Salary Ratio]] &lt;= 0.25, "Needs Attention",
 "Too High"))</f>
        <v>Efficient</v>
      </c>
      <c r="T348" s="9">
        <f>Table1[[#This Row],[Profit (EBIT)]]/Table1[[#This Row],[Net Sales Actual]]</f>
        <v>-0.38844613568154307</v>
      </c>
      <c r="U348" s="7" t="str">
        <f>IF(Table1[[#This Row],[Profit Ratio]] &gt; 0.15, "Healthy",
 IF(Table1[[#This Row],[Profit Ratio]] &gt;= 0.05, "Moderate",
 "Low"))</f>
        <v>Low</v>
      </c>
      <c r="V348" s="7">
        <f ca="1">DATEDIF(Table1[[#This Row],[Store Open Date]], TODAY(), "d")</f>
        <v>832</v>
      </c>
      <c r="W348" s="7">
        <f ca="1">INT(Table1[[#This Row],[Store Age (Days)]] / 30)</f>
        <v>27</v>
      </c>
      <c r="X348" s="7" t="str">
        <f ca="1">IF(Table1[[#This Row],[Store Age (Months)]] &lt; 12, "&lt;12",
 IF(Table1[[#This Row],[Store Age (Months)]] &lt; 24, "12–24",
 "&gt;24"))</f>
        <v>&gt;24</v>
      </c>
    </row>
    <row r="349" spans="1:24" x14ac:dyDescent="0.2">
      <c r="A349" s="4">
        <v>1</v>
      </c>
      <c r="B349" s="4" t="str">
        <f t="shared" si="5"/>
        <v>January</v>
      </c>
      <c r="C349" s="1" t="s">
        <v>356</v>
      </c>
      <c r="D349" s="1" t="s">
        <v>1276</v>
      </c>
      <c r="E349" s="1" t="s">
        <v>797</v>
      </c>
      <c r="F349" s="1" t="s">
        <v>906</v>
      </c>
      <c r="G349" s="1" t="s">
        <v>925</v>
      </c>
      <c r="H349" s="6">
        <v>45103</v>
      </c>
      <c r="I349" s="7">
        <v>150000000</v>
      </c>
      <c r="J349" s="7">
        <v>81754650</v>
      </c>
      <c r="K349" s="7">
        <v>16376647.4</v>
      </c>
      <c r="L349" s="7">
        <v>-39837671.089999996</v>
      </c>
      <c r="M349" s="7">
        <f>Table1[[#This Row],[Profit (EBIT)]] * (1 - 11%)</f>
        <v>-35455527.270099998</v>
      </c>
      <c r="N349" s="9">
        <f>Table1[[#This Row],[Net Sales Actual]]/Table1[[#This Row],[Net Sales Target]]*100%</f>
        <v>0.54503100000000004</v>
      </c>
      <c r="O349" s="9" t="str">
        <f>IF(Table1[[#This Row],[% Achievement]]&gt;=100%, "Achieved",
 IF(Table1[[#This Row],[% Achievement]]&gt;=50%, "Almost Achieve",
 IF(Table1[[#This Row],[% Achievement]]&gt;=0, "Needs Improvement",
 "Bad")))</f>
        <v>Almost Achieve</v>
      </c>
      <c r="P349" s="7">
        <f>Table1[[#This Row],[Net Sales Actual]] - Table1[[#This Row],[Net Sales Target]]</f>
        <v>-68245350</v>
      </c>
      <c r="Q349" s="7" t="str">
        <f>IF(Table1[[#This Row],[Profit]] &gt; 0, "Profit", "Loss")</f>
        <v>Loss</v>
      </c>
      <c r="R349" s="9">
        <f>Table1[[#This Row],[Salary Cost]]/Table1[[#This Row],[Net Sales Actual]]</f>
        <v>0.20031456803986072</v>
      </c>
      <c r="S349" s="9" t="str">
        <f>IF(Table1[[#This Row],[Salary Ratio]] &lt; 0.15, "Efficient",
 IF(Table1[[#This Row],[Salary Ratio]] &lt;= 0.25, "Needs Attention",
 "Too High"))</f>
        <v>Needs Attention</v>
      </c>
      <c r="T349" s="9">
        <f>Table1[[#This Row],[Profit (EBIT)]]/Table1[[#This Row],[Net Sales Actual]]</f>
        <v>-0.48728324431698988</v>
      </c>
      <c r="U349" s="7" t="str">
        <f>IF(Table1[[#This Row],[Profit Ratio]] &gt; 0.15, "Healthy",
 IF(Table1[[#This Row],[Profit Ratio]] &gt;= 0.05, "Moderate",
 "Low"))</f>
        <v>Low</v>
      </c>
      <c r="V349" s="7">
        <f ca="1">DATEDIF(Table1[[#This Row],[Store Open Date]], TODAY(), "d")</f>
        <v>829</v>
      </c>
      <c r="W349" s="7">
        <f ca="1">INT(Table1[[#This Row],[Store Age (Days)]] / 30)</f>
        <v>27</v>
      </c>
      <c r="X349" s="7" t="str">
        <f ca="1">IF(Table1[[#This Row],[Store Age (Months)]] &lt; 12, "&lt;12",
 IF(Table1[[#This Row],[Store Age (Months)]] &lt; 24, "12–24",
 "&gt;24"))</f>
        <v>&gt;24</v>
      </c>
    </row>
    <row r="350" spans="1:24" x14ac:dyDescent="0.2">
      <c r="A350" s="4">
        <v>1</v>
      </c>
      <c r="B350" s="4" t="str">
        <f t="shared" si="5"/>
        <v>January</v>
      </c>
      <c r="C350" s="1" t="s">
        <v>357</v>
      </c>
      <c r="D350" s="1" t="s">
        <v>1277</v>
      </c>
      <c r="E350" s="1" t="s">
        <v>798</v>
      </c>
      <c r="F350" s="1" t="s">
        <v>906</v>
      </c>
      <c r="G350" s="1" t="s">
        <v>925</v>
      </c>
      <c r="H350" s="6">
        <v>45149</v>
      </c>
      <c r="I350" s="7">
        <v>120000000</v>
      </c>
      <c r="J350" s="7">
        <v>79755250</v>
      </c>
      <c r="K350" s="7">
        <v>15988059.65</v>
      </c>
      <c r="L350" s="7">
        <v>-24625920.259999998</v>
      </c>
      <c r="M350" s="7">
        <f>Table1[[#This Row],[Profit (EBIT)]] * (1 - 11%)</f>
        <v>-21917069.031399999</v>
      </c>
      <c r="N350" s="9">
        <f>Table1[[#This Row],[Net Sales Actual]]/Table1[[#This Row],[Net Sales Target]]*100%</f>
        <v>0.66462708333333331</v>
      </c>
      <c r="O350" s="9" t="str">
        <f>IF(Table1[[#This Row],[% Achievement]]&gt;=100%, "Achieved",
 IF(Table1[[#This Row],[% Achievement]]&gt;=50%, "Almost Achieve",
 IF(Table1[[#This Row],[% Achievement]]&gt;=0, "Needs Improvement",
 "Bad")))</f>
        <v>Almost Achieve</v>
      </c>
      <c r="P350" s="7">
        <f>Table1[[#This Row],[Net Sales Actual]] - Table1[[#This Row],[Net Sales Target]]</f>
        <v>-40244750</v>
      </c>
      <c r="Q350" s="7" t="str">
        <f>IF(Table1[[#This Row],[Profit]] &gt; 0, "Profit", "Loss")</f>
        <v>Loss</v>
      </c>
      <c r="R350" s="9">
        <f>Table1[[#This Row],[Salary Cost]]/Table1[[#This Row],[Net Sales Actual]]</f>
        <v>0.20046404029828757</v>
      </c>
      <c r="S350" s="9" t="str">
        <f>IF(Table1[[#This Row],[Salary Ratio]] &lt; 0.15, "Efficient",
 IF(Table1[[#This Row],[Salary Ratio]] &lt;= 0.25, "Needs Attention",
 "Too High"))</f>
        <v>Needs Attention</v>
      </c>
      <c r="T350" s="9">
        <f>Table1[[#This Row],[Profit (EBIT)]]/Table1[[#This Row],[Net Sales Actual]]</f>
        <v>-0.30876864231508266</v>
      </c>
      <c r="U350" s="7" t="str">
        <f>IF(Table1[[#This Row],[Profit Ratio]] &gt; 0.15, "Healthy",
 IF(Table1[[#This Row],[Profit Ratio]] &gt;= 0.05, "Moderate",
 "Low"))</f>
        <v>Low</v>
      </c>
      <c r="V350" s="7">
        <f ca="1">DATEDIF(Table1[[#This Row],[Store Open Date]], TODAY(), "d")</f>
        <v>783</v>
      </c>
      <c r="W350" s="7">
        <f ca="1">INT(Table1[[#This Row],[Store Age (Days)]] / 30)</f>
        <v>26</v>
      </c>
      <c r="X350" s="7" t="str">
        <f ca="1">IF(Table1[[#This Row],[Store Age (Months)]] &lt; 12, "&lt;12",
 IF(Table1[[#This Row],[Store Age (Months)]] &lt; 24, "12–24",
 "&gt;24"))</f>
        <v>&gt;24</v>
      </c>
    </row>
    <row r="351" spans="1:24" x14ac:dyDescent="0.2">
      <c r="A351" s="4">
        <v>1</v>
      </c>
      <c r="B351" s="4" t="str">
        <f t="shared" si="5"/>
        <v>January</v>
      </c>
      <c r="C351" s="1" t="s">
        <v>358</v>
      </c>
      <c r="D351" s="1" t="s">
        <v>1278</v>
      </c>
      <c r="E351" s="1" t="s">
        <v>799</v>
      </c>
      <c r="F351" s="1" t="s">
        <v>910</v>
      </c>
      <c r="G351" s="1" t="s">
        <v>926</v>
      </c>
      <c r="H351" s="6">
        <v>45104</v>
      </c>
      <c r="I351" s="7">
        <v>158000000</v>
      </c>
      <c r="J351" s="7">
        <v>118835000</v>
      </c>
      <c r="K351" s="7">
        <v>14850171.5</v>
      </c>
      <c r="L351" s="7">
        <v>-5944757.159999988</v>
      </c>
      <c r="M351" s="7">
        <f>Table1[[#This Row],[Profit (EBIT)]] * (1 - 11%)</f>
        <v>-5290833.8723999895</v>
      </c>
      <c r="N351" s="9">
        <f>Table1[[#This Row],[Net Sales Actual]]/Table1[[#This Row],[Net Sales Target]]*100%</f>
        <v>0.752120253164557</v>
      </c>
      <c r="O351" s="9" t="str">
        <f>IF(Table1[[#This Row],[% Achievement]]&gt;=100%, "Achieved",
 IF(Table1[[#This Row],[% Achievement]]&gt;=50%, "Almost Achieve",
 IF(Table1[[#This Row],[% Achievement]]&gt;=0, "Needs Improvement",
 "Bad")))</f>
        <v>Almost Achieve</v>
      </c>
      <c r="P351" s="7">
        <f>Table1[[#This Row],[Net Sales Actual]] - Table1[[#This Row],[Net Sales Target]]</f>
        <v>-39165000</v>
      </c>
      <c r="Q351" s="7" t="str">
        <f>IF(Table1[[#This Row],[Profit]] &gt; 0, "Profit", "Loss")</f>
        <v>Loss</v>
      </c>
      <c r="R351" s="9">
        <f>Table1[[#This Row],[Salary Cost]]/Table1[[#This Row],[Net Sales Actual]]</f>
        <v>0.1249646274245803</v>
      </c>
      <c r="S351" s="9" t="str">
        <f>IF(Table1[[#This Row],[Salary Ratio]] &lt; 0.15, "Efficient",
 IF(Table1[[#This Row],[Salary Ratio]] &lt;= 0.25, "Needs Attention",
 "Too High"))</f>
        <v>Efficient</v>
      </c>
      <c r="T351" s="9">
        <f>Table1[[#This Row],[Profit (EBIT)]]/Table1[[#This Row],[Net Sales Actual]]</f>
        <v>-5.0025305339335954E-2</v>
      </c>
      <c r="U351" s="7" t="str">
        <f>IF(Table1[[#This Row],[Profit Ratio]] &gt; 0.15, "Healthy",
 IF(Table1[[#This Row],[Profit Ratio]] &gt;= 0.05, "Moderate",
 "Low"))</f>
        <v>Low</v>
      </c>
      <c r="V351" s="7">
        <f ca="1">DATEDIF(Table1[[#This Row],[Store Open Date]], TODAY(), "d")</f>
        <v>828</v>
      </c>
      <c r="W351" s="7">
        <f ca="1">INT(Table1[[#This Row],[Store Age (Days)]] / 30)</f>
        <v>27</v>
      </c>
      <c r="X351" s="7" t="str">
        <f ca="1">IF(Table1[[#This Row],[Store Age (Months)]] &lt; 12, "&lt;12",
 IF(Table1[[#This Row],[Store Age (Months)]] &lt; 24, "12–24",
 "&gt;24"))</f>
        <v>&gt;24</v>
      </c>
    </row>
    <row r="352" spans="1:24" x14ac:dyDescent="0.2">
      <c r="A352" s="4">
        <v>1</v>
      </c>
      <c r="B352" s="4" t="str">
        <f t="shared" si="5"/>
        <v>January</v>
      </c>
      <c r="C352" s="1" t="s">
        <v>359</v>
      </c>
      <c r="D352" s="1" t="s">
        <v>1279</v>
      </c>
      <c r="E352" s="1" t="s">
        <v>800</v>
      </c>
      <c r="F352" s="1" t="s">
        <v>910</v>
      </c>
      <c r="G352" s="1" t="s">
        <v>926</v>
      </c>
      <c r="H352" s="6">
        <v>45117</v>
      </c>
      <c r="I352" s="7">
        <v>164000000</v>
      </c>
      <c r="J352" s="7">
        <v>134815150</v>
      </c>
      <c r="K352" s="7">
        <v>17728765.609999999</v>
      </c>
      <c r="L352" s="7">
        <v>7446564.4400000125</v>
      </c>
      <c r="M352" s="7">
        <f>Table1[[#This Row],[Profit (EBIT)]] * (1 - 11%)</f>
        <v>6627442.3516000109</v>
      </c>
      <c r="N352" s="9">
        <f>Table1[[#This Row],[Net Sales Actual]]/Table1[[#This Row],[Net Sales Target]]*100%</f>
        <v>0.82204359756097556</v>
      </c>
      <c r="O352" s="9" t="str">
        <f>IF(Table1[[#This Row],[% Achievement]]&gt;=100%, "Achieved",
 IF(Table1[[#This Row],[% Achievement]]&gt;=50%, "Almost Achieve",
 IF(Table1[[#This Row],[% Achievement]]&gt;=0, "Needs Improvement",
 "Bad")))</f>
        <v>Almost Achieve</v>
      </c>
      <c r="P352" s="7">
        <f>Table1[[#This Row],[Net Sales Actual]] - Table1[[#This Row],[Net Sales Target]]</f>
        <v>-29184850</v>
      </c>
      <c r="Q352" s="7" t="str">
        <f>IF(Table1[[#This Row],[Profit]] &gt; 0, "Profit", "Loss")</f>
        <v>Profit</v>
      </c>
      <c r="R352" s="9">
        <f>Table1[[#This Row],[Salary Cost]]/Table1[[#This Row],[Net Sales Actual]]</f>
        <v>0.13150425311992012</v>
      </c>
      <c r="S352" s="9" t="str">
        <f>IF(Table1[[#This Row],[Salary Ratio]] &lt; 0.15, "Efficient",
 IF(Table1[[#This Row],[Salary Ratio]] &lt;= 0.25, "Needs Attention",
 "Too High"))</f>
        <v>Efficient</v>
      </c>
      <c r="T352" s="9">
        <f>Table1[[#This Row],[Profit (EBIT)]]/Table1[[#This Row],[Net Sales Actual]]</f>
        <v>5.5235368131845812E-2</v>
      </c>
      <c r="U352" s="7" t="str">
        <f>IF(Table1[[#This Row],[Profit Ratio]] &gt; 0.15, "Healthy",
 IF(Table1[[#This Row],[Profit Ratio]] &gt;= 0.05, "Moderate",
 "Low"))</f>
        <v>Moderate</v>
      </c>
      <c r="V352" s="7">
        <f ca="1">DATEDIF(Table1[[#This Row],[Store Open Date]], TODAY(), "d")</f>
        <v>815</v>
      </c>
      <c r="W352" s="7">
        <f ca="1">INT(Table1[[#This Row],[Store Age (Days)]] / 30)</f>
        <v>27</v>
      </c>
      <c r="X352" s="7" t="str">
        <f ca="1">IF(Table1[[#This Row],[Store Age (Months)]] &lt; 12, "&lt;12",
 IF(Table1[[#This Row],[Store Age (Months)]] &lt; 24, "12–24",
 "&gt;24"))</f>
        <v>&gt;24</v>
      </c>
    </row>
    <row r="353" spans="1:24" x14ac:dyDescent="0.2">
      <c r="A353" s="4">
        <v>1</v>
      </c>
      <c r="B353" s="4" t="str">
        <f t="shared" si="5"/>
        <v>January</v>
      </c>
      <c r="C353" s="1" t="s">
        <v>360</v>
      </c>
      <c r="D353" s="1" t="s">
        <v>1280</v>
      </c>
      <c r="E353" s="1" t="s">
        <v>801</v>
      </c>
      <c r="F353" s="1" t="s">
        <v>910</v>
      </c>
      <c r="G353" s="1" t="s">
        <v>926</v>
      </c>
      <c r="H353" s="6">
        <v>45154</v>
      </c>
      <c r="I353" s="7">
        <v>90000000</v>
      </c>
      <c r="J353" s="7">
        <v>71763900</v>
      </c>
      <c r="K353" s="7">
        <v>15303658.76</v>
      </c>
      <c r="L353" s="7">
        <v>-15619884.040000003</v>
      </c>
      <c r="M353" s="7">
        <f>Table1[[#This Row],[Profit (EBIT)]] * (1 - 11%)</f>
        <v>-13901696.795600003</v>
      </c>
      <c r="N353" s="9">
        <f>Table1[[#This Row],[Net Sales Actual]]/Table1[[#This Row],[Net Sales Target]]*100%</f>
        <v>0.79737666666666662</v>
      </c>
      <c r="O353" s="9" t="str">
        <f>IF(Table1[[#This Row],[% Achievement]]&gt;=100%, "Achieved",
 IF(Table1[[#This Row],[% Achievement]]&gt;=50%, "Almost Achieve",
 IF(Table1[[#This Row],[% Achievement]]&gt;=0, "Needs Improvement",
 "Bad")))</f>
        <v>Almost Achieve</v>
      </c>
      <c r="P353" s="7">
        <f>Table1[[#This Row],[Net Sales Actual]] - Table1[[#This Row],[Net Sales Target]]</f>
        <v>-18236100</v>
      </c>
      <c r="Q353" s="7" t="str">
        <f>IF(Table1[[#This Row],[Profit]] &gt; 0, "Profit", "Loss")</f>
        <v>Loss</v>
      </c>
      <c r="R353" s="9">
        <f>Table1[[#This Row],[Salary Cost]]/Table1[[#This Row],[Net Sales Actual]]</f>
        <v>0.21325009872651848</v>
      </c>
      <c r="S353" s="9" t="str">
        <f>IF(Table1[[#This Row],[Salary Ratio]] &lt; 0.15, "Efficient",
 IF(Table1[[#This Row],[Salary Ratio]] &lt;= 0.25, "Needs Attention",
 "Too High"))</f>
        <v>Needs Attention</v>
      </c>
      <c r="T353" s="9">
        <f>Table1[[#This Row],[Profit (EBIT)]]/Table1[[#This Row],[Net Sales Actual]]</f>
        <v>-0.21765656604504496</v>
      </c>
      <c r="U353" s="7" t="str">
        <f>IF(Table1[[#This Row],[Profit Ratio]] &gt; 0.15, "Healthy",
 IF(Table1[[#This Row],[Profit Ratio]] &gt;= 0.05, "Moderate",
 "Low"))</f>
        <v>Low</v>
      </c>
      <c r="V353" s="7">
        <f ca="1">DATEDIF(Table1[[#This Row],[Store Open Date]], TODAY(), "d")</f>
        <v>778</v>
      </c>
      <c r="W353" s="7">
        <f ca="1">INT(Table1[[#This Row],[Store Age (Days)]] / 30)</f>
        <v>25</v>
      </c>
      <c r="X353" s="7" t="str">
        <f ca="1">IF(Table1[[#This Row],[Store Age (Months)]] &lt; 12, "&lt;12",
 IF(Table1[[#This Row],[Store Age (Months)]] &lt; 24, "12–24",
 "&gt;24"))</f>
        <v>&gt;24</v>
      </c>
    </row>
    <row r="354" spans="1:24" x14ac:dyDescent="0.2">
      <c r="A354" s="4">
        <v>1</v>
      </c>
      <c r="B354" s="4" t="str">
        <f t="shared" si="5"/>
        <v>January</v>
      </c>
      <c r="C354" s="1" t="s">
        <v>361</v>
      </c>
      <c r="D354" s="1" t="s">
        <v>1281</v>
      </c>
      <c r="E354" s="1" t="s">
        <v>802</v>
      </c>
      <c r="F354" s="1" t="s">
        <v>910</v>
      </c>
      <c r="G354" s="1" t="s">
        <v>926</v>
      </c>
      <c r="H354" s="6">
        <v>45160</v>
      </c>
      <c r="I354" s="7">
        <v>125000000</v>
      </c>
      <c r="J354" s="7">
        <v>106889300</v>
      </c>
      <c r="K354" s="7">
        <v>15296641.57</v>
      </c>
      <c r="L354" s="7">
        <v>-8269829.7300000098</v>
      </c>
      <c r="M354" s="7">
        <f>Table1[[#This Row],[Profit (EBIT)]] * (1 - 11%)</f>
        <v>-7360148.4597000089</v>
      </c>
      <c r="N354" s="9">
        <f>Table1[[#This Row],[Net Sales Actual]]/Table1[[#This Row],[Net Sales Target]]*100%</f>
        <v>0.85511440000000005</v>
      </c>
      <c r="O354" s="9" t="str">
        <f>IF(Table1[[#This Row],[% Achievement]]&gt;=100%, "Achieved",
 IF(Table1[[#This Row],[% Achievement]]&gt;=50%, "Almost Achieve",
 IF(Table1[[#This Row],[% Achievement]]&gt;=0, "Needs Improvement",
 "Bad")))</f>
        <v>Almost Achieve</v>
      </c>
      <c r="P354" s="7">
        <f>Table1[[#This Row],[Net Sales Actual]] - Table1[[#This Row],[Net Sales Target]]</f>
        <v>-18110700</v>
      </c>
      <c r="Q354" s="7" t="str">
        <f>IF(Table1[[#This Row],[Profit]] &gt; 0, "Profit", "Loss")</f>
        <v>Loss</v>
      </c>
      <c r="R354" s="9">
        <f>Table1[[#This Row],[Salary Cost]]/Table1[[#This Row],[Net Sales Actual]]</f>
        <v>0.14310732290322792</v>
      </c>
      <c r="S354" s="9" t="str">
        <f>IF(Table1[[#This Row],[Salary Ratio]] &lt; 0.15, "Efficient",
 IF(Table1[[#This Row],[Salary Ratio]] &lt;= 0.25, "Needs Attention",
 "Too High"))</f>
        <v>Efficient</v>
      </c>
      <c r="T354" s="9">
        <f>Table1[[#This Row],[Profit (EBIT)]]/Table1[[#This Row],[Net Sales Actual]]</f>
        <v>-7.7368171837592814E-2</v>
      </c>
      <c r="U354" s="7" t="str">
        <f>IF(Table1[[#This Row],[Profit Ratio]] &gt; 0.15, "Healthy",
 IF(Table1[[#This Row],[Profit Ratio]] &gt;= 0.05, "Moderate",
 "Low"))</f>
        <v>Low</v>
      </c>
      <c r="V354" s="7">
        <f ca="1">DATEDIF(Table1[[#This Row],[Store Open Date]], TODAY(), "d")</f>
        <v>772</v>
      </c>
      <c r="W354" s="7">
        <f ca="1">INT(Table1[[#This Row],[Store Age (Days)]] / 30)</f>
        <v>25</v>
      </c>
      <c r="X354" s="7" t="str">
        <f ca="1">IF(Table1[[#This Row],[Store Age (Months)]] &lt; 12, "&lt;12",
 IF(Table1[[#This Row],[Store Age (Months)]] &lt; 24, "12–24",
 "&gt;24"))</f>
        <v>&gt;24</v>
      </c>
    </row>
    <row r="355" spans="1:24" x14ac:dyDescent="0.2">
      <c r="A355" s="4">
        <v>1</v>
      </c>
      <c r="B355" s="4" t="str">
        <f t="shared" si="5"/>
        <v>January</v>
      </c>
      <c r="C355" s="1" t="s">
        <v>362</v>
      </c>
      <c r="D355" s="1" t="s">
        <v>1282</v>
      </c>
      <c r="E355" s="1" t="s">
        <v>803</v>
      </c>
      <c r="F355" s="1" t="s">
        <v>910</v>
      </c>
      <c r="G355" s="1" t="s">
        <v>926</v>
      </c>
      <c r="H355" s="6">
        <v>45154</v>
      </c>
      <c r="I355" s="7">
        <v>189000000</v>
      </c>
      <c r="J355" s="7">
        <v>189611400</v>
      </c>
      <c r="K355" s="7">
        <v>25847321.030000001</v>
      </c>
      <c r="L355" s="7">
        <v>15189743.480000002</v>
      </c>
      <c r="M355" s="7">
        <f>Table1[[#This Row],[Profit (EBIT)]] * (1 - 11%)</f>
        <v>13518871.697200002</v>
      </c>
      <c r="N355" s="9">
        <f>Table1[[#This Row],[Net Sales Actual]]/Table1[[#This Row],[Net Sales Target]]*100%</f>
        <v>1.0032349206349207</v>
      </c>
      <c r="O355" s="9" t="str">
        <f>IF(Table1[[#This Row],[% Achievement]]&gt;=100%, "Achieved",
 IF(Table1[[#This Row],[% Achievement]]&gt;=50%, "Almost Achieve",
 IF(Table1[[#This Row],[% Achievement]]&gt;=0, "Needs Improvement",
 "Bad")))</f>
        <v>Achieved</v>
      </c>
      <c r="P355" s="7">
        <f>Table1[[#This Row],[Net Sales Actual]] - Table1[[#This Row],[Net Sales Target]]</f>
        <v>611400</v>
      </c>
      <c r="Q355" s="7" t="str">
        <f>IF(Table1[[#This Row],[Profit]] &gt; 0, "Profit", "Loss")</f>
        <v>Profit</v>
      </c>
      <c r="R355" s="9">
        <f>Table1[[#This Row],[Salary Cost]]/Table1[[#This Row],[Net Sales Actual]]</f>
        <v>0.13631733656309694</v>
      </c>
      <c r="S355" s="9" t="str">
        <f>IF(Table1[[#This Row],[Salary Ratio]] &lt; 0.15, "Efficient",
 IF(Table1[[#This Row],[Salary Ratio]] &lt;= 0.25, "Needs Attention",
 "Too High"))</f>
        <v>Efficient</v>
      </c>
      <c r="T355" s="9">
        <f>Table1[[#This Row],[Profit (EBIT)]]/Table1[[#This Row],[Net Sales Actual]]</f>
        <v>8.0109864069354497E-2</v>
      </c>
      <c r="U355" s="7" t="str">
        <f>IF(Table1[[#This Row],[Profit Ratio]] &gt; 0.15, "Healthy",
 IF(Table1[[#This Row],[Profit Ratio]] &gt;= 0.05, "Moderate",
 "Low"))</f>
        <v>Moderate</v>
      </c>
      <c r="V355" s="7">
        <f ca="1">DATEDIF(Table1[[#This Row],[Store Open Date]], TODAY(), "d")</f>
        <v>778</v>
      </c>
      <c r="W355" s="7">
        <f ca="1">INT(Table1[[#This Row],[Store Age (Days)]] / 30)</f>
        <v>25</v>
      </c>
      <c r="X355" s="7" t="str">
        <f ca="1">IF(Table1[[#This Row],[Store Age (Months)]] &lt; 12, "&lt;12",
 IF(Table1[[#This Row],[Store Age (Months)]] &lt; 24, "12–24",
 "&gt;24"))</f>
        <v>&gt;24</v>
      </c>
    </row>
    <row r="356" spans="1:24" x14ac:dyDescent="0.2">
      <c r="A356" s="4">
        <v>1</v>
      </c>
      <c r="B356" s="4" t="str">
        <f t="shared" si="5"/>
        <v>January</v>
      </c>
      <c r="C356" s="1" t="s">
        <v>363</v>
      </c>
      <c r="D356" s="1" t="s">
        <v>1283</v>
      </c>
      <c r="E356" s="1" t="s">
        <v>804</v>
      </c>
      <c r="F356" s="1" t="s">
        <v>910</v>
      </c>
      <c r="G356" s="1" t="s">
        <v>926</v>
      </c>
      <c r="H356" s="6">
        <v>45164</v>
      </c>
      <c r="I356" s="7">
        <v>181000000</v>
      </c>
      <c r="J356" s="7">
        <v>157248500</v>
      </c>
      <c r="K356" s="7">
        <v>16810552.850000001</v>
      </c>
      <c r="L356" s="7">
        <v>12935278.819999989</v>
      </c>
      <c r="M356" s="7">
        <f>Table1[[#This Row],[Profit (EBIT)]] * (1 - 11%)</f>
        <v>11512398.149799991</v>
      </c>
      <c r="N356" s="9">
        <f>Table1[[#This Row],[Net Sales Actual]]/Table1[[#This Row],[Net Sales Target]]*100%</f>
        <v>0.86877624309392265</v>
      </c>
      <c r="O356" s="9" t="str">
        <f>IF(Table1[[#This Row],[% Achievement]]&gt;=100%, "Achieved",
 IF(Table1[[#This Row],[% Achievement]]&gt;=50%, "Almost Achieve",
 IF(Table1[[#This Row],[% Achievement]]&gt;=0, "Needs Improvement",
 "Bad")))</f>
        <v>Almost Achieve</v>
      </c>
      <c r="P356" s="7">
        <f>Table1[[#This Row],[Net Sales Actual]] - Table1[[#This Row],[Net Sales Target]]</f>
        <v>-23751500</v>
      </c>
      <c r="Q356" s="7" t="str">
        <f>IF(Table1[[#This Row],[Profit]] &gt; 0, "Profit", "Loss")</f>
        <v>Profit</v>
      </c>
      <c r="R356" s="9">
        <f>Table1[[#This Row],[Salary Cost]]/Table1[[#This Row],[Net Sales Actual]]</f>
        <v>0.10690437651233559</v>
      </c>
      <c r="S356" s="9" t="str">
        <f>IF(Table1[[#This Row],[Salary Ratio]] &lt; 0.15, "Efficient",
 IF(Table1[[#This Row],[Salary Ratio]] &lt;= 0.25, "Needs Attention",
 "Too High"))</f>
        <v>Efficient</v>
      </c>
      <c r="T356" s="9">
        <f>Table1[[#This Row],[Profit (EBIT)]]/Table1[[#This Row],[Net Sales Actual]]</f>
        <v>8.2260109444605128E-2</v>
      </c>
      <c r="U356" s="7" t="str">
        <f>IF(Table1[[#This Row],[Profit Ratio]] &gt; 0.15, "Healthy",
 IF(Table1[[#This Row],[Profit Ratio]] &gt;= 0.05, "Moderate",
 "Low"))</f>
        <v>Moderate</v>
      </c>
      <c r="V356" s="7">
        <f ca="1">DATEDIF(Table1[[#This Row],[Store Open Date]], TODAY(), "d")</f>
        <v>768</v>
      </c>
      <c r="W356" s="7">
        <f ca="1">INT(Table1[[#This Row],[Store Age (Days)]] / 30)</f>
        <v>25</v>
      </c>
      <c r="X356" s="7" t="str">
        <f ca="1">IF(Table1[[#This Row],[Store Age (Months)]] &lt; 12, "&lt;12",
 IF(Table1[[#This Row],[Store Age (Months)]] &lt; 24, "12–24",
 "&gt;24"))</f>
        <v>&gt;24</v>
      </c>
    </row>
    <row r="357" spans="1:24" x14ac:dyDescent="0.2">
      <c r="A357" s="4">
        <v>1</v>
      </c>
      <c r="B357" s="4" t="str">
        <f t="shared" si="5"/>
        <v>January</v>
      </c>
      <c r="C357" s="1" t="s">
        <v>364</v>
      </c>
      <c r="D357" s="1" t="s">
        <v>1284</v>
      </c>
      <c r="E357" s="1" t="s">
        <v>805</v>
      </c>
      <c r="F357" s="1" t="s">
        <v>910</v>
      </c>
      <c r="G357" s="1" t="s">
        <v>926</v>
      </c>
      <c r="H357" s="6">
        <v>45345</v>
      </c>
      <c r="I357" s="7">
        <v>245000000</v>
      </c>
      <c r="J357" s="7">
        <v>226088450</v>
      </c>
      <c r="K357" s="7">
        <v>28178077.140000001</v>
      </c>
      <c r="L357" s="7">
        <v>34888439.620000005</v>
      </c>
      <c r="M357" s="7">
        <f>Table1[[#This Row],[Profit (EBIT)]] * (1 - 11%)</f>
        <v>31050711.261800006</v>
      </c>
      <c r="N357" s="9">
        <f>Table1[[#This Row],[Net Sales Actual]]/Table1[[#This Row],[Net Sales Target]]*100%</f>
        <v>0.92281000000000002</v>
      </c>
      <c r="O357" s="9" t="str">
        <f>IF(Table1[[#This Row],[% Achievement]]&gt;=100%, "Achieved",
 IF(Table1[[#This Row],[% Achievement]]&gt;=50%, "Almost Achieve",
 IF(Table1[[#This Row],[% Achievement]]&gt;=0, "Needs Improvement",
 "Bad")))</f>
        <v>Almost Achieve</v>
      </c>
      <c r="P357" s="7">
        <f>Table1[[#This Row],[Net Sales Actual]] - Table1[[#This Row],[Net Sales Target]]</f>
        <v>-18911550</v>
      </c>
      <c r="Q357" s="7" t="str">
        <f>IF(Table1[[#This Row],[Profit]] &gt; 0, "Profit", "Loss")</f>
        <v>Profit</v>
      </c>
      <c r="R357" s="9">
        <f>Table1[[#This Row],[Salary Cost]]/Table1[[#This Row],[Net Sales Actual]]</f>
        <v>0.12463297943791468</v>
      </c>
      <c r="S357" s="9" t="str">
        <f>IF(Table1[[#This Row],[Salary Ratio]] &lt; 0.15, "Efficient",
 IF(Table1[[#This Row],[Salary Ratio]] &lt;= 0.25, "Needs Attention",
 "Too High"))</f>
        <v>Efficient</v>
      </c>
      <c r="T357" s="9">
        <f>Table1[[#This Row],[Profit (EBIT)]]/Table1[[#This Row],[Net Sales Actual]]</f>
        <v>0.15431323280777945</v>
      </c>
      <c r="U357" s="7" t="str">
        <f>IF(Table1[[#This Row],[Profit Ratio]] &gt; 0.15, "Healthy",
 IF(Table1[[#This Row],[Profit Ratio]] &gt;= 0.05, "Moderate",
 "Low"))</f>
        <v>Healthy</v>
      </c>
      <c r="V357" s="7">
        <f ca="1">DATEDIF(Table1[[#This Row],[Store Open Date]], TODAY(), "d")</f>
        <v>587</v>
      </c>
      <c r="W357" s="7">
        <f ca="1">INT(Table1[[#This Row],[Store Age (Days)]] / 30)</f>
        <v>19</v>
      </c>
      <c r="X357" s="7" t="str">
        <f ca="1">IF(Table1[[#This Row],[Store Age (Months)]] &lt; 12, "&lt;12",
 IF(Table1[[#This Row],[Store Age (Months)]] &lt; 24, "12–24",
 "&gt;24"))</f>
        <v>12–24</v>
      </c>
    </row>
    <row r="358" spans="1:24" x14ac:dyDescent="0.2">
      <c r="A358" s="4">
        <v>1</v>
      </c>
      <c r="B358" s="4" t="str">
        <f t="shared" si="5"/>
        <v>January</v>
      </c>
      <c r="C358" s="1" t="s">
        <v>365</v>
      </c>
      <c r="D358" s="1" t="s">
        <v>1285</v>
      </c>
      <c r="E358" s="1" t="s">
        <v>806</v>
      </c>
      <c r="F358" s="1" t="s">
        <v>910</v>
      </c>
      <c r="G358" s="1" t="s">
        <v>926</v>
      </c>
      <c r="H358" s="6">
        <v>45444</v>
      </c>
      <c r="I358" s="7">
        <v>121000000</v>
      </c>
      <c r="J358" s="7">
        <v>108813750</v>
      </c>
      <c r="K358" s="7">
        <v>15092639.640000001</v>
      </c>
      <c r="L358" s="7">
        <v>-5568439.9700000053</v>
      </c>
      <c r="M358" s="7">
        <f>Table1[[#This Row],[Profit (EBIT)]] * (1 - 11%)</f>
        <v>-4955911.5733000049</v>
      </c>
      <c r="N358" s="9">
        <f>Table1[[#This Row],[Net Sales Actual]]/Table1[[#This Row],[Net Sales Target]]*100%</f>
        <v>0.89928719008264468</v>
      </c>
      <c r="O358" s="9" t="str">
        <f>IF(Table1[[#This Row],[% Achievement]]&gt;=100%, "Achieved",
 IF(Table1[[#This Row],[% Achievement]]&gt;=50%, "Almost Achieve",
 IF(Table1[[#This Row],[% Achievement]]&gt;=0, "Needs Improvement",
 "Bad")))</f>
        <v>Almost Achieve</v>
      </c>
      <c r="P358" s="7">
        <f>Table1[[#This Row],[Net Sales Actual]] - Table1[[#This Row],[Net Sales Target]]</f>
        <v>-12186250</v>
      </c>
      <c r="Q358" s="7" t="str">
        <f>IF(Table1[[#This Row],[Profit]] &gt; 0, "Profit", "Loss")</f>
        <v>Loss</v>
      </c>
      <c r="R358" s="9">
        <f>Table1[[#This Row],[Salary Cost]]/Table1[[#This Row],[Net Sales Actual]]</f>
        <v>0.13870158541544611</v>
      </c>
      <c r="S358" s="9" t="str">
        <f>IF(Table1[[#This Row],[Salary Ratio]] &lt; 0.15, "Efficient",
 IF(Table1[[#This Row],[Salary Ratio]] &lt;= 0.25, "Needs Attention",
 "Too High"))</f>
        <v>Efficient</v>
      </c>
      <c r="T358" s="9">
        <f>Table1[[#This Row],[Profit (EBIT)]]/Table1[[#This Row],[Net Sales Actual]]</f>
        <v>-5.1174047121802207E-2</v>
      </c>
      <c r="U358" s="7" t="str">
        <f>IF(Table1[[#This Row],[Profit Ratio]] &gt; 0.15, "Healthy",
 IF(Table1[[#This Row],[Profit Ratio]] &gt;= 0.05, "Moderate",
 "Low"))</f>
        <v>Low</v>
      </c>
      <c r="V358" s="7">
        <f ca="1">DATEDIF(Table1[[#This Row],[Store Open Date]], TODAY(), "d")</f>
        <v>488</v>
      </c>
      <c r="W358" s="7">
        <f ca="1">INT(Table1[[#This Row],[Store Age (Days)]] / 30)</f>
        <v>16</v>
      </c>
      <c r="X358" s="7" t="str">
        <f ca="1">IF(Table1[[#This Row],[Store Age (Months)]] &lt; 12, "&lt;12",
 IF(Table1[[#This Row],[Store Age (Months)]] &lt; 24, "12–24",
 "&gt;24"))</f>
        <v>12–24</v>
      </c>
    </row>
    <row r="359" spans="1:24" x14ac:dyDescent="0.2">
      <c r="A359" s="4">
        <v>1</v>
      </c>
      <c r="B359" s="4" t="str">
        <f t="shared" si="5"/>
        <v>January</v>
      </c>
      <c r="C359" s="1" t="s">
        <v>366</v>
      </c>
      <c r="D359" s="1" t="s">
        <v>1286</v>
      </c>
      <c r="E359" s="1" t="s">
        <v>807</v>
      </c>
      <c r="F359" s="1" t="s">
        <v>910</v>
      </c>
      <c r="G359" s="1" t="s">
        <v>926</v>
      </c>
      <c r="H359" s="6">
        <v>45370</v>
      </c>
      <c r="I359" s="7">
        <v>135000000</v>
      </c>
      <c r="J359" s="7">
        <v>100811100</v>
      </c>
      <c r="K359" s="7">
        <v>19828816.98</v>
      </c>
      <c r="L359" s="7">
        <v>11044771.360000003</v>
      </c>
      <c r="M359" s="7">
        <f>Table1[[#This Row],[Profit (EBIT)]] * (1 - 11%)</f>
        <v>9829846.5104000028</v>
      </c>
      <c r="N359" s="9">
        <f>Table1[[#This Row],[Net Sales Actual]]/Table1[[#This Row],[Net Sales Target]]*100%</f>
        <v>0.74674888888888891</v>
      </c>
      <c r="O359" s="9" t="str">
        <f>IF(Table1[[#This Row],[% Achievement]]&gt;=100%, "Achieved",
 IF(Table1[[#This Row],[% Achievement]]&gt;=50%, "Almost Achieve",
 IF(Table1[[#This Row],[% Achievement]]&gt;=0, "Needs Improvement",
 "Bad")))</f>
        <v>Almost Achieve</v>
      </c>
      <c r="P359" s="7">
        <f>Table1[[#This Row],[Net Sales Actual]] - Table1[[#This Row],[Net Sales Target]]</f>
        <v>-34188900</v>
      </c>
      <c r="Q359" s="7" t="str">
        <f>IF(Table1[[#This Row],[Profit]] &gt; 0, "Profit", "Loss")</f>
        <v>Profit</v>
      </c>
      <c r="R359" s="9">
        <f>Table1[[#This Row],[Salary Cost]]/Table1[[#This Row],[Net Sales Actual]]</f>
        <v>0.196692794543458</v>
      </c>
      <c r="S359" s="9" t="str">
        <f>IF(Table1[[#This Row],[Salary Ratio]] &lt; 0.15, "Efficient",
 IF(Table1[[#This Row],[Salary Ratio]] &lt;= 0.25, "Needs Attention",
 "Too High"))</f>
        <v>Needs Attention</v>
      </c>
      <c r="T359" s="9">
        <f>Table1[[#This Row],[Profit (EBIT)]]/Table1[[#This Row],[Net Sales Actual]]</f>
        <v>0.10955907990290754</v>
      </c>
      <c r="U359" s="7" t="str">
        <f>IF(Table1[[#This Row],[Profit Ratio]] &gt; 0.15, "Healthy",
 IF(Table1[[#This Row],[Profit Ratio]] &gt;= 0.05, "Moderate",
 "Low"))</f>
        <v>Moderate</v>
      </c>
      <c r="V359" s="7">
        <f ca="1">DATEDIF(Table1[[#This Row],[Store Open Date]], TODAY(), "d")</f>
        <v>562</v>
      </c>
      <c r="W359" s="7">
        <f ca="1">INT(Table1[[#This Row],[Store Age (Days)]] / 30)</f>
        <v>18</v>
      </c>
      <c r="X359" s="7" t="str">
        <f ca="1">IF(Table1[[#This Row],[Store Age (Months)]] &lt; 12, "&lt;12",
 IF(Table1[[#This Row],[Store Age (Months)]] &lt; 24, "12–24",
 "&gt;24"))</f>
        <v>12–24</v>
      </c>
    </row>
    <row r="360" spans="1:24" x14ac:dyDescent="0.2">
      <c r="A360" s="4">
        <v>1</v>
      </c>
      <c r="B360" s="4" t="str">
        <f t="shared" si="5"/>
        <v>January</v>
      </c>
      <c r="C360" s="1" t="s">
        <v>367</v>
      </c>
      <c r="D360" s="1" t="s">
        <v>1287</v>
      </c>
      <c r="E360" s="1" t="s">
        <v>808</v>
      </c>
      <c r="F360" s="1" t="s">
        <v>910</v>
      </c>
      <c r="G360" s="1" t="s">
        <v>926</v>
      </c>
      <c r="H360" s="6">
        <v>45217</v>
      </c>
      <c r="I360" s="7">
        <v>229000000</v>
      </c>
      <c r="J360" s="7">
        <v>174296400</v>
      </c>
      <c r="K360" s="7">
        <v>26444257.199999999</v>
      </c>
      <c r="L360" s="7">
        <v>21760.970000023022</v>
      </c>
      <c r="M360" s="7">
        <f>Table1[[#This Row],[Profit (EBIT)]] * (1 - 11%)</f>
        <v>19367.263300020491</v>
      </c>
      <c r="N360" s="9">
        <f>Table1[[#This Row],[Net Sales Actual]]/Table1[[#This Row],[Net Sales Target]]*100%</f>
        <v>0.76111965065502185</v>
      </c>
      <c r="O360" s="9" t="str">
        <f>IF(Table1[[#This Row],[% Achievement]]&gt;=100%, "Achieved",
 IF(Table1[[#This Row],[% Achievement]]&gt;=50%, "Almost Achieve",
 IF(Table1[[#This Row],[% Achievement]]&gt;=0, "Needs Improvement",
 "Bad")))</f>
        <v>Almost Achieve</v>
      </c>
      <c r="P360" s="7">
        <f>Table1[[#This Row],[Net Sales Actual]] - Table1[[#This Row],[Net Sales Target]]</f>
        <v>-54703600</v>
      </c>
      <c r="Q360" s="7" t="str">
        <f>IF(Table1[[#This Row],[Profit]] &gt; 0, "Profit", "Loss")</f>
        <v>Profit</v>
      </c>
      <c r="R360" s="9">
        <f>Table1[[#This Row],[Salary Cost]]/Table1[[#This Row],[Net Sales Actual]]</f>
        <v>0.15172004241051451</v>
      </c>
      <c r="S360" s="9" t="str">
        <f>IF(Table1[[#This Row],[Salary Ratio]] &lt; 0.15, "Efficient",
 IF(Table1[[#This Row],[Salary Ratio]] &lt;= 0.25, "Needs Attention",
 "Too High"))</f>
        <v>Needs Attention</v>
      </c>
      <c r="T360" s="9">
        <f>Table1[[#This Row],[Profit (EBIT)]]/Table1[[#This Row],[Net Sales Actual]]</f>
        <v>1.2485036982991628E-4</v>
      </c>
      <c r="U360" s="7" t="str">
        <f>IF(Table1[[#This Row],[Profit Ratio]] &gt; 0.15, "Healthy",
 IF(Table1[[#This Row],[Profit Ratio]] &gt;= 0.05, "Moderate",
 "Low"))</f>
        <v>Low</v>
      </c>
      <c r="V360" s="7">
        <f ca="1">DATEDIF(Table1[[#This Row],[Store Open Date]], TODAY(), "d")</f>
        <v>715</v>
      </c>
      <c r="W360" s="7">
        <f ca="1">INT(Table1[[#This Row],[Store Age (Days)]] / 30)</f>
        <v>23</v>
      </c>
      <c r="X360" s="7" t="str">
        <f ca="1">IF(Table1[[#This Row],[Store Age (Months)]] &lt; 12, "&lt;12",
 IF(Table1[[#This Row],[Store Age (Months)]] &lt; 24, "12–24",
 "&gt;24"))</f>
        <v>12–24</v>
      </c>
    </row>
    <row r="361" spans="1:24" x14ac:dyDescent="0.2">
      <c r="A361" s="4">
        <v>1</v>
      </c>
      <c r="B361" s="4" t="str">
        <f t="shared" si="5"/>
        <v>January</v>
      </c>
      <c r="C361" s="1" t="s">
        <v>368</v>
      </c>
      <c r="D361" s="1" t="s">
        <v>1288</v>
      </c>
      <c r="E361" s="1" t="s">
        <v>809</v>
      </c>
      <c r="F361" s="1" t="s">
        <v>910</v>
      </c>
      <c r="G361" s="1" t="s">
        <v>926</v>
      </c>
      <c r="H361" s="6">
        <v>45259</v>
      </c>
      <c r="I361" s="7">
        <v>154000000</v>
      </c>
      <c r="J361" s="7">
        <v>122398100</v>
      </c>
      <c r="K361" s="7">
        <v>17249631.969999999</v>
      </c>
      <c r="L361" s="7">
        <v>-11338901.739999991</v>
      </c>
      <c r="M361" s="7">
        <f>Table1[[#This Row],[Profit (EBIT)]] * (1 - 11%)</f>
        <v>-10091622.548599992</v>
      </c>
      <c r="N361" s="9">
        <f>Table1[[#This Row],[Net Sales Actual]]/Table1[[#This Row],[Net Sales Target]]*100%</f>
        <v>0.79479285714285719</v>
      </c>
      <c r="O361" s="9" t="str">
        <f>IF(Table1[[#This Row],[% Achievement]]&gt;=100%, "Achieved",
 IF(Table1[[#This Row],[% Achievement]]&gt;=50%, "Almost Achieve",
 IF(Table1[[#This Row],[% Achievement]]&gt;=0, "Needs Improvement",
 "Bad")))</f>
        <v>Almost Achieve</v>
      </c>
      <c r="P361" s="7">
        <f>Table1[[#This Row],[Net Sales Actual]] - Table1[[#This Row],[Net Sales Target]]</f>
        <v>-31601900</v>
      </c>
      <c r="Q361" s="7" t="str">
        <f>IF(Table1[[#This Row],[Profit]] &gt; 0, "Profit", "Loss")</f>
        <v>Loss</v>
      </c>
      <c r="R361" s="9">
        <f>Table1[[#This Row],[Salary Cost]]/Table1[[#This Row],[Net Sales Actual]]</f>
        <v>0.14093055341545332</v>
      </c>
      <c r="S361" s="9" t="str">
        <f>IF(Table1[[#This Row],[Salary Ratio]] &lt; 0.15, "Efficient",
 IF(Table1[[#This Row],[Salary Ratio]] &lt;= 0.25, "Needs Attention",
 "Too High"))</f>
        <v>Efficient</v>
      </c>
      <c r="T361" s="9">
        <f>Table1[[#This Row],[Profit (EBIT)]]/Table1[[#This Row],[Net Sales Actual]]</f>
        <v>-9.263952414294005E-2</v>
      </c>
      <c r="U361" s="7" t="str">
        <f>IF(Table1[[#This Row],[Profit Ratio]] &gt; 0.15, "Healthy",
 IF(Table1[[#This Row],[Profit Ratio]] &gt;= 0.05, "Moderate",
 "Low"))</f>
        <v>Low</v>
      </c>
      <c r="V361" s="7">
        <f ca="1">DATEDIF(Table1[[#This Row],[Store Open Date]], TODAY(), "d")</f>
        <v>673</v>
      </c>
      <c r="W361" s="7">
        <f ca="1">INT(Table1[[#This Row],[Store Age (Days)]] / 30)</f>
        <v>22</v>
      </c>
      <c r="X361" s="7" t="str">
        <f ca="1">IF(Table1[[#This Row],[Store Age (Months)]] &lt; 12, "&lt;12",
 IF(Table1[[#This Row],[Store Age (Months)]] &lt; 24, "12–24",
 "&gt;24"))</f>
        <v>12–24</v>
      </c>
    </row>
    <row r="362" spans="1:24" x14ac:dyDescent="0.2">
      <c r="A362" s="4">
        <v>1</v>
      </c>
      <c r="B362" s="4" t="str">
        <f t="shared" si="5"/>
        <v>January</v>
      </c>
      <c r="C362" s="1" t="s">
        <v>369</v>
      </c>
      <c r="D362" s="1" t="s">
        <v>1289</v>
      </c>
      <c r="E362" s="1" t="s">
        <v>810</v>
      </c>
      <c r="F362" s="1" t="s">
        <v>910</v>
      </c>
      <c r="G362" s="1" t="s">
        <v>926</v>
      </c>
      <c r="H362" s="6">
        <v>45189</v>
      </c>
      <c r="I362" s="7">
        <v>205000000</v>
      </c>
      <c r="J362" s="7">
        <v>173218200</v>
      </c>
      <c r="K362" s="7">
        <v>23485948.829999998</v>
      </c>
      <c r="L362" s="7">
        <v>-14430447.14999998</v>
      </c>
      <c r="M362" s="7">
        <f>Table1[[#This Row],[Profit (EBIT)]] * (1 - 11%)</f>
        <v>-12843097.963499982</v>
      </c>
      <c r="N362" s="9">
        <f>Table1[[#This Row],[Net Sales Actual]]/Table1[[#This Row],[Net Sales Target]]*100%</f>
        <v>0.8449668292682927</v>
      </c>
      <c r="O362" s="9" t="str">
        <f>IF(Table1[[#This Row],[% Achievement]]&gt;=100%, "Achieved",
 IF(Table1[[#This Row],[% Achievement]]&gt;=50%, "Almost Achieve",
 IF(Table1[[#This Row],[% Achievement]]&gt;=0, "Needs Improvement",
 "Bad")))</f>
        <v>Almost Achieve</v>
      </c>
      <c r="P362" s="7">
        <f>Table1[[#This Row],[Net Sales Actual]] - Table1[[#This Row],[Net Sales Target]]</f>
        <v>-31781800</v>
      </c>
      <c r="Q362" s="7" t="str">
        <f>IF(Table1[[#This Row],[Profit]] &gt; 0, "Profit", "Loss")</f>
        <v>Loss</v>
      </c>
      <c r="R362" s="9">
        <f>Table1[[#This Row],[Salary Cost]]/Table1[[#This Row],[Net Sales Actual]]</f>
        <v>0.13558591897387226</v>
      </c>
      <c r="S362" s="9" t="str">
        <f>IF(Table1[[#This Row],[Salary Ratio]] &lt; 0.15, "Efficient",
 IF(Table1[[#This Row],[Salary Ratio]] &lt;= 0.25, "Needs Attention",
 "Too High"))</f>
        <v>Efficient</v>
      </c>
      <c r="T362" s="9">
        <f>Table1[[#This Row],[Profit (EBIT)]]/Table1[[#This Row],[Net Sales Actual]]</f>
        <v>-8.3307915392262358E-2</v>
      </c>
      <c r="U362" s="7" t="str">
        <f>IF(Table1[[#This Row],[Profit Ratio]] &gt; 0.15, "Healthy",
 IF(Table1[[#This Row],[Profit Ratio]] &gt;= 0.05, "Moderate",
 "Low"))</f>
        <v>Low</v>
      </c>
      <c r="V362" s="7">
        <f ca="1">DATEDIF(Table1[[#This Row],[Store Open Date]], TODAY(), "d")</f>
        <v>743</v>
      </c>
      <c r="W362" s="7">
        <f ca="1">INT(Table1[[#This Row],[Store Age (Days)]] / 30)</f>
        <v>24</v>
      </c>
      <c r="X362" s="7" t="str">
        <f ca="1">IF(Table1[[#This Row],[Store Age (Months)]] &lt; 12, "&lt;12",
 IF(Table1[[#This Row],[Store Age (Months)]] &lt; 24, "12–24",
 "&gt;24"))</f>
        <v>&gt;24</v>
      </c>
    </row>
    <row r="363" spans="1:24" x14ac:dyDescent="0.2">
      <c r="A363" s="4">
        <v>1</v>
      </c>
      <c r="B363" s="4" t="str">
        <f t="shared" si="5"/>
        <v>January</v>
      </c>
      <c r="C363" s="1" t="s">
        <v>370</v>
      </c>
      <c r="D363" s="1" t="s">
        <v>1290</v>
      </c>
      <c r="E363" s="1" t="s">
        <v>811</v>
      </c>
      <c r="F363" s="1" t="s">
        <v>910</v>
      </c>
      <c r="G363" s="1" t="s">
        <v>926</v>
      </c>
      <c r="H363" s="6">
        <v>45456</v>
      </c>
      <c r="I363" s="7">
        <v>350000000</v>
      </c>
      <c r="J363" s="7">
        <v>290808850</v>
      </c>
      <c r="K363" s="7">
        <v>32108455.710000001</v>
      </c>
      <c r="L363" s="7">
        <v>82090118.200000048</v>
      </c>
      <c r="M363" s="7">
        <f>Table1[[#This Row],[Profit (EBIT)]] * (1 - 11%)</f>
        <v>73060205.198000044</v>
      </c>
      <c r="N363" s="9">
        <f>Table1[[#This Row],[Net Sales Actual]]/Table1[[#This Row],[Net Sales Target]]*100%</f>
        <v>0.83088242857142858</v>
      </c>
      <c r="O363" s="9" t="str">
        <f>IF(Table1[[#This Row],[% Achievement]]&gt;=100%, "Achieved",
 IF(Table1[[#This Row],[% Achievement]]&gt;=50%, "Almost Achieve",
 IF(Table1[[#This Row],[% Achievement]]&gt;=0, "Needs Improvement",
 "Bad")))</f>
        <v>Almost Achieve</v>
      </c>
      <c r="P363" s="7">
        <f>Table1[[#This Row],[Net Sales Actual]] - Table1[[#This Row],[Net Sales Target]]</f>
        <v>-59191150</v>
      </c>
      <c r="Q363" s="7" t="str">
        <f>IF(Table1[[#This Row],[Profit]] &gt; 0, "Profit", "Loss")</f>
        <v>Profit</v>
      </c>
      <c r="R363" s="9">
        <f>Table1[[#This Row],[Salary Cost]]/Table1[[#This Row],[Net Sales Actual]]</f>
        <v>0.11041086167081916</v>
      </c>
      <c r="S363" s="9" t="str">
        <f>IF(Table1[[#This Row],[Salary Ratio]] &lt; 0.15, "Efficient",
 IF(Table1[[#This Row],[Salary Ratio]] &lt;= 0.25, "Needs Attention",
 "Too High"))</f>
        <v>Efficient</v>
      </c>
      <c r="T363" s="9">
        <f>Table1[[#This Row],[Profit (EBIT)]]/Table1[[#This Row],[Net Sales Actual]]</f>
        <v>0.28228204953184899</v>
      </c>
      <c r="U363" s="7" t="str">
        <f>IF(Table1[[#This Row],[Profit Ratio]] &gt; 0.15, "Healthy",
 IF(Table1[[#This Row],[Profit Ratio]] &gt;= 0.05, "Moderate",
 "Low"))</f>
        <v>Healthy</v>
      </c>
      <c r="V363" s="7">
        <f ca="1">DATEDIF(Table1[[#This Row],[Store Open Date]], TODAY(), "d")</f>
        <v>476</v>
      </c>
      <c r="W363" s="7">
        <f ca="1">INT(Table1[[#This Row],[Store Age (Days)]] / 30)</f>
        <v>15</v>
      </c>
      <c r="X363" s="7" t="str">
        <f ca="1">IF(Table1[[#This Row],[Store Age (Months)]] &lt; 12, "&lt;12",
 IF(Table1[[#This Row],[Store Age (Months)]] &lt; 24, "12–24",
 "&gt;24"))</f>
        <v>12–24</v>
      </c>
    </row>
    <row r="364" spans="1:24" x14ac:dyDescent="0.2">
      <c r="A364" s="4">
        <v>1</v>
      </c>
      <c r="B364" s="4" t="str">
        <f t="shared" si="5"/>
        <v>January</v>
      </c>
      <c r="C364" s="1" t="s">
        <v>371</v>
      </c>
      <c r="D364" s="1" t="s">
        <v>1291</v>
      </c>
      <c r="E364" s="1" t="s">
        <v>812</v>
      </c>
      <c r="F364" s="1" t="s">
        <v>910</v>
      </c>
      <c r="G364" s="1" t="s">
        <v>926</v>
      </c>
      <c r="H364" s="6">
        <v>45286</v>
      </c>
      <c r="I364" s="7">
        <v>134000000</v>
      </c>
      <c r="J364" s="7">
        <v>113825900</v>
      </c>
      <c r="K364" s="7">
        <v>13557006.460000001</v>
      </c>
      <c r="L364" s="7">
        <v>-4722455.0999999912</v>
      </c>
      <c r="M364" s="7">
        <f>Table1[[#This Row],[Profit (EBIT)]] * (1 - 11%)</f>
        <v>-4202985.0389999924</v>
      </c>
      <c r="N364" s="9">
        <f>Table1[[#This Row],[Net Sales Actual]]/Table1[[#This Row],[Net Sales Target]]*100%</f>
        <v>0.84944701492537311</v>
      </c>
      <c r="O364" s="9" t="str">
        <f>IF(Table1[[#This Row],[% Achievement]]&gt;=100%, "Achieved",
 IF(Table1[[#This Row],[% Achievement]]&gt;=50%, "Almost Achieve",
 IF(Table1[[#This Row],[% Achievement]]&gt;=0, "Needs Improvement",
 "Bad")))</f>
        <v>Almost Achieve</v>
      </c>
      <c r="P364" s="7">
        <f>Table1[[#This Row],[Net Sales Actual]] - Table1[[#This Row],[Net Sales Target]]</f>
        <v>-20174100</v>
      </c>
      <c r="Q364" s="7" t="str">
        <f>IF(Table1[[#This Row],[Profit]] &gt; 0, "Profit", "Loss")</f>
        <v>Loss</v>
      </c>
      <c r="R364" s="9">
        <f>Table1[[#This Row],[Salary Cost]]/Table1[[#This Row],[Net Sales Actual]]</f>
        <v>0.11910300256795686</v>
      </c>
      <c r="S364" s="9" t="str">
        <f>IF(Table1[[#This Row],[Salary Ratio]] &lt; 0.15, "Efficient",
 IF(Table1[[#This Row],[Salary Ratio]] &lt;= 0.25, "Needs Attention",
 "Too High"))</f>
        <v>Efficient</v>
      </c>
      <c r="T364" s="9">
        <f>Table1[[#This Row],[Profit (EBIT)]]/Table1[[#This Row],[Net Sales Actual]]</f>
        <v>-4.1488405538633921E-2</v>
      </c>
      <c r="U364" s="7" t="str">
        <f>IF(Table1[[#This Row],[Profit Ratio]] &gt; 0.15, "Healthy",
 IF(Table1[[#This Row],[Profit Ratio]] &gt;= 0.05, "Moderate",
 "Low"))</f>
        <v>Low</v>
      </c>
      <c r="V364" s="7">
        <f ca="1">DATEDIF(Table1[[#This Row],[Store Open Date]], TODAY(), "d")</f>
        <v>646</v>
      </c>
      <c r="W364" s="7">
        <f ca="1">INT(Table1[[#This Row],[Store Age (Days)]] / 30)</f>
        <v>21</v>
      </c>
      <c r="X364" s="7" t="str">
        <f ca="1">IF(Table1[[#This Row],[Store Age (Months)]] &lt; 12, "&lt;12",
 IF(Table1[[#This Row],[Store Age (Months)]] &lt; 24, "12–24",
 "&gt;24"))</f>
        <v>12–24</v>
      </c>
    </row>
    <row r="365" spans="1:24" x14ac:dyDescent="0.2">
      <c r="A365" s="4">
        <v>1</v>
      </c>
      <c r="B365" s="4" t="str">
        <f t="shared" si="5"/>
        <v>January</v>
      </c>
      <c r="C365" s="1" t="s">
        <v>372</v>
      </c>
      <c r="D365" s="1" t="s">
        <v>1292</v>
      </c>
      <c r="E365" s="1" t="s">
        <v>813</v>
      </c>
      <c r="F365" s="1" t="s">
        <v>910</v>
      </c>
      <c r="G365" s="1" t="s">
        <v>926</v>
      </c>
      <c r="H365" s="6">
        <v>45266</v>
      </c>
      <c r="I365" s="7">
        <v>100000000</v>
      </c>
      <c r="J365" s="7">
        <v>88758700</v>
      </c>
      <c r="K365" s="7">
        <v>13290897.08</v>
      </c>
      <c r="L365" s="7">
        <v>-10716689.889999989</v>
      </c>
      <c r="M365" s="7">
        <f>Table1[[#This Row],[Profit (EBIT)]] * (1 - 11%)</f>
        <v>-9537854.0020999908</v>
      </c>
      <c r="N365" s="9">
        <f>Table1[[#This Row],[Net Sales Actual]]/Table1[[#This Row],[Net Sales Target]]*100%</f>
        <v>0.88758700000000001</v>
      </c>
      <c r="O365" s="9" t="str">
        <f>IF(Table1[[#This Row],[% Achievement]]&gt;=100%, "Achieved",
 IF(Table1[[#This Row],[% Achievement]]&gt;=50%, "Almost Achieve",
 IF(Table1[[#This Row],[% Achievement]]&gt;=0, "Needs Improvement",
 "Bad")))</f>
        <v>Almost Achieve</v>
      </c>
      <c r="P365" s="7">
        <f>Table1[[#This Row],[Net Sales Actual]] - Table1[[#This Row],[Net Sales Target]]</f>
        <v>-11241300</v>
      </c>
      <c r="Q365" s="7" t="str">
        <f>IF(Table1[[#This Row],[Profit]] &gt; 0, "Profit", "Loss")</f>
        <v>Loss</v>
      </c>
      <c r="R365" s="9">
        <f>Table1[[#This Row],[Salary Cost]]/Table1[[#This Row],[Net Sales Actual]]</f>
        <v>0.1497419078918461</v>
      </c>
      <c r="S365" s="9" t="str">
        <f>IF(Table1[[#This Row],[Salary Ratio]] &lt; 0.15, "Efficient",
 IF(Table1[[#This Row],[Salary Ratio]] &lt;= 0.25, "Needs Attention",
 "Too High"))</f>
        <v>Efficient</v>
      </c>
      <c r="T365" s="9">
        <f>Table1[[#This Row],[Profit (EBIT)]]/Table1[[#This Row],[Net Sales Actual]]</f>
        <v>-0.12073959949841524</v>
      </c>
      <c r="U365" s="7" t="str">
        <f>IF(Table1[[#This Row],[Profit Ratio]] &gt; 0.15, "Healthy",
 IF(Table1[[#This Row],[Profit Ratio]] &gt;= 0.05, "Moderate",
 "Low"))</f>
        <v>Low</v>
      </c>
      <c r="V365" s="7">
        <f ca="1">DATEDIF(Table1[[#This Row],[Store Open Date]], TODAY(), "d")</f>
        <v>666</v>
      </c>
      <c r="W365" s="7">
        <f ca="1">INT(Table1[[#This Row],[Store Age (Days)]] / 30)</f>
        <v>22</v>
      </c>
      <c r="X365" s="7" t="str">
        <f ca="1">IF(Table1[[#This Row],[Store Age (Months)]] &lt; 12, "&lt;12",
 IF(Table1[[#This Row],[Store Age (Months)]] &lt; 24, "12–24",
 "&gt;24"))</f>
        <v>12–24</v>
      </c>
    </row>
    <row r="366" spans="1:24" x14ac:dyDescent="0.2">
      <c r="A366" s="4">
        <v>1</v>
      </c>
      <c r="B366" s="4" t="str">
        <f t="shared" si="5"/>
        <v>January</v>
      </c>
      <c r="C366" s="1" t="s">
        <v>373</v>
      </c>
      <c r="D366" s="1" t="s">
        <v>1293</v>
      </c>
      <c r="E366" s="1" t="s">
        <v>814</v>
      </c>
      <c r="F366" s="1" t="s">
        <v>911</v>
      </c>
      <c r="G366" s="1" t="s">
        <v>926</v>
      </c>
      <c r="H366" s="6">
        <v>45235</v>
      </c>
      <c r="I366" s="7">
        <v>247000000</v>
      </c>
      <c r="J366" s="7">
        <v>187915240</v>
      </c>
      <c r="K366" s="7">
        <v>15712049.68</v>
      </c>
      <c r="L366" s="7">
        <v>3591660.9100000113</v>
      </c>
      <c r="M366" s="7">
        <f>Table1[[#This Row],[Profit (EBIT)]] * (1 - 11%)</f>
        <v>3196578.2099000099</v>
      </c>
      <c r="N366" s="9">
        <f>Table1[[#This Row],[Net Sales Actual]]/Table1[[#This Row],[Net Sales Target]]*100%</f>
        <v>0.76079044534412954</v>
      </c>
      <c r="O366" s="9" t="str">
        <f>IF(Table1[[#This Row],[% Achievement]]&gt;=100%, "Achieved",
 IF(Table1[[#This Row],[% Achievement]]&gt;=50%, "Almost Achieve",
 IF(Table1[[#This Row],[% Achievement]]&gt;=0, "Needs Improvement",
 "Bad")))</f>
        <v>Almost Achieve</v>
      </c>
      <c r="P366" s="7">
        <f>Table1[[#This Row],[Net Sales Actual]] - Table1[[#This Row],[Net Sales Target]]</f>
        <v>-59084760</v>
      </c>
      <c r="Q366" s="7" t="str">
        <f>IF(Table1[[#This Row],[Profit]] &gt; 0, "Profit", "Loss")</f>
        <v>Profit</v>
      </c>
      <c r="R366" s="9">
        <f>Table1[[#This Row],[Salary Cost]]/Table1[[#This Row],[Net Sales Actual]]</f>
        <v>8.3612429093031515E-2</v>
      </c>
      <c r="S366" s="9" t="str">
        <f>IF(Table1[[#This Row],[Salary Ratio]] &lt; 0.15, "Efficient",
 IF(Table1[[#This Row],[Salary Ratio]] &lt;= 0.25, "Needs Attention",
 "Too High"))</f>
        <v>Efficient</v>
      </c>
      <c r="T366" s="9">
        <f>Table1[[#This Row],[Profit (EBIT)]]/Table1[[#This Row],[Net Sales Actual]]</f>
        <v>1.9113196513491994E-2</v>
      </c>
      <c r="U366" s="7" t="str">
        <f>IF(Table1[[#This Row],[Profit Ratio]] &gt; 0.15, "Healthy",
 IF(Table1[[#This Row],[Profit Ratio]] &gt;= 0.05, "Moderate",
 "Low"))</f>
        <v>Low</v>
      </c>
      <c r="V366" s="7">
        <f ca="1">DATEDIF(Table1[[#This Row],[Store Open Date]], TODAY(), "d")</f>
        <v>697</v>
      </c>
      <c r="W366" s="7">
        <f ca="1">INT(Table1[[#This Row],[Store Age (Days)]] / 30)</f>
        <v>23</v>
      </c>
      <c r="X366" s="7" t="str">
        <f ca="1">IF(Table1[[#This Row],[Store Age (Months)]] &lt; 12, "&lt;12",
 IF(Table1[[#This Row],[Store Age (Months)]] &lt; 24, "12–24",
 "&gt;24"))</f>
        <v>12–24</v>
      </c>
    </row>
    <row r="367" spans="1:24" x14ac:dyDescent="0.2">
      <c r="A367" s="4">
        <v>1</v>
      </c>
      <c r="B367" s="4" t="str">
        <f t="shared" si="5"/>
        <v>January</v>
      </c>
      <c r="C367" s="1" t="s">
        <v>374</v>
      </c>
      <c r="D367" s="1" t="s">
        <v>1294</v>
      </c>
      <c r="E367" s="1" t="s">
        <v>815</v>
      </c>
      <c r="F367" s="1" t="s">
        <v>911</v>
      </c>
      <c r="G367" s="1" t="s">
        <v>926</v>
      </c>
      <c r="H367" s="6">
        <v>45170</v>
      </c>
      <c r="I367" s="7">
        <v>128000000</v>
      </c>
      <c r="J367" s="7">
        <v>106115800</v>
      </c>
      <c r="K367" s="7">
        <v>10462153.84</v>
      </c>
      <c r="L367" s="7">
        <v>-955362.44999998715</v>
      </c>
      <c r="M367" s="7">
        <f>Table1[[#This Row],[Profit (EBIT)]] * (1 - 11%)</f>
        <v>-850272.58049998863</v>
      </c>
      <c r="N367" s="9">
        <f>Table1[[#This Row],[Net Sales Actual]]/Table1[[#This Row],[Net Sales Target]]*100%</f>
        <v>0.82902968749999995</v>
      </c>
      <c r="O367" s="9" t="str">
        <f>IF(Table1[[#This Row],[% Achievement]]&gt;=100%, "Achieved",
 IF(Table1[[#This Row],[% Achievement]]&gt;=50%, "Almost Achieve",
 IF(Table1[[#This Row],[% Achievement]]&gt;=0, "Needs Improvement",
 "Bad")))</f>
        <v>Almost Achieve</v>
      </c>
      <c r="P367" s="7">
        <f>Table1[[#This Row],[Net Sales Actual]] - Table1[[#This Row],[Net Sales Target]]</f>
        <v>-21884200</v>
      </c>
      <c r="Q367" s="7" t="str">
        <f>IF(Table1[[#This Row],[Profit]] &gt; 0, "Profit", "Loss")</f>
        <v>Loss</v>
      </c>
      <c r="R367" s="9">
        <f>Table1[[#This Row],[Salary Cost]]/Table1[[#This Row],[Net Sales Actual]]</f>
        <v>9.8591857574461109E-2</v>
      </c>
      <c r="S367" s="9" t="str">
        <f>IF(Table1[[#This Row],[Salary Ratio]] &lt; 0.15, "Efficient",
 IF(Table1[[#This Row],[Salary Ratio]] &lt;= 0.25, "Needs Attention",
 "Too High"))</f>
        <v>Efficient</v>
      </c>
      <c r="T367" s="9">
        <f>Table1[[#This Row],[Profit (EBIT)]]/Table1[[#This Row],[Net Sales Actual]]</f>
        <v>-9.0030179294693837E-3</v>
      </c>
      <c r="U367" s="7" t="str">
        <f>IF(Table1[[#This Row],[Profit Ratio]] &gt; 0.15, "Healthy",
 IF(Table1[[#This Row],[Profit Ratio]] &gt;= 0.05, "Moderate",
 "Low"))</f>
        <v>Low</v>
      </c>
      <c r="V367" s="7">
        <f ca="1">DATEDIF(Table1[[#This Row],[Store Open Date]], TODAY(), "d")</f>
        <v>762</v>
      </c>
      <c r="W367" s="7">
        <f ca="1">INT(Table1[[#This Row],[Store Age (Days)]] / 30)</f>
        <v>25</v>
      </c>
      <c r="X367" s="7" t="str">
        <f ca="1">IF(Table1[[#This Row],[Store Age (Months)]] &lt; 12, "&lt;12",
 IF(Table1[[#This Row],[Store Age (Months)]] &lt; 24, "12–24",
 "&gt;24"))</f>
        <v>&gt;24</v>
      </c>
    </row>
    <row r="368" spans="1:24" x14ac:dyDescent="0.2">
      <c r="A368" s="4">
        <v>1</v>
      </c>
      <c r="B368" s="4" t="str">
        <f t="shared" si="5"/>
        <v>January</v>
      </c>
      <c r="C368" s="1" t="s">
        <v>375</v>
      </c>
      <c r="D368" s="1" t="s">
        <v>1295</v>
      </c>
      <c r="E368" s="1" t="s">
        <v>816</v>
      </c>
      <c r="F368" s="1" t="s">
        <v>910</v>
      </c>
      <c r="G368" s="1" t="s">
        <v>926</v>
      </c>
      <c r="H368" s="6">
        <v>45319</v>
      </c>
      <c r="I368" s="7">
        <v>169000000</v>
      </c>
      <c r="J368" s="7">
        <v>130080300</v>
      </c>
      <c r="K368" s="7">
        <v>14408595.4</v>
      </c>
      <c r="L368" s="7">
        <v>10999260.27999999</v>
      </c>
      <c r="M368" s="7">
        <f>Table1[[#This Row],[Profit (EBIT)]] * (1 - 11%)</f>
        <v>9789341.6491999906</v>
      </c>
      <c r="N368" s="9">
        <f>Table1[[#This Row],[Net Sales Actual]]/Table1[[#This Row],[Net Sales Target]]*100%</f>
        <v>0.76970591715976333</v>
      </c>
      <c r="O368" s="9" t="str">
        <f>IF(Table1[[#This Row],[% Achievement]]&gt;=100%, "Achieved",
 IF(Table1[[#This Row],[% Achievement]]&gt;=50%, "Almost Achieve",
 IF(Table1[[#This Row],[% Achievement]]&gt;=0, "Needs Improvement",
 "Bad")))</f>
        <v>Almost Achieve</v>
      </c>
      <c r="P368" s="7">
        <f>Table1[[#This Row],[Net Sales Actual]] - Table1[[#This Row],[Net Sales Target]]</f>
        <v>-38919700</v>
      </c>
      <c r="Q368" s="7" t="str">
        <f>IF(Table1[[#This Row],[Profit]] &gt; 0, "Profit", "Loss")</f>
        <v>Profit</v>
      </c>
      <c r="R368" s="9">
        <f>Table1[[#This Row],[Salary Cost]]/Table1[[#This Row],[Net Sales Actual]]</f>
        <v>0.11076692935056269</v>
      </c>
      <c r="S368" s="9" t="str">
        <f>IF(Table1[[#This Row],[Salary Ratio]] &lt; 0.15, "Efficient",
 IF(Table1[[#This Row],[Salary Ratio]] &lt;= 0.25, "Needs Attention",
 "Too High"))</f>
        <v>Efficient</v>
      </c>
      <c r="T368" s="9">
        <f>Table1[[#This Row],[Profit (EBIT)]]/Table1[[#This Row],[Net Sales Actual]]</f>
        <v>8.4557463966488319E-2</v>
      </c>
      <c r="U368" s="7" t="str">
        <f>IF(Table1[[#This Row],[Profit Ratio]] &gt; 0.15, "Healthy",
 IF(Table1[[#This Row],[Profit Ratio]] &gt;= 0.05, "Moderate",
 "Low"))</f>
        <v>Moderate</v>
      </c>
      <c r="V368" s="7">
        <f ca="1">DATEDIF(Table1[[#This Row],[Store Open Date]], TODAY(), "d")</f>
        <v>613</v>
      </c>
      <c r="W368" s="7">
        <f ca="1">INT(Table1[[#This Row],[Store Age (Days)]] / 30)</f>
        <v>20</v>
      </c>
      <c r="X368" s="7" t="str">
        <f ca="1">IF(Table1[[#This Row],[Store Age (Months)]] &lt; 12, "&lt;12",
 IF(Table1[[#This Row],[Store Age (Months)]] &lt; 24, "12–24",
 "&gt;24"))</f>
        <v>12–24</v>
      </c>
    </row>
    <row r="369" spans="1:24" x14ac:dyDescent="0.2">
      <c r="A369" s="4">
        <v>1</v>
      </c>
      <c r="B369" s="4" t="str">
        <f t="shared" si="5"/>
        <v>January</v>
      </c>
      <c r="C369" s="1" t="s">
        <v>376</v>
      </c>
      <c r="D369" s="1" t="s">
        <v>1296</v>
      </c>
      <c r="E369" s="1" t="s">
        <v>817</v>
      </c>
      <c r="F369" s="1" t="s">
        <v>910</v>
      </c>
      <c r="G369" s="1" t="s">
        <v>926</v>
      </c>
      <c r="H369" s="6">
        <v>45430</v>
      </c>
      <c r="I369" s="7">
        <v>140000000</v>
      </c>
      <c r="J369" s="7">
        <v>109096600</v>
      </c>
      <c r="K369" s="7">
        <v>12129967.25</v>
      </c>
      <c r="L369" s="7">
        <v>14087216.699999999</v>
      </c>
      <c r="M369" s="7">
        <f>Table1[[#This Row],[Profit (EBIT)]] * (1 - 11%)</f>
        <v>12537622.863</v>
      </c>
      <c r="N369" s="9">
        <f>Table1[[#This Row],[Net Sales Actual]]/Table1[[#This Row],[Net Sales Target]]*100%</f>
        <v>0.77926142857142855</v>
      </c>
      <c r="O369" s="9" t="str">
        <f>IF(Table1[[#This Row],[% Achievement]]&gt;=100%, "Achieved",
 IF(Table1[[#This Row],[% Achievement]]&gt;=50%, "Almost Achieve",
 IF(Table1[[#This Row],[% Achievement]]&gt;=0, "Needs Improvement",
 "Bad")))</f>
        <v>Almost Achieve</v>
      </c>
      <c r="P369" s="7">
        <f>Table1[[#This Row],[Net Sales Actual]] - Table1[[#This Row],[Net Sales Target]]</f>
        <v>-30903400</v>
      </c>
      <c r="Q369" s="7" t="str">
        <f>IF(Table1[[#This Row],[Profit]] &gt; 0, "Profit", "Loss")</f>
        <v>Profit</v>
      </c>
      <c r="R369" s="9">
        <f>Table1[[#This Row],[Salary Cost]]/Table1[[#This Row],[Net Sales Actual]]</f>
        <v>0.11118556627795917</v>
      </c>
      <c r="S369" s="9" t="str">
        <f>IF(Table1[[#This Row],[Salary Ratio]] &lt; 0.15, "Efficient",
 IF(Table1[[#This Row],[Salary Ratio]] &lt;= 0.25, "Needs Attention",
 "Too High"))</f>
        <v>Efficient</v>
      </c>
      <c r="T369" s="9">
        <f>Table1[[#This Row],[Profit (EBIT)]]/Table1[[#This Row],[Net Sales Actual]]</f>
        <v>0.12912608367263506</v>
      </c>
      <c r="U369" s="7" t="str">
        <f>IF(Table1[[#This Row],[Profit Ratio]] &gt; 0.15, "Healthy",
 IF(Table1[[#This Row],[Profit Ratio]] &gt;= 0.05, "Moderate",
 "Low"))</f>
        <v>Moderate</v>
      </c>
      <c r="V369" s="7">
        <f ca="1">DATEDIF(Table1[[#This Row],[Store Open Date]], TODAY(), "d")</f>
        <v>502</v>
      </c>
      <c r="W369" s="7">
        <f ca="1">INT(Table1[[#This Row],[Store Age (Days)]] / 30)</f>
        <v>16</v>
      </c>
      <c r="X369" s="7" t="str">
        <f ca="1">IF(Table1[[#This Row],[Store Age (Months)]] &lt; 12, "&lt;12",
 IF(Table1[[#This Row],[Store Age (Months)]] &lt; 24, "12–24",
 "&gt;24"))</f>
        <v>12–24</v>
      </c>
    </row>
    <row r="370" spans="1:24" x14ac:dyDescent="0.2">
      <c r="A370" s="4">
        <v>1</v>
      </c>
      <c r="B370" s="4" t="str">
        <f t="shared" si="5"/>
        <v>January</v>
      </c>
      <c r="C370" s="1" t="s">
        <v>377</v>
      </c>
      <c r="D370" s="1" t="s">
        <v>1297</v>
      </c>
      <c r="E370" s="1" t="s">
        <v>818</v>
      </c>
      <c r="F370" s="1" t="s">
        <v>911</v>
      </c>
      <c r="G370" s="1" t="s">
        <v>926</v>
      </c>
      <c r="H370" s="6">
        <v>45296</v>
      </c>
      <c r="I370" s="7">
        <v>103000000</v>
      </c>
      <c r="J370" s="7">
        <v>88213800</v>
      </c>
      <c r="K370" s="7">
        <v>10707269.800000001</v>
      </c>
      <c r="L370" s="7">
        <v>-9774891.7799999975</v>
      </c>
      <c r="M370" s="7">
        <f>Table1[[#This Row],[Profit (EBIT)]] * (1 - 11%)</f>
        <v>-8699653.6841999982</v>
      </c>
      <c r="N370" s="9">
        <f>Table1[[#This Row],[Net Sales Actual]]/Table1[[#This Row],[Net Sales Target]]*100%</f>
        <v>0.85644466019417476</v>
      </c>
      <c r="O370" s="9" t="str">
        <f>IF(Table1[[#This Row],[% Achievement]]&gt;=100%, "Achieved",
 IF(Table1[[#This Row],[% Achievement]]&gt;=50%, "Almost Achieve",
 IF(Table1[[#This Row],[% Achievement]]&gt;=0, "Needs Improvement",
 "Bad")))</f>
        <v>Almost Achieve</v>
      </c>
      <c r="P370" s="7">
        <f>Table1[[#This Row],[Net Sales Actual]] - Table1[[#This Row],[Net Sales Target]]</f>
        <v>-14786200</v>
      </c>
      <c r="Q370" s="7" t="str">
        <f>IF(Table1[[#This Row],[Profit]] &gt; 0, "Profit", "Loss")</f>
        <v>Loss</v>
      </c>
      <c r="R370" s="9">
        <f>Table1[[#This Row],[Salary Cost]]/Table1[[#This Row],[Net Sales Actual]]</f>
        <v>0.12137862556652135</v>
      </c>
      <c r="S370" s="9" t="str">
        <f>IF(Table1[[#This Row],[Salary Ratio]] &lt; 0.15, "Efficient",
 IF(Table1[[#This Row],[Salary Ratio]] &lt;= 0.25, "Needs Attention",
 "Too High"))</f>
        <v>Efficient</v>
      </c>
      <c r="T370" s="9">
        <f>Table1[[#This Row],[Profit (EBIT)]]/Table1[[#This Row],[Net Sales Actual]]</f>
        <v>-0.11080909993674457</v>
      </c>
      <c r="U370" s="7" t="str">
        <f>IF(Table1[[#This Row],[Profit Ratio]] &gt; 0.15, "Healthy",
 IF(Table1[[#This Row],[Profit Ratio]] &gt;= 0.05, "Moderate",
 "Low"))</f>
        <v>Low</v>
      </c>
      <c r="V370" s="7">
        <f ca="1">DATEDIF(Table1[[#This Row],[Store Open Date]], TODAY(), "d")</f>
        <v>636</v>
      </c>
      <c r="W370" s="7">
        <f ca="1">INT(Table1[[#This Row],[Store Age (Days)]] / 30)</f>
        <v>21</v>
      </c>
      <c r="X370" s="7" t="str">
        <f ca="1">IF(Table1[[#This Row],[Store Age (Months)]] &lt; 12, "&lt;12",
 IF(Table1[[#This Row],[Store Age (Months)]] &lt; 24, "12–24",
 "&gt;24"))</f>
        <v>12–24</v>
      </c>
    </row>
    <row r="371" spans="1:24" x14ac:dyDescent="0.2">
      <c r="A371" s="4">
        <v>1</v>
      </c>
      <c r="B371" s="4" t="str">
        <f t="shared" si="5"/>
        <v>January</v>
      </c>
      <c r="C371" s="1" t="s">
        <v>378</v>
      </c>
      <c r="D371" s="1" t="s">
        <v>1298</v>
      </c>
      <c r="E371" s="1" t="s">
        <v>819</v>
      </c>
      <c r="F371" s="1" t="s">
        <v>912</v>
      </c>
      <c r="G371" s="1" t="s">
        <v>927</v>
      </c>
      <c r="H371" s="6">
        <v>45192</v>
      </c>
      <c r="I371" s="7">
        <v>121457752</v>
      </c>
      <c r="J371" s="7">
        <v>108088430</v>
      </c>
      <c r="K371" s="7">
        <v>18721799.5</v>
      </c>
      <c r="L371" s="7">
        <v>-19518972.52</v>
      </c>
      <c r="M371" s="7">
        <f>Table1[[#This Row],[Profit (EBIT)]] * (1 - 11%)</f>
        <v>-17371885.542799998</v>
      </c>
      <c r="N371" s="9">
        <f>Table1[[#This Row],[Net Sales Actual]]/Table1[[#This Row],[Net Sales Target]]*100%</f>
        <v>0.88992615308737144</v>
      </c>
      <c r="O371" s="9" t="str">
        <f>IF(Table1[[#This Row],[% Achievement]]&gt;=100%, "Achieved",
 IF(Table1[[#This Row],[% Achievement]]&gt;=50%, "Almost Achieve",
 IF(Table1[[#This Row],[% Achievement]]&gt;=0, "Needs Improvement",
 "Bad")))</f>
        <v>Almost Achieve</v>
      </c>
      <c r="P371" s="7">
        <f>Table1[[#This Row],[Net Sales Actual]] - Table1[[#This Row],[Net Sales Target]]</f>
        <v>-13369322</v>
      </c>
      <c r="Q371" s="7" t="str">
        <f>IF(Table1[[#This Row],[Profit]] &gt; 0, "Profit", "Loss")</f>
        <v>Loss</v>
      </c>
      <c r="R371" s="9">
        <f>Table1[[#This Row],[Salary Cost]]/Table1[[#This Row],[Net Sales Actual]]</f>
        <v>0.17320817315969897</v>
      </c>
      <c r="S371" s="9" t="str">
        <f>IF(Table1[[#This Row],[Salary Ratio]] &lt; 0.15, "Efficient",
 IF(Table1[[#This Row],[Salary Ratio]] &lt;= 0.25, "Needs Attention",
 "Too High"))</f>
        <v>Needs Attention</v>
      </c>
      <c r="T371" s="9">
        <f>Table1[[#This Row],[Profit (EBIT)]]/Table1[[#This Row],[Net Sales Actual]]</f>
        <v>-0.18058336604574607</v>
      </c>
      <c r="U371" s="7" t="str">
        <f>IF(Table1[[#This Row],[Profit Ratio]] &gt; 0.15, "Healthy",
 IF(Table1[[#This Row],[Profit Ratio]] &gt;= 0.05, "Moderate",
 "Low"))</f>
        <v>Low</v>
      </c>
      <c r="V371" s="7">
        <f ca="1">DATEDIF(Table1[[#This Row],[Store Open Date]], TODAY(), "d")</f>
        <v>740</v>
      </c>
      <c r="W371" s="7">
        <f ca="1">INT(Table1[[#This Row],[Store Age (Days)]] / 30)</f>
        <v>24</v>
      </c>
      <c r="X371" s="7" t="str">
        <f ca="1">IF(Table1[[#This Row],[Store Age (Months)]] &lt; 12, "&lt;12",
 IF(Table1[[#This Row],[Store Age (Months)]] &lt; 24, "12–24",
 "&gt;24"))</f>
        <v>&gt;24</v>
      </c>
    </row>
    <row r="372" spans="1:24" x14ac:dyDescent="0.2">
      <c r="A372" s="4">
        <v>1</v>
      </c>
      <c r="B372" s="4" t="str">
        <f t="shared" si="5"/>
        <v>January</v>
      </c>
      <c r="C372" s="1" t="s">
        <v>379</v>
      </c>
      <c r="D372" s="1" t="s">
        <v>1299</v>
      </c>
      <c r="E372" s="1" t="s">
        <v>820</v>
      </c>
      <c r="F372" s="1" t="s">
        <v>912</v>
      </c>
      <c r="G372" s="1" t="s">
        <v>927</v>
      </c>
      <c r="H372" s="6">
        <v>45260</v>
      </c>
      <c r="I372" s="7">
        <v>121250428</v>
      </c>
      <c r="J372" s="7">
        <v>105851550</v>
      </c>
      <c r="K372" s="7">
        <v>18845781.5</v>
      </c>
      <c r="L372" s="7">
        <v>-9884842.7299999967</v>
      </c>
      <c r="M372" s="7">
        <f>Table1[[#This Row],[Profit (EBIT)]] * (1 - 11%)</f>
        <v>-8797510.029699998</v>
      </c>
      <c r="N372" s="9">
        <f>Table1[[#This Row],[Net Sales Actual]]/Table1[[#This Row],[Net Sales Target]]*100%</f>
        <v>0.8729993926289481</v>
      </c>
      <c r="O372" s="9" t="str">
        <f>IF(Table1[[#This Row],[% Achievement]]&gt;=100%, "Achieved",
 IF(Table1[[#This Row],[% Achievement]]&gt;=50%, "Almost Achieve",
 IF(Table1[[#This Row],[% Achievement]]&gt;=0, "Needs Improvement",
 "Bad")))</f>
        <v>Almost Achieve</v>
      </c>
      <c r="P372" s="7">
        <f>Table1[[#This Row],[Net Sales Actual]] - Table1[[#This Row],[Net Sales Target]]</f>
        <v>-15398878</v>
      </c>
      <c r="Q372" s="7" t="str">
        <f>IF(Table1[[#This Row],[Profit]] &gt; 0, "Profit", "Loss")</f>
        <v>Loss</v>
      </c>
      <c r="R372" s="9">
        <f>Table1[[#This Row],[Salary Cost]]/Table1[[#This Row],[Net Sales Actual]]</f>
        <v>0.17803973111399879</v>
      </c>
      <c r="S372" s="9" t="str">
        <f>IF(Table1[[#This Row],[Salary Ratio]] &lt; 0.15, "Efficient",
 IF(Table1[[#This Row],[Salary Ratio]] &lt;= 0.25, "Needs Attention",
 "Too High"))</f>
        <v>Needs Attention</v>
      </c>
      <c r="T372" s="9">
        <f>Table1[[#This Row],[Profit (EBIT)]]/Table1[[#This Row],[Net Sales Actual]]</f>
        <v>-9.3384014971911108E-2</v>
      </c>
      <c r="U372" s="7" t="str">
        <f>IF(Table1[[#This Row],[Profit Ratio]] &gt; 0.15, "Healthy",
 IF(Table1[[#This Row],[Profit Ratio]] &gt;= 0.05, "Moderate",
 "Low"))</f>
        <v>Low</v>
      </c>
      <c r="V372" s="7">
        <f ca="1">DATEDIF(Table1[[#This Row],[Store Open Date]], TODAY(), "d")</f>
        <v>672</v>
      </c>
      <c r="W372" s="7">
        <f ca="1">INT(Table1[[#This Row],[Store Age (Days)]] / 30)</f>
        <v>22</v>
      </c>
      <c r="X372" s="7" t="str">
        <f ca="1">IF(Table1[[#This Row],[Store Age (Months)]] &lt; 12, "&lt;12",
 IF(Table1[[#This Row],[Store Age (Months)]] &lt; 24, "12–24",
 "&gt;24"))</f>
        <v>12–24</v>
      </c>
    </row>
    <row r="373" spans="1:24" x14ac:dyDescent="0.2">
      <c r="A373" s="4">
        <v>1</v>
      </c>
      <c r="B373" s="4" t="str">
        <f t="shared" si="5"/>
        <v>January</v>
      </c>
      <c r="C373" s="1" t="s">
        <v>380</v>
      </c>
      <c r="D373" s="1" t="s">
        <v>1300</v>
      </c>
      <c r="E373" s="1" t="s">
        <v>821</v>
      </c>
      <c r="F373" s="1" t="s">
        <v>912</v>
      </c>
      <c r="G373" s="1" t="s">
        <v>927</v>
      </c>
      <c r="H373" s="6">
        <v>45240</v>
      </c>
      <c r="I373" s="7">
        <v>158292358</v>
      </c>
      <c r="J373" s="7">
        <v>126284350</v>
      </c>
      <c r="K373" s="7">
        <v>16251799.5</v>
      </c>
      <c r="L373" s="7">
        <v>-4019883.5300000031</v>
      </c>
      <c r="M373" s="7">
        <f>Table1[[#This Row],[Profit (EBIT)]] * (1 - 11%)</f>
        <v>-3577696.3417000026</v>
      </c>
      <c r="N373" s="9">
        <f>Table1[[#This Row],[Net Sales Actual]]/Table1[[#This Row],[Net Sales Target]]*100%</f>
        <v>0.79779183022846878</v>
      </c>
      <c r="O373" s="9" t="str">
        <f>IF(Table1[[#This Row],[% Achievement]]&gt;=100%, "Achieved",
 IF(Table1[[#This Row],[% Achievement]]&gt;=50%, "Almost Achieve",
 IF(Table1[[#This Row],[% Achievement]]&gt;=0, "Needs Improvement",
 "Bad")))</f>
        <v>Almost Achieve</v>
      </c>
      <c r="P373" s="7">
        <f>Table1[[#This Row],[Net Sales Actual]] - Table1[[#This Row],[Net Sales Target]]</f>
        <v>-32008008</v>
      </c>
      <c r="Q373" s="7" t="str">
        <f>IF(Table1[[#This Row],[Profit]] &gt; 0, "Profit", "Loss")</f>
        <v>Loss</v>
      </c>
      <c r="R373" s="9">
        <f>Table1[[#This Row],[Salary Cost]]/Table1[[#This Row],[Net Sales Actual]]</f>
        <v>0.1286921103050378</v>
      </c>
      <c r="S373" s="9" t="str">
        <f>IF(Table1[[#This Row],[Salary Ratio]] &lt; 0.15, "Efficient",
 IF(Table1[[#This Row],[Salary Ratio]] &lt;= 0.25, "Needs Attention",
 "Too High"))</f>
        <v>Efficient</v>
      </c>
      <c r="T373" s="9">
        <f>Table1[[#This Row],[Profit (EBIT)]]/Table1[[#This Row],[Net Sales Actual]]</f>
        <v>-3.1832000798198694E-2</v>
      </c>
      <c r="U373" s="7" t="str">
        <f>IF(Table1[[#This Row],[Profit Ratio]] &gt; 0.15, "Healthy",
 IF(Table1[[#This Row],[Profit Ratio]] &gt;= 0.05, "Moderate",
 "Low"))</f>
        <v>Low</v>
      </c>
      <c r="V373" s="7">
        <f ca="1">DATEDIF(Table1[[#This Row],[Store Open Date]], TODAY(), "d")</f>
        <v>692</v>
      </c>
      <c r="W373" s="7">
        <f ca="1">INT(Table1[[#This Row],[Store Age (Days)]] / 30)</f>
        <v>23</v>
      </c>
      <c r="X373" s="7" t="str">
        <f ca="1">IF(Table1[[#This Row],[Store Age (Months)]] &lt; 12, "&lt;12",
 IF(Table1[[#This Row],[Store Age (Months)]] &lt; 24, "12–24",
 "&gt;24"))</f>
        <v>12–24</v>
      </c>
    </row>
    <row r="374" spans="1:24" x14ac:dyDescent="0.2">
      <c r="A374" s="4">
        <v>1</v>
      </c>
      <c r="B374" s="4" t="str">
        <f t="shared" si="5"/>
        <v>January</v>
      </c>
      <c r="C374" s="1" t="s">
        <v>381</v>
      </c>
      <c r="D374" s="1" t="s">
        <v>1301</v>
      </c>
      <c r="E374" s="1" t="s">
        <v>822</v>
      </c>
      <c r="F374" s="1" t="s">
        <v>912</v>
      </c>
      <c r="G374" s="1" t="s">
        <v>927</v>
      </c>
      <c r="H374" s="6">
        <v>45308</v>
      </c>
      <c r="I374" s="7">
        <v>129444536</v>
      </c>
      <c r="J374" s="7">
        <v>110470530</v>
      </c>
      <c r="K374" s="7">
        <v>15348481.609999999</v>
      </c>
      <c r="L374" s="7">
        <v>-20398233.010000002</v>
      </c>
      <c r="M374" s="7">
        <f>Table1[[#This Row],[Profit (EBIT)]] * (1 - 11%)</f>
        <v>-18154427.378900003</v>
      </c>
      <c r="N374" s="9">
        <f>Table1[[#This Row],[Net Sales Actual]]/Table1[[#This Row],[Net Sales Target]]*100%</f>
        <v>0.85341979981294847</v>
      </c>
      <c r="O374" s="9" t="str">
        <f>IF(Table1[[#This Row],[% Achievement]]&gt;=100%, "Achieved",
 IF(Table1[[#This Row],[% Achievement]]&gt;=50%, "Almost Achieve",
 IF(Table1[[#This Row],[% Achievement]]&gt;=0, "Needs Improvement",
 "Bad")))</f>
        <v>Almost Achieve</v>
      </c>
      <c r="P374" s="7">
        <f>Table1[[#This Row],[Net Sales Actual]] - Table1[[#This Row],[Net Sales Target]]</f>
        <v>-18974006</v>
      </c>
      <c r="Q374" s="7" t="str">
        <f>IF(Table1[[#This Row],[Profit]] &gt; 0, "Profit", "Loss")</f>
        <v>Loss</v>
      </c>
      <c r="R374" s="9">
        <f>Table1[[#This Row],[Salary Cost]]/Table1[[#This Row],[Net Sales Actual]]</f>
        <v>0.1389373402119099</v>
      </c>
      <c r="S374" s="9" t="str">
        <f>IF(Table1[[#This Row],[Salary Ratio]] &lt; 0.15, "Efficient",
 IF(Table1[[#This Row],[Salary Ratio]] &lt;= 0.25, "Needs Attention",
 "Too High"))</f>
        <v>Efficient</v>
      </c>
      <c r="T374" s="9">
        <f>Table1[[#This Row],[Profit (EBIT)]]/Table1[[#This Row],[Net Sales Actual]]</f>
        <v>-0.18464863896280756</v>
      </c>
      <c r="U374" s="7" t="str">
        <f>IF(Table1[[#This Row],[Profit Ratio]] &gt; 0.15, "Healthy",
 IF(Table1[[#This Row],[Profit Ratio]] &gt;= 0.05, "Moderate",
 "Low"))</f>
        <v>Low</v>
      </c>
      <c r="V374" s="7">
        <f ca="1">DATEDIF(Table1[[#This Row],[Store Open Date]], TODAY(), "d")</f>
        <v>624</v>
      </c>
      <c r="W374" s="7">
        <f ca="1">INT(Table1[[#This Row],[Store Age (Days)]] / 30)</f>
        <v>20</v>
      </c>
      <c r="X374" s="7" t="str">
        <f ca="1">IF(Table1[[#This Row],[Store Age (Months)]] &lt; 12, "&lt;12",
 IF(Table1[[#This Row],[Store Age (Months)]] &lt; 24, "12–24",
 "&gt;24"))</f>
        <v>12–24</v>
      </c>
    </row>
    <row r="375" spans="1:24" x14ac:dyDescent="0.2">
      <c r="A375" s="4">
        <v>1</v>
      </c>
      <c r="B375" s="4" t="str">
        <f t="shared" si="5"/>
        <v>January</v>
      </c>
      <c r="C375" s="1" t="s">
        <v>382</v>
      </c>
      <c r="D375" s="1" t="s">
        <v>1302</v>
      </c>
      <c r="E375" s="1" t="s">
        <v>823</v>
      </c>
      <c r="F375" s="1" t="s">
        <v>912</v>
      </c>
      <c r="G375" s="1" t="s">
        <v>927</v>
      </c>
      <c r="H375" s="6">
        <v>45236</v>
      </c>
      <c r="I375" s="7">
        <v>136118424</v>
      </c>
      <c r="J375" s="7">
        <v>114883600</v>
      </c>
      <c r="K375" s="7">
        <v>18885781.5</v>
      </c>
      <c r="L375" s="7">
        <v>-17303742.84999999</v>
      </c>
      <c r="M375" s="7">
        <f>Table1[[#This Row],[Profit (EBIT)]] * (1 - 11%)</f>
        <v>-15400331.136499992</v>
      </c>
      <c r="N375" s="9">
        <f>Table1[[#This Row],[Net Sales Actual]]/Table1[[#This Row],[Net Sales Target]]*100%</f>
        <v>0.84399742976747949</v>
      </c>
      <c r="O375" s="9" t="str">
        <f>IF(Table1[[#This Row],[% Achievement]]&gt;=100%, "Achieved",
 IF(Table1[[#This Row],[% Achievement]]&gt;=50%, "Almost Achieve",
 IF(Table1[[#This Row],[% Achievement]]&gt;=0, "Needs Improvement",
 "Bad")))</f>
        <v>Almost Achieve</v>
      </c>
      <c r="P375" s="7">
        <f>Table1[[#This Row],[Net Sales Actual]] - Table1[[#This Row],[Net Sales Target]]</f>
        <v>-21234824</v>
      </c>
      <c r="Q375" s="7" t="str">
        <f>IF(Table1[[#This Row],[Profit]] &gt; 0, "Profit", "Loss")</f>
        <v>Loss</v>
      </c>
      <c r="R375" s="9">
        <f>Table1[[#This Row],[Salary Cost]]/Table1[[#This Row],[Net Sales Actual]]</f>
        <v>0.1643905788119453</v>
      </c>
      <c r="S375" s="9" t="str">
        <f>IF(Table1[[#This Row],[Salary Ratio]] &lt; 0.15, "Efficient",
 IF(Table1[[#This Row],[Salary Ratio]] &lt;= 0.25, "Needs Attention",
 "Too High"))</f>
        <v>Needs Attention</v>
      </c>
      <c r="T375" s="9">
        <f>Table1[[#This Row],[Profit (EBIT)]]/Table1[[#This Row],[Net Sales Actual]]</f>
        <v>-0.15061978254511516</v>
      </c>
      <c r="U375" s="7" t="str">
        <f>IF(Table1[[#This Row],[Profit Ratio]] &gt; 0.15, "Healthy",
 IF(Table1[[#This Row],[Profit Ratio]] &gt;= 0.05, "Moderate",
 "Low"))</f>
        <v>Low</v>
      </c>
      <c r="V375" s="7">
        <f ca="1">DATEDIF(Table1[[#This Row],[Store Open Date]], TODAY(), "d")</f>
        <v>696</v>
      </c>
      <c r="W375" s="7">
        <f ca="1">INT(Table1[[#This Row],[Store Age (Days)]] / 30)</f>
        <v>23</v>
      </c>
      <c r="X375" s="7" t="str">
        <f ca="1">IF(Table1[[#This Row],[Store Age (Months)]] &lt; 12, "&lt;12",
 IF(Table1[[#This Row],[Store Age (Months)]] &lt; 24, "12–24",
 "&gt;24"))</f>
        <v>12–24</v>
      </c>
    </row>
    <row r="376" spans="1:24" x14ac:dyDescent="0.2">
      <c r="A376" s="4">
        <v>1</v>
      </c>
      <c r="B376" s="4" t="str">
        <f t="shared" si="5"/>
        <v>January</v>
      </c>
      <c r="C376" s="1" t="s">
        <v>383</v>
      </c>
      <c r="D376" s="1" t="s">
        <v>1303</v>
      </c>
      <c r="E376" s="1" t="s">
        <v>824</v>
      </c>
      <c r="F376" s="1" t="s">
        <v>912</v>
      </c>
      <c r="G376" s="1" t="s">
        <v>927</v>
      </c>
      <c r="H376" s="6">
        <v>45336</v>
      </c>
      <c r="I376" s="7">
        <v>124227532</v>
      </c>
      <c r="J376" s="7">
        <v>111754150</v>
      </c>
      <c r="K376" s="7">
        <v>16491799.5</v>
      </c>
      <c r="L376" s="7">
        <v>-23272956.839999996</v>
      </c>
      <c r="M376" s="7">
        <f>Table1[[#This Row],[Profit (EBIT)]] * (1 - 11%)</f>
        <v>-20712931.587599996</v>
      </c>
      <c r="N376" s="9">
        <f>Table1[[#This Row],[Net Sales Actual]]/Table1[[#This Row],[Net Sales Target]]*100%</f>
        <v>0.89959245105183283</v>
      </c>
      <c r="O376" s="9" t="str">
        <f>IF(Table1[[#This Row],[% Achievement]]&gt;=100%, "Achieved",
 IF(Table1[[#This Row],[% Achievement]]&gt;=50%, "Almost Achieve",
 IF(Table1[[#This Row],[% Achievement]]&gt;=0, "Needs Improvement",
 "Bad")))</f>
        <v>Almost Achieve</v>
      </c>
      <c r="P376" s="7">
        <f>Table1[[#This Row],[Net Sales Actual]] - Table1[[#This Row],[Net Sales Target]]</f>
        <v>-12473382</v>
      </c>
      <c r="Q376" s="7" t="str">
        <f>IF(Table1[[#This Row],[Profit]] &gt; 0, "Profit", "Loss")</f>
        <v>Loss</v>
      </c>
      <c r="R376" s="9">
        <f>Table1[[#This Row],[Salary Cost]]/Table1[[#This Row],[Net Sales Actual]]</f>
        <v>0.14757214385327078</v>
      </c>
      <c r="S376" s="9" t="str">
        <f>IF(Table1[[#This Row],[Salary Ratio]] &lt; 0.15, "Efficient",
 IF(Table1[[#This Row],[Salary Ratio]] &lt;= 0.25, "Needs Attention",
 "Too High"))</f>
        <v>Efficient</v>
      </c>
      <c r="T376" s="9">
        <f>Table1[[#This Row],[Profit (EBIT)]]/Table1[[#This Row],[Net Sales Actual]]</f>
        <v>-0.20825138789029307</v>
      </c>
      <c r="U376" s="7" t="str">
        <f>IF(Table1[[#This Row],[Profit Ratio]] &gt; 0.15, "Healthy",
 IF(Table1[[#This Row],[Profit Ratio]] &gt;= 0.05, "Moderate",
 "Low"))</f>
        <v>Low</v>
      </c>
      <c r="V376" s="7">
        <f ca="1">DATEDIF(Table1[[#This Row],[Store Open Date]], TODAY(), "d")</f>
        <v>596</v>
      </c>
      <c r="W376" s="7">
        <f ca="1">INT(Table1[[#This Row],[Store Age (Days)]] / 30)</f>
        <v>19</v>
      </c>
      <c r="X376" s="7" t="str">
        <f ca="1">IF(Table1[[#This Row],[Store Age (Months)]] &lt; 12, "&lt;12",
 IF(Table1[[#This Row],[Store Age (Months)]] &lt; 24, "12–24",
 "&gt;24"))</f>
        <v>12–24</v>
      </c>
    </row>
    <row r="377" spans="1:24" x14ac:dyDescent="0.2">
      <c r="A377" s="4">
        <v>1</v>
      </c>
      <c r="B377" s="4" t="str">
        <f t="shared" si="5"/>
        <v>January</v>
      </c>
      <c r="C377" s="1" t="s">
        <v>384</v>
      </c>
      <c r="D377" s="1" t="s">
        <v>1304</v>
      </c>
      <c r="E377" s="1" t="s">
        <v>825</v>
      </c>
      <c r="F377" s="1" t="s">
        <v>912</v>
      </c>
      <c r="G377" s="1" t="s">
        <v>927</v>
      </c>
      <c r="H377" s="6">
        <v>45290</v>
      </c>
      <c r="I377" s="7">
        <v>174858268</v>
      </c>
      <c r="J377" s="7">
        <v>163740200</v>
      </c>
      <c r="K377" s="7">
        <v>19605781.5</v>
      </c>
      <c r="L377" s="7">
        <v>-26709204.07</v>
      </c>
      <c r="M377" s="7">
        <f>Table1[[#This Row],[Profit (EBIT)]] * (1 - 11%)</f>
        <v>-23771191.622299999</v>
      </c>
      <c r="N377" s="9">
        <f>Table1[[#This Row],[Net Sales Actual]]/Table1[[#This Row],[Net Sales Target]]*100%</f>
        <v>0.93641668691354074</v>
      </c>
      <c r="O377" s="9" t="str">
        <f>IF(Table1[[#This Row],[% Achievement]]&gt;=100%, "Achieved",
 IF(Table1[[#This Row],[% Achievement]]&gt;=50%, "Almost Achieve",
 IF(Table1[[#This Row],[% Achievement]]&gt;=0, "Needs Improvement",
 "Bad")))</f>
        <v>Almost Achieve</v>
      </c>
      <c r="P377" s="7">
        <f>Table1[[#This Row],[Net Sales Actual]] - Table1[[#This Row],[Net Sales Target]]</f>
        <v>-11118068</v>
      </c>
      <c r="Q377" s="7" t="str">
        <f>IF(Table1[[#This Row],[Profit]] &gt; 0, "Profit", "Loss")</f>
        <v>Loss</v>
      </c>
      <c r="R377" s="9">
        <f>Table1[[#This Row],[Salary Cost]]/Table1[[#This Row],[Net Sales Actual]]</f>
        <v>0.11973712930605923</v>
      </c>
      <c r="S377" s="9" t="str">
        <f>IF(Table1[[#This Row],[Salary Ratio]] &lt; 0.15, "Efficient",
 IF(Table1[[#This Row],[Salary Ratio]] &lt;= 0.25, "Needs Attention",
 "Too High"))</f>
        <v>Efficient</v>
      </c>
      <c r="T377" s="9">
        <f>Table1[[#This Row],[Profit (EBIT)]]/Table1[[#This Row],[Net Sales Actual]]</f>
        <v>-0.16311940543617268</v>
      </c>
      <c r="U377" s="7" t="str">
        <f>IF(Table1[[#This Row],[Profit Ratio]] &gt; 0.15, "Healthy",
 IF(Table1[[#This Row],[Profit Ratio]] &gt;= 0.05, "Moderate",
 "Low"))</f>
        <v>Low</v>
      </c>
      <c r="V377" s="7">
        <f ca="1">DATEDIF(Table1[[#This Row],[Store Open Date]], TODAY(), "d")</f>
        <v>642</v>
      </c>
      <c r="W377" s="7">
        <f ca="1">INT(Table1[[#This Row],[Store Age (Days)]] / 30)</f>
        <v>21</v>
      </c>
      <c r="X377" s="7" t="str">
        <f ca="1">IF(Table1[[#This Row],[Store Age (Months)]] &lt; 12, "&lt;12",
 IF(Table1[[#This Row],[Store Age (Months)]] &lt; 24, "12–24",
 "&gt;24"))</f>
        <v>12–24</v>
      </c>
    </row>
    <row r="378" spans="1:24" x14ac:dyDescent="0.2">
      <c r="A378" s="4">
        <v>1</v>
      </c>
      <c r="B378" s="4" t="str">
        <f t="shared" si="5"/>
        <v>January</v>
      </c>
      <c r="C378" s="1" t="s">
        <v>385</v>
      </c>
      <c r="D378" s="1" t="s">
        <v>1305</v>
      </c>
      <c r="E378" s="1" t="s">
        <v>826</v>
      </c>
      <c r="F378" s="1" t="s">
        <v>912</v>
      </c>
      <c r="G378" s="1" t="s">
        <v>927</v>
      </c>
      <c r="H378" s="6">
        <v>45334</v>
      </c>
      <c r="I378" s="7">
        <v>93984713</v>
      </c>
      <c r="J378" s="7">
        <v>81902950</v>
      </c>
      <c r="K378" s="7">
        <v>14508481.609999999</v>
      </c>
      <c r="L378" s="7">
        <v>-23855869.86999999</v>
      </c>
      <c r="M378" s="7">
        <f>Table1[[#This Row],[Profit (EBIT)]] * (1 - 11%)</f>
        <v>-21231724.184299991</v>
      </c>
      <c r="N378" s="9">
        <f>Table1[[#This Row],[Net Sales Actual]]/Table1[[#This Row],[Net Sales Target]]*100%</f>
        <v>0.87144970054864135</v>
      </c>
      <c r="O378" s="9" t="str">
        <f>IF(Table1[[#This Row],[% Achievement]]&gt;=100%, "Achieved",
 IF(Table1[[#This Row],[% Achievement]]&gt;=50%, "Almost Achieve",
 IF(Table1[[#This Row],[% Achievement]]&gt;=0, "Needs Improvement",
 "Bad")))</f>
        <v>Almost Achieve</v>
      </c>
      <c r="P378" s="7">
        <f>Table1[[#This Row],[Net Sales Actual]] - Table1[[#This Row],[Net Sales Target]]</f>
        <v>-12081763</v>
      </c>
      <c r="Q378" s="7" t="str">
        <f>IF(Table1[[#This Row],[Profit]] &gt; 0, "Profit", "Loss")</f>
        <v>Loss</v>
      </c>
      <c r="R378" s="9">
        <f>Table1[[#This Row],[Salary Cost]]/Table1[[#This Row],[Net Sales Actual]]</f>
        <v>0.17714235702132827</v>
      </c>
      <c r="S378" s="9" t="str">
        <f>IF(Table1[[#This Row],[Salary Ratio]] &lt; 0.15, "Efficient",
 IF(Table1[[#This Row],[Salary Ratio]] &lt;= 0.25, "Needs Attention",
 "Too High"))</f>
        <v>Needs Attention</v>
      </c>
      <c r="T378" s="9">
        <f>Table1[[#This Row],[Profit (EBIT)]]/Table1[[#This Row],[Net Sales Actual]]</f>
        <v>-0.29126997098395102</v>
      </c>
      <c r="U378" s="7" t="str">
        <f>IF(Table1[[#This Row],[Profit Ratio]] &gt; 0.15, "Healthy",
 IF(Table1[[#This Row],[Profit Ratio]] &gt;= 0.05, "Moderate",
 "Low"))</f>
        <v>Low</v>
      </c>
      <c r="V378" s="7">
        <f ca="1">DATEDIF(Table1[[#This Row],[Store Open Date]], TODAY(), "d")</f>
        <v>598</v>
      </c>
      <c r="W378" s="7">
        <f ca="1">INT(Table1[[#This Row],[Store Age (Days)]] / 30)</f>
        <v>19</v>
      </c>
      <c r="X378" s="7" t="str">
        <f ca="1">IF(Table1[[#This Row],[Store Age (Months)]] &lt; 12, "&lt;12",
 IF(Table1[[#This Row],[Store Age (Months)]] &lt; 24, "12–24",
 "&gt;24"))</f>
        <v>12–24</v>
      </c>
    </row>
    <row r="379" spans="1:24" x14ac:dyDescent="0.2">
      <c r="A379" s="4">
        <v>1</v>
      </c>
      <c r="B379" s="4" t="str">
        <f t="shared" si="5"/>
        <v>January</v>
      </c>
      <c r="C379" s="1" t="s">
        <v>386</v>
      </c>
      <c r="D379" s="1" t="s">
        <v>1306</v>
      </c>
      <c r="E379" s="1" t="s">
        <v>827</v>
      </c>
      <c r="F379" s="1" t="s">
        <v>913</v>
      </c>
      <c r="G379" s="1" t="s">
        <v>927</v>
      </c>
      <c r="H379" s="6">
        <v>45237</v>
      </c>
      <c r="I379" s="7">
        <v>207154480</v>
      </c>
      <c r="J379" s="7">
        <v>187073000</v>
      </c>
      <c r="K379" s="7">
        <v>19592452.82</v>
      </c>
      <c r="L379" s="7">
        <v>33707108.910000019</v>
      </c>
      <c r="M379" s="7">
        <f>Table1[[#This Row],[Profit (EBIT)]] * (1 - 11%)</f>
        <v>29999326.929900017</v>
      </c>
      <c r="N379" s="9">
        <f>Table1[[#This Row],[Net Sales Actual]]/Table1[[#This Row],[Net Sales Target]]*100%</f>
        <v>0.90306036345436502</v>
      </c>
      <c r="O379" s="9" t="str">
        <f>IF(Table1[[#This Row],[% Achievement]]&gt;=100%, "Achieved",
 IF(Table1[[#This Row],[% Achievement]]&gt;=50%, "Almost Achieve",
 IF(Table1[[#This Row],[% Achievement]]&gt;=0, "Needs Improvement",
 "Bad")))</f>
        <v>Almost Achieve</v>
      </c>
      <c r="P379" s="7">
        <f>Table1[[#This Row],[Net Sales Actual]] - Table1[[#This Row],[Net Sales Target]]</f>
        <v>-20081480</v>
      </c>
      <c r="Q379" s="7" t="str">
        <f>IF(Table1[[#This Row],[Profit]] &gt; 0, "Profit", "Loss")</f>
        <v>Profit</v>
      </c>
      <c r="R379" s="9">
        <f>Table1[[#This Row],[Salary Cost]]/Table1[[#This Row],[Net Sales Actual]]</f>
        <v>0.1047315904486484</v>
      </c>
      <c r="S379" s="9" t="str">
        <f>IF(Table1[[#This Row],[Salary Ratio]] &lt; 0.15, "Efficient",
 IF(Table1[[#This Row],[Salary Ratio]] &lt;= 0.25, "Needs Attention",
 "Too High"))</f>
        <v>Efficient</v>
      </c>
      <c r="T379" s="9">
        <f>Table1[[#This Row],[Profit (EBIT)]]/Table1[[#This Row],[Net Sales Actual]]</f>
        <v>0.18018158104055645</v>
      </c>
      <c r="U379" s="7" t="str">
        <f>IF(Table1[[#This Row],[Profit Ratio]] &gt; 0.15, "Healthy",
 IF(Table1[[#This Row],[Profit Ratio]] &gt;= 0.05, "Moderate",
 "Low"))</f>
        <v>Healthy</v>
      </c>
      <c r="V379" s="7">
        <f ca="1">DATEDIF(Table1[[#This Row],[Store Open Date]], TODAY(), "d")</f>
        <v>695</v>
      </c>
      <c r="W379" s="7">
        <f ca="1">INT(Table1[[#This Row],[Store Age (Days)]] / 30)</f>
        <v>23</v>
      </c>
      <c r="X379" s="7" t="str">
        <f ca="1">IF(Table1[[#This Row],[Store Age (Months)]] &lt; 12, "&lt;12",
 IF(Table1[[#This Row],[Store Age (Months)]] &lt; 24, "12–24",
 "&gt;24"))</f>
        <v>12–24</v>
      </c>
    </row>
    <row r="380" spans="1:24" x14ac:dyDescent="0.2">
      <c r="A380" s="4">
        <v>1</v>
      </c>
      <c r="B380" s="4" t="str">
        <f t="shared" si="5"/>
        <v>January</v>
      </c>
      <c r="C380" s="1" t="s">
        <v>387</v>
      </c>
      <c r="D380" s="1" t="s">
        <v>1307</v>
      </c>
      <c r="E380" s="1" t="s">
        <v>828</v>
      </c>
      <c r="F380" s="1" t="s">
        <v>913</v>
      </c>
      <c r="G380" s="1" t="s">
        <v>927</v>
      </c>
      <c r="H380" s="6">
        <v>45273</v>
      </c>
      <c r="I380" s="7">
        <v>215499700</v>
      </c>
      <c r="J380" s="7">
        <v>212306600</v>
      </c>
      <c r="K380" s="7">
        <v>17004014.41</v>
      </c>
      <c r="L380" s="7">
        <v>14863442.750000011</v>
      </c>
      <c r="M380" s="7">
        <f>Table1[[#This Row],[Profit (EBIT)]] * (1 - 11%)</f>
        <v>13228464.047500011</v>
      </c>
      <c r="N380" s="9">
        <f>Table1[[#This Row],[Net Sales Actual]]/Table1[[#This Row],[Net Sales Target]]*100%</f>
        <v>0.98518280999927144</v>
      </c>
      <c r="O380" s="9" t="str">
        <f>IF(Table1[[#This Row],[% Achievement]]&gt;=100%, "Achieved",
 IF(Table1[[#This Row],[% Achievement]]&gt;=50%, "Almost Achieve",
 IF(Table1[[#This Row],[% Achievement]]&gt;=0, "Needs Improvement",
 "Bad")))</f>
        <v>Almost Achieve</v>
      </c>
      <c r="P380" s="7">
        <f>Table1[[#This Row],[Net Sales Actual]] - Table1[[#This Row],[Net Sales Target]]</f>
        <v>-3193100</v>
      </c>
      <c r="Q380" s="7" t="str">
        <f>IF(Table1[[#This Row],[Profit]] &gt; 0, "Profit", "Loss")</f>
        <v>Profit</v>
      </c>
      <c r="R380" s="9">
        <f>Table1[[#This Row],[Salary Cost]]/Table1[[#This Row],[Net Sales Actual]]</f>
        <v>8.0091784287440904E-2</v>
      </c>
      <c r="S380" s="9" t="str">
        <f>IF(Table1[[#This Row],[Salary Ratio]] &lt; 0.15, "Efficient",
 IF(Table1[[#This Row],[Salary Ratio]] &lt;= 0.25, "Needs Attention",
 "Too High"))</f>
        <v>Efficient</v>
      </c>
      <c r="T380" s="9">
        <f>Table1[[#This Row],[Profit (EBIT)]]/Table1[[#This Row],[Net Sales Actual]]</f>
        <v>7.0009329667565734E-2</v>
      </c>
      <c r="U380" s="7" t="str">
        <f>IF(Table1[[#This Row],[Profit Ratio]] &gt; 0.15, "Healthy",
 IF(Table1[[#This Row],[Profit Ratio]] &gt;= 0.05, "Moderate",
 "Low"))</f>
        <v>Moderate</v>
      </c>
      <c r="V380" s="7">
        <f ca="1">DATEDIF(Table1[[#This Row],[Store Open Date]], TODAY(), "d")</f>
        <v>659</v>
      </c>
      <c r="W380" s="7">
        <f ca="1">INT(Table1[[#This Row],[Store Age (Days)]] / 30)</f>
        <v>21</v>
      </c>
      <c r="X380" s="7" t="str">
        <f ca="1">IF(Table1[[#This Row],[Store Age (Months)]] &lt; 12, "&lt;12",
 IF(Table1[[#This Row],[Store Age (Months)]] &lt; 24, "12–24",
 "&gt;24"))</f>
        <v>12–24</v>
      </c>
    </row>
    <row r="381" spans="1:24" x14ac:dyDescent="0.2">
      <c r="A381" s="4">
        <v>1</v>
      </c>
      <c r="B381" s="4" t="str">
        <f t="shared" si="5"/>
        <v>January</v>
      </c>
      <c r="C381" s="1" t="s">
        <v>388</v>
      </c>
      <c r="D381" s="1" t="s">
        <v>1308</v>
      </c>
      <c r="E381" s="1" t="s">
        <v>829</v>
      </c>
      <c r="F381" s="1" t="s">
        <v>913</v>
      </c>
      <c r="G381" s="1" t="s">
        <v>927</v>
      </c>
      <c r="H381" s="6">
        <v>45257</v>
      </c>
      <c r="I381" s="7">
        <v>204407944</v>
      </c>
      <c r="J381" s="7">
        <v>174290000</v>
      </c>
      <c r="K381" s="7">
        <v>15724160.23</v>
      </c>
      <c r="L381" s="7">
        <v>19412763.230000008</v>
      </c>
      <c r="M381" s="7">
        <f>Table1[[#This Row],[Profit (EBIT)]] * (1 - 11%)</f>
        <v>17277359.274700008</v>
      </c>
      <c r="N381" s="9">
        <f>Table1[[#This Row],[Net Sales Actual]]/Table1[[#This Row],[Net Sales Target]]*100%</f>
        <v>0.8526576638332608</v>
      </c>
      <c r="O381" s="9" t="str">
        <f>IF(Table1[[#This Row],[% Achievement]]&gt;=100%, "Achieved",
 IF(Table1[[#This Row],[% Achievement]]&gt;=50%, "Almost Achieve",
 IF(Table1[[#This Row],[% Achievement]]&gt;=0, "Needs Improvement",
 "Bad")))</f>
        <v>Almost Achieve</v>
      </c>
      <c r="P381" s="7">
        <f>Table1[[#This Row],[Net Sales Actual]] - Table1[[#This Row],[Net Sales Target]]</f>
        <v>-30117944</v>
      </c>
      <c r="Q381" s="7" t="str">
        <f>IF(Table1[[#This Row],[Profit]] &gt; 0, "Profit", "Loss")</f>
        <v>Profit</v>
      </c>
      <c r="R381" s="9">
        <f>Table1[[#This Row],[Salary Cost]]/Table1[[#This Row],[Net Sales Actual]]</f>
        <v>9.0218372999024618E-2</v>
      </c>
      <c r="S381" s="9" t="str">
        <f>IF(Table1[[#This Row],[Salary Ratio]] &lt; 0.15, "Efficient",
 IF(Table1[[#This Row],[Salary Ratio]] &lt;= 0.25, "Needs Attention",
 "Too High"))</f>
        <v>Efficient</v>
      </c>
      <c r="T381" s="9">
        <f>Table1[[#This Row],[Profit (EBIT)]]/Table1[[#This Row],[Net Sales Actual]]</f>
        <v>0.11138196815652078</v>
      </c>
      <c r="U381" s="7" t="str">
        <f>IF(Table1[[#This Row],[Profit Ratio]] &gt; 0.15, "Healthy",
 IF(Table1[[#This Row],[Profit Ratio]] &gt;= 0.05, "Moderate",
 "Low"))</f>
        <v>Moderate</v>
      </c>
      <c r="V381" s="7">
        <f ca="1">DATEDIF(Table1[[#This Row],[Store Open Date]], TODAY(), "d")</f>
        <v>675</v>
      </c>
      <c r="W381" s="7">
        <f ca="1">INT(Table1[[#This Row],[Store Age (Days)]] / 30)</f>
        <v>22</v>
      </c>
      <c r="X381" s="7" t="str">
        <f ca="1">IF(Table1[[#This Row],[Store Age (Months)]] &lt; 12, "&lt;12",
 IF(Table1[[#This Row],[Store Age (Months)]] &lt; 24, "12–24",
 "&gt;24"))</f>
        <v>12–24</v>
      </c>
    </row>
    <row r="382" spans="1:24" x14ac:dyDescent="0.2">
      <c r="A382" s="4">
        <v>1</v>
      </c>
      <c r="B382" s="4" t="str">
        <f t="shared" si="5"/>
        <v>January</v>
      </c>
      <c r="C382" s="1" t="s">
        <v>389</v>
      </c>
      <c r="D382" s="1" t="s">
        <v>1309</v>
      </c>
      <c r="E382" s="1" t="s">
        <v>830</v>
      </c>
      <c r="F382" s="1" t="s">
        <v>913</v>
      </c>
      <c r="G382" s="1" t="s">
        <v>927</v>
      </c>
      <c r="H382" s="6">
        <v>45283</v>
      </c>
      <c r="I382" s="7">
        <v>140235472</v>
      </c>
      <c r="J382" s="7">
        <v>132534450</v>
      </c>
      <c r="K382" s="7">
        <v>16660937.689999999</v>
      </c>
      <c r="L382" s="7">
        <v>7589181.9600000046</v>
      </c>
      <c r="M382" s="7">
        <f>Table1[[#This Row],[Profit (EBIT)]] * (1 - 11%)</f>
        <v>6754371.9444000041</v>
      </c>
      <c r="N382" s="9">
        <f>Table1[[#This Row],[Net Sales Actual]]/Table1[[#This Row],[Net Sales Target]]*100%</f>
        <v>0.94508506378471779</v>
      </c>
      <c r="O382" s="9" t="str">
        <f>IF(Table1[[#This Row],[% Achievement]]&gt;=100%, "Achieved",
 IF(Table1[[#This Row],[% Achievement]]&gt;=50%, "Almost Achieve",
 IF(Table1[[#This Row],[% Achievement]]&gt;=0, "Needs Improvement",
 "Bad")))</f>
        <v>Almost Achieve</v>
      </c>
      <c r="P382" s="7">
        <f>Table1[[#This Row],[Net Sales Actual]] - Table1[[#This Row],[Net Sales Target]]</f>
        <v>-7701022</v>
      </c>
      <c r="Q382" s="7" t="str">
        <f>IF(Table1[[#This Row],[Profit]] &gt; 0, "Profit", "Loss")</f>
        <v>Profit</v>
      </c>
      <c r="R382" s="9">
        <f>Table1[[#This Row],[Salary Cost]]/Table1[[#This Row],[Net Sales Actual]]</f>
        <v>0.12571024129952627</v>
      </c>
      <c r="S382" s="9" t="str">
        <f>IF(Table1[[#This Row],[Salary Ratio]] &lt; 0.15, "Efficient",
 IF(Table1[[#This Row],[Salary Ratio]] &lt;= 0.25, "Needs Attention",
 "Too High"))</f>
        <v>Efficient</v>
      </c>
      <c r="T382" s="9">
        <f>Table1[[#This Row],[Profit (EBIT)]]/Table1[[#This Row],[Net Sales Actual]]</f>
        <v>5.7261956872345303E-2</v>
      </c>
      <c r="U382" s="7" t="str">
        <f>IF(Table1[[#This Row],[Profit Ratio]] &gt; 0.15, "Healthy",
 IF(Table1[[#This Row],[Profit Ratio]] &gt;= 0.05, "Moderate",
 "Low"))</f>
        <v>Moderate</v>
      </c>
      <c r="V382" s="7">
        <f ca="1">DATEDIF(Table1[[#This Row],[Store Open Date]], TODAY(), "d")</f>
        <v>649</v>
      </c>
      <c r="W382" s="7">
        <f ca="1">INT(Table1[[#This Row],[Store Age (Days)]] / 30)</f>
        <v>21</v>
      </c>
      <c r="X382" s="7" t="str">
        <f ca="1">IF(Table1[[#This Row],[Store Age (Months)]] &lt; 12, "&lt;12",
 IF(Table1[[#This Row],[Store Age (Months)]] &lt; 24, "12–24",
 "&gt;24"))</f>
        <v>12–24</v>
      </c>
    </row>
    <row r="383" spans="1:24" x14ac:dyDescent="0.2">
      <c r="A383" s="4">
        <v>1</v>
      </c>
      <c r="B383" s="4" t="str">
        <f t="shared" si="5"/>
        <v>January</v>
      </c>
      <c r="C383" s="1" t="s">
        <v>390</v>
      </c>
      <c r="D383" s="1" t="s">
        <v>1310</v>
      </c>
      <c r="E383" s="1" t="s">
        <v>831</v>
      </c>
      <c r="F383" s="1" t="s">
        <v>913</v>
      </c>
      <c r="G383" s="1" t="s">
        <v>927</v>
      </c>
      <c r="H383" s="6">
        <v>45223</v>
      </c>
      <c r="I383" s="7">
        <v>206427749</v>
      </c>
      <c r="J383" s="7">
        <v>198680790</v>
      </c>
      <c r="K383" s="7">
        <v>20136613.940000001</v>
      </c>
      <c r="L383" s="7">
        <v>-1173634.429999996</v>
      </c>
      <c r="M383" s="7">
        <f>Table1[[#This Row],[Profit (EBIT)]] * (1 - 11%)</f>
        <v>-1044534.6426999965</v>
      </c>
      <c r="N383" s="9">
        <f>Table1[[#This Row],[Net Sales Actual]]/Table1[[#This Row],[Net Sales Target]]*100%</f>
        <v>0.96247132937539326</v>
      </c>
      <c r="O383" s="9" t="str">
        <f>IF(Table1[[#This Row],[% Achievement]]&gt;=100%, "Achieved",
 IF(Table1[[#This Row],[% Achievement]]&gt;=50%, "Almost Achieve",
 IF(Table1[[#This Row],[% Achievement]]&gt;=0, "Needs Improvement",
 "Bad")))</f>
        <v>Almost Achieve</v>
      </c>
      <c r="P383" s="7">
        <f>Table1[[#This Row],[Net Sales Actual]] - Table1[[#This Row],[Net Sales Target]]</f>
        <v>-7746959</v>
      </c>
      <c r="Q383" s="7" t="str">
        <f>IF(Table1[[#This Row],[Profit]] &gt; 0, "Profit", "Loss")</f>
        <v>Loss</v>
      </c>
      <c r="R383" s="9">
        <f>Table1[[#This Row],[Salary Cost]]/Table1[[#This Row],[Net Sales Actual]]</f>
        <v>0.10135158985425818</v>
      </c>
      <c r="S383" s="9" t="str">
        <f>IF(Table1[[#This Row],[Salary Ratio]] &lt; 0.15, "Efficient",
 IF(Table1[[#This Row],[Salary Ratio]] &lt;= 0.25, "Needs Attention",
 "Too High"))</f>
        <v>Efficient</v>
      </c>
      <c r="T383" s="9">
        <f>Table1[[#This Row],[Profit (EBIT)]]/Table1[[#This Row],[Net Sales Actual]]</f>
        <v>-5.907135913844494E-3</v>
      </c>
      <c r="U383" s="7" t="str">
        <f>IF(Table1[[#This Row],[Profit Ratio]] &gt; 0.15, "Healthy",
 IF(Table1[[#This Row],[Profit Ratio]] &gt;= 0.05, "Moderate",
 "Low"))</f>
        <v>Low</v>
      </c>
      <c r="V383" s="7">
        <f ca="1">DATEDIF(Table1[[#This Row],[Store Open Date]], TODAY(), "d")</f>
        <v>709</v>
      </c>
      <c r="W383" s="7">
        <f ca="1">INT(Table1[[#This Row],[Store Age (Days)]] / 30)</f>
        <v>23</v>
      </c>
      <c r="X383" s="7" t="str">
        <f ca="1">IF(Table1[[#This Row],[Store Age (Months)]] &lt; 12, "&lt;12",
 IF(Table1[[#This Row],[Store Age (Months)]] &lt; 24, "12–24",
 "&gt;24"))</f>
        <v>12–24</v>
      </c>
    </row>
    <row r="384" spans="1:24" x14ac:dyDescent="0.2">
      <c r="A384" s="4">
        <v>1</v>
      </c>
      <c r="B384" s="4" t="str">
        <f t="shared" si="5"/>
        <v>January</v>
      </c>
      <c r="C384" s="1" t="s">
        <v>391</v>
      </c>
      <c r="D384" s="1" t="s">
        <v>1311</v>
      </c>
      <c r="E384" s="1" t="s">
        <v>832</v>
      </c>
      <c r="F384" s="1" t="s">
        <v>913</v>
      </c>
      <c r="G384" s="1" t="s">
        <v>927</v>
      </c>
      <c r="H384" s="6">
        <v>45327</v>
      </c>
      <c r="I384" s="7">
        <v>211178604</v>
      </c>
      <c r="J384" s="7">
        <v>129492650</v>
      </c>
      <c r="K384" s="7">
        <v>18105113.940000001</v>
      </c>
      <c r="L384" s="7">
        <v>4622333.9700000063</v>
      </c>
      <c r="M384" s="7">
        <f>Table1[[#This Row],[Profit (EBIT)]] * (1 - 11%)</f>
        <v>4113877.2333000056</v>
      </c>
      <c r="N384" s="9">
        <f>Table1[[#This Row],[Net Sales Actual]]/Table1[[#This Row],[Net Sales Target]]*100%</f>
        <v>0.61319019799941477</v>
      </c>
      <c r="O384" s="9" t="str">
        <f>IF(Table1[[#This Row],[% Achievement]]&gt;=100%, "Achieved",
 IF(Table1[[#This Row],[% Achievement]]&gt;=50%, "Almost Achieve",
 IF(Table1[[#This Row],[% Achievement]]&gt;=0, "Needs Improvement",
 "Bad")))</f>
        <v>Almost Achieve</v>
      </c>
      <c r="P384" s="7">
        <f>Table1[[#This Row],[Net Sales Actual]] - Table1[[#This Row],[Net Sales Target]]</f>
        <v>-81685954</v>
      </c>
      <c r="Q384" s="7" t="str">
        <f>IF(Table1[[#This Row],[Profit]] &gt; 0, "Profit", "Loss")</f>
        <v>Profit</v>
      </c>
      <c r="R384" s="9">
        <f>Table1[[#This Row],[Salary Cost]]/Table1[[#This Row],[Net Sales Actual]]</f>
        <v>0.13981576514188257</v>
      </c>
      <c r="S384" s="9" t="str">
        <f>IF(Table1[[#This Row],[Salary Ratio]] &lt; 0.15, "Efficient",
 IF(Table1[[#This Row],[Salary Ratio]] &lt;= 0.25, "Needs Attention",
 "Too High"))</f>
        <v>Efficient</v>
      </c>
      <c r="T384" s="9">
        <f>Table1[[#This Row],[Profit (EBIT)]]/Table1[[#This Row],[Net Sales Actual]]</f>
        <v>3.5695724583596107E-2</v>
      </c>
      <c r="U384" s="7" t="str">
        <f>IF(Table1[[#This Row],[Profit Ratio]] &gt; 0.15, "Healthy",
 IF(Table1[[#This Row],[Profit Ratio]] &gt;= 0.05, "Moderate",
 "Low"))</f>
        <v>Low</v>
      </c>
      <c r="V384" s="7">
        <f ca="1">DATEDIF(Table1[[#This Row],[Store Open Date]], TODAY(), "d")</f>
        <v>605</v>
      </c>
      <c r="W384" s="7">
        <f ca="1">INT(Table1[[#This Row],[Store Age (Days)]] / 30)</f>
        <v>20</v>
      </c>
      <c r="X384" s="7" t="str">
        <f ca="1">IF(Table1[[#This Row],[Store Age (Months)]] &lt; 12, "&lt;12",
 IF(Table1[[#This Row],[Store Age (Months)]] &lt; 24, "12–24",
 "&gt;24"))</f>
        <v>12–24</v>
      </c>
    </row>
    <row r="385" spans="1:24" x14ac:dyDescent="0.2">
      <c r="A385" s="4">
        <v>1</v>
      </c>
      <c r="B385" s="4" t="str">
        <f t="shared" si="5"/>
        <v>January</v>
      </c>
      <c r="C385" s="1" t="s">
        <v>392</v>
      </c>
      <c r="D385" s="1" t="s">
        <v>1312</v>
      </c>
      <c r="E385" s="1" t="s">
        <v>833</v>
      </c>
      <c r="F385" s="1" t="s">
        <v>913</v>
      </c>
      <c r="G385" s="1" t="s">
        <v>927</v>
      </c>
      <c r="H385" s="6">
        <v>45315</v>
      </c>
      <c r="I385" s="7">
        <v>218972232</v>
      </c>
      <c r="J385" s="7">
        <v>197129400</v>
      </c>
      <c r="K385" s="7">
        <v>16729367.119999999</v>
      </c>
      <c r="L385" s="7">
        <v>19855733.380000025</v>
      </c>
      <c r="M385" s="7">
        <f>Table1[[#This Row],[Profit (EBIT)]] * (1 - 11%)</f>
        <v>17671602.708200023</v>
      </c>
      <c r="N385" s="9">
        <f>Table1[[#This Row],[Net Sales Actual]]/Table1[[#This Row],[Net Sales Target]]*100%</f>
        <v>0.90024839313872451</v>
      </c>
      <c r="O385" s="9" t="str">
        <f>IF(Table1[[#This Row],[% Achievement]]&gt;=100%, "Achieved",
 IF(Table1[[#This Row],[% Achievement]]&gt;=50%, "Almost Achieve",
 IF(Table1[[#This Row],[% Achievement]]&gt;=0, "Needs Improvement",
 "Bad")))</f>
        <v>Almost Achieve</v>
      </c>
      <c r="P385" s="7">
        <f>Table1[[#This Row],[Net Sales Actual]] - Table1[[#This Row],[Net Sales Target]]</f>
        <v>-21842832</v>
      </c>
      <c r="Q385" s="7" t="str">
        <f>IF(Table1[[#This Row],[Profit]] &gt; 0, "Profit", "Loss")</f>
        <v>Profit</v>
      </c>
      <c r="R385" s="9">
        <f>Table1[[#This Row],[Salary Cost]]/Table1[[#This Row],[Net Sales Actual]]</f>
        <v>8.4864901531684259E-2</v>
      </c>
      <c r="S385" s="9" t="str">
        <f>IF(Table1[[#This Row],[Salary Ratio]] &lt; 0.15, "Efficient",
 IF(Table1[[#This Row],[Salary Ratio]] &lt;= 0.25, "Needs Attention",
 "Too High"))</f>
        <v>Efficient</v>
      </c>
      <c r="T385" s="9">
        <f>Table1[[#This Row],[Profit (EBIT)]]/Table1[[#This Row],[Net Sales Actual]]</f>
        <v>0.10072436369207244</v>
      </c>
      <c r="U385" s="7" t="str">
        <f>IF(Table1[[#This Row],[Profit Ratio]] &gt; 0.15, "Healthy",
 IF(Table1[[#This Row],[Profit Ratio]] &gt;= 0.05, "Moderate",
 "Low"))</f>
        <v>Moderate</v>
      </c>
      <c r="V385" s="7">
        <f ca="1">DATEDIF(Table1[[#This Row],[Store Open Date]], TODAY(), "d")</f>
        <v>617</v>
      </c>
      <c r="W385" s="7">
        <f ca="1">INT(Table1[[#This Row],[Store Age (Days)]] / 30)</f>
        <v>20</v>
      </c>
      <c r="X385" s="7" t="str">
        <f ca="1">IF(Table1[[#This Row],[Store Age (Months)]] &lt; 12, "&lt;12",
 IF(Table1[[#This Row],[Store Age (Months)]] &lt; 24, "12–24",
 "&gt;24"))</f>
        <v>12–24</v>
      </c>
    </row>
    <row r="386" spans="1:24" x14ac:dyDescent="0.2">
      <c r="A386" s="4">
        <v>1</v>
      </c>
      <c r="B386" s="4" t="str">
        <f t="shared" si="5"/>
        <v>January</v>
      </c>
      <c r="C386" s="1" t="s">
        <v>393</v>
      </c>
      <c r="D386" s="1" t="s">
        <v>1313</v>
      </c>
      <c r="E386" s="1" t="s">
        <v>834</v>
      </c>
      <c r="F386" s="1" t="s">
        <v>913</v>
      </c>
      <c r="G386" s="1" t="s">
        <v>927</v>
      </c>
      <c r="H386" s="6">
        <v>45341</v>
      </c>
      <c r="I386" s="7">
        <v>68673465</v>
      </c>
      <c r="J386" s="7">
        <v>53878000</v>
      </c>
      <c r="K386" s="7">
        <v>6009620.9900000002</v>
      </c>
      <c r="L386" s="7">
        <v>-824402.6800000025</v>
      </c>
      <c r="M386" s="7">
        <f>Table1[[#This Row],[Profit (EBIT)]] * (1 - 11%)</f>
        <v>-733718.38520000223</v>
      </c>
      <c r="N386" s="9">
        <f>Table1[[#This Row],[Net Sales Actual]]/Table1[[#This Row],[Net Sales Target]]*100%</f>
        <v>0.78455339336671015</v>
      </c>
      <c r="O386" s="9" t="str">
        <f>IF(Table1[[#This Row],[% Achievement]]&gt;=100%, "Achieved",
 IF(Table1[[#This Row],[% Achievement]]&gt;=50%, "Almost Achieve",
 IF(Table1[[#This Row],[% Achievement]]&gt;=0, "Needs Improvement",
 "Bad")))</f>
        <v>Almost Achieve</v>
      </c>
      <c r="P386" s="7">
        <f>Table1[[#This Row],[Net Sales Actual]] - Table1[[#This Row],[Net Sales Target]]</f>
        <v>-14795465</v>
      </c>
      <c r="Q386" s="7" t="str">
        <f>IF(Table1[[#This Row],[Profit]] &gt; 0, "Profit", "Loss")</f>
        <v>Loss</v>
      </c>
      <c r="R386" s="9">
        <f>Table1[[#This Row],[Salary Cost]]/Table1[[#This Row],[Net Sales Actual]]</f>
        <v>0.11154127825828725</v>
      </c>
      <c r="S386" s="9" t="str">
        <f>IF(Table1[[#This Row],[Salary Ratio]] &lt; 0.15, "Efficient",
 IF(Table1[[#This Row],[Salary Ratio]] &lt;= 0.25, "Needs Attention",
 "Too High"))</f>
        <v>Efficient</v>
      </c>
      <c r="T386" s="9">
        <f>Table1[[#This Row],[Profit (EBIT)]]/Table1[[#This Row],[Net Sales Actual]]</f>
        <v>-1.5301285868072358E-2</v>
      </c>
      <c r="U386" s="7" t="str">
        <f>IF(Table1[[#This Row],[Profit Ratio]] &gt; 0.15, "Healthy",
 IF(Table1[[#This Row],[Profit Ratio]] &gt;= 0.05, "Moderate",
 "Low"))</f>
        <v>Low</v>
      </c>
      <c r="V386" s="7">
        <f ca="1">DATEDIF(Table1[[#This Row],[Store Open Date]], TODAY(), "d")</f>
        <v>591</v>
      </c>
      <c r="W386" s="7">
        <f ca="1">INT(Table1[[#This Row],[Store Age (Days)]] / 30)</f>
        <v>19</v>
      </c>
      <c r="X386" s="7" t="str">
        <f ca="1">IF(Table1[[#This Row],[Store Age (Months)]] &lt; 12, "&lt;12",
 IF(Table1[[#This Row],[Store Age (Months)]] &lt; 24, "12–24",
 "&gt;24"))</f>
        <v>12–24</v>
      </c>
    </row>
    <row r="387" spans="1:24" x14ac:dyDescent="0.2">
      <c r="A387" s="4">
        <v>1</v>
      </c>
      <c r="B387" s="4" t="str">
        <f t="shared" ref="B387:B450" si="6">TEXT(DATE(2024, A387, 1), "mmmm")</f>
        <v>January</v>
      </c>
      <c r="C387" s="1" t="s">
        <v>394</v>
      </c>
      <c r="D387" s="1" t="s">
        <v>1314</v>
      </c>
      <c r="E387" s="1" t="s">
        <v>835</v>
      </c>
      <c r="F387" s="1" t="s">
        <v>913</v>
      </c>
      <c r="G387" s="1" t="s">
        <v>927</v>
      </c>
      <c r="H387" s="6">
        <v>45198</v>
      </c>
      <c r="I387" s="7">
        <v>115930828</v>
      </c>
      <c r="J387" s="7">
        <v>119469700</v>
      </c>
      <c r="K387" s="7">
        <v>14362500</v>
      </c>
      <c r="L387" s="7">
        <v>4406711.4700000044</v>
      </c>
      <c r="M387" s="7">
        <f>Table1[[#This Row],[Profit (EBIT)]] * (1 - 11%)</f>
        <v>3921973.2083000038</v>
      </c>
      <c r="N387" s="9">
        <f>Table1[[#This Row],[Net Sales Actual]]/Table1[[#This Row],[Net Sales Target]]*100%</f>
        <v>1.0305257200440248</v>
      </c>
      <c r="O387" s="9" t="str">
        <f>IF(Table1[[#This Row],[% Achievement]]&gt;=100%, "Achieved",
 IF(Table1[[#This Row],[% Achievement]]&gt;=50%, "Almost Achieve",
 IF(Table1[[#This Row],[% Achievement]]&gt;=0, "Needs Improvement",
 "Bad")))</f>
        <v>Achieved</v>
      </c>
      <c r="P387" s="7">
        <f>Table1[[#This Row],[Net Sales Actual]] - Table1[[#This Row],[Net Sales Target]]</f>
        <v>3538872</v>
      </c>
      <c r="Q387" s="7" t="str">
        <f>IF(Table1[[#This Row],[Profit]] &gt; 0, "Profit", "Loss")</f>
        <v>Profit</v>
      </c>
      <c r="R387" s="9">
        <f>Table1[[#This Row],[Salary Cost]]/Table1[[#This Row],[Net Sales Actual]]</f>
        <v>0.12021876676680364</v>
      </c>
      <c r="S387" s="9" t="str">
        <f>IF(Table1[[#This Row],[Salary Ratio]] &lt; 0.15, "Efficient",
 IF(Table1[[#This Row],[Salary Ratio]] &lt;= 0.25, "Needs Attention",
 "Too High"))</f>
        <v>Efficient</v>
      </c>
      <c r="T387" s="9">
        <f>Table1[[#This Row],[Profit (EBIT)]]/Table1[[#This Row],[Net Sales Actual]]</f>
        <v>3.6885599193770505E-2</v>
      </c>
      <c r="U387" s="7" t="str">
        <f>IF(Table1[[#This Row],[Profit Ratio]] &gt; 0.15, "Healthy",
 IF(Table1[[#This Row],[Profit Ratio]] &gt;= 0.05, "Moderate",
 "Low"))</f>
        <v>Low</v>
      </c>
      <c r="V387" s="7">
        <f ca="1">DATEDIF(Table1[[#This Row],[Store Open Date]], TODAY(), "d")</f>
        <v>734</v>
      </c>
      <c r="W387" s="7">
        <f ca="1">INT(Table1[[#This Row],[Store Age (Days)]] / 30)</f>
        <v>24</v>
      </c>
      <c r="X387" s="7" t="str">
        <f ca="1">IF(Table1[[#This Row],[Store Age (Months)]] &lt; 12, "&lt;12",
 IF(Table1[[#This Row],[Store Age (Months)]] &lt; 24, "12–24",
 "&gt;24"))</f>
        <v>&gt;24</v>
      </c>
    </row>
    <row r="388" spans="1:24" x14ac:dyDescent="0.2">
      <c r="A388" s="4">
        <v>1</v>
      </c>
      <c r="B388" s="4" t="str">
        <f t="shared" si="6"/>
        <v>January</v>
      </c>
      <c r="C388" s="1" t="s">
        <v>395</v>
      </c>
      <c r="D388" s="1" t="s">
        <v>1315</v>
      </c>
      <c r="E388" s="1" t="s">
        <v>836</v>
      </c>
      <c r="F388" s="1" t="s">
        <v>913</v>
      </c>
      <c r="G388" s="1" t="s">
        <v>927</v>
      </c>
      <c r="H388" s="6">
        <v>45257</v>
      </c>
      <c r="I388" s="7">
        <v>174567640</v>
      </c>
      <c r="J388" s="7">
        <v>169985700</v>
      </c>
      <c r="K388" s="7">
        <v>18447021.02</v>
      </c>
      <c r="L388" s="7">
        <v>33694107.380000032</v>
      </c>
      <c r="M388" s="7">
        <f>Table1[[#This Row],[Profit (EBIT)]] * (1 - 11%)</f>
        <v>29987755.568200029</v>
      </c>
      <c r="N388" s="9">
        <f>Table1[[#This Row],[Net Sales Actual]]/Table1[[#This Row],[Net Sales Target]]*100%</f>
        <v>0.97375263823237801</v>
      </c>
      <c r="O388" s="9" t="str">
        <f>IF(Table1[[#This Row],[% Achievement]]&gt;=100%, "Achieved",
 IF(Table1[[#This Row],[% Achievement]]&gt;=50%, "Almost Achieve",
 IF(Table1[[#This Row],[% Achievement]]&gt;=0, "Needs Improvement",
 "Bad")))</f>
        <v>Almost Achieve</v>
      </c>
      <c r="P388" s="7">
        <f>Table1[[#This Row],[Net Sales Actual]] - Table1[[#This Row],[Net Sales Target]]</f>
        <v>-4581940</v>
      </c>
      <c r="Q388" s="7" t="str">
        <f>IF(Table1[[#This Row],[Profit]] &gt; 0, "Profit", "Loss")</f>
        <v>Profit</v>
      </c>
      <c r="R388" s="9">
        <f>Table1[[#This Row],[Salary Cost]]/Table1[[#This Row],[Net Sales Actual]]</f>
        <v>0.10852101688553802</v>
      </c>
      <c r="S388" s="9" t="str">
        <f>IF(Table1[[#This Row],[Salary Ratio]] &lt; 0.15, "Efficient",
 IF(Table1[[#This Row],[Salary Ratio]] &lt;= 0.25, "Needs Attention",
 "Too High"))</f>
        <v>Efficient</v>
      </c>
      <c r="T388" s="9">
        <f>Table1[[#This Row],[Profit (EBIT)]]/Table1[[#This Row],[Net Sales Actual]]</f>
        <v>0.1982173052203805</v>
      </c>
      <c r="U388" s="7" t="str">
        <f>IF(Table1[[#This Row],[Profit Ratio]] &gt; 0.15, "Healthy",
 IF(Table1[[#This Row],[Profit Ratio]] &gt;= 0.05, "Moderate",
 "Low"))</f>
        <v>Healthy</v>
      </c>
      <c r="V388" s="7">
        <f ca="1">DATEDIF(Table1[[#This Row],[Store Open Date]], TODAY(), "d")</f>
        <v>675</v>
      </c>
      <c r="W388" s="7">
        <f ca="1">INT(Table1[[#This Row],[Store Age (Days)]] / 30)</f>
        <v>22</v>
      </c>
      <c r="X388" s="7" t="str">
        <f ca="1">IF(Table1[[#This Row],[Store Age (Months)]] &lt; 12, "&lt;12",
 IF(Table1[[#This Row],[Store Age (Months)]] &lt; 24, "12–24",
 "&gt;24"))</f>
        <v>12–24</v>
      </c>
    </row>
    <row r="389" spans="1:24" x14ac:dyDescent="0.2">
      <c r="A389" s="4">
        <v>1</v>
      </c>
      <c r="B389" s="4" t="str">
        <f t="shared" si="6"/>
        <v>January</v>
      </c>
      <c r="C389" s="1" t="s">
        <v>396</v>
      </c>
      <c r="D389" s="1" t="s">
        <v>1316</v>
      </c>
      <c r="E389" s="1" t="s">
        <v>837</v>
      </c>
      <c r="F389" s="1" t="s">
        <v>913</v>
      </c>
      <c r="G389" s="1" t="s">
        <v>927</v>
      </c>
      <c r="H389" s="6">
        <v>45283</v>
      </c>
      <c r="I389" s="7">
        <v>82501493</v>
      </c>
      <c r="J389" s="7">
        <v>72294700</v>
      </c>
      <c r="K389" s="7">
        <v>7281279.0800000001</v>
      </c>
      <c r="L389" s="7">
        <v>-698470.73000000045</v>
      </c>
      <c r="M389" s="7">
        <f>Table1[[#This Row],[Profit (EBIT)]] * (1 - 11%)</f>
        <v>-621638.94970000046</v>
      </c>
      <c r="N389" s="9">
        <f>Table1[[#This Row],[Net Sales Actual]]/Table1[[#This Row],[Net Sales Target]]*100%</f>
        <v>0.8762835358627995</v>
      </c>
      <c r="O389" s="9" t="str">
        <f>IF(Table1[[#This Row],[% Achievement]]&gt;=100%, "Achieved",
 IF(Table1[[#This Row],[% Achievement]]&gt;=50%, "Almost Achieve",
 IF(Table1[[#This Row],[% Achievement]]&gt;=0, "Needs Improvement",
 "Bad")))</f>
        <v>Almost Achieve</v>
      </c>
      <c r="P389" s="7">
        <f>Table1[[#This Row],[Net Sales Actual]] - Table1[[#This Row],[Net Sales Target]]</f>
        <v>-10206793</v>
      </c>
      <c r="Q389" s="7" t="str">
        <f>IF(Table1[[#This Row],[Profit]] &gt; 0, "Profit", "Loss")</f>
        <v>Loss</v>
      </c>
      <c r="R389" s="9">
        <f>Table1[[#This Row],[Salary Cost]]/Table1[[#This Row],[Net Sales Actual]]</f>
        <v>0.1007166373191949</v>
      </c>
      <c r="S389" s="9" t="str">
        <f>IF(Table1[[#This Row],[Salary Ratio]] &lt; 0.15, "Efficient",
 IF(Table1[[#This Row],[Salary Ratio]] &lt;= 0.25, "Needs Attention",
 "Too High"))</f>
        <v>Efficient</v>
      </c>
      <c r="T389" s="9">
        <f>Table1[[#This Row],[Profit (EBIT)]]/Table1[[#This Row],[Net Sales Actual]]</f>
        <v>-9.6614375604297479E-3</v>
      </c>
      <c r="U389" s="7" t="str">
        <f>IF(Table1[[#This Row],[Profit Ratio]] &gt; 0.15, "Healthy",
 IF(Table1[[#This Row],[Profit Ratio]] &gt;= 0.05, "Moderate",
 "Low"))</f>
        <v>Low</v>
      </c>
      <c r="V389" s="7">
        <f ca="1">DATEDIF(Table1[[#This Row],[Store Open Date]], TODAY(), "d")</f>
        <v>649</v>
      </c>
      <c r="W389" s="7">
        <f ca="1">INT(Table1[[#This Row],[Store Age (Days)]] / 30)</f>
        <v>21</v>
      </c>
      <c r="X389" s="7" t="str">
        <f ca="1">IF(Table1[[#This Row],[Store Age (Months)]] &lt; 12, "&lt;12",
 IF(Table1[[#This Row],[Store Age (Months)]] &lt; 24, "12–24",
 "&gt;24"))</f>
        <v>12–24</v>
      </c>
    </row>
    <row r="390" spans="1:24" x14ac:dyDescent="0.2">
      <c r="A390" s="4">
        <v>1</v>
      </c>
      <c r="B390" s="4" t="str">
        <f t="shared" si="6"/>
        <v>January</v>
      </c>
      <c r="C390" s="1" t="s">
        <v>397</v>
      </c>
      <c r="D390" s="1" t="s">
        <v>1317</v>
      </c>
      <c r="E390" s="1" t="s">
        <v>838</v>
      </c>
      <c r="F390" s="1" t="s">
        <v>914</v>
      </c>
      <c r="G390" s="1" t="s">
        <v>927</v>
      </c>
      <c r="H390" s="6">
        <v>45519</v>
      </c>
      <c r="I390" s="7">
        <v>152629256</v>
      </c>
      <c r="J390" s="7">
        <v>119637100</v>
      </c>
      <c r="K390" s="7">
        <v>14542595.220000001</v>
      </c>
      <c r="L390" s="7">
        <v>4426351.4800000135</v>
      </c>
      <c r="M390" s="7">
        <f>Table1[[#This Row],[Profit (EBIT)]] * (1 - 11%)</f>
        <v>3939452.817200012</v>
      </c>
      <c r="N390" s="9">
        <f>Table1[[#This Row],[Net Sales Actual]]/Table1[[#This Row],[Net Sales Target]]*100%</f>
        <v>0.78384120538463475</v>
      </c>
      <c r="O390" s="9" t="str">
        <f>IF(Table1[[#This Row],[% Achievement]]&gt;=100%, "Achieved",
 IF(Table1[[#This Row],[% Achievement]]&gt;=50%, "Almost Achieve",
 IF(Table1[[#This Row],[% Achievement]]&gt;=0, "Needs Improvement",
 "Bad")))</f>
        <v>Almost Achieve</v>
      </c>
      <c r="P390" s="7">
        <f>Table1[[#This Row],[Net Sales Actual]] - Table1[[#This Row],[Net Sales Target]]</f>
        <v>-32992156</v>
      </c>
      <c r="Q390" s="7" t="str">
        <f>IF(Table1[[#This Row],[Profit]] &gt; 0, "Profit", "Loss")</f>
        <v>Profit</v>
      </c>
      <c r="R390" s="9">
        <f>Table1[[#This Row],[Salary Cost]]/Table1[[#This Row],[Net Sales Actual]]</f>
        <v>0.12155589879727945</v>
      </c>
      <c r="S390" s="9" t="str">
        <f>IF(Table1[[#This Row],[Salary Ratio]] &lt; 0.15, "Efficient",
 IF(Table1[[#This Row],[Salary Ratio]] &lt;= 0.25, "Needs Attention",
 "Too High"))</f>
        <v>Efficient</v>
      </c>
      <c r="T390" s="9">
        <f>Table1[[#This Row],[Profit (EBIT)]]/Table1[[#This Row],[Net Sales Actual]]</f>
        <v>3.699815090803784E-2</v>
      </c>
      <c r="U390" s="7" t="str">
        <f>IF(Table1[[#This Row],[Profit Ratio]] &gt; 0.15, "Healthy",
 IF(Table1[[#This Row],[Profit Ratio]] &gt;= 0.05, "Moderate",
 "Low"))</f>
        <v>Low</v>
      </c>
      <c r="V390" s="7">
        <f ca="1">DATEDIF(Table1[[#This Row],[Store Open Date]], TODAY(), "d")</f>
        <v>413</v>
      </c>
      <c r="W390" s="7">
        <f ca="1">INT(Table1[[#This Row],[Store Age (Days)]] / 30)</f>
        <v>13</v>
      </c>
      <c r="X390" s="7" t="str">
        <f ca="1">IF(Table1[[#This Row],[Store Age (Months)]] &lt; 12, "&lt;12",
 IF(Table1[[#This Row],[Store Age (Months)]] &lt; 24, "12–24",
 "&gt;24"))</f>
        <v>12–24</v>
      </c>
    </row>
    <row r="391" spans="1:24" x14ac:dyDescent="0.2">
      <c r="A391" s="4">
        <v>1</v>
      </c>
      <c r="B391" s="4" t="str">
        <f t="shared" si="6"/>
        <v>January</v>
      </c>
      <c r="C391" s="1" t="s">
        <v>398</v>
      </c>
      <c r="D391" s="1" t="s">
        <v>1318</v>
      </c>
      <c r="E391" s="1" t="s">
        <v>839</v>
      </c>
      <c r="F391" s="1" t="s">
        <v>915</v>
      </c>
      <c r="G391" s="1" t="s">
        <v>927</v>
      </c>
      <c r="H391" s="6">
        <v>45387</v>
      </c>
      <c r="I391" s="7">
        <v>87347925</v>
      </c>
      <c r="J391" s="7">
        <v>70373400</v>
      </c>
      <c r="K391" s="7">
        <v>12728732.59</v>
      </c>
      <c r="L391" s="7">
        <v>-18852618.650000006</v>
      </c>
      <c r="M391" s="7">
        <f>Table1[[#This Row],[Profit (EBIT)]] * (1 - 11%)</f>
        <v>-16778830.598500006</v>
      </c>
      <c r="N391" s="9">
        <f>Table1[[#This Row],[Net Sales Actual]]/Table1[[#This Row],[Net Sales Target]]*100%</f>
        <v>0.80566767899752623</v>
      </c>
      <c r="O391" s="9" t="str">
        <f>IF(Table1[[#This Row],[% Achievement]]&gt;=100%, "Achieved",
 IF(Table1[[#This Row],[% Achievement]]&gt;=50%, "Almost Achieve",
 IF(Table1[[#This Row],[% Achievement]]&gt;=0, "Needs Improvement",
 "Bad")))</f>
        <v>Almost Achieve</v>
      </c>
      <c r="P391" s="7">
        <f>Table1[[#This Row],[Net Sales Actual]] - Table1[[#This Row],[Net Sales Target]]</f>
        <v>-16974525</v>
      </c>
      <c r="Q391" s="7" t="str">
        <f>IF(Table1[[#This Row],[Profit]] &gt; 0, "Profit", "Loss")</f>
        <v>Loss</v>
      </c>
      <c r="R391" s="9">
        <f>Table1[[#This Row],[Salary Cost]]/Table1[[#This Row],[Net Sales Actual]]</f>
        <v>0.18087420232644721</v>
      </c>
      <c r="S391" s="9" t="str">
        <f>IF(Table1[[#This Row],[Salary Ratio]] &lt; 0.15, "Efficient",
 IF(Table1[[#This Row],[Salary Ratio]] &lt;= 0.25, "Needs Attention",
 "Too High"))</f>
        <v>Needs Attention</v>
      </c>
      <c r="T391" s="9">
        <f>Table1[[#This Row],[Profit (EBIT)]]/Table1[[#This Row],[Net Sales Actual]]</f>
        <v>-0.2678940999013833</v>
      </c>
      <c r="U391" s="7" t="str">
        <f>IF(Table1[[#This Row],[Profit Ratio]] &gt; 0.15, "Healthy",
 IF(Table1[[#This Row],[Profit Ratio]] &gt;= 0.05, "Moderate",
 "Low"))</f>
        <v>Low</v>
      </c>
      <c r="V391" s="7">
        <f ca="1">DATEDIF(Table1[[#This Row],[Store Open Date]], TODAY(), "d")</f>
        <v>545</v>
      </c>
      <c r="W391" s="7">
        <f ca="1">INT(Table1[[#This Row],[Store Age (Days)]] / 30)</f>
        <v>18</v>
      </c>
      <c r="X391" s="7" t="str">
        <f ca="1">IF(Table1[[#This Row],[Store Age (Months)]] &lt; 12, "&lt;12",
 IF(Table1[[#This Row],[Store Age (Months)]] &lt; 24, "12–24",
 "&gt;24"))</f>
        <v>12–24</v>
      </c>
    </row>
    <row r="392" spans="1:24" x14ac:dyDescent="0.2">
      <c r="A392" s="4">
        <v>1</v>
      </c>
      <c r="B392" s="4" t="str">
        <f t="shared" si="6"/>
        <v>January</v>
      </c>
      <c r="C392" s="1" t="s">
        <v>399</v>
      </c>
      <c r="D392" s="1" t="s">
        <v>1319</v>
      </c>
      <c r="E392" s="1" t="s">
        <v>840</v>
      </c>
      <c r="F392" s="1" t="s">
        <v>915</v>
      </c>
      <c r="G392" s="1" t="s">
        <v>927</v>
      </c>
      <c r="H392" s="6">
        <v>45344</v>
      </c>
      <c r="I392" s="7">
        <v>99084510</v>
      </c>
      <c r="J392" s="7">
        <v>92105900</v>
      </c>
      <c r="K392" s="7">
        <v>12535889.35</v>
      </c>
      <c r="L392" s="7">
        <v>-18818195.900000002</v>
      </c>
      <c r="M392" s="7">
        <f>Table1[[#This Row],[Profit (EBIT)]] * (1 - 11%)</f>
        <v>-16748194.351000002</v>
      </c>
      <c r="N392" s="9">
        <f>Table1[[#This Row],[Net Sales Actual]]/Table1[[#This Row],[Net Sales Target]]*100%</f>
        <v>0.9295691122658829</v>
      </c>
      <c r="O392" s="9" t="str">
        <f>IF(Table1[[#This Row],[% Achievement]]&gt;=100%, "Achieved",
 IF(Table1[[#This Row],[% Achievement]]&gt;=50%, "Almost Achieve",
 IF(Table1[[#This Row],[% Achievement]]&gt;=0, "Needs Improvement",
 "Bad")))</f>
        <v>Almost Achieve</v>
      </c>
      <c r="P392" s="7">
        <f>Table1[[#This Row],[Net Sales Actual]] - Table1[[#This Row],[Net Sales Target]]</f>
        <v>-6978610</v>
      </c>
      <c r="Q392" s="7" t="str">
        <f>IF(Table1[[#This Row],[Profit]] &gt; 0, "Profit", "Loss")</f>
        <v>Loss</v>
      </c>
      <c r="R392" s="9">
        <f>Table1[[#This Row],[Salary Cost]]/Table1[[#This Row],[Net Sales Actual]]</f>
        <v>0.13610300045925397</v>
      </c>
      <c r="S392" s="9" t="str">
        <f>IF(Table1[[#This Row],[Salary Ratio]] &lt; 0.15, "Efficient",
 IF(Table1[[#This Row],[Salary Ratio]] &lt;= 0.25, "Needs Attention",
 "Too High"))</f>
        <v>Efficient</v>
      </c>
      <c r="T392" s="9">
        <f>Table1[[#This Row],[Profit (EBIT)]]/Table1[[#This Row],[Net Sales Actual]]</f>
        <v>-0.20431042853932269</v>
      </c>
      <c r="U392" s="7" t="str">
        <f>IF(Table1[[#This Row],[Profit Ratio]] &gt; 0.15, "Healthy",
 IF(Table1[[#This Row],[Profit Ratio]] &gt;= 0.05, "Moderate",
 "Low"))</f>
        <v>Low</v>
      </c>
      <c r="V392" s="7">
        <f ca="1">DATEDIF(Table1[[#This Row],[Store Open Date]], TODAY(), "d")</f>
        <v>588</v>
      </c>
      <c r="W392" s="7">
        <f ca="1">INT(Table1[[#This Row],[Store Age (Days)]] / 30)</f>
        <v>19</v>
      </c>
      <c r="X392" s="7" t="str">
        <f ca="1">IF(Table1[[#This Row],[Store Age (Months)]] &lt; 12, "&lt;12",
 IF(Table1[[#This Row],[Store Age (Months)]] &lt; 24, "12–24",
 "&gt;24"))</f>
        <v>12–24</v>
      </c>
    </row>
    <row r="393" spans="1:24" x14ac:dyDescent="0.2">
      <c r="A393" s="4">
        <v>1</v>
      </c>
      <c r="B393" s="4" t="str">
        <f t="shared" si="6"/>
        <v>January</v>
      </c>
      <c r="C393" s="1" t="s">
        <v>400</v>
      </c>
      <c r="D393" s="1" t="s">
        <v>1320</v>
      </c>
      <c r="E393" s="1" t="s">
        <v>841</v>
      </c>
      <c r="F393" s="1" t="s">
        <v>915</v>
      </c>
      <c r="G393" s="1" t="s">
        <v>927</v>
      </c>
      <c r="H393" s="6">
        <v>45424</v>
      </c>
      <c r="I393" s="7">
        <v>92014808</v>
      </c>
      <c r="J393" s="7">
        <v>67019650</v>
      </c>
      <c r="K393" s="7">
        <v>12239450.869999999</v>
      </c>
      <c r="L393" s="7">
        <v>-27391532.450000003</v>
      </c>
      <c r="M393" s="7">
        <f>Table1[[#This Row],[Profit (EBIT)]] * (1 - 11%)</f>
        <v>-24378463.880500004</v>
      </c>
      <c r="N393" s="9">
        <f>Table1[[#This Row],[Net Sales Actual]]/Table1[[#This Row],[Net Sales Target]]*100%</f>
        <v>0.72835722267659353</v>
      </c>
      <c r="O393" s="9" t="str">
        <f>IF(Table1[[#This Row],[% Achievement]]&gt;=100%, "Achieved",
 IF(Table1[[#This Row],[% Achievement]]&gt;=50%, "Almost Achieve",
 IF(Table1[[#This Row],[% Achievement]]&gt;=0, "Needs Improvement",
 "Bad")))</f>
        <v>Almost Achieve</v>
      </c>
      <c r="P393" s="7">
        <f>Table1[[#This Row],[Net Sales Actual]] - Table1[[#This Row],[Net Sales Target]]</f>
        <v>-24995158</v>
      </c>
      <c r="Q393" s="7" t="str">
        <f>IF(Table1[[#This Row],[Profit]] &gt; 0, "Profit", "Loss")</f>
        <v>Loss</v>
      </c>
      <c r="R393" s="9">
        <f>Table1[[#This Row],[Salary Cost]]/Table1[[#This Row],[Net Sales Actual]]</f>
        <v>0.18262481033547623</v>
      </c>
      <c r="S393" s="9" t="str">
        <f>IF(Table1[[#This Row],[Salary Ratio]] &lt; 0.15, "Efficient",
 IF(Table1[[#This Row],[Salary Ratio]] &lt;= 0.25, "Needs Attention",
 "Too High"))</f>
        <v>Needs Attention</v>
      </c>
      <c r="T393" s="9">
        <f>Table1[[#This Row],[Profit (EBIT)]]/Table1[[#This Row],[Net Sales Actual]]</f>
        <v>-0.40870897490512115</v>
      </c>
      <c r="U393" s="7" t="str">
        <f>IF(Table1[[#This Row],[Profit Ratio]] &gt; 0.15, "Healthy",
 IF(Table1[[#This Row],[Profit Ratio]] &gt;= 0.05, "Moderate",
 "Low"))</f>
        <v>Low</v>
      </c>
      <c r="V393" s="7">
        <f ca="1">DATEDIF(Table1[[#This Row],[Store Open Date]], TODAY(), "d")</f>
        <v>508</v>
      </c>
      <c r="W393" s="7">
        <f ca="1">INT(Table1[[#This Row],[Store Age (Days)]] / 30)</f>
        <v>16</v>
      </c>
      <c r="X393" s="7" t="str">
        <f ca="1">IF(Table1[[#This Row],[Store Age (Months)]] &lt; 12, "&lt;12",
 IF(Table1[[#This Row],[Store Age (Months)]] &lt; 24, "12–24",
 "&gt;24"))</f>
        <v>12–24</v>
      </c>
    </row>
    <row r="394" spans="1:24" x14ac:dyDescent="0.2">
      <c r="A394" s="4">
        <v>1</v>
      </c>
      <c r="B394" s="4" t="str">
        <f t="shared" si="6"/>
        <v>January</v>
      </c>
      <c r="C394" s="1" t="s">
        <v>401</v>
      </c>
      <c r="D394" s="1" t="s">
        <v>1321</v>
      </c>
      <c r="E394" s="1" t="s">
        <v>842</v>
      </c>
      <c r="F394" s="1" t="s">
        <v>916</v>
      </c>
      <c r="G394" s="1" t="s">
        <v>928</v>
      </c>
      <c r="H394" s="6">
        <v>45248</v>
      </c>
      <c r="I394" s="7">
        <v>145000000</v>
      </c>
      <c r="J394" s="7">
        <v>105528550</v>
      </c>
      <c r="K394" s="7">
        <v>12987887.73</v>
      </c>
      <c r="L394" s="7">
        <v>-13048446.609999996</v>
      </c>
      <c r="M394" s="7">
        <f>Table1[[#This Row],[Profit (EBIT)]] * (1 - 11%)</f>
        <v>-11613117.482899996</v>
      </c>
      <c r="N394" s="9">
        <f>Table1[[#This Row],[Net Sales Actual]]/Table1[[#This Row],[Net Sales Target]]*100%</f>
        <v>0.7277831034482759</v>
      </c>
      <c r="O394" s="9" t="str">
        <f>IF(Table1[[#This Row],[% Achievement]]&gt;=100%, "Achieved",
 IF(Table1[[#This Row],[% Achievement]]&gt;=50%, "Almost Achieve",
 IF(Table1[[#This Row],[% Achievement]]&gt;=0, "Needs Improvement",
 "Bad")))</f>
        <v>Almost Achieve</v>
      </c>
      <c r="P394" s="7">
        <f>Table1[[#This Row],[Net Sales Actual]] - Table1[[#This Row],[Net Sales Target]]</f>
        <v>-39471450</v>
      </c>
      <c r="Q394" s="7" t="str">
        <f>IF(Table1[[#This Row],[Profit]] &gt; 0, "Profit", "Loss")</f>
        <v>Loss</v>
      </c>
      <c r="R394" s="9">
        <f>Table1[[#This Row],[Salary Cost]]/Table1[[#This Row],[Net Sales Actual]]</f>
        <v>0.12307463458940733</v>
      </c>
      <c r="S394" s="9" t="str">
        <f>IF(Table1[[#This Row],[Salary Ratio]] &lt; 0.15, "Efficient",
 IF(Table1[[#This Row],[Salary Ratio]] &lt;= 0.25, "Needs Attention",
 "Too High"))</f>
        <v>Efficient</v>
      </c>
      <c r="T394" s="9">
        <f>Table1[[#This Row],[Profit (EBIT)]]/Table1[[#This Row],[Net Sales Actual]]</f>
        <v>-0.12364849711286657</v>
      </c>
      <c r="U394" s="7" t="str">
        <f>IF(Table1[[#This Row],[Profit Ratio]] &gt; 0.15, "Healthy",
 IF(Table1[[#This Row],[Profit Ratio]] &gt;= 0.05, "Moderate",
 "Low"))</f>
        <v>Low</v>
      </c>
      <c r="V394" s="7">
        <f ca="1">DATEDIF(Table1[[#This Row],[Store Open Date]], TODAY(), "d")</f>
        <v>684</v>
      </c>
      <c r="W394" s="7">
        <f ca="1">INT(Table1[[#This Row],[Store Age (Days)]] / 30)</f>
        <v>22</v>
      </c>
      <c r="X394" s="7" t="str">
        <f ca="1">IF(Table1[[#This Row],[Store Age (Months)]] &lt; 12, "&lt;12",
 IF(Table1[[#This Row],[Store Age (Months)]] &lt; 24, "12–24",
 "&gt;24"))</f>
        <v>12–24</v>
      </c>
    </row>
    <row r="395" spans="1:24" x14ac:dyDescent="0.2">
      <c r="A395" s="4">
        <v>1</v>
      </c>
      <c r="B395" s="4" t="str">
        <f t="shared" si="6"/>
        <v>January</v>
      </c>
      <c r="C395" s="1" t="s">
        <v>402</v>
      </c>
      <c r="D395" s="1" t="s">
        <v>1322</v>
      </c>
      <c r="E395" s="1" t="s">
        <v>843</v>
      </c>
      <c r="F395" s="1" t="s">
        <v>916</v>
      </c>
      <c r="G395" s="1" t="s">
        <v>928</v>
      </c>
      <c r="H395" s="6">
        <v>45259</v>
      </c>
      <c r="I395" s="7">
        <v>135000000</v>
      </c>
      <c r="J395" s="7">
        <v>120770300</v>
      </c>
      <c r="K395" s="7">
        <v>9333159.4000000004</v>
      </c>
      <c r="L395" s="7">
        <v>11762533.750000002</v>
      </c>
      <c r="M395" s="7">
        <f>Table1[[#This Row],[Profit (EBIT)]] * (1 - 11%)</f>
        <v>10468655.037500001</v>
      </c>
      <c r="N395" s="9">
        <f>Table1[[#This Row],[Net Sales Actual]]/Table1[[#This Row],[Net Sales Target]]*100%</f>
        <v>0.89459481481481484</v>
      </c>
      <c r="O395" s="9" t="str">
        <f>IF(Table1[[#This Row],[% Achievement]]&gt;=100%, "Achieved",
 IF(Table1[[#This Row],[% Achievement]]&gt;=50%, "Almost Achieve",
 IF(Table1[[#This Row],[% Achievement]]&gt;=0, "Needs Improvement",
 "Bad")))</f>
        <v>Almost Achieve</v>
      </c>
      <c r="P395" s="7">
        <f>Table1[[#This Row],[Net Sales Actual]] - Table1[[#This Row],[Net Sales Target]]</f>
        <v>-14229700</v>
      </c>
      <c r="Q395" s="7" t="str">
        <f>IF(Table1[[#This Row],[Profit]] &gt; 0, "Profit", "Loss")</f>
        <v>Profit</v>
      </c>
      <c r="R395" s="9">
        <f>Table1[[#This Row],[Salary Cost]]/Table1[[#This Row],[Net Sales Actual]]</f>
        <v>7.7280253506035845E-2</v>
      </c>
      <c r="S395" s="9" t="str">
        <f>IF(Table1[[#This Row],[Salary Ratio]] &lt; 0.15, "Efficient",
 IF(Table1[[#This Row],[Salary Ratio]] &lt;= 0.25, "Needs Attention",
 "Too High"))</f>
        <v>Efficient</v>
      </c>
      <c r="T395" s="9">
        <f>Table1[[#This Row],[Profit (EBIT)]]/Table1[[#This Row],[Net Sales Actual]]</f>
        <v>9.7395913978850779E-2</v>
      </c>
      <c r="U395" s="7" t="str">
        <f>IF(Table1[[#This Row],[Profit Ratio]] &gt; 0.15, "Healthy",
 IF(Table1[[#This Row],[Profit Ratio]] &gt;= 0.05, "Moderate",
 "Low"))</f>
        <v>Moderate</v>
      </c>
      <c r="V395" s="7">
        <f ca="1">DATEDIF(Table1[[#This Row],[Store Open Date]], TODAY(), "d")</f>
        <v>673</v>
      </c>
      <c r="W395" s="7">
        <f ca="1">INT(Table1[[#This Row],[Store Age (Days)]] / 30)</f>
        <v>22</v>
      </c>
      <c r="X395" s="7" t="str">
        <f ca="1">IF(Table1[[#This Row],[Store Age (Months)]] &lt; 12, "&lt;12",
 IF(Table1[[#This Row],[Store Age (Months)]] &lt; 24, "12–24",
 "&gt;24"))</f>
        <v>12–24</v>
      </c>
    </row>
    <row r="396" spans="1:24" x14ac:dyDescent="0.2">
      <c r="A396" s="4">
        <v>1</v>
      </c>
      <c r="B396" s="4" t="str">
        <f t="shared" si="6"/>
        <v>January</v>
      </c>
      <c r="C396" s="1" t="s">
        <v>403</v>
      </c>
      <c r="D396" s="1" t="s">
        <v>1323</v>
      </c>
      <c r="E396" s="1" t="s">
        <v>844</v>
      </c>
      <c r="F396" s="1" t="s">
        <v>916</v>
      </c>
      <c r="G396" s="1" t="s">
        <v>928</v>
      </c>
      <c r="H396" s="6">
        <v>45291</v>
      </c>
      <c r="I396" s="7">
        <v>135000000</v>
      </c>
      <c r="J396" s="7">
        <v>109416300</v>
      </c>
      <c r="K396" s="7">
        <v>12670573.07</v>
      </c>
      <c r="L396" s="7">
        <v>3119989.66</v>
      </c>
      <c r="M396" s="7">
        <f>Table1[[#This Row],[Profit (EBIT)]] * (1 - 11%)</f>
        <v>2776790.7974</v>
      </c>
      <c r="N396" s="9">
        <f>Table1[[#This Row],[Net Sales Actual]]/Table1[[#This Row],[Net Sales Target]]*100%</f>
        <v>0.81049111111111116</v>
      </c>
      <c r="O396" s="9" t="str">
        <f>IF(Table1[[#This Row],[% Achievement]]&gt;=100%, "Achieved",
 IF(Table1[[#This Row],[% Achievement]]&gt;=50%, "Almost Achieve",
 IF(Table1[[#This Row],[% Achievement]]&gt;=0, "Needs Improvement",
 "Bad")))</f>
        <v>Almost Achieve</v>
      </c>
      <c r="P396" s="7">
        <f>Table1[[#This Row],[Net Sales Actual]] - Table1[[#This Row],[Net Sales Target]]</f>
        <v>-25583700</v>
      </c>
      <c r="Q396" s="7" t="str">
        <f>IF(Table1[[#This Row],[Profit]] &gt; 0, "Profit", "Loss")</f>
        <v>Profit</v>
      </c>
      <c r="R396" s="9">
        <f>Table1[[#This Row],[Salary Cost]]/Table1[[#This Row],[Net Sales Actual]]</f>
        <v>0.11580151284589225</v>
      </c>
      <c r="S396" s="9" t="str">
        <f>IF(Table1[[#This Row],[Salary Ratio]] &lt; 0.15, "Efficient",
 IF(Table1[[#This Row],[Salary Ratio]] &lt;= 0.25, "Needs Attention",
 "Too High"))</f>
        <v>Efficient</v>
      </c>
      <c r="T396" s="9">
        <f>Table1[[#This Row],[Profit (EBIT)]]/Table1[[#This Row],[Net Sales Actual]]</f>
        <v>2.8514852540252232E-2</v>
      </c>
      <c r="U396" s="7" t="str">
        <f>IF(Table1[[#This Row],[Profit Ratio]] &gt; 0.15, "Healthy",
 IF(Table1[[#This Row],[Profit Ratio]] &gt;= 0.05, "Moderate",
 "Low"))</f>
        <v>Low</v>
      </c>
      <c r="V396" s="7">
        <f ca="1">DATEDIF(Table1[[#This Row],[Store Open Date]], TODAY(), "d")</f>
        <v>641</v>
      </c>
      <c r="W396" s="7">
        <f ca="1">INT(Table1[[#This Row],[Store Age (Days)]] / 30)</f>
        <v>21</v>
      </c>
      <c r="X396" s="7" t="str">
        <f ca="1">IF(Table1[[#This Row],[Store Age (Months)]] &lt; 12, "&lt;12",
 IF(Table1[[#This Row],[Store Age (Months)]] &lt; 24, "12–24",
 "&gt;24"))</f>
        <v>12–24</v>
      </c>
    </row>
    <row r="397" spans="1:24" x14ac:dyDescent="0.2">
      <c r="A397" s="4">
        <v>1</v>
      </c>
      <c r="B397" s="4" t="str">
        <f t="shared" si="6"/>
        <v>January</v>
      </c>
      <c r="C397" s="1" t="s">
        <v>404</v>
      </c>
      <c r="D397" s="1" t="s">
        <v>1324</v>
      </c>
      <c r="E397" s="1" t="s">
        <v>845</v>
      </c>
      <c r="F397" s="1" t="s">
        <v>916</v>
      </c>
      <c r="G397" s="1" t="s">
        <v>928</v>
      </c>
      <c r="H397" s="6">
        <v>45291</v>
      </c>
      <c r="I397" s="7">
        <v>70000000</v>
      </c>
      <c r="J397" s="7">
        <v>64615800</v>
      </c>
      <c r="K397" s="7">
        <v>6572214.4800000004</v>
      </c>
      <c r="L397" s="7">
        <v>-5355254.2800000012</v>
      </c>
      <c r="M397" s="7">
        <f>Table1[[#This Row],[Profit (EBIT)]] * (1 - 11%)</f>
        <v>-4766176.3092000009</v>
      </c>
      <c r="N397" s="9">
        <f>Table1[[#This Row],[Net Sales Actual]]/Table1[[#This Row],[Net Sales Target]]*100%</f>
        <v>0.92308285714285709</v>
      </c>
      <c r="O397" s="9" t="str">
        <f>IF(Table1[[#This Row],[% Achievement]]&gt;=100%, "Achieved",
 IF(Table1[[#This Row],[% Achievement]]&gt;=50%, "Almost Achieve",
 IF(Table1[[#This Row],[% Achievement]]&gt;=0, "Needs Improvement",
 "Bad")))</f>
        <v>Almost Achieve</v>
      </c>
      <c r="P397" s="7">
        <f>Table1[[#This Row],[Net Sales Actual]] - Table1[[#This Row],[Net Sales Target]]</f>
        <v>-5384200</v>
      </c>
      <c r="Q397" s="7" t="str">
        <f>IF(Table1[[#This Row],[Profit]] &gt; 0, "Profit", "Loss")</f>
        <v>Loss</v>
      </c>
      <c r="R397" s="9">
        <f>Table1[[#This Row],[Salary Cost]]/Table1[[#This Row],[Net Sales Actual]]</f>
        <v>0.10171218927878321</v>
      </c>
      <c r="S397" s="9" t="str">
        <f>IF(Table1[[#This Row],[Salary Ratio]] &lt; 0.15, "Efficient",
 IF(Table1[[#This Row],[Salary Ratio]] &lt;= 0.25, "Needs Attention",
 "Too High"))</f>
        <v>Efficient</v>
      </c>
      <c r="T397" s="9">
        <f>Table1[[#This Row],[Profit (EBIT)]]/Table1[[#This Row],[Net Sales Actual]]</f>
        <v>-8.2878402495983966E-2</v>
      </c>
      <c r="U397" s="7" t="str">
        <f>IF(Table1[[#This Row],[Profit Ratio]] &gt; 0.15, "Healthy",
 IF(Table1[[#This Row],[Profit Ratio]] &gt;= 0.05, "Moderate",
 "Low"))</f>
        <v>Low</v>
      </c>
      <c r="V397" s="7">
        <f ca="1">DATEDIF(Table1[[#This Row],[Store Open Date]], TODAY(), "d")</f>
        <v>641</v>
      </c>
      <c r="W397" s="7">
        <f ca="1">INT(Table1[[#This Row],[Store Age (Days)]] / 30)</f>
        <v>21</v>
      </c>
      <c r="X397" s="7" t="str">
        <f ca="1">IF(Table1[[#This Row],[Store Age (Months)]] &lt; 12, "&lt;12",
 IF(Table1[[#This Row],[Store Age (Months)]] &lt; 24, "12–24",
 "&gt;24"))</f>
        <v>12–24</v>
      </c>
    </row>
    <row r="398" spans="1:24" x14ac:dyDescent="0.2">
      <c r="A398" s="4">
        <v>1</v>
      </c>
      <c r="B398" s="4" t="str">
        <f t="shared" si="6"/>
        <v>January</v>
      </c>
      <c r="C398" s="1" t="s">
        <v>405</v>
      </c>
      <c r="D398" s="1" t="s">
        <v>1325</v>
      </c>
      <c r="E398" s="1" t="s">
        <v>846</v>
      </c>
      <c r="F398" s="1" t="s">
        <v>916</v>
      </c>
      <c r="G398" s="1" t="s">
        <v>928</v>
      </c>
      <c r="H398" s="6">
        <v>45274</v>
      </c>
      <c r="I398" s="7">
        <v>160000000</v>
      </c>
      <c r="J398" s="7">
        <v>148174400</v>
      </c>
      <c r="K398" s="7">
        <v>11691029.01</v>
      </c>
      <c r="L398" s="7">
        <v>14198884.800000006</v>
      </c>
      <c r="M398" s="7">
        <f>Table1[[#This Row],[Profit (EBIT)]] * (1 - 11%)</f>
        <v>12637007.472000007</v>
      </c>
      <c r="N398" s="9">
        <f>Table1[[#This Row],[Net Sales Actual]]/Table1[[#This Row],[Net Sales Target]]*100%</f>
        <v>0.92608999999999997</v>
      </c>
      <c r="O398" s="9" t="str">
        <f>IF(Table1[[#This Row],[% Achievement]]&gt;=100%, "Achieved",
 IF(Table1[[#This Row],[% Achievement]]&gt;=50%, "Almost Achieve",
 IF(Table1[[#This Row],[% Achievement]]&gt;=0, "Needs Improvement",
 "Bad")))</f>
        <v>Almost Achieve</v>
      </c>
      <c r="P398" s="7">
        <f>Table1[[#This Row],[Net Sales Actual]] - Table1[[#This Row],[Net Sales Target]]</f>
        <v>-11825600</v>
      </c>
      <c r="Q398" s="7" t="str">
        <f>IF(Table1[[#This Row],[Profit]] &gt; 0, "Profit", "Loss")</f>
        <v>Profit</v>
      </c>
      <c r="R398" s="9">
        <f>Table1[[#This Row],[Salary Cost]]/Table1[[#This Row],[Net Sales Actual]]</f>
        <v>7.8900464655163108E-2</v>
      </c>
      <c r="S398" s="9" t="str">
        <f>IF(Table1[[#This Row],[Salary Ratio]] &lt; 0.15, "Efficient",
 IF(Table1[[#This Row],[Salary Ratio]] &lt;= 0.25, "Needs Attention",
 "Too High"))</f>
        <v>Efficient</v>
      </c>
      <c r="T398" s="9">
        <f>Table1[[#This Row],[Profit (EBIT)]]/Table1[[#This Row],[Net Sales Actual]]</f>
        <v>9.5825492122795883E-2</v>
      </c>
      <c r="U398" s="7" t="str">
        <f>IF(Table1[[#This Row],[Profit Ratio]] &gt; 0.15, "Healthy",
 IF(Table1[[#This Row],[Profit Ratio]] &gt;= 0.05, "Moderate",
 "Low"))</f>
        <v>Moderate</v>
      </c>
      <c r="V398" s="7">
        <f ca="1">DATEDIF(Table1[[#This Row],[Store Open Date]], TODAY(), "d")</f>
        <v>658</v>
      </c>
      <c r="W398" s="7">
        <f ca="1">INT(Table1[[#This Row],[Store Age (Days)]] / 30)</f>
        <v>21</v>
      </c>
      <c r="X398" s="7" t="str">
        <f ca="1">IF(Table1[[#This Row],[Store Age (Months)]] &lt; 12, "&lt;12",
 IF(Table1[[#This Row],[Store Age (Months)]] &lt; 24, "12–24",
 "&gt;24"))</f>
        <v>12–24</v>
      </c>
    </row>
    <row r="399" spans="1:24" x14ac:dyDescent="0.2">
      <c r="A399" s="4">
        <v>1</v>
      </c>
      <c r="B399" s="4" t="str">
        <f t="shared" si="6"/>
        <v>January</v>
      </c>
      <c r="C399" s="1" t="s">
        <v>406</v>
      </c>
      <c r="D399" s="1" t="s">
        <v>1326</v>
      </c>
      <c r="E399" s="1" t="s">
        <v>847</v>
      </c>
      <c r="F399" s="1" t="s">
        <v>916</v>
      </c>
      <c r="G399" s="1" t="s">
        <v>928</v>
      </c>
      <c r="H399" s="6">
        <v>45341</v>
      </c>
      <c r="I399" s="7">
        <v>175000000</v>
      </c>
      <c r="J399" s="7">
        <v>158063200</v>
      </c>
      <c r="K399" s="7">
        <v>17480522.129999999</v>
      </c>
      <c r="L399" s="7">
        <v>14995856.159999998</v>
      </c>
      <c r="M399" s="7">
        <f>Table1[[#This Row],[Profit (EBIT)]] * (1 - 11%)</f>
        <v>13346311.982399998</v>
      </c>
      <c r="N399" s="9">
        <f>Table1[[#This Row],[Net Sales Actual]]/Table1[[#This Row],[Net Sales Target]]*100%</f>
        <v>0.90321828571428575</v>
      </c>
      <c r="O399" s="9" t="str">
        <f>IF(Table1[[#This Row],[% Achievement]]&gt;=100%, "Achieved",
 IF(Table1[[#This Row],[% Achievement]]&gt;=50%, "Almost Achieve",
 IF(Table1[[#This Row],[% Achievement]]&gt;=0, "Needs Improvement",
 "Bad")))</f>
        <v>Almost Achieve</v>
      </c>
      <c r="P399" s="7">
        <f>Table1[[#This Row],[Net Sales Actual]] - Table1[[#This Row],[Net Sales Target]]</f>
        <v>-16936800</v>
      </c>
      <c r="Q399" s="7" t="str">
        <f>IF(Table1[[#This Row],[Profit]] &gt; 0, "Profit", "Loss")</f>
        <v>Profit</v>
      </c>
      <c r="R399" s="9">
        <f>Table1[[#This Row],[Salary Cost]]/Table1[[#This Row],[Net Sales Actual]]</f>
        <v>0.11059197922096983</v>
      </c>
      <c r="S399" s="9" t="str">
        <f>IF(Table1[[#This Row],[Salary Ratio]] &lt; 0.15, "Efficient",
 IF(Table1[[#This Row],[Salary Ratio]] &lt;= 0.25, "Needs Attention",
 "Too High"))</f>
        <v>Efficient</v>
      </c>
      <c r="T399" s="9">
        <f>Table1[[#This Row],[Profit (EBIT)]]/Table1[[#This Row],[Net Sales Actual]]</f>
        <v>9.4872533012111598E-2</v>
      </c>
      <c r="U399" s="7" t="str">
        <f>IF(Table1[[#This Row],[Profit Ratio]] &gt; 0.15, "Healthy",
 IF(Table1[[#This Row],[Profit Ratio]] &gt;= 0.05, "Moderate",
 "Low"))</f>
        <v>Moderate</v>
      </c>
      <c r="V399" s="7">
        <f ca="1">DATEDIF(Table1[[#This Row],[Store Open Date]], TODAY(), "d")</f>
        <v>591</v>
      </c>
      <c r="W399" s="7">
        <f ca="1">INT(Table1[[#This Row],[Store Age (Days)]] / 30)</f>
        <v>19</v>
      </c>
      <c r="X399" s="7" t="str">
        <f ca="1">IF(Table1[[#This Row],[Store Age (Months)]] &lt; 12, "&lt;12",
 IF(Table1[[#This Row],[Store Age (Months)]] &lt; 24, "12–24",
 "&gt;24"))</f>
        <v>12–24</v>
      </c>
    </row>
    <row r="400" spans="1:24" x14ac:dyDescent="0.2">
      <c r="A400" s="4">
        <v>1</v>
      </c>
      <c r="B400" s="4" t="str">
        <f t="shared" si="6"/>
        <v>January</v>
      </c>
      <c r="C400" s="1" t="s">
        <v>407</v>
      </c>
      <c r="D400" s="1" t="s">
        <v>1327</v>
      </c>
      <c r="E400" s="1" t="s">
        <v>848</v>
      </c>
      <c r="F400" s="1" t="s">
        <v>916</v>
      </c>
      <c r="G400" s="1" t="s">
        <v>928</v>
      </c>
      <c r="H400" s="6">
        <v>45207</v>
      </c>
      <c r="I400" s="7">
        <v>110000000</v>
      </c>
      <c r="J400" s="7">
        <v>64416300</v>
      </c>
      <c r="K400" s="7">
        <v>6960062.46</v>
      </c>
      <c r="L400" s="7">
        <v>-15002547.270000001</v>
      </c>
      <c r="M400" s="7">
        <f>Table1[[#This Row],[Profit (EBIT)]] * (1 - 11%)</f>
        <v>-13352267.070300002</v>
      </c>
      <c r="N400" s="9">
        <f>Table1[[#This Row],[Net Sales Actual]]/Table1[[#This Row],[Net Sales Target]]*100%</f>
        <v>0.58560272727272722</v>
      </c>
      <c r="O400" s="9" t="str">
        <f>IF(Table1[[#This Row],[% Achievement]]&gt;=100%, "Achieved",
 IF(Table1[[#This Row],[% Achievement]]&gt;=50%, "Almost Achieve",
 IF(Table1[[#This Row],[% Achievement]]&gt;=0, "Needs Improvement",
 "Bad")))</f>
        <v>Almost Achieve</v>
      </c>
      <c r="P400" s="7">
        <f>Table1[[#This Row],[Net Sales Actual]] - Table1[[#This Row],[Net Sales Target]]</f>
        <v>-45583700</v>
      </c>
      <c r="Q400" s="7" t="str">
        <f>IF(Table1[[#This Row],[Profit]] &gt; 0, "Profit", "Loss")</f>
        <v>Loss</v>
      </c>
      <c r="R400" s="9">
        <f>Table1[[#This Row],[Salary Cost]]/Table1[[#This Row],[Net Sales Actual]]</f>
        <v>0.10804815644487498</v>
      </c>
      <c r="S400" s="9" t="str">
        <f>IF(Table1[[#This Row],[Salary Ratio]] &lt; 0.15, "Efficient",
 IF(Table1[[#This Row],[Salary Ratio]] &lt;= 0.25, "Needs Attention",
 "Too High"))</f>
        <v>Efficient</v>
      </c>
      <c r="T400" s="9">
        <f>Table1[[#This Row],[Profit (EBIT)]]/Table1[[#This Row],[Net Sales Actual]]</f>
        <v>-0.23289986028381018</v>
      </c>
      <c r="U400" s="7" t="str">
        <f>IF(Table1[[#This Row],[Profit Ratio]] &gt; 0.15, "Healthy",
 IF(Table1[[#This Row],[Profit Ratio]] &gt;= 0.05, "Moderate",
 "Low"))</f>
        <v>Low</v>
      </c>
      <c r="V400" s="7">
        <f ca="1">DATEDIF(Table1[[#This Row],[Store Open Date]], TODAY(), "d")</f>
        <v>725</v>
      </c>
      <c r="W400" s="7">
        <f ca="1">INT(Table1[[#This Row],[Store Age (Days)]] / 30)</f>
        <v>24</v>
      </c>
      <c r="X400" s="7" t="str">
        <f ca="1">IF(Table1[[#This Row],[Store Age (Months)]] &lt; 12, "&lt;12",
 IF(Table1[[#This Row],[Store Age (Months)]] &lt; 24, "12–24",
 "&gt;24"))</f>
        <v>&gt;24</v>
      </c>
    </row>
    <row r="401" spans="1:24" x14ac:dyDescent="0.2">
      <c r="A401" s="4">
        <v>1</v>
      </c>
      <c r="B401" s="4" t="str">
        <f t="shared" si="6"/>
        <v>January</v>
      </c>
      <c r="C401" s="1" t="s">
        <v>408</v>
      </c>
      <c r="D401" s="1" t="s">
        <v>1328</v>
      </c>
      <c r="E401" s="1" t="s">
        <v>849</v>
      </c>
      <c r="F401" s="1" t="s">
        <v>916</v>
      </c>
      <c r="G401" s="1" t="s">
        <v>928</v>
      </c>
      <c r="H401" s="6">
        <v>45261</v>
      </c>
      <c r="I401" s="7">
        <v>276000000</v>
      </c>
      <c r="J401" s="7">
        <v>223362900</v>
      </c>
      <c r="K401" s="7">
        <v>16741841.810000001</v>
      </c>
      <c r="L401" s="7">
        <v>22744420.789999988</v>
      </c>
      <c r="M401" s="7">
        <f>Table1[[#This Row],[Profit (EBIT)]] * (1 - 11%)</f>
        <v>20242534.503099989</v>
      </c>
      <c r="N401" s="9">
        <f>Table1[[#This Row],[Net Sales Actual]]/Table1[[#This Row],[Net Sales Target]]*100%</f>
        <v>0.80928586956521742</v>
      </c>
      <c r="O401" s="9" t="str">
        <f>IF(Table1[[#This Row],[% Achievement]]&gt;=100%, "Achieved",
 IF(Table1[[#This Row],[% Achievement]]&gt;=50%, "Almost Achieve",
 IF(Table1[[#This Row],[% Achievement]]&gt;=0, "Needs Improvement",
 "Bad")))</f>
        <v>Almost Achieve</v>
      </c>
      <c r="P401" s="7">
        <f>Table1[[#This Row],[Net Sales Actual]] - Table1[[#This Row],[Net Sales Target]]</f>
        <v>-52637100</v>
      </c>
      <c r="Q401" s="7" t="str">
        <f>IF(Table1[[#This Row],[Profit]] &gt; 0, "Profit", "Loss")</f>
        <v>Profit</v>
      </c>
      <c r="R401" s="9">
        <f>Table1[[#This Row],[Salary Cost]]/Table1[[#This Row],[Net Sales Actual]]</f>
        <v>7.4953547836278986E-2</v>
      </c>
      <c r="S401" s="9" t="str">
        <f>IF(Table1[[#This Row],[Salary Ratio]] &lt; 0.15, "Efficient",
 IF(Table1[[#This Row],[Salary Ratio]] &lt;= 0.25, "Needs Attention",
 "Too High"))</f>
        <v>Efficient</v>
      </c>
      <c r="T401" s="9">
        <f>Table1[[#This Row],[Profit (EBIT)]]/Table1[[#This Row],[Net Sales Actual]]</f>
        <v>0.10182720939780057</v>
      </c>
      <c r="U401" s="7" t="str">
        <f>IF(Table1[[#This Row],[Profit Ratio]] &gt; 0.15, "Healthy",
 IF(Table1[[#This Row],[Profit Ratio]] &gt;= 0.05, "Moderate",
 "Low"))</f>
        <v>Moderate</v>
      </c>
      <c r="V401" s="7">
        <f ca="1">DATEDIF(Table1[[#This Row],[Store Open Date]], TODAY(), "d")</f>
        <v>671</v>
      </c>
      <c r="W401" s="7">
        <f ca="1">INT(Table1[[#This Row],[Store Age (Days)]] / 30)</f>
        <v>22</v>
      </c>
      <c r="X401" s="7" t="str">
        <f ca="1">IF(Table1[[#This Row],[Store Age (Months)]] &lt; 12, "&lt;12",
 IF(Table1[[#This Row],[Store Age (Months)]] &lt; 24, "12–24",
 "&gt;24"))</f>
        <v>12–24</v>
      </c>
    </row>
    <row r="402" spans="1:24" x14ac:dyDescent="0.2">
      <c r="A402" s="4">
        <v>1</v>
      </c>
      <c r="B402" s="4" t="str">
        <f t="shared" si="6"/>
        <v>January</v>
      </c>
      <c r="C402" s="1" t="s">
        <v>409</v>
      </c>
      <c r="D402" s="1" t="s">
        <v>1329</v>
      </c>
      <c r="E402" s="1" t="s">
        <v>850</v>
      </c>
      <c r="F402" s="1" t="s">
        <v>916</v>
      </c>
      <c r="G402" s="1" t="s">
        <v>928</v>
      </c>
      <c r="H402" s="6">
        <v>45365</v>
      </c>
      <c r="I402" s="7">
        <v>175000000</v>
      </c>
      <c r="J402" s="7">
        <v>153357450</v>
      </c>
      <c r="K402" s="7">
        <v>17909790.34</v>
      </c>
      <c r="L402" s="7">
        <v>-2849289.4199999962</v>
      </c>
      <c r="M402" s="7">
        <f>Table1[[#This Row],[Profit (EBIT)]] * (1 - 11%)</f>
        <v>-2535867.5837999969</v>
      </c>
      <c r="N402" s="9">
        <f>Table1[[#This Row],[Net Sales Actual]]/Table1[[#This Row],[Net Sales Target]]*100%</f>
        <v>0.87632828571428567</v>
      </c>
      <c r="O402" s="9" t="str">
        <f>IF(Table1[[#This Row],[% Achievement]]&gt;=100%, "Achieved",
 IF(Table1[[#This Row],[% Achievement]]&gt;=50%, "Almost Achieve",
 IF(Table1[[#This Row],[% Achievement]]&gt;=0, "Needs Improvement",
 "Bad")))</f>
        <v>Almost Achieve</v>
      </c>
      <c r="P402" s="7">
        <f>Table1[[#This Row],[Net Sales Actual]] - Table1[[#This Row],[Net Sales Target]]</f>
        <v>-21642550</v>
      </c>
      <c r="Q402" s="7" t="str">
        <f>IF(Table1[[#This Row],[Profit]] &gt; 0, "Profit", "Loss")</f>
        <v>Loss</v>
      </c>
      <c r="R402" s="9">
        <f>Table1[[#This Row],[Salary Cost]]/Table1[[#This Row],[Net Sales Actual]]</f>
        <v>0.11678461228978441</v>
      </c>
      <c r="S402" s="9" t="str">
        <f>IF(Table1[[#This Row],[Salary Ratio]] &lt; 0.15, "Efficient",
 IF(Table1[[#This Row],[Salary Ratio]] &lt;= 0.25, "Needs Attention",
 "Too High"))</f>
        <v>Efficient</v>
      </c>
      <c r="T402" s="9">
        <f>Table1[[#This Row],[Profit (EBIT)]]/Table1[[#This Row],[Net Sales Actual]]</f>
        <v>-1.8579400087833986E-2</v>
      </c>
      <c r="U402" s="7" t="str">
        <f>IF(Table1[[#This Row],[Profit Ratio]] &gt; 0.15, "Healthy",
 IF(Table1[[#This Row],[Profit Ratio]] &gt;= 0.05, "Moderate",
 "Low"))</f>
        <v>Low</v>
      </c>
      <c r="V402" s="7">
        <f ca="1">DATEDIF(Table1[[#This Row],[Store Open Date]], TODAY(), "d")</f>
        <v>567</v>
      </c>
      <c r="W402" s="7">
        <f ca="1">INT(Table1[[#This Row],[Store Age (Days)]] / 30)</f>
        <v>18</v>
      </c>
      <c r="X402" s="7" t="str">
        <f ca="1">IF(Table1[[#This Row],[Store Age (Months)]] &lt; 12, "&lt;12",
 IF(Table1[[#This Row],[Store Age (Months)]] &lt; 24, "12–24",
 "&gt;24"))</f>
        <v>12–24</v>
      </c>
    </row>
    <row r="403" spans="1:24" x14ac:dyDescent="0.2">
      <c r="A403" s="4">
        <v>1</v>
      </c>
      <c r="B403" s="4" t="str">
        <f t="shared" si="6"/>
        <v>January</v>
      </c>
      <c r="C403" s="1" t="s">
        <v>410</v>
      </c>
      <c r="D403" s="1" t="s">
        <v>1330</v>
      </c>
      <c r="E403" s="1" t="s">
        <v>851</v>
      </c>
      <c r="F403" s="1" t="s">
        <v>916</v>
      </c>
      <c r="G403" s="1" t="s">
        <v>928</v>
      </c>
      <c r="H403" s="6">
        <v>45255</v>
      </c>
      <c r="I403" s="7">
        <v>120000000</v>
      </c>
      <c r="J403" s="7">
        <v>75808300</v>
      </c>
      <c r="K403" s="7">
        <v>10843121.810000001</v>
      </c>
      <c r="L403" s="7">
        <v>-14126520.700000007</v>
      </c>
      <c r="M403" s="7">
        <f>Table1[[#This Row],[Profit (EBIT)]] * (1 - 11%)</f>
        <v>-12572603.423000006</v>
      </c>
      <c r="N403" s="9">
        <f>Table1[[#This Row],[Net Sales Actual]]/Table1[[#This Row],[Net Sales Target]]*100%</f>
        <v>0.63173583333333339</v>
      </c>
      <c r="O403" s="9" t="str">
        <f>IF(Table1[[#This Row],[% Achievement]]&gt;=100%, "Achieved",
 IF(Table1[[#This Row],[% Achievement]]&gt;=50%, "Almost Achieve",
 IF(Table1[[#This Row],[% Achievement]]&gt;=0, "Needs Improvement",
 "Bad")))</f>
        <v>Almost Achieve</v>
      </c>
      <c r="P403" s="7">
        <f>Table1[[#This Row],[Net Sales Actual]] - Table1[[#This Row],[Net Sales Target]]</f>
        <v>-44191700</v>
      </c>
      <c r="Q403" s="7" t="str">
        <f>IF(Table1[[#This Row],[Profit]] &gt; 0, "Profit", "Loss")</f>
        <v>Loss</v>
      </c>
      <c r="R403" s="9">
        <f>Table1[[#This Row],[Salary Cost]]/Table1[[#This Row],[Net Sales Actual]]</f>
        <v>0.14303343842296953</v>
      </c>
      <c r="S403" s="9" t="str">
        <f>IF(Table1[[#This Row],[Salary Ratio]] &lt; 0.15, "Efficient",
 IF(Table1[[#This Row],[Salary Ratio]] &lt;= 0.25, "Needs Attention",
 "Too High"))</f>
        <v>Efficient</v>
      </c>
      <c r="T403" s="9">
        <f>Table1[[#This Row],[Profit (EBIT)]]/Table1[[#This Row],[Net Sales Actual]]</f>
        <v>-0.18634530387833531</v>
      </c>
      <c r="U403" s="7" t="str">
        <f>IF(Table1[[#This Row],[Profit Ratio]] &gt; 0.15, "Healthy",
 IF(Table1[[#This Row],[Profit Ratio]] &gt;= 0.05, "Moderate",
 "Low"))</f>
        <v>Low</v>
      </c>
      <c r="V403" s="7">
        <f ca="1">DATEDIF(Table1[[#This Row],[Store Open Date]], TODAY(), "d")</f>
        <v>677</v>
      </c>
      <c r="W403" s="7">
        <f ca="1">INT(Table1[[#This Row],[Store Age (Days)]] / 30)</f>
        <v>22</v>
      </c>
      <c r="X403" s="7" t="str">
        <f ca="1">IF(Table1[[#This Row],[Store Age (Months)]] &lt; 12, "&lt;12",
 IF(Table1[[#This Row],[Store Age (Months)]] &lt; 24, "12–24",
 "&gt;24"))</f>
        <v>12–24</v>
      </c>
    </row>
    <row r="404" spans="1:24" x14ac:dyDescent="0.2">
      <c r="A404" s="4">
        <v>1</v>
      </c>
      <c r="B404" s="4" t="str">
        <f t="shared" si="6"/>
        <v>January</v>
      </c>
      <c r="C404" s="1" t="s">
        <v>411</v>
      </c>
      <c r="D404" s="1" t="s">
        <v>1331</v>
      </c>
      <c r="E404" s="1" t="s">
        <v>852</v>
      </c>
      <c r="F404" s="1" t="s">
        <v>916</v>
      </c>
      <c r="G404" s="1" t="s">
        <v>928</v>
      </c>
      <c r="H404" s="6">
        <v>45444</v>
      </c>
      <c r="I404" s="7">
        <v>125000000</v>
      </c>
      <c r="J404" s="7">
        <v>84964100</v>
      </c>
      <c r="K404" s="7">
        <v>11011583.140000001</v>
      </c>
      <c r="L404" s="7">
        <v>-221763.57999999635</v>
      </c>
      <c r="M404" s="7">
        <f>Table1[[#This Row],[Profit (EBIT)]] * (1 - 11%)</f>
        <v>-197369.58619999676</v>
      </c>
      <c r="N404" s="9">
        <f>Table1[[#This Row],[Net Sales Actual]]/Table1[[#This Row],[Net Sales Target]]*100%</f>
        <v>0.67971280000000001</v>
      </c>
      <c r="O404" s="9" t="str">
        <f>IF(Table1[[#This Row],[% Achievement]]&gt;=100%, "Achieved",
 IF(Table1[[#This Row],[% Achievement]]&gt;=50%, "Almost Achieve",
 IF(Table1[[#This Row],[% Achievement]]&gt;=0, "Needs Improvement",
 "Bad")))</f>
        <v>Almost Achieve</v>
      </c>
      <c r="P404" s="7">
        <f>Table1[[#This Row],[Net Sales Actual]] - Table1[[#This Row],[Net Sales Target]]</f>
        <v>-40035900</v>
      </c>
      <c r="Q404" s="7" t="str">
        <f>IF(Table1[[#This Row],[Profit]] &gt; 0, "Profit", "Loss")</f>
        <v>Loss</v>
      </c>
      <c r="R404" s="9">
        <f>Table1[[#This Row],[Salary Cost]]/Table1[[#This Row],[Net Sales Actual]]</f>
        <v>0.12960277505440534</v>
      </c>
      <c r="S404" s="9" t="str">
        <f>IF(Table1[[#This Row],[Salary Ratio]] &lt; 0.15, "Efficient",
 IF(Table1[[#This Row],[Salary Ratio]] &lt;= 0.25, "Needs Attention",
 "Too High"))</f>
        <v>Efficient</v>
      </c>
      <c r="T404" s="9">
        <f>Table1[[#This Row],[Profit (EBIT)]]/Table1[[#This Row],[Net Sales Actual]]</f>
        <v>-2.6100856714776754E-3</v>
      </c>
      <c r="U404" s="7" t="str">
        <f>IF(Table1[[#This Row],[Profit Ratio]] &gt; 0.15, "Healthy",
 IF(Table1[[#This Row],[Profit Ratio]] &gt;= 0.05, "Moderate",
 "Low"))</f>
        <v>Low</v>
      </c>
      <c r="V404" s="7">
        <f ca="1">DATEDIF(Table1[[#This Row],[Store Open Date]], TODAY(), "d")</f>
        <v>488</v>
      </c>
      <c r="W404" s="7">
        <f ca="1">INT(Table1[[#This Row],[Store Age (Days)]] / 30)</f>
        <v>16</v>
      </c>
      <c r="X404" s="7" t="str">
        <f ca="1">IF(Table1[[#This Row],[Store Age (Months)]] &lt; 12, "&lt;12",
 IF(Table1[[#This Row],[Store Age (Months)]] &lt; 24, "12–24",
 "&gt;24"))</f>
        <v>12–24</v>
      </c>
    </row>
    <row r="405" spans="1:24" x14ac:dyDescent="0.2">
      <c r="A405" s="4">
        <v>1</v>
      </c>
      <c r="B405" s="4" t="str">
        <f t="shared" si="6"/>
        <v>January</v>
      </c>
      <c r="C405" s="1" t="s">
        <v>412</v>
      </c>
      <c r="D405" s="1" t="s">
        <v>1332</v>
      </c>
      <c r="E405" s="1" t="s">
        <v>853</v>
      </c>
      <c r="F405" s="1" t="s">
        <v>916</v>
      </c>
      <c r="G405" s="1" t="s">
        <v>928</v>
      </c>
      <c r="H405" s="6">
        <v>45284</v>
      </c>
      <c r="I405" s="7">
        <v>150000000</v>
      </c>
      <c r="J405" s="7">
        <v>132941800</v>
      </c>
      <c r="K405" s="7">
        <v>17040941.640000001</v>
      </c>
      <c r="L405" s="7">
        <v>-3330356.3799999971</v>
      </c>
      <c r="M405" s="7">
        <f>Table1[[#This Row],[Profit (EBIT)]] * (1 - 11%)</f>
        <v>-2964017.1781999976</v>
      </c>
      <c r="N405" s="9">
        <f>Table1[[#This Row],[Net Sales Actual]]/Table1[[#This Row],[Net Sales Target]]*100%</f>
        <v>0.88627866666666666</v>
      </c>
      <c r="O405" s="9" t="str">
        <f>IF(Table1[[#This Row],[% Achievement]]&gt;=100%, "Achieved",
 IF(Table1[[#This Row],[% Achievement]]&gt;=50%, "Almost Achieve",
 IF(Table1[[#This Row],[% Achievement]]&gt;=0, "Needs Improvement",
 "Bad")))</f>
        <v>Almost Achieve</v>
      </c>
      <c r="P405" s="7">
        <f>Table1[[#This Row],[Net Sales Actual]] - Table1[[#This Row],[Net Sales Target]]</f>
        <v>-17058200</v>
      </c>
      <c r="Q405" s="7" t="str">
        <f>IF(Table1[[#This Row],[Profit]] &gt; 0, "Profit", "Loss")</f>
        <v>Loss</v>
      </c>
      <c r="R405" s="9">
        <f>Table1[[#This Row],[Salary Cost]]/Table1[[#This Row],[Net Sales Actual]]</f>
        <v>0.12818347306866615</v>
      </c>
      <c r="S405" s="9" t="str">
        <f>IF(Table1[[#This Row],[Salary Ratio]] &lt; 0.15, "Efficient",
 IF(Table1[[#This Row],[Salary Ratio]] &lt;= 0.25, "Needs Attention",
 "Too High"))</f>
        <v>Efficient</v>
      </c>
      <c r="T405" s="9">
        <f>Table1[[#This Row],[Profit (EBIT)]]/Table1[[#This Row],[Net Sales Actual]]</f>
        <v>-2.5051235803938244E-2</v>
      </c>
      <c r="U405" s="7" t="str">
        <f>IF(Table1[[#This Row],[Profit Ratio]] &gt; 0.15, "Healthy",
 IF(Table1[[#This Row],[Profit Ratio]] &gt;= 0.05, "Moderate",
 "Low"))</f>
        <v>Low</v>
      </c>
      <c r="V405" s="7">
        <f ca="1">DATEDIF(Table1[[#This Row],[Store Open Date]], TODAY(), "d")</f>
        <v>648</v>
      </c>
      <c r="W405" s="7">
        <f ca="1">INT(Table1[[#This Row],[Store Age (Days)]] / 30)</f>
        <v>21</v>
      </c>
      <c r="X405" s="7" t="str">
        <f ca="1">IF(Table1[[#This Row],[Store Age (Months)]] &lt; 12, "&lt;12",
 IF(Table1[[#This Row],[Store Age (Months)]] &lt; 24, "12–24",
 "&gt;24"))</f>
        <v>12–24</v>
      </c>
    </row>
    <row r="406" spans="1:24" x14ac:dyDescent="0.2">
      <c r="A406" s="4">
        <v>1</v>
      </c>
      <c r="B406" s="4" t="str">
        <f t="shared" si="6"/>
        <v>January</v>
      </c>
      <c r="C406" s="1" t="s">
        <v>413</v>
      </c>
      <c r="D406" s="1" t="s">
        <v>1333</v>
      </c>
      <c r="E406" s="1" t="s">
        <v>854</v>
      </c>
      <c r="F406" s="1" t="s">
        <v>916</v>
      </c>
      <c r="G406" s="1" t="s">
        <v>928</v>
      </c>
      <c r="H406" s="6">
        <v>45269</v>
      </c>
      <c r="I406" s="7">
        <v>150000000</v>
      </c>
      <c r="J406" s="7">
        <v>136441750</v>
      </c>
      <c r="K406" s="7">
        <v>10679086.300000001</v>
      </c>
      <c r="L406" s="7">
        <v>14756217.320000006</v>
      </c>
      <c r="M406" s="7">
        <f>Table1[[#This Row],[Profit (EBIT)]] * (1 - 11%)</f>
        <v>13133033.414800005</v>
      </c>
      <c r="N406" s="9">
        <f>Table1[[#This Row],[Net Sales Actual]]/Table1[[#This Row],[Net Sales Target]]*100%</f>
        <v>0.90961166666666671</v>
      </c>
      <c r="O406" s="9" t="str">
        <f>IF(Table1[[#This Row],[% Achievement]]&gt;=100%, "Achieved",
 IF(Table1[[#This Row],[% Achievement]]&gt;=50%, "Almost Achieve",
 IF(Table1[[#This Row],[% Achievement]]&gt;=0, "Needs Improvement",
 "Bad")))</f>
        <v>Almost Achieve</v>
      </c>
      <c r="P406" s="7">
        <f>Table1[[#This Row],[Net Sales Actual]] - Table1[[#This Row],[Net Sales Target]]</f>
        <v>-13558250</v>
      </c>
      <c r="Q406" s="7" t="str">
        <f>IF(Table1[[#This Row],[Profit]] &gt; 0, "Profit", "Loss")</f>
        <v>Profit</v>
      </c>
      <c r="R406" s="9">
        <f>Table1[[#This Row],[Salary Cost]]/Table1[[#This Row],[Net Sales Actual]]</f>
        <v>7.8268464747776989E-2</v>
      </c>
      <c r="S406" s="9" t="str">
        <f>IF(Table1[[#This Row],[Salary Ratio]] &lt; 0.15, "Efficient",
 IF(Table1[[#This Row],[Salary Ratio]] &lt;= 0.25, "Needs Attention",
 "Too High"))</f>
        <v>Efficient</v>
      </c>
      <c r="T406" s="9">
        <f>Table1[[#This Row],[Profit (EBIT)]]/Table1[[#This Row],[Net Sales Actual]]</f>
        <v>0.10815030824509364</v>
      </c>
      <c r="U406" s="7" t="str">
        <f>IF(Table1[[#This Row],[Profit Ratio]] &gt; 0.15, "Healthy",
 IF(Table1[[#This Row],[Profit Ratio]] &gt;= 0.05, "Moderate",
 "Low"))</f>
        <v>Moderate</v>
      </c>
      <c r="V406" s="7">
        <f ca="1">DATEDIF(Table1[[#This Row],[Store Open Date]], TODAY(), "d")</f>
        <v>663</v>
      </c>
      <c r="W406" s="7">
        <f ca="1">INT(Table1[[#This Row],[Store Age (Days)]] / 30)</f>
        <v>22</v>
      </c>
      <c r="X406" s="7" t="str">
        <f ca="1">IF(Table1[[#This Row],[Store Age (Months)]] &lt; 12, "&lt;12",
 IF(Table1[[#This Row],[Store Age (Months)]] &lt; 24, "12–24",
 "&gt;24"))</f>
        <v>12–24</v>
      </c>
    </row>
    <row r="407" spans="1:24" x14ac:dyDescent="0.2">
      <c r="A407" s="4">
        <v>1</v>
      </c>
      <c r="B407" s="4" t="str">
        <f t="shared" si="6"/>
        <v>January</v>
      </c>
      <c r="C407" s="1" t="s">
        <v>414</v>
      </c>
      <c r="D407" s="1" t="s">
        <v>1334</v>
      </c>
      <c r="E407" s="1" t="s">
        <v>855</v>
      </c>
      <c r="F407" s="1" t="s">
        <v>916</v>
      </c>
      <c r="G407" s="1" t="s">
        <v>928</v>
      </c>
      <c r="H407" s="6">
        <v>45343</v>
      </c>
      <c r="I407" s="7">
        <v>150000000</v>
      </c>
      <c r="J407" s="7">
        <v>121918650</v>
      </c>
      <c r="K407" s="7">
        <v>9930620.5399999991</v>
      </c>
      <c r="L407" s="7">
        <v>13159784.440000007</v>
      </c>
      <c r="M407" s="7">
        <f>Table1[[#This Row],[Profit (EBIT)]] * (1 - 11%)</f>
        <v>11712208.151600007</v>
      </c>
      <c r="N407" s="9">
        <f>Table1[[#This Row],[Net Sales Actual]]/Table1[[#This Row],[Net Sales Target]]*100%</f>
        <v>0.81279100000000004</v>
      </c>
      <c r="O407" s="9" t="str">
        <f>IF(Table1[[#This Row],[% Achievement]]&gt;=100%, "Achieved",
 IF(Table1[[#This Row],[% Achievement]]&gt;=50%, "Almost Achieve",
 IF(Table1[[#This Row],[% Achievement]]&gt;=0, "Needs Improvement",
 "Bad")))</f>
        <v>Almost Achieve</v>
      </c>
      <c r="P407" s="7">
        <f>Table1[[#This Row],[Net Sales Actual]] - Table1[[#This Row],[Net Sales Target]]</f>
        <v>-28081350</v>
      </c>
      <c r="Q407" s="7" t="str">
        <f>IF(Table1[[#This Row],[Profit]] &gt; 0, "Profit", "Loss")</f>
        <v>Profit</v>
      </c>
      <c r="R407" s="9">
        <f>Table1[[#This Row],[Salary Cost]]/Table1[[#This Row],[Net Sales Actual]]</f>
        <v>8.1452842038523224E-2</v>
      </c>
      <c r="S407" s="9" t="str">
        <f>IF(Table1[[#This Row],[Salary Ratio]] &lt; 0.15, "Efficient",
 IF(Table1[[#This Row],[Salary Ratio]] &lt;= 0.25, "Needs Attention",
 "Too High"))</f>
        <v>Efficient</v>
      </c>
      <c r="T407" s="9">
        <f>Table1[[#This Row],[Profit (EBIT)]]/Table1[[#This Row],[Net Sales Actual]]</f>
        <v>0.10793905969267217</v>
      </c>
      <c r="U407" s="7" t="str">
        <f>IF(Table1[[#This Row],[Profit Ratio]] &gt; 0.15, "Healthy",
 IF(Table1[[#This Row],[Profit Ratio]] &gt;= 0.05, "Moderate",
 "Low"))</f>
        <v>Moderate</v>
      </c>
      <c r="V407" s="7">
        <f ca="1">DATEDIF(Table1[[#This Row],[Store Open Date]], TODAY(), "d")</f>
        <v>589</v>
      </c>
      <c r="W407" s="7">
        <f ca="1">INT(Table1[[#This Row],[Store Age (Days)]] / 30)</f>
        <v>19</v>
      </c>
      <c r="X407" s="7" t="str">
        <f ca="1">IF(Table1[[#This Row],[Store Age (Months)]] &lt; 12, "&lt;12",
 IF(Table1[[#This Row],[Store Age (Months)]] &lt; 24, "12–24",
 "&gt;24"))</f>
        <v>12–24</v>
      </c>
    </row>
    <row r="408" spans="1:24" x14ac:dyDescent="0.2">
      <c r="A408" s="4">
        <v>1</v>
      </c>
      <c r="B408" s="4" t="str">
        <f t="shared" si="6"/>
        <v>January</v>
      </c>
      <c r="C408" s="1" t="s">
        <v>415</v>
      </c>
      <c r="D408" s="1" t="s">
        <v>1335</v>
      </c>
      <c r="E408" s="1" t="s">
        <v>856</v>
      </c>
      <c r="F408" s="1" t="s">
        <v>916</v>
      </c>
      <c r="G408" s="1" t="s">
        <v>928</v>
      </c>
      <c r="H408" s="6">
        <v>45291</v>
      </c>
      <c r="I408" s="7">
        <v>110000000</v>
      </c>
      <c r="J408" s="7">
        <v>96741550</v>
      </c>
      <c r="K408" s="7">
        <v>7963487.1100000003</v>
      </c>
      <c r="L408" s="7">
        <v>-4872803.7499999925</v>
      </c>
      <c r="M408" s="7">
        <f>Table1[[#This Row],[Profit (EBIT)]] * (1 - 11%)</f>
        <v>-4336795.3374999939</v>
      </c>
      <c r="N408" s="9">
        <f>Table1[[#This Row],[Net Sales Actual]]/Table1[[#This Row],[Net Sales Target]]*100%</f>
        <v>0.87946863636363637</v>
      </c>
      <c r="O408" s="9" t="str">
        <f>IF(Table1[[#This Row],[% Achievement]]&gt;=100%, "Achieved",
 IF(Table1[[#This Row],[% Achievement]]&gt;=50%, "Almost Achieve",
 IF(Table1[[#This Row],[% Achievement]]&gt;=0, "Needs Improvement",
 "Bad")))</f>
        <v>Almost Achieve</v>
      </c>
      <c r="P408" s="7">
        <f>Table1[[#This Row],[Net Sales Actual]] - Table1[[#This Row],[Net Sales Target]]</f>
        <v>-13258450</v>
      </c>
      <c r="Q408" s="7" t="str">
        <f>IF(Table1[[#This Row],[Profit]] &gt; 0, "Profit", "Loss")</f>
        <v>Loss</v>
      </c>
      <c r="R408" s="9">
        <f>Table1[[#This Row],[Salary Cost]]/Table1[[#This Row],[Net Sales Actual]]</f>
        <v>8.2317133744497589E-2</v>
      </c>
      <c r="S408" s="9" t="str">
        <f>IF(Table1[[#This Row],[Salary Ratio]] &lt; 0.15, "Efficient",
 IF(Table1[[#This Row],[Salary Ratio]] &lt;= 0.25, "Needs Attention",
 "Too High"))</f>
        <v>Efficient</v>
      </c>
      <c r="T408" s="9">
        <f>Table1[[#This Row],[Profit (EBIT)]]/Table1[[#This Row],[Net Sales Actual]]</f>
        <v>-5.0369295819634813E-2</v>
      </c>
      <c r="U408" s="7" t="str">
        <f>IF(Table1[[#This Row],[Profit Ratio]] &gt; 0.15, "Healthy",
 IF(Table1[[#This Row],[Profit Ratio]] &gt;= 0.05, "Moderate",
 "Low"))</f>
        <v>Low</v>
      </c>
      <c r="V408" s="7">
        <f ca="1">DATEDIF(Table1[[#This Row],[Store Open Date]], TODAY(), "d")</f>
        <v>641</v>
      </c>
      <c r="W408" s="7">
        <f ca="1">INT(Table1[[#This Row],[Store Age (Days)]] / 30)</f>
        <v>21</v>
      </c>
      <c r="X408" s="7" t="str">
        <f ca="1">IF(Table1[[#This Row],[Store Age (Months)]] &lt; 12, "&lt;12",
 IF(Table1[[#This Row],[Store Age (Months)]] &lt; 24, "12–24",
 "&gt;24"))</f>
        <v>12–24</v>
      </c>
    </row>
    <row r="409" spans="1:24" x14ac:dyDescent="0.2">
      <c r="A409" s="4">
        <v>1</v>
      </c>
      <c r="B409" s="4" t="str">
        <f t="shared" si="6"/>
        <v>January</v>
      </c>
      <c r="C409" s="1" t="s">
        <v>416</v>
      </c>
      <c r="D409" s="1" t="s">
        <v>1336</v>
      </c>
      <c r="E409" s="1" t="s">
        <v>857</v>
      </c>
      <c r="F409" s="1" t="s">
        <v>916</v>
      </c>
      <c r="G409" s="1" t="s">
        <v>928</v>
      </c>
      <c r="H409" s="6">
        <v>45256</v>
      </c>
      <c r="I409" s="7">
        <v>140000000</v>
      </c>
      <c r="J409" s="7">
        <v>109765400</v>
      </c>
      <c r="K409" s="7">
        <v>10996429.74</v>
      </c>
      <c r="L409" s="7">
        <v>3626984.1900000051</v>
      </c>
      <c r="M409" s="7">
        <f>Table1[[#This Row],[Profit (EBIT)]] * (1 - 11%)</f>
        <v>3228015.9291000045</v>
      </c>
      <c r="N409" s="9">
        <f>Table1[[#This Row],[Net Sales Actual]]/Table1[[#This Row],[Net Sales Target]]*100%</f>
        <v>0.78403857142857147</v>
      </c>
      <c r="O409" s="9" t="str">
        <f>IF(Table1[[#This Row],[% Achievement]]&gt;=100%, "Achieved",
 IF(Table1[[#This Row],[% Achievement]]&gt;=50%, "Almost Achieve",
 IF(Table1[[#This Row],[% Achievement]]&gt;=0, "Needs Improvement",
 "Bad")))</f>
        <v>Almost Achieve</v>
      </c>
      <c r="P409" s="7">
        <f>Table1[[#This Row],[Net Sales Actual]] - Table1[[#This Row],[Net Sales Target]]</f>
        <v>-30234600</v>
      </c>
      <c r="Q409" s="7" t="str">
        <f>IF(Table1[[#This Row],[Profit]] &gt; 0, "Profit", "Loss")</f>
        <v>Profit</v>
      </c>
      <c r="R409" s="9">
        <f>Table1[[#This Row],[Salary Cost]]/Table1[[#This Row],[Net Sales Actual]]</f>
        <v>0.10018120227321178</v>
      </c>
      <c r="S409" s="9" t="str">
        <f>IF(Table1[[#This Row],[Salary Ratio]] &lt; 0.15, "Efficient",
 IF(Table1[[#This Row],[Salary Ratio]] &lt;= 0.25, "Needs Attention",
 "Too High"))</f>
        <v>Efficient</v>
      </c>
      <c r="T409" s="9">
        <f>Table1[[#This Row],[Profit (EBIT)]]/Table1[[#This Row],[Net Sales Actual]]</f>
        <v>3.304305537081817E-2</v>
      </c>
      <c r="U409" s="7" t="str">
        <f>IF(Table1[[#This Row],[Profit Ratio]] &gt; 0.15, "Healthy",
 IF(Table1[[#This Row],[Profit Ratio]] &gt;= 0.05, "Moderate",
 "Low"))</f>
        <v>Low</v>
      </c>
      <c r="V409" s="7">
        <f ca="1">DATEDIF(Table1[[#This Row],[Store Open Date]], TODAY(), "d")</f>
        <v>676</v>
      </c>
      <c r="W409" s="7">
        <f ca="1">INT(Table1[[#This Row],[Store Age (Days)]] / 30)</f>
        <v>22</v>
      </c>
      <c r="X409" s="7" t="str">
        <f ca="1">IF(Table1[[#This Row],[Store Age (Months)]] &lt; 12, "&lt;12",
 IF(Table1[[#This Row],[Store Age (Months)]] &lt; 24, "12–24",
 "&gt;24"))</f>
        <v>12–24</v>
      </c>
    </row>
    <row r="410" spans="1:24" x14ac:dyDescent="0.2">
      <c r="A410" s="4">
        <v>1</v>
      </c>
      <c r="B410" s="4" t="str">
        <f t="shared" si="6"/>
        <v>January</v>
      </c>
      <c r="C410" s="1" t="s">
        <v>417</v>
      </c>
      <c r="D410" s="1" t="s">
        <v>1337</v>
      </c>
      <c r="E410" s="1" t="s">
        <v>858</v>
      </c>
      <c r="F410" s="1" t="s">
        <v>916</v>
      </c>
      <c r="G410" s="1" t="s">
        <v>928</v>
      </c>
      <c r="H410" s="6">
        <v>45277</v>
      </c>
      <c r="I410" s="7">
        <v>165000000</v>
      </c>
      <c r="J410" s="7">
        <v>147392050</v>
      </c>
      <c r="K410" s="7">
        <v>14128200.67</v>
      </c>
      <c r="L410" s="7">
        <v>8093355.2799999919</v>
      </c>
      <c r="M410" s="7">
        <f>Table1[[#This Row],[Profit (EBIT)]] * (1 - 11%)</f>
        <v>7203086.1991999932</v>
      </c>
      <c r="N410" s="9">
        <f>Table1[[#This Row],[Net Sales Actual]]/Table1[[#This Row],[Net Sales Target]]*100%</f>
        <v>0.89328515151515153</v>
      </c>
      <c r="O410" s="9" t="str">
        <f>IF(Table1[[#This Row],[% Achievement]]&gt;=100%, "Achieved",
 IF(Table1[[#This Row],[% Achievement]]&gt;=50%, "Almost Achieve",
 IF(Table1[[#This Row],[% Achievement]]&gt;=0, "Needs Improvement",
 "Bad")))</f>
        <v>Almost Achieve</v>
      </c>
      <c r="P410" s="7">
        <f>Table1[[#This Row],[Net Sales Actual]] - Table1[[#This Row],[Net Sales Target]]</f>
        <v>-17607950</v>
      </c>
      <c r="Q410" s="7" t="str">
        <f>IF(Table1[[#This Row],[Profit]] &gt; 0, "Profit", "Loss")</f>
        <v>Profit</v>
      </c>
      <c r="R410" s="9">
        <f>Table1[[#This Row],[Salary Cost]]/Table1[[#This Row],[Net Sales Actual]]</f>
        <v>9.5854563865554479E-2</v>
      </c>
      <c r="S410" s="9" t="str">
        <f>IF(Table1[[#This Row],[Salary Ratio]] &lt; 0.15, "Efficient",
 IF(Table1[[#This Row],[Salary Ratio]] &lt;= 0.25, "Needs Attention",
 "Too High"))</f>
        <v>Efficient</v>
      </c>
      <c r="T410" s="9">
        <f>Table1[[#This Row],[Profit (EBIT)]]/Table1[[#This Row],[Net Sales Actual]]</f>
        <v>5.4910392249785465E-2</v>
      </c>
      <c r="U410" s="7" t="str">
        <f>IF(Table1[[#This Row],[Profit Ratio]] &gt; 0.15, "Healthy",
 IF(Table1[[#This Row],[Profit Ratio]] &gt;= 0.05, "Moderate",
 "Low"))</f>
        <v>Moderate</v>
      </c>
      <c r="V410" s="7">
        <f ca="1">DATEDIF(Table1[[#This Row],[Store Open Date]], TODAY(), "d")</f>
        <v>655</v>
      </c>
      <c r="W410" s="7">
        <f ca="1">INT(Table1[[#This Row],[Store Age (Days)]] / 30)</f>
        <v>21</v>
      </c>
      <c r="X410" s="7" t="str">
        <f ca="1">IF(Table1[[#This Row],[Store Age (Months)]] &lt; 12, "&lt;12",
 IF(Table1[[#This Row],[Store Age (Months)]] &lt; 24, "12–24",
 "&gt;24"))</f>
        <v>12–24</v>
      </c>
    </row>
    <row r="411" spans="1:24" x14ac:dyDescent="0.2">
      <c r="A411" s="4">
        <v>1</v>
      </c>
      <c r="B411" s="4" t="str">
        <f t="shared" si="6"/>
        <v>January</v>
      </c>
      <c r="C411" s="1" t="s">
        <v>418</v>
      </c>
      <c r="D411" s="1" t="s">
        <v>1338</v>
      </c>
      <c r="E411" s="1" t="s">
        <v>859</v>
      </c>
      <c r="F411" s="1" t="s">
        <v>917</v>
      </c>
      <c r="G411" s="1" t="s">
        <v>928</v>
      </c>
      <c r="H411" s="6">
        <v>45405</v>
      </c>
      <c r="I411" s="7">
        <v>204000000</v>
      </c>
      <c r="J411" s="7">
        <v>191002300</v>
      </c>
      <c r="K411" s="7">
        <v>13889146.51</v>
      </c>
      <c r="L411" s="7">
        <v>31465989.080000028</v>
      </c>
      <c r="M411" s="7">
        <f>Table1[[#This Row],[Profit (EBIT)]] * (1 - 11%)</f>
        <v>28004730.281200025</v>
      </c>
      <c r="N411" s="9">
        <f>Table1[[#This Row],[Net Sales Actual]]/Table1[[#This Row],[Net Sales Target]]*100%</f>
        <v>0.93628578431372544</v>
      </c>
      <c r="O411" s="9" t="str">
        <f>IF(Table1[[#This Row],[% Achievement]]&gt;=100%, "Achieved",
 IF(Table1[[#This Row],[% Achievement]]&gt;=50%, "Almost Achieve",
 IF(Table1[[#This Row],[% Achievement]]&gt;=0, "Needs Improvement",
 "Bad")))</f>
        <v>Almost Achieve</v>
      </c>
      <c r="P411" s="7">
        <f>Table1[[#This Row],[Net Sales Actual]] - Table1[[#This Row],[Net Sales Target]]</f>
        <v>-12997700</v>
      </c>
      <c r="Q411" s="7" t="str">
        <f>IF(Table1[[#This Row],[Profit]] &gt; 0, "Profit", "Loss")</f>
        <v>Profit</v>
      </c>
      <c r="R411" s="9">
        <f>Table1[[#This Row],[Salary Cost]]/Table1[[#This Row],[Net Sales Actual]]</f>
        <v>7.2717168903201693E-2</v>
      </c>
      <c r="S411" s="9" t="str">
        <f>IF(Table1[[#This Row],[Salary Ratio]] &lt; 0.15, "Efficient",
 IF(Table1[[#This Row],[Salary Ratio]] &lt;= 0.25, "Needs Attention",
 "Too High"))</f>
        <v>Efficient</v>
      </c>
      <c r="T411" s="9">
        <f>Table1[[#This Row],[Profit (EBIT)]]/Table1[[#This Row],[Net Sales Actual]]</f>
        <v>0.16474141452746918</v>
      </c>
      <c r="U411" s="7" t="str">
        <f>IF(Table1[[#This Row],[Profit Ratio]] &gt; 0.15, "Healthy",
 IF(Table1[[#This Row],[Profit Ratio]] &gt;= 0.05, "Moderate",
 "Low"))</f>
        <v>Healthy</v>
      </c>
      <c r="V411" s="7">
        <f ca="1">DATEDIF(Table1[[#This Row],[Store Open Date]], TODAY(), "d")</f>
        <v>527</v>
      </c>
      <c r="W411" s="7">
        <f ca="1">INT(Table1[[#This Row],[Store Age (Days)]] / 30)</f>
        <v>17</v>
      </c>
      <c r="X411" s="7" t="str">
        <f ca="1">IF(Table1[[#This Row],[Store Age (Months)]] &lt; 12, "&lt;12",
 IF(Table1[[#This Row],[Store Age (Months)]] &lt; 24, "12–24",
 "&gt;24"))</f>
        <v>12–24</v>
      </c>
    </row>
    <row r="412" spans="1:24" x14ac:dyDescent="0.2">
      <c r="A412" s="4">
        <v>1</v>
      </c>
      <c r="B412" s="4" t="str">
        <f t="shared" si="6"/>
        <v>January</v>
      </c>
      <c r="C412" s="1" t="s">
        <v>419</v>
      </c>
      <c r="D412" s="1" t="s">
        <v>1339</v>
      </c>
      <c r="E412" s="1" t="s">
        <v>860</v>
      </c>
      <c r="F412" s="1" t="s">
        <v>917</v>
      </c>
      <c r="G412" s="1" t="s">
        <v>928</v>
      </c>
      <c r="H412" s="6">
        <v>45247</v>
      </c>
      <c r="I412" s="7">
        <v>244000000</v>
      </c>
      <c r="J412" s="7">
        <v>216877000</v>
      </c>
      <c r="K412" s="7">
        <v>15399035.199999999</v>
      </c>
      <c r="L412" s="7">
        <v>19410455.75999999</v>
      </c>
      <c r="M412" s="7">
        <f>Table1[[#This Row],[Profit (EBIT)]] * (1 - 11%)</f>
        <v>17275305.62639999</v>
      </c>
      <c r="N412" s="9">
        <f>Table1[[#This Row],[Net Sales Actual]]/Table1[[#This Row],[Net Sales Target]]*100%</f>
        <v>0.88884016393442622</v>
      </c>
      <c r="O412" s="9" t="str">
        <f>IF(Table1[[#This Row],[% Achievement]]&gt;=100%, "Achieved",
 IF(Table1[[#This Row],[% Achievement]]&gt;=50%, "Almost Achieve",
 IF(Table1[[#This Row],[% Achievement]]&gt;=0, "Needs Improvement",
 "Bad")))</f>
        <v>Almost Achieve</v>
      </c>
      <c r="P412" s="7">
        <f>Table1[[#This Row],[Net Sales Actual]] - Table1[[#This Row],[Net Sales Target]]</f>
        <v>-27123000</v>
      </c>
      <c r="Q412" s="7" t="str">
        <f>IF(Table1[[#This Row],[Profit]] &gt; 0, "Profit", "Loss")</f>
        <v>Profit</v>
      </c>
      <c r="R412" s="9">
        <f>Table1[[#This Row],[Salary Cost]]/Table1[[#This Row],[Net Sales Actual]]</f>
        <v>7.1003542099899938E-2</v>
      </c>
      <c r="S412" s="9" t="str">
        <f>IF(Table1[[#This Row],[Salary Ratio]] &lt; 0.15, "Efficient",
 IF(Table1[[#This Row],[Salary Ratio]] &lt;= 0.25, "Needs Attention",
 "Too High"))</f>
        <v>Efficient</v>
      </c>
      <c r="T412" s="9">
        <f>Table1[[#This Row],[Profit (EBIT)]]/Table1[[#This Row],[Net Sales Actual]]</f>
        <v>8.9499835206130626E-2</v>
      </c>
      <c r="U412" s="7" t="str">
        <f>IF(Table1[[#This Row],[Profit Ratio]] &gt; 0.15, "Healthy",
 IF(Table1[[#This Row],[Profit Ratio]] &gt;= 0.05, "Moderate",
 "Low"))</f>
        <v>Moderate</v>
      </c>
      <c r="V412" s="7">
        <f ca="1">DATEDIF(Table1[[#This Row],[Store Open Date]], TODAY(), "d")</f>
        <v>685</v>
      </c>
      <c r="W412" s="7">
        <f ca="1">INT(Table1[[#This Row],[Store Age (Days)]] / 30)</f>
        <v>22</v>
      </c>
      <c r="X412" s="7" t="str">
        <f ca="1">IF(Table1[[#This Row],[Store Age (Months)]] &lt; 12, "&lt;12",
 IF(Table1[[#This Row],[Store Age (Months)]] &lt; 24, "12–24",
 "&gt;24"))</f>
        <v>12–24</v>
      </c>
    </row>
    <row r="413" spans="1:24" x14ac:dyDescent="0.2">
      <c r="A413" s="4">
        <v>1</v>
      </c>
      <c r="B413" s="4" t="str">
        <f t="shared" si="6"/>
        <v>January</v>
      </c>
      <c r="C413" s="1" t="s">
        <v>420</v>
      </c>
      <c r="D413" s="1" t="s">
        <v>1340</v>
      </c>
      <c r="E413" s="1" t="s">
        <v>861</v>
      </c>
      <c r="F413" s="1" t="s">
        <v>917</v>
      </c>
      <c r="G413" s="1" t="s">
        <v>928</v>
      </c>
      <c r="H413" s="6">
        <v>45266</v>
      </c>
      <c r="I413" s="7">
        <v>230000000</v>
      </c>
      <c r="J413" s="7">
        <v>170885900</v>
      </c>
      <c r="K413" s="7">
        <v>17347219.41</v>
      </c>
      <c r="L413" s="7">
        <v>-15910572.899999976</v>
      </c>
      <c r="M413" s="7">
        <f>Table1[[#This Row],[Profit (EBIT)]] * (1 - 11%)</f>
        <v>-14160409.880999979</v>
      </c>
      <c r="N413" s="9">
        <f>Table1[[#This Row],[Net Sales Actual]]/Table1[[#This Row],[Net Sales Target]]*100%</f>
        <v>0.74298217391304344</v>
      </c>
      <c r="O413" s="9" t="str">
        <f>IF(Table1[[#This Row],[% Achievement]]&gt;=100%, "Achieved",
 IF(Table1[[#This Row],[% Achievement]]&gt;=50%, "Almost Achieve",
 IF(Table1[[#This Row],[% Achievement]]&gt;=0, "Needs Improvement",
 "Bad")))</f>
        <v>Almost Achieve</v>
      </c>
      <c r="P413" s="7">
        <f>Table1[[#This Row],[Net Sales Actual]] - Table1[[#This Row],[Net Sales Target]]</f>
        <v>-59114100</v>
      </c>
      <c r="Q413" s="7" t="str">
        <f>IF(Table1[[#This Row],[Profit]] &gt; 0, "Profit", "Loss")</f>
        <v>Loss</v>
      </c>
      <c r="R413" s="9">
        <f>Table1[[#This Row],[Salary Cost]]/Table1[[#This Row],[Net Sales Actual]]</f>
        <v>0.10151346255015774</v>
      </c>
      <c r="S413" s="9" t="str">
        <f>IF(Table1[[#This Row],[Salary Ratio]] &lt; 0.15, "Efficient",
 IF(Table1[[#This Row],[Salary Ratio]] &lt;= 0.25, "Needs Attention",
 "Too High"))</f>
        <v>Efficient</v>
      </c>
      <c r="T413" s="9">
        <f>Table1[[#This Row],[Profit (EBIT)]]/Table1[[#This Row],[Net Sales Actual]]</f>
        <v>-9.3106411354008586E-2</v>
      </c>
      <c r="U413" s="7" t="str">
        <f>IF(Table1[[#This Row],[Profit Ratio]] &gt; 0.15, "Healthy",
 IF(Table1[[#This Row],[Profit Ratio]] &gt;= 0.05, "Moderate",
 "Low"))</f>
        <v>Low</v>
      </c>
      <c r="V413" s="7">
        <f ca="1">DATEDIF(Table1[[#This Row],[Store Open Date]], TODAY(), "d")</f>
        <v>666</v>
      </c>
      <c r="W413" s="7">
        <f ca="1">INT(Table1[[#This Row],[Store Age (Days)]] / 30)</f>
        <v>22</v>
      </c>
      <c r="X413" s="7" t="str">
        <f ca="1">IF(Table1[[#This Row],[Store Age (Months)]] &lt; 12, "&lt;12",
 IF(Table1[[#This Row],[Store Age (Months)]] &lt; 24, "12–24",
 "&gt;24"))</f>
        <v>12–24</v>
      </c>
    </row>
    <row r="414" spans="1:24" x14ac:dyDescent="0.2">
      <c r="A414" s="4">
        <v>1</v>
      </c>
      <c r="B414" s="4" t="str">
        <f t="shared" si="6"/>
        <v>January</v>
      </c>
      <c r="C414" s="1" t="s">
        <v>421</v>
      </c>
      <c r="D414" s="1" t="s">
        <v>1341</v>
      </c>
      <c r="E414" s="1" t="s">
        <v>862</v>
      </c>
      <c r="F414" s="1" t="s">
        <v>917</v>
      </c>
      <c r="G414" s="1" t="s">
        <v>928</v>
      </c>
      <c r="H414" s="6">
        <v>45310</v>
      </c>
      <c r="I414" s="7">
        <v>135000000</v>
      </c>
      <c r="J414" s="7">
        <v>73593400</v>
      </c>
      <c r="K414" s="7">
        <v>17610933.210000001</v>
      </c>
      <c r="L414" s="7">
        <v>-2433839.0199999912</v>
      </c>
      <c r="M414" s="7">
        <f>Table1[[#This Row],[Profit (EBIT)]] * (1 - 11%)</f>
        <v>-2166116.7277999921</v>
      </c>
      <c r="N414" s="9">
        <f>Table1[[#This Row],[Net Sales Actual]]/Table1[[#This Row],[Net Sales Target]]*100%</f>
        <v>0.54513629629629634</v>
      </c>
      <c r="O414" s="9" t="str">
        <f>IF(Table1[[#This Row],[% Achievement]]&gt;=100%, "Achieved",
 IF(Table1[[#This Row],[% Achievement]]&gt;=50%, "Almost Achieve",
 IF(Table1[[#This Row],[% Achievement]]&gt;=0, "Needs Improvement",
 "Bad")))</f>
        <v>Almost Achieve</v>
      </c>
      <c r="P414" s="7">
        <f>Table1[[#This Row],[Net Sales Actual]] - Table1[[#This Row],[Net Sales Target]]</f>
        <v>-61406600</v>
      </c>
      <c r="Q414" s="7" t="str">
        <f>IF(Table1[[#This Row],[Profit]] &gt; 0, "Profit", "Loss")</f>
        <v>Loss</v>
      </c>
      <c r="R414" s="9">
        <f>Table1[[#This Row],[Salary Cost]]/Table1[[#This Row],[Net Sales Actual]]</f>
        <v>0.23930044283862412</v>
      </c>
      <c r="S414" s="9" t="str">
        <f>IF(Table1[[#This Row],[Salary Ratio]] &lt; 0.15, "Efficient",
 IF(Table1[[#This Row],[Salary Ratio]] &lt;= 0.25, "Needs Attention",
 "Too High"))</f>
        <v>Needs Attention</v>
      </c>
      <c r="T414" s="9">
        <f>Table1[[#This Row],[Profit (EBIT)]]/Table1[[#This Row],[Net Sales Actual]]</f>
        <v>-3.3071430590243027E-2</v>
      </c>
      <c r="U414" s="7" t="str">
        <f>IF(Table1[[#This Row],[Profit Ratio]] &gt; 0.15, "Healthy",
 IF(Table1[[#This Row],[Profit Ratio]] &gt;= 0.05, "Moderate",
 "Low"))</f>
        <v>Low</v>
      </c>
      <c r="V414" s="7">
        <f ca="1">DATEDIF(Table1[[#This Row],[Store Open Date]], TODAY(), "d")</f>
        <v>622</v>
      </c>
      <c r="W414" s="7">
        <f ca="1">INT(Table1[[#This Row],[Store Age (Days)]] / 30)</f>
        <v>20</v>
      </c>
      <c r="X414" s="7" t="str">
        <f ca="1">IF(Table1[[#This Row],[Store Age (Months)]] &lt; 12, "&lt;12",
 IF(Table1[[#This Row],[Store Age (Months)]] &lt; 24, "12–24",
 "&gt;24"))</f>
        <v>12–24</v>
      </c>
    </row>
    <row r="415" spans="1:24" x14ac:dyDescent="0.2">
      <c r="A415" s="4">
        <v>1</v>
      </c>
      <c r="B415" s="4" t="str">
        <f t="shared" si="6"/>
        <v>January</v>
      </c>
      <c r="C415" s="1" t="s">
        <v>422</v>
      </c>
      <c r="D415" s="1" t="s">
        <v>1342</v>
      </c>
      <c r="E415" s="1" t="s">
        <v>863</v>
      </c>
      <c r="F415" s="1" t="s">
        <v>917</v>
      </c>
      <c r="G415" s="1" t="s">
        <v>928</v>
      </c>
      <c r="H415" s="6">
        <v>45325</v>
      </c>
      <c r="I415" s="7">
        <v>182000000</v>
      </c>
      <c r="J415" s="7">
        <v>166746500</v>
      </c>
      <c r="K415" s="7">
        <v>14450451.73</v>
      </c>
      <c r="L415" s="7">
        <v>4531152.3900000043</v>
      </c>
      <c r="M415" s="7">
        <f>Table1[[#This Row],[Profit (EBIT)]] * (1 - 11%)</f>
        <v>4032725.6271000039</v>
      </c>
      <c r="N415" s="9">
        <f>Table1[[#This Row],[Net Sales Actual]]/Table1[[#This Row],[Net Sales Target]]*100%</f>
        <v>0.91618956043956046</v>
      </c>
      <c r="O415" s="9" t="str">
        <f>IF(Table1[[#This Row],[% Achievement]]&gt;=100%, "Achieved",
 IF(Table1[[#This Row],[% Achievement]]&gt;=50%, "Almost Achieve",
 IF(Table1[[#This Row],[% Achievement]]&gt;=0, "Needs Improvement",
 "Bad")))</f>
        <v>Almost Achieve</v>
      </c>
      <c r="P415" s="7">
        <f>Table1[[#This Row],[Net Sales Actual]] - Table1[[#This Row],[Net Sales Target]]</f>
        <v>-15253500</v>
      </c>
      <c r="Q415" s="7" t="str">
        <f>IF(Table1[[#This Row],[Profit]] &gt; 0, "Profit", "Loss")</f>
        <v>Profit</v>
      </c>
      <c r="R415" s="9">
        <f>Table1[[#This Row],[Salary Cost]]/Table1[[#This Row],[Net Sales Actual]]</f>
        <v>8.6661199665360289E-2</v>
      </c>
      <c r="S415" s="9" t="str">
        <f>IF(Table1[[#This Row],[Salary Ratio]] &lt; 0.15, "Efficient",
 IF(Table1[[#This Row],[Salary Ratio]] &lt;= 0.25, "Needs Attention",
 "Too High"))</f>
        <v>Efficient</v>
      </c>
      <c r="T415" s="9">
        <f>Table1[[#This Row],[Profit (EBIT)]]/Table1[[#This Row],[Net Sales Actual]]</f>
        <v>2.7173898042837506E-2</v>
      </c>
      <c r="U415" s="7" t="str">
        <f>IF(Table1[[#This Row],[Profit Ratio]] &gt; 0.15, "Healthy",
 IF(Table1[[#This Row],[Profit Ratio]] &gt;= 0.05, "Moderate",
 "Low"))</f>
        <v>Low</v>
      </c>
      <c r="V415" s="7">
        <f ca="1">DATEDIF(Table1[[#This Row],[Store Open Date]], TODAY(), "d")</f>
        <v>607</v>
      </c>
      <c r="W415" s="7">
        <f ca="1">INT(Table1[[#This Row],[Store Age (Days)]] / 30)</f>
        <v>20</v>
      </c>
      <c r="X415" s="7" t="str">
        <f ca="1">IF(Table1[[#This Row],[Store Age (Months)]] &lt; 12, "&lt;12",
 IF(Table1[[#This Row],[Store Age (Months)]] &lt; 24, "12–24",
 "&gt;24"))</f>
        <v>12–24</v>
      </c>
    </row>
    <row r="416" spans="1:24" x14ac:dyDescent="0.2">
      <c r="A416" s="4">
        <v>1</v>
      </c>
      <c r="B416" s="4" t="str">
        <f t="shared" si="6"/>
        <v>January</v>
      </c>
      <c r="C416" s="1" t="s">
        <v>423</v>
      </c>
      <c r="D416" s="1" t="s">
        <v>1343</v>
      </c>
      <c r="E416" s="1" t="s">
        <v>864</v>
      </c>
      <c r="F416" s="1" t="s">
        <v>917</v>
      </c>
      <c r="G416" s="1" t="s">
        <v>928</v>
      </c>
      <c r="H416" s="6">
        <v>45325</v>
      </c>
      <c r="I416" s="7">
        <v>130000000</v>
      </c>
      <c r="J416" s="7">
        <v>107612800</v>
      </c>
      <c r="K416" s="7">
        <v>16341460.82</v>
      </c>
      <c r="L416" s="7">
        <v>-7658633.8499999922</v>
      </c>
      <c r="M416" s="7">
        <f>Table1[[#This Row],[Profit (EBIT)]] * (1 - 11%)</f>
        <v>-6816184.1264999928</v>
      </c>
      <c r="N416" s="9">
        <f>Table1[[#This Row],[Net Sales Actual]]/Table1[[#This Row],[Net Sales Target]]*100%</f>
        <v>0.82779076923076922</v>
      </c>
      <c r="O416" s="9" t="str">
        <f>IF(Table1[[#This Row],[% Achievement]]&gt;=100%, "Achieved",
 IF(Table1[[#This Row],[% Achievement]]&gt;=50%, "Almost Achieve",
 IF(Table1[[#This Row],[% Achievement]]&gt;=0, "Needs Improvement",
 "Bad")))</f>
        <v>Almost Achieve</v>
      </c>
      <c r="P416" s="7">
        <f>Table1[[#This Row],[Net Sales Actual]] - Table1[[#This Row],[Net Sales Target]]</f>
        <v>-22387200</v>
      </c>
      <c r="Q416" s="7" t="str">
        <f>IF(Table1[[#This Row],[Profit]] &gt; 0, "Profit", "Loss")</f>
        <v>Loss</v>
      </c>
      <c r="R416" s="9">
        <f>Table1[[#This Row],[Salary Cost]]/Table1[[#This Row],[Net Sales Actual]]</f>
        <v>0.15185424800767194</v>
      </c>
      <c r="S416" s="9" t="str">
        <f>IF(Table1[[#This Row],[Salary Ratio]] &lt; 0.15, "Efficient",
 IF(Table1[[#This Row],[Salary Ratio]] &lt;= 0.25, "Needs Attention",
 "Too High"))</f>
        <v>Needs Attention</v>
      </c>
      <c r="T416" s="9">
        <f>Table1[[#This Row],[Profit (EBIT)]]/Table1[[#This Row],[Net Sales Actual]]</f>
        <v>-7.1168428383983989E-2</v>
      </c>
      <c r="U416" s="7" t="str">
        <f>IF(Table1[[#This Row],[Profit Ratio]] &gt; 0.15, "Healthy",
 IF(Table1[[#This Row],[Profit Ratio]] &gt;= 0.05, "Moderate",
 "Low"))</f>
        <v>Low</v>
      </c>
      <c r="V416" s="7">
        <f ca="1">DATEDIF(Table1[[#This Row],[Store Open Date]], TODAY(), "d")</f>
        <v>607</v>
      </c>
      <c r="W416" s="7">
        <f ca="1">INT(Table1[[#This Row],[Store Age (Days)]] / 30)</f>
        <v>20</v>
      </c>
      <c r="X416" s="7" t="str">
        <f ca="1">IF(Table1[[#This Row],[Store Age (Months)]] &lt; 12, "&lt;12",
 IF(Table1[[#This Row],[Store Age (Months)]] &lt; 24, "12–24",
 "&gt;24"))</f>
        <v>12–24</v>
      </c>
    </row>
    <row r="417" spans="1:24" x14ac:dyDescent="0.2">
      <c r="A417" s="4">
        <v>1</v>
      </c>
      <c r="B417" s="4" t="str">
        <f t="shared" si="6"/>
        <v>January</v>
      </c>
      <c r="C417" s="1" t="s">
        <v>424</v>
      </c>
      <c r="D417" s="1" t="s">
        <v>1344</v>
      </c>
      <c r="E417" s="1" t="s">
        <v>865</v>
      </c>
      <c r="F417" s="1" t="s">
        <v>917</v>
      </c>
      <c r="G417" s="1" t="s">
        <v>928</v>
      </c>
      <c r="H417" s="6">
        <v>45289</v>
      </c>
      <c r="I417" s="7">
        <v>160000000</v>
      </c>
      <c r="J417" s="7">
        <v>119020500</v>
      </c>
      <c r="K417" s="7">
        <v>15347299.539999999</v>
      </c>
      <c r="L417" s="7">
        <v>-3892900.7299999995</v>
      </c>
      <c r="M417" s="7">
        <f>Table1[[#This Row],[Profit (EBIT)]] * (1 - 11%)</f>
        <v>-3464681.6496999995</v>
      </c>
      <c r="N417" s="9">
        <f>Table1[[#This Row],[Net Sales Actual]]/Table1[[#This Row],[Net Sales Target]]*100%</f>
        <v>0.74387812499999995</v>
      </c>
      <c r="O417" s="9" t="str">
        <f>IF(Table1[[#This Row],[% Achievement]]&gt;=100%, "Achieved",
 IF(Table1[[#This Row],[% Achievement]]&gt;=50%, "Almost Achieve",
 IF(Table1[[#This Row],[% Achievement]]&gt;=0, "Needs Improvement",
 "Bad")))</f>
        <v>Almost Achieve</v>
      </c>
      <c r="P417" s="7">
        <f>Table1[[#This Row],[Net Sales Actual]] - Table1[[#This Row],[Net Sales Target]]</f>
        <v>-40979500</v>
      </c>
      <c r="Q417" s="7" t="str">
        <f>IF(Table1[[#This Row],[Profit]] &gt; 0, "Profit", "Loss")</f>
        <v>Loss</v>
      </c>
      <c r="R417" s="9">
        <f>Table1[[#This Row],[Salary Cost]]/Table1[[#This Row],[Net Sales Actual]]</f>
        <v>0.12894669019202573</v>
      </c>
      <c r="S417" s="9" t="str">
        <f>IF(Table1[[#This Row],[Salary Ratio]] &lt; 0.15, "Efficient",
 IF(Table1[[#This Row],[Salary Ratio]] &lt;= 0.25, "Needs Attention",
 "Too High"))</f>
        <v>Efficient</v>
      </c>
      <c r="T417" s="9">
        <f>Table1[[#This Row],[Profit (EBIT)]]/Table1[[#This Row],[Net Sales Actual]]</f>
        <v>-3.2707816972706381E-2</v>
      </c>
      <c r="U417" s="7" t="str">
        <f>IF(Table1[[#This Row],[Profit Ratio]] &gt; 0.15, "Healthy",
 IF(Table1[[#This Row],[Profit Ratio]] &gt;= 0.05, "Moderate",
 "Low"))</f>
        <v>Low</v>
      </c>
      <c r="V417" s="7">
        <f ca="1">DATEDIF(Table1[[#This Row],[Store Open Date]], TODAY(), "d")</f>
        <v>643</v>
      </c>
      <c r="W417" s="7">
        <f ca="1">INT(Table1[[#This Row],[Store Age (Days)]] / 30)</f>
        <v>21</v>
      </c>
      <c r="X417" s="7" t="str">
        <f ca="1">IF(Table1[[#This Row],[Store Age (Months)]] &lt; 12, "&lt;12",
 IF(Table1[[#This Row],[Store Age (Months)]] &lt; 24, "12–24",
 "&gt;24"))</f>
        <v>12–24</v>
      </c>
    </row>
    <row r="418" spans="1:24" x14ac:dyDescent="0.2">
      <c r="A418" s="4">
        <v>1</v>
      </c>
      <c r="B418" s="4" t="str">
        <f t="shared" si="6"/>
        <v>January</v>
      </c>
      <c r="C418" s="1" t="s">
        <v>425</v>
      </c>
      <c r="D418" s="1" t="s">
        <v>1345</v>
      </c>
      <c r="E418" s="1" t="s">
        <v>866</v>
      </c>
      <c r="F418" s="1" t="s">
        <v>917</v>
      </c>
      <c r="G418" s="1" t="s">
        <v>928</v>
      </c>
      <c r="H418" s="6">
        <v>45411</v>
      </c>
      <c r="I418" s="7">
        <v>128000000</v>
      </c>
      <c r="J418" s="7">
        <v>81788200</v>
      </c>
      <c r="K418" s="7">
        <v>7092869.3200000003</v>
      </c>
      <c r="L418" s="7">
        <v>-5328507.8999999966</v>
      </c>
      <c r="M418" s="7">
        <f>Table1[[#This Row],[Profit (EBIT)]] * (1 - 11%)</f>
        <v>-4742372.0309999967</v>
      </c>
      <c r="N418" s="9">
        <f>Table1[[#This Row],[Net Sales Actual]]/Table1[[#This Row],[Net Sales Target]]*100%</f>
        <v>0.63897031250000003</v>
      </c>
      <c r="O418" s="9" t="str">
        <f>IF(Table1[[#This Row],[% Achievement]]&gt;=100%, "Achieved",
 IF(Table1[[#This Row],[% Achievement]]&gt;=50%, "Almost Achieve",
 IF(Table1[[#This Row],[% Achievement]]&gt;=0, "Needs Improvement",
 "Bad")))</f>
        <v>Almost Achieve</v>
      </c>
      <c r="P418" s="7">
        <f>Table1[[#This Row],[Net Sales Actual]] - Table1[[#This Row],[Net Sales Target]]</f>
        <v>-46211800</v>
      </c>
      <c r="Q418" s="7" t="str">
        <f>IF(Table1[[#This Row],[Profit]] &gt; 0, "Profit", "Loss")</f>
        <v>Loss</v>
      </c>
      <c r="R418" s="9">
        <f>Table1[[#This Row],[Salary Cost]]/Table1[[#This Row],[Net Sales Actual]]</f>
        <v>8.6722403965364195E-2</v>
      </c>
      <c r="S418" s="9" t="str">
        <f>IF(Table1[[#This Row],[Salary Ratio]] &lt; 0.15, "Efficient",
 IF(Table1[[#This Row],[Salary Ratio]] &lt;= 0.25, "Needs Attention",
 "Too High"))</f>
        <v>Efficient</v>
      </c>
      <c r="T418" s="9">
        <f>Table1[[#This Row],[Profit (EBIT)]]/Table1[[#This Row],[Net Sales Actual]]</f>
        <v>-6.5150081552106498E-2</v>
      </c>
      <c r="U418" s="7" t="str">
        <f>IF(Table1[[#This Row],[Profit Ratio]] &gt; 0.15, "Healthy",
 IF(Table1[[#This Row],[Profit Ratio]] &gt;= 0.05, "Moderate",
 "Low"))</f>
        <v>Low</v>
      </c>
      <c r="V418" s="7">
        <f ca="1">DATEDIF(Table1[[#This Row],[Store Open Date]], TODAY(), "d")</f>
        <v>521</v>
      </c>
      <c r="W418" s="7">
        <f ca="1">INT(Table1[[#This Row],[Store Age (Days)]] / 30)</f>
        <v>17</v>
      </c>
      <c r="X418" s="7" t="str">
        <f ca="1">IF(Table1[[#This Row],[Store Age (Months)]] &lt; 12, "&lt;12",
 IF(Table1[[#This Row],[Store Age (Months)]] &lt; 24, "12–24",
 "&gt;24"))</f>
        <v>12–24</v>
      </c>
    </row>
    <row r="419" spans="1:24" x14ac:dyDescent="0.2">
      <c r="A419" s="4">
        <v>1</v>
      </c>
      <c r="B419" s="4" t="str">
        <f t="shared" si="6"/>
        <v>January</v>
      </c>
      <c r="C419" s="1" t="s">
        <v>426</v>
      </c>
      <c r="D419" s="1" t="s">
        <v>1346</v>
      </c>
      <c r="E419" s="1" t="s">
        <v>867</v>
      </c>
      <c r="F419" s="1" t="s">
        <v>918</v>
      </c>
      <c r="G419" s="1" t="s">
        <v>929</v>
      </c>
      <c r="H419" s="6">
        <v>45309</v>
      </c>
      <c r="I419" s="7">
        <v>180000000</v>
      </c>
      <c r="J419" s="7">
        <v>147800050</v>
      </c>
      <c r="K419" s="7">
        <v>19238940.59</v>
      </c>
      <c r="L419" s="7">
        <v>-28057024.799999993</v>
      </c>
      <c r="M419" s="7">
        <f>Table1[[#This Row],[Profit (EBIT)]] * (1 - 11%)</f>
        <v>-24970752.071999993</v>
      </c>
      <c r="N419" s="9">
        <f>Table1[[#This Row],[Net Sales Actual]]/Table1[[#This Row],[Net Sales Target]]*100%</f>
        <v>0.8211113888888889</v>
      </c>
      <c r="O419" s="9" t="str">
        <f>IF(Table1[[#This Row],[% Achievement]]&gt;=100%, "Achieved",
 IF(Table1[[#This Row],[% Achievement]]&gt;=50%, "Almost Achieve",
 IF(Table1[[#This Row],[% Achievement]]&gt;=0, "Needs Improvement",
 "Bad")))</f>
        <v>Almost Achieve</v>
      </c>
      <c r="P419" s="7">
        <f>Table1[[#This Row],[Net Sales Actual]] - Table1[[#This Row],[Net Sales Target]]</f>
        <v>-32199950</v>
      </c>
      <c r="Q419" s="7" t="str">
        <f>IF(Table1[[#This Row],[Profit]] &gt; 0, "Profit", "Loss")</f>
        <v>Loss</v>
      </c>
      <c r="R419" s="9">
        <f>Table1[[#This Row],[Salary Cost]]/Table1[[#This Row],[Net Sales Actual]]</f>
        <v>0.1301687014990861</v>
      </c>
      <c r="S419" s="9" t="str">
        <f>IF(Table1[[#This Row],[Salary Ratio]] &lt; 0.15, "Efficient",
 IF(Table1[[#This Row],[Salary Ratio]] &lt;= 0.25, "Needs Attention",
 "Too High"))</f>
        <v>Efficient</v>
      </c>
      <c r="T419" s="9">
        <f>Table1[[#This Row],[Profit (EBIT)]]/Table1[[#This Row],[Net Sales Actual]]</f>
        <v>-0.18983095607883754</v>
      </c>
      <c r="U419" s="7" t="str">
        <f>IF(Table1[[#This Row],[Profit Ratio]] &gt; 0.15, "Healthy",
 IF(Table1[[#This Row],[Profit Ratio]] &gt;= 0.05, "Moderate",
 "Low"))</f>
        <v>Low</v>
      </c>
      <c r="V419" s="7">
        <f ca="1">DATEDIF(Table1[[#This Row],[Store Open Date]], TODAY(), "d")</f>
        <v>623</v>
      </c>
      <c r="W419" s="7">
        <f ca="1">INT(Table1[[#This Row],[Store Age (Days)]] / 30)</f>
        <v>20</v>
      </c>
      <c r="X419" s="7" t="str">
        <f ca="1">IF(Table1[[#This Row],[Store Age (Months)]] &lt; 12, "&lt;12",
 IF(Table1[[#This Row],[Store Age (Months)]] &lt; 24, "12–24",
 "&gt;24"))</f>
        <v>12–24</v>
      </c>
    </row>
    <row r="420" spans="1:24" x14ac:dyDescent="0.2">
      <c r="A420" s="4">
        <v>1</v>
      </c>
      <c r="B420" s="4" t="str">
        <f t="shared" si="6"/>
        <v>January</v>
      </c>
      <c r="C420" s="1" t="s">
        <v>427</v>
      </c>
      <c r="D420" s="1" t="s">
        <v>1347</v>
      </c>
      <c r="E420" s="1" t="s">
        <v>868</v>
      </c>
      <c r="F420" s="1" t="s">
        <v>918</v>
      </c>
      <c r="G420" s="1" t="s">
        <v>929</v>
      </c>
      <c r="H420" s="6">
        <v>45384</v>
      </c>
      <c r="I420" s="7">
        <v>110000000</v>
      </c>
      <c r="J420" s="7">
        <v>84264150</v>
      </c>
      <c r="K420" s="7">
        <v>10225543.42</v>
      </c>
      <c r="L420" s="7">
        <v>-26328515.560000002</v>
      </c>
      <c r="M420" s="7">
        <f>Table1[[#This Row],[Profit (EBIT)]] * (1 - 11%)</f>
        <v>-23432378.848400004</v>
      </c>
      <c r="N420" s="9">
        <f>Table1[[#This Row],[Net Sales Actual]]/Table1[[#This Row],[Net Sales Target]]*100%</f>
        <v>0.76603772727272723</v>
      </c>
      <c r="O420" s="9" t="str">
        <f>IF(Table1[[#This Row],[% Achievement]]&gt;=100%, "Achieved",
 IF(Table1[[#This Row],[% Achievement]]&gt;=50%, "Almost Achieve",
 IF(Table1[[#This Row],[% Achievement]]&gt;=0, "Needs Improvement",
 "Bad")))</f>
        <v>Almost Achieve</v>
      </c>
      <c r="P420" s="7">
        <f>Table1[[#This Row],[Net Sales Actual]] - Table1[[#This Row],[Net Sales Target]]</f>
        <v>-25735850</v>
      </c>
      <c r="Q420" s="7" t="str">
        <f>IF(Table1[[#This Row],[Profit]] &gt; 0, "Profit", "Loss")</f>
        <v>Loss</v>
      </c>
      <c r="R420" s="9">
        <f>Table1[[#This Row],[Salary Cost]]/Table1[[#This Row],[Net Sales Actual]]</f>
        <v>0.12135105403662175</v>
      </c>
      <c r="S420" s="9" t="str">
        <f>IF(Table1[[#This Row],[Salary Ratio]] &lt; 0.15, "Efficient",
 IF(Table1[[#This Row],[Salary Ratio]] &lt;= 0.25, "Needs Attention",
 "Too High"))</f>
        <v>Efficient</v>
      </c>
      <c r="T420" s="9">
        <f>Table1[[#This Row],[Profit (EBIT)]]/Table1[[#This Row],[Net Sales Actual]]</f>
        <v>-0.31245215859888226</v>
      </c>
      <c r="U420" s="7" t="str">
        <f>IF(Table1[[#This Row],[Profit Ratio]] &gt; 0.15, "Healthy",
 IF(Table1[[#This Row],[Profit Ratio]] &gt;= 0.05, "Moderate",
 "Low"))</f>
        <v>Low</v>
      </c>
      <c r="V420" s="7">
        <f ca="1">DATEDIF(Table1[[#This Row],[Store Open Date]], TODAY(), "d")</f>
        <v>548</v>
      </c>
      <c r="W420" s="7">
        <f ca="1">INT(Table1[[#This Row],[Store Age (Days)]] / 30)</f>
        <v>18</v>
      </c>
      <c r="X420" s="7" t="str">
        <f ca="1">IF(Table1[[#This Row],[Store Age (Months)]] &lt; 12, "&lt;12",
 IF(Table1[[#This Row],[Store Age (Months)]] &lt; 24, "12–24",
 "&gt;24"))</f>
        <v>12–24</v>
      </c>
    </row>
    <row r="421" spans="1:24" x14ac:dyDescent="0.2">
      <c r="A421" s="4">
        <v>1</v>
      </c>
      <c r="B421" s="4" t="str">
        <f t="shared" si="6"/>
        <v>January</v>
      </c>
      <c r="C421" s="1" t="s">
        <v>428</v>
      </c>
      <c r="D421" s="1" t="s">
        <v>1348</v>
      </c>
      <c r="E421" s="1" t="s">
        <v>869</v>
      </c>
      <c r="F421" s="1" t="s">
        <v>918</v>
      </c>
      <c r="G421" s="1" t="s">
        <v>929</v>
      </c>
      <c r="H421" s="6">
        <v>45239</v>
      </c>
      <c r="I421" s="7">
        <v>145000000</v>
      </c>
      <c r="J421" s="7">
        <v>115033450</v>
      </c>
      <c r="K421" s="7">
        <v>12188276.439999999</v>
      </c>
      <c r="L421" s="7">
        <v>-8648188.4400000088</v>
      </c>
      <c r="M421" s="7">
        <f>Table1[[#This Row],[Profit (EBIT)]] * (1 - 11%)</f>
        <v>-7696887.7116000075</v>
      </c>
      <c r="N421" s="9">
        <f>Table1[[#This Row],[Net Sales Actual]]/Table1[[#This Row],[Net Sales Target]]*100%</f>
        <v>0.79333413793103447</v>
      </c>
      <c r="O421" s="9" t="str">
        <f>IF(Table1[[#This Row],[% Achievement]]&gt;=100%, "Achieved",
 IF(Table1[[#This Row],[% Achievement]]&gt;=50%, "Almost Achieve",
 IF(Table1[[#This Row],[% Achievement]]&gt;=0, "Needs Improvement",
 "Bad")))</f>
        <v>Almost Achieve</v>
      </c>
      <c r="P421" s="7">
        <f>Table1[[#This Row],[Net Sales Actual]] - Table1[[#This Row],[Net Sales Target]]</f>
        <v>-29966550</v>
      </c>
      <c r="Q421" s="7" t="str">
        <f>IF(Table1[[#This Row],[Profit]] &gt; 0, "Profit", "Loss")</f>
        <v>Loss</v>
      </c>
      <c r="R421" s="9">
        <f>Table1[[#This Row],[Salary Cost]]/Table1[[#This Row],[Net Sales Actual]]</f>
        <v>0.10595419367149293</v>
      </c>
      <c r="S421" s="9" t="str">
        <f>IF(Table1[[#This Row],[Salary Ratio]] &lt; 0.15, "Efficient",
 IF(Table1[[#This Row],[Salary Ratio]] &lt;= 0.25, "Needs Attention",
 "Too High"))</f>
        <v>Efficient</v>
      </c>
      <c r="T421" s="9">
        <f>Table1[[#This Row],[Profit (EBIT)]]/Table1[[#This Row],[Net Sales Actual]]</f>
        <v>-7.5179771101362328E-2</v>
      </c>
      <c r="U421" s="7" t="str">
        <f>IF(Table1[[#This Row],[Profit Ratio]] &gt; 0.15, "Healthy",
 IF(Table1[[#This Row],[Profit Ratio]] &gt;= 0.05, "Moderate",
 "Low"))</f>
        <v>Low</v>
      </c>
      <c r="V421" s="7">
        <f ca="1">DATEDIF(Table1[[#This Row],[Store Open Date]], TODAY(), "d")</f>
        <v>693</v>
      </c>
      <c r="W421" s="7">
        <f ca="1">INT(Table1[[#This Row],[Store Age (Days)]] / 30)</f>
        <v>23</v>
      </c>
      <c r="X421" s="7" t="str">
        <f ca="1">IF(Table1[[#This Row],[Store Age (Months)]] &lt; 12, "&lt;12",
 IF(Table1[[#This Row],[Store Age (Months)]] &lt; 24, "12–24",
 "&gt;24"))</f>
        <v>12–24</v>
      </c>
    </row>
    <row r="422" spans="1:24" x14ac:dyDescent="0.2">
      <c r="A422" s="4">
        <v>1</v>
      </c>
      <c r="B422" s="4" t="str">
        <f t="shared" si="6"/>
        <v>January</v>
      </c>
      <c r="C422" s="1" t="s">
        <v>429</v>
      </c>
      <c r="D422" s="1" t="s">
        <v>1349</v>
      </c>
      <c r="E422" s="1" t="s">
        <v>870</v>
      </c>
      <c r="F422" s="1" t="s">
        <v>918</v>
      </c>
      <c r="G422" s="1" t="s">
        <v>929</v>
      </c>
      <c r="H422" s="6">
        <v>45249</v>
      </c>
      <c r="I422" s="7">
        <v>140000000</v>
      </c>
      <c r="J422" s="7">
        <v>106860450</v>
      </c>
      <c r="K422" s="7">
        <v>10538146.26</v>
      </c>
      <c r="L422" s="7">
        <v>-5998616.4100000057</v>
      </c>
      <c r="M422" s="7">
        <f>Table1[[#This Row],[Profit (EBIT)]] * (1 - 11%)</f>
        <v>-5338768.6049000053</v>
      </c>
      <c r="N422" s="9">
        <f>Table1[[#This Row],[Net Sales Actual]]/Table1[[#This Row],[Net Sales Target]]*100%</f>
        <v>0.7632889285714286</v>
      </c>
      <c r="O422" s="9" t="str">
        <f>IF(Table1[[#This Row],[% Achievement]]&gt;=100%, "Achieved",
 IF(Table1[[#This Row],[% Achievement]]&gt;=50%, "Almost Achieve",
 IF(Table1[[#This Row],[% Achievement]]&gt;=0, "Needs Improvement",
 "Bad")))</f>
        <v>Almost Achieve</v>
      </c>
      <c r="P422" s="7">
        <f>Table1[[#This Row],[Net Sales Actual]] - Table1[[#This Row],[Net Sales Target]]</f>
        <v>-33139550</v>
      </c>
      <c r="Q422" s="7" t="str">
        <f>IF(Table1[[#This Row],[Profit]] &gt; 0, "Profit", "Loss")</f>
        <v>Loss</v>
      </c>
      <c r="R422" s="9">
        <f>Table1[[#This Row],[Salary Cost]]/Table1[[#This Row],[Net Sales Actual]]</f>
        <v>9.8615963717165703E-2</v>
      </c>
      <c r="S422" s="9" t="str">
        <f>IF(Table1[[#This Row],[Salary Ratio]] &lt; 0.15, "Efficient",
 IF(Table1[[#This Row],[Salary Ratio]] &lt;= 0.25, "Needs Attention",
 "Too High"))</f>
        <v>Efficient</v>
      </c>
      <c r="T422" s="9">
        <f>Table1[[#This Row],[Profit (EBIT)]]/Table1[[#This Row],[Net Sales Actual]]</f>
        <v>-5.613504725087725E-2</v>
      </c>
      <c r="U422" s="7" t="str">
        <f>IF(Table1[[#This Row],[Profit Ratio]] &gt; 0.15, "Healthy",
 IF(Table1[[#This Row],[Profit Ratio]] &gt;= 0.05, "Moderate",
 "Low"))</f>
        <v>Low</v>
      </c>
      <c r="V422" s="7">
        <f ca="1">DATEDIF(Table1[[#This Row],[Store Open Date]], TODAY(), "d")</f>
        <v>683</v>
      </c>
      <c r="W422" s="7">
        <f ca="1">INT(Table1[[#This Row],[Store Age (Days)]] / 30)</f>
        <v>22</v>
      </c>
      <c r="X422" s="7" t="str">
        <f ca="1">IF(Table1[[#This Row],[Store Age (Months)]] &lt; 12, "&lt;12",
 IF(Table1[[#This Row],[Store Age (Months)]] &lt; 24, "12–24",
 "&gt;24"))</f>
        <v>12–24</v>
      </c>
    </row>
    <row r="423" spans="1:24" x14ac:dyDescent="0.2">
      <c r="A423" s="4">
        <v>1</v>
      </c>
      <c r="B423" s="4" t="str">
        <f t="shared" si="6"/>
        <v>January</v>
      </c>
      <c r="C423" s="1" t="s">
        <v>430</v>
      </c>
      <c r="D423" s="1" t="s">
        <v>1350</v>
      </c>
      <c r="E423" s="1" t="s">
        <v>871</v>
      </c>
      <c r="F423" s="1" t="s">
        <v>918</v>
      </c>
      <c r="G423" s="1" t="s">
        <v>929</v>
      </c>
      <c r="H423" s="6">
        <v>45366</v>
      </c>
      <c r="I423" s="7">
        <v>125000000</v>
      </c>
      <c r="J423" s="7">
        <v>96003600</v>
      </c>
      <c r="K423" s="7">
        <v>12924458.42</v>
      </c>
      <c r="L423" s="7">
        <v>-2780183.8500000052</v>
      </c>
      <c r="M423" s="7">
        <f>Table1[[#This Row],[Profit (EBIT)]] * (1 - 11%)</f>
        <v>-2474363.6265000049</v>
      </c>
      <c r="N423" s="9">
        <f>Table1[[#This Row],[Net Sales Actual]]/Table1[[#This Row],[Net Sales Target]]*100%</f>
        <v>0.76802879999999996</v>
      </c>
      <c r="O423" s="9" t="str">
        <f>IF(Table1[[#This Row],[% Achievement]]&gt;=100%, "Achieved",
 IF(Table1[[#This Row],[% Achievement]]&gt;=50%, "Almost Achieve",
 IF(Table1[[#This Row],[% Achievement]]&gt;=0, "Needs Improvement",
 "Bad")))</f>
        <v>Almost Achieve</v>
      </c>
      <c r="P423" s="7">
        <f>Table1[[#This Row],[Net Sales Actual]] - Table1[[#This Row],[Net Sales Target]]</f>
        <v>-28996400</v>
      </c>
      <c r="Q423" s="7" t="str">
        <f>IF(Table1[[#This Row],[Profit]] &gt; 0, "Profit", "Loss")</f>
        <v>Loss</v>
      </c>
      <c r="R423" s="9">
        <f>Table1[[#This Row],[Salary Cost]]/Table1[[#This Row],[Net Sales Actual]]</f>
        <v>0.13462472678107903</v>
      </c>
      <c r="S423" s="9" t="str">
        <f>IF(Table1[[#This Row],[Salary Ratio]] &lt; 0.15, "Efficient",
 IF(Table1[[#This Row],[Salary Ratio]] &lt;= 0.25, "Needs Attention",
 "Too High"))</f>
        <v>Efficient</v>
      </c>
      <c r="T423" s="9">
        <f>Table1[[#This Row],[Profit (EBIT)]]/Table1[[#This Row],[Net Sales Actual]]</f>
        <v>-2.8959162468907472E-2</v>
      </c>
      <c r="U423" s="7" t="str">
        <f>IF(Table1[[#This Row],[Profit Ratio]] &gt; 0.15, "Healthy",
 IF(Table1[[#This Row],[Profit Ratio]] &gt;= 0.05, "Moderate",
 "Low"))</f>
        <v>Low</v>
      </c>
      <c r="V423" s="7">
        <f ca="1">DATEDIF(Table1[[#This Row],[Store Open Date]], TODAY(), "d")</f>
        <v>566</v>
      </c>
      <c r="W423" s="7">
        <f ca="1">INT(Table1[[#This Row],[Store Age (Days)]] / 30)</f>
        <v>18</v>
      </c>
      <c r="X423" s="7" t="str">
        <f ca="1">IF(Table1[[#This Row],[Store Age (Months)]] &lt; 12, "&lt;12",
 IF(Table1[[#This Row],[Store Age (Months)]] &lt; 24, "12–24",
 "&gt;24"))</f>
        <v>12–24</v>
      </c>
    </row>
    <row r="424" spans="1:24" x14ac:dyDescent="0.2">
      <c r="A424" s="4">
        <v>1</v>
      </c>
      <c r="B424" s="4" t="str">
        <f t="shared" si="6"/>
        <v>January</v>
      </c>
      <c r="C424" s="1" t="s">
        <v>431</v>
      </c>
      <c r="D424" s="1" t="s">
        <v>1351</v>
      </c>
      <c r="E424" s="1" t="s">
        <v>872</v>
      </c>
      <c r="F424" s="1" t="s">
        <v>918</v>
      </c>
      <c r="G424" s="1" t="s">
        <v>929</v>
      </c>
      <c r="H424" s="6">
        <v>45290</v>
      </c>
      <c r="I424" s="7">
        <v>140000000</v>
      </c>
      <c r="J424" s="7">
        <v>109336900</v>
      </c>
      <c r="K424" s="7">
        <v>13494460.08</v>
      </c>
      <c r="L424" s="7">
        <v>-1943824.8299999945</v>
      </c>
      <c r="M424" s="7">
        <f>Table1[[#This Row],[Profit (EBIT)]] * (1 - 11%)</f>
        <v>-1730004.0986999951</v>
      </c>
      <c r="N424" s="9">
        <f>Table1[[#This Row],[Net Sales Actual]]/Table1[[#This Row],[Net Sales Target]]*100%</f>
        <v>0.78097785714285717</v>
      </c>
      <c r="O424" s="9" t="str">
        <f>IF(Table1[[#This Row],[% Achievement]]&gt;=100%, "Achieved",
 IF(Table1[[#This Row],[% Achievement]]&gt;=50%, "Almost Achieve",
 IF(Table1[[#This Row],[% Achievement]]&gt;=0, "Needs Improvement",
 "Bad")))</f>
        <v>Almost Achieve</v>
      </c>
      <c r="P424" s="7">
        <f>Table1[[#This Row],[Net Sales Actual]] - Table1[[#This Row],[Net Sales Target]]</f>
        <v>-30663100</v>
      </c>
      <c r="Q424" s="7" t="str">
        <f>IF(Table1[[#This Row],[Profit]] &gt; 0, "Profit", "Loss")</f>
        <v>Loss</v>
      </c>
      <c r="R424" s="9">
        <f>Table1[[#This Row],[Salary Cost]]/Table1[[#This Row],[Net Sales Actual]]</f>
        <v>0.12342091352507707</v>
      </c>
      <c r="S424" s="9" t="str">
        <f>IF(Table1[[#This Row],[Salary Ratio]] &lt; 0.15, "Efficient",
 IF(Table1[[#This Row],[Salary Ratio]] &lt;= 0.25, "Needs Attention",
 "Too High"))</f>
        <v>Efficient</v>
      </c>
      <c r="T424" s="9">
        <f>Table1[[#This Row],[Profit (EBIT)]]/Table1[[#This Row],[Net Sales Actual]]</f>
        <v>-1.7778305677223286E-2</v>
      </c>
      <c r="U424" s="7" t="str">
        <f>IF(Table1[[#This Row],[Profit Ratio]] &gt; 0.15, "Healthy",
 IF(Table1[[#This Row],[Profit Ratio]] &gt;= 0.05, "Moderate",
 "Low"))</f>
        <v>Low</v>
      </c>
      <c r="V424" s="7">
        <f ca="1">DATEDIF(Table1[[#This Row],[Store Open Date]], TODAY(), "d")</f>
        <v>642</v>
      </c>
      <c r="W424" s="7">
        <f ca="1">INT(Table1[[#This Row],[Store Age (Days)]] / 30)</f>
        <v>21</v>
      </c>
      <c r="X424" s="7" t="str">
        <f ca="1">IF(Table1[[#This Row],[Store Age (Months)]] &lt; 12, "&lt;12",
 IF(Table1[[#This Row],[Store Age (Months)]] &lt; 24, "12–24",
 "&gt;24"))</f>
        <v>12–24</v>
      </c>
    </row>
    <row r="425" spans="1:24" x14ac:dyDescent="0.2">
      <c r="A425" s="4">
        <v>1</v>
      </c>
      <c r="B425" s="4" t="str">
        <f t="shared" si="6"/>
        <v>January</v>
      </c>
      <c r="C425" s="1" t="s">
        <v>432</v>
      </c>
      <c r="D425" s="1" t="s">
        <v>1352</v>
      </c>
      <c r="E425" s="1" t="s">
        <v>873</v>
      </c>
      <c r="F425" s="1" t="s">
        <v>918</v>
      </c>
      <c r="G425" s="1" t="s">
        <v>929</v>
      </c>
      <c r="H425" s="6">
        <v>45246</v>
      </c>
      <c r="I425" s="7">
        <v>155000000</v>
      </c>
      <c r="J425" s="7">
        <v>118174200</v>
      </c>
      <c r="K425" s="7">
        <v>13596460.08</v>
      </c>
      <c r="L425" s="7">
        <v>-7128619.9499999899</v>
      </c>
      <c r="M425" s="7">
        <f>Table1[[#This Row],[Profit (EBIT)]] * (1 - 11%)</f>
        <v>-6344471.7554999916</v>
      </c>
      <c r="N425" s="9">
        <f>Table1[[#This Row],[Net Sales Actual]]/Table1[[#This Row],[Net Sales Target]]*100%</f>
        <v>0.76241419354838713</v>
      </c>
      <c r="O425" s="9" t="str">
        <f>IF(Table1[[#This Row],[% Achievement]]&gt;=100%, "Achieved",
 IF(Table1[[#This Row],[% Achievement]]&gt;=50%, "Almost Achieve",
 IF(Table1[[#This Row],[% Achievement]]&gt;=0, "Needs Improvement",
 "Bad")))</f>
        <v>Almost Achieve</v>
      </c>
      <c r="P425" s="7">
        <f>Table1[[#This Row],[Net Sales Actual]] - Table1[[#This Row],[Net Sales Target]]</f>
        <v>-36825800</v>
      </c>
      <c r="Q425" s="7" t="str">
        <f>IF(Table1[[#This Row],[Profit]] &gt; 0, "Profit", "Loss")</f>
        <v>Loss</v>
      </c>
      <c r="R425" s="9">
        <f>Table1[[#This Row],[Salary Cost]]/Table1[[#This Row],[Net Sales Actual]]</f>
        <v>0.11505438649045223</v>
      </c>
      <c r="S425" s="9" t="str">
        <f>IF(Table1[[#This Row],[Salary Ratio]] &lt; 0.15, "Efficient",
 IF(Table1[[#This Row],[Salary Ratio]] &lt;= 0.25, "Needs Attention",
 "Too High"))</f>
        <v>Efficient</v>
      </c>
      <c r="T425" s="9">
        <f>Table1[[#This Row],[Profit (EBIT)]]/Table1[[#This Row],[Net Sales Actual]]</f>
        <v>-6.032298039673626E-2</v>
      </c>
      <c r="U425" s="7" t="str">
        <f>IF(Table1[[#This Row],[Profit Ratio]] &gt; 0.15, "Healthy",
 IF(Table1[[#This Row],[Profit Ratio]] &gt;= 0.05, "Moderate",
 "Low"))</f>
        <v>Low</v>
      </c>
      <c r="V425" s="7">
        <f ca="1">DATEDIF(Table1[[#This Row],[Store Open Date]], TODAY(), "d")</f>
        <v>686</v>
      </c>
      <c r="W425" s="7">
        <f ca="1">INT(Table1[[#This Row],[Store Age (Days)]] / 30)</f>
        <v>22</v>
      </c>
      <c r="X425" s="7" t="str">
        <f ca="1">IF(Table1[[#This Row],[Store Age (Months)]] &lt; 12, "&lt;12",
 IF(Table1[[#This Row],[Store Age (Months)]] &lt; 24, "12–24",
 "&gt;24"))</f>
        <v>12–24</v>
      </c>
    </row>
    <row r="426" spans="1:24" x14ac:dyDescent="0.2">
      <c r="A426" s="4">
        <v>1</v>
      </c>
      <c r="B426" s="4" t="str">
        <f t="shared" si="6"/>
        <v>January</v>
      </c>
      <c r="C426" s="1" t="s">
        <v>433</v>
      </c>
      <c r="D426" s="1" t="s">
        <v>1353</v>
      </c>
      <c r="E426" s="1" t="s">
        <v>874</v>
      </c>
      <c r="F426" s="1" t="s">
        <v>919</v>
      </c>
      <c r="G426" s="1" t="s">
        <v>929</v>
      </c>
      <c r="H426" s="6">
        <v>45343</v>
      </c>
      <c r="I426" s="7">
        <v>95000000</v>
      </c>
      <c r="J426" s="7">
        <v>73978250</v>
      </c>
      <c r="K426" s="7">
        <v>10414137.17</v>
      </c>
      <c r="L426" s="7">
        <v>-20897684.589999996</v>
      </c>
      <c r="M426" s="7">
        <f>Table1[[#This Row],[Profit (EBIT)]] * (1 - 11%)</f>
        <v>-18598939.285099998</v>
      </c>
      <c r="N426" s="9">
        <f>Table1[[#This Row],[Net Sales Actual]]/Table1[[#This Row],[Net Sales Target]]*100%</f>
        <v>0.77871842105263156</v>
      </c>
      <c r="O426" s="9" t="str">
        <f>IF(Table1[[#This Row],[% Achievement]]&gt;=100%, "Achieved",
 IF(Table1[[#This Row],[% Achievement]]&gt;=50%, "Almost Achieve",
 IF(Table1[[#This Row],[% Achievement]]&gt;=0, "Needs Improvement",
 "Bad")))</f>
        <v>Almost Achieve</v>
      </c>
      <c r="P426" s="7">
        <f>Table1[[#This Row],[Net Sales Actual]] - Table1[[#This Row],[Net Sales Target]]</f>
        <v>-21021750</v>
      </c>
      <c r="Q426" s="7" t="str">
        <f>IF(Table1[[#This Row],[Profit]] &gt; 0, "Profit", "Loss")</f>
        <v>Loss</v>
      </c>
      <c r="R426" s="9">
        <f>Table1[[#This Row],[Salary Cost]]/Table1[[#This Row],[Net Sales Actual]]</f>
        <v>0.14077295921436367</v>
      </c>
      <c r="S426" s="9" t="str">
        <f>IF(Table1[[#This Row],[Salary Ratio]] &lt; 0.15, "Efficient",
 IF(Table1[[#This Row],[Salary Ratio]] &lt;= 0.25, "Needs Attention",
 "Too High"))</f>
        <v>Efficient</v>
      </c>
      <c r="T426" s="9">
        <f>Table1[[#This Row],[Profit (EBIT)]]/Table1[[#This Row],[Net Sales Actual]]</f>
        <v>-0.28248417055012787</v>
      </c>
      <c r="U426" s="7" t="str">
        <f>IF(Table1[[#This Row],[Profit Ratio]] &gt; 0.15, "Healthy",
 IF(Table1[[#This Row],[Profit Ratio]] &gt;= 0.05, "Moderate",
 "Low"))</f>
        <v>Low</v>
      </c>
      <c r="V426" s="7">
        <f ca="1">DATEDIF(Table1[[#This Row],[Store Open Date]], TODAY(), "d")</f>
        <v>589</v>
      </c>
      <c r="W426" s="7">
        <f ca="1">INT(Table1[[#This Row],[Store Age (Days)]] / 30)</f>
        <v>19</v>
      </c>
      <c r="X426" s="7" t="str">
        <f ca="1">IF(Table1[[#This Row],[Store Age (Months)]] &lt; 12, "&lt;12",
 IF(Table1[[#This Row],[Store Age (Months)]] &lt; 24, "12–24",
 "&gt;24"))</f>
        <v>12–24</v>
      </c>
    </row>
    <row r="427" spans="1:24" x14ac:dyDescent="0.2">
      <c r="A427" s="4">
        <v>1</v>
      </c>
      <c r="B427" s="4" t="str">
        <f t="shared" si="6"/>
        <v>January</v>
      </c>
      <c r="C427" s="1" t="s">
        <v>434</v>
      </c>
      <c r="D427" s="1" t="s">
        <v>1354</v>
      </c>
      <c r="E427" s="1" t="s">
        <v>875</v>
      </c>
      <c r="F427" s="1" t="s">
        <v>919</v>
      </c>
      <c r="G427" s="1" t="s">
        <v>929</v>
      </c>
      <c r="H427" s="6">
        <v>45375</v>
      </c>
      <c r="I427" s="7">
        <v>170000000</v>
      </c>
      <c r="J427" s="7">
        <v>150490200</v>
      </c>
      <c r="K427" s="7">
        <v>21116031.960000001</v>
      </c>
      <c r="L427" s="7">
        <v>7617534.2700000051</v>
      </c>
      <c r="M427" s="7">
        <f>Table1[[#This Row],[Profit (EBIT)]] * (1 - 11%)</f>
        <v>6779605.5003000051</v>
      </c>
      <c r="N427" s="9">
        <f>Table1[[#This Row],[Net Sales Actual]]/Table1[[#This Row],[Net Sales Target]]*100%</f>
        <v>0.88523647058823529</v>
      </c>
      <c r="O427" s="9" t="str">
        <f>IF(Table1[[#This Row],[% Achievement]]&gt;=100%, "Achieved",
 IF(Table1[[#This Row],[% Achievement]]&gt;=50%, "Almost Achieve",
 IF(Table1[[#This Row],[% Achievement]]&gt;=0, "Needs Improvement",
 "Bad")))</f>
        <v>Almost Achieve</v>
      </c>
      <c r="P427" s="7">
        <f>Table1[[#This Row],[Net Sales Actual]] - Table1[[#This Row],[Net Sales Target]]</f>
        <v>-19509800</v>
      </c>
      <c r="Q427" s="7" t="str">
        <f>IF(Table1[[#This Row],[Profit]] &gt; 0, "Profit", "Loss")</f>
        <v>Profit</v>
      </c>
      <c r="R427" s="9">
        <f>Table1[[#This Row],[Salary Cost]]/Table1[[#This Row],[Net Sales Actual]]</f>
        <v>0.14031499698983721</v>
      </c>
      <c r="S427" s="9" t="str">
        <f>IF(Table1[[#This Row],[Salary Ratio]] &lt; 0.15, "Efficient",
 IF(Table1[[#This Row],[Salary Ratio]] &lt;= 0.25, "Needs Attention",
 "Too High"))</f>
        <v>Efficient</v>
      </c>
      <c r="T427" s="9">
        <f>Table1[[#This Row],[Profit (EBIT)]]/Table1[[#This Row],[Net Sales Actual]]</f>
        <v>5.0618141712882335E-2</v>
      </c>
      <c r="U427" s="7" t="str">
        <f>IF(Table1[[#This Row],[Profit Ratio]] &gt; 0.15, "Healthy",
 IF(Table1[[#This Row],[Profit Ratio]] &gt;= 0.05, "Moderate",
 "Low"))</f>
        <v>Moderate</v>
      </c>
      <c r="V427" s="7">
        <f ca="1">DATEDIF(Table1[[#This Row],[Store Open Date]], TODAY(), "d")</f>
        <v>557</v>
      </c>
      <c r="W427" s="7">
        <f ca="1">INT(Table1[[#This Row],[Store Age (Days)]] / 30)</f>
        <v>18</v>
      </c>
      <c r="X427" s="7" t="str">
        <f ca="1">IF(Table1[[#This Row],[Store Age (Months)]] &lt; 12, "&lt;12",
 IF(Table1[[#This Row],[Store Age (Months)]] &lt; 24, "12–24",
 "&gt;24"))</f>
        <v>12–24</v>
      </c>
    </row>
    <row r="428" spans="1:24" x14ac:dyDescent="0.2">
      <c r="A428" s="4">
        <v>1</v>
      </c>
      <c r="B428" s="4" t="str">
        <f t="shared" si="6"/>
        <v>January</v>
      </c>
      <c r="C428" s="1" t="s">
        <v>435</v>
      </c>
      <c r="D428" s="1" t="s">
        <v>1355</v>
      </c>
      <c r="E428" s="1" t="s">
        <v>876</v>
      </c>
      <c r="F428" s="1" t="s">
        <v>919</v>
      </c>
      <c r="G428" s="1" t="s">
        <v>929</v>
      </c>
      <c r="H428" s="6">
        <v>45282</v>
      </c>
      <c r="I428" s="7">
        <v>310000000</v>
      </c>
      <c r="J428" s="7">
        <v>227080550</v>
      </c>
      <c r="K428" s="7">
        <v>24294552.370000001</v>
      </c>
      <c r="L428" s="7">
        <v>-33895227.700000003</v>
      </c>
      <c r="M428" s="7">
        <f>Table1[[#This Row],[Profit (EBIT)]] * (1 - 11%)</f>
        <v>-30166752.653000005</v>
      </c>
      <c r="N428" s="9">
        <f>Table1[[#This Row],[Net Sales Actual]]/Table1[[#This Row],[Net Sales Target]]*100%</f>
        <v>0.73251790322580645</v>
      </c>
      <c r="O428" s="9" t="str">
        <f>IF(Table1[[#This Row],[% Achievement]]&gt;=100%, "Achieved",
 IF(Table1[[#This Row],[% Achievement]]&gt;=50%, "Almost Achieve",
 IF(Table1[[#This Row],[% Achievement]]&gt;=0, "Needs Improvement",
 "Bad")))</f>
        <v>Almost Achieve</v>
      </c>
      <c r="P428" s="7">
        <f>Table1[[#This Row],[Net Sales Actual]] - Table1[[#This Row],[Net Sales Target]]</f>
        <v>-82919450</v>
      </c>
      <c r="Q428" s="7" t="str">
        <f>IF(Table1[[#This Row],[Profit]] &gt; 0, "Profit", "Loss")</f>
        <v>Loss</v>
      </c>
      <c r="R428" s="9">
        <f>Table1[[#This Row],[Salary Cost]]/Table1[[#This Row],[Net Sales Actual]]</f>
        <v>0.10698649606934632</v>
      </c>
      <c r="S428" s="9" t="str">
        <f>IF(Table1[[#This Row],[Salary Ratio]] &lt; 0.15, "Efficient",
 IF(Table1[[#This Row],[Salary Ratio]] &lt;= 0.25, "Needs Attention",
 "Too High"))</f>
        <v>Efficient</v>
      </c>
      <c r="T428" s="9">
        <f>Table1[[#This Row],[Profit (EBIT)]]/Table1[[#This Row],[Net Sales Actual]]</f>
        <v>-0.14926521756266664</v>
      </c>
      <c r="U428" s="7" t="str">
        <f>IF(Table1[[#This Row],[Profit Ratio]] &gt; 0.15, "Healthy",
 IF(Table1[[#This Row],[Profit Ratio]] &gt;= 0.05, "Moderate",
 "Low"))</f>
        <v>Low</v>
      </c>
      <c r="V428" s="7">
        <f ca="1">DATEDIF(Table1[[#This Row],[Store Open Date]], TODAY(), "d")</f>
        <v>650</v>
      </c>
      <c r="W428" s="7">
        <f ca="1">INT(Table1[[#This Row],[Store Age (Days)]] / 30)</f>
        <v>21</v>
      </c>
      <c r="X428" s="7" t="str">
        <f ca="1">IF(Table1[[#This Row],[Store Age (Months)]] &lt; 12, "&lt;12",
 IF(Table1[[#This Row],[Store Age (Months)]] &lt; 24, "12–24",
 "&gt;24"))</f>
        <v>12–24</v>
      </c>
    </row>
    <row r="429" spans="1:24" x14ac:dyDescent="0.2">
      <c r="A429" s="4">
        <v>1</v>
      </c>
      <c r="B429" s="4" t="str">
        <f t="shared" si="6"/>
        <v>January</v>
      </c>
      <c r="C429" s="1" t="s">
        <v>436</v>
      </c>
      <c r="D429" s="1" t="s">
        <v>1356</v>
      </c>
      <c r="E429" s="1" t="s">
        <v>877</v>
      </c>
      <c r="F429" s="1" t="s">
        <v>919</v>
      </c>
      <c r="G429" s="1" t="s">
        <v>929</v>
      </c>
      <c r="H429" s="6">
        <v>45292</v>
      </c>
      <c r="I429" s="7">
        <v>203225909</v>
      </c>
      <c r="J429" s="7">
        <v>221899022</v>
      </c>
      <c r="K429" s="7">
        <v>32845329</v>
      </c>
      <c r="L429" s="7">
        <v>-5964028</v>
      </c>
      <c r="M429" s="7">
        <f>Table1[[#This Row],[Profit (EBIT)]] * (1 - 11%)</f>
        <v>-5307984.92</v>
      </c>
      <c r="N429" s="9">
        <f>Table1[[#This Row],[Net Sales Actual]]/Table1[[#This Row],[Net Sales Target]]*100%</f>
        <v>1.0918835255400432</v>
      </c>
      <c r="O429" s="9" t="str">
        <f>IF(Table1[[#This Row],[% Achievement]]&gt;=100%, "Achieved",
 IF(Table1[[#This Row],[% Achievement]]&gt;=50%, "Almost Achieve",
 IF(Table1[[#This Row],[% Achievement]]&gt;=0, "Needs Improvement",
 "Bad")))</f>
        <v>Achieved</v>
      </c>
      <c r="P429" s="7">
        <f>Table1[[#This Row],[Net Sales Actual]] - Table1[[#This Row],[Net Sales Target]]</f>
        <v>18673113</v>
      </c>
      <c r="Q429" s="7" t="str">
        <f>IF(Table1[[#This Row],[Profit]] &gt; 0, "Profit", "Loss")</f>
        <v>Loss</v>
      </c>
      <c r="R429" s="9">
        <f>Table1[[#This Row],[Salary Cost]]/Table1[[#This Row],[Net Sales Actual]]</f>
        <v>0.14801925985955899</v>
      </c>
      <c r="S429" s="9" t="str">
        <f>IF(Table1[[#This Row],[Salary Ratio]] &lt; 0.15, "Efficient",
 IF(Table1[[#This Row],[Salary Ratio]] &lt;= 0.25, "Needs Attention",
 "Too High"))</f>
        <v>Efficient</v>
      </c>
      <c r="T429" s="9">
        <f>Table1[[#This Row],[Profit (EBIT)]]/Table1[[#This Row],[Net Sales Actual]]</f>
        <v>-2.6877216250191495E-2</v>
      </c>
      <c r="U429" s="7" t="str">
        <f>IF(Table1[[#This Row],[Profit Ratio]] &gt; 0.15, "Healthy",
 IF(Table1[[#This Row],[Profit Ratio]] &gt;= 0.05, "Moderate",
 "Low"))</f>
        <v>Low</v>
      </c>
      <c r="V429" s="7">
        <f ca="1">DATEDIF(Table1[[#This Row],[Store Open Date]], TODAY(), "d")</f>
        <v>640</v>
      </c>
      <c r="W429" s="7">
        <f ca="1">INT(Table1[[#This Row],[Store Age (Days)]] / 30)</f>
        <v>21</v>
      </c>
      <c r="X429" s="7" t="str">
        <f ca="1">IF(Table1[[#This Row],[Store Age (Months)]] &lt; 12, "&lt;12",
 IF(Table1[[#This Row],[Store Age (Months)]] &lt; 24, "12–24",
 "&gt;24"))</f>
        <v>12–24</v>
      </c>
    </row>
    <row r="430" spans="1:24" x14ac:dyDescent="0.2">
      <c r="A430" s="4">
        <v>1</v>
      </c>
      <c r="B430" s="4" t="str">
        <f t="shared" si="6"/>
        <v>January</v>
      </c>
      <c r="C430" s="1" t="s">
        <v>437</v>
      </c>
      <c r="D430" s="1" t="s">
        <v>1357</v>
      </c>
      <c r="E430" s="1" t="s">
        <v>878</v>
      </c>
      <c r="F430" s="1" t="s">
        <v>919</v>
      </c>
      <c r="G430" s="1" t="s">
        <v>929</v>
      </c>
      <c r="H430" s="6">
        <v>45324</v>
      </c>
      <c r="I430" s="7">
        <v>145000000</v>
      </c>
      <c r="J430" s="7">
        <v>125355900</v>
      </c>
      <c r="K430" s="7">
        <v>17598637.170000002</v>
      </c>
      <c r="L430" s="7">
        <v>-22944978.340000004</v>
      </c>
      <c r="M430" s="7">
        <f>Table1[[#This Row],[Profit (EBIT)]] * (1 - 11%)</f>
        <v>-20421030.722600002</v>
      </c>
      <c r="N430" s="9">
        <f>Table1[[#This Row],[Net Sales Actual]]/Table1[[#This Row],[Net Sales Target]]*100%</f>
        <v>0.86452344827586203</v>
      </c>
      <c r="O430" s="9" t="str">
        <f>IF(Table1[[#This Row],[% Achievement]]&gt;=100%, "Achieved",
 IF(Table1[[#This Row],[% Achievement]]&gt;=50%, "Almost Achieve",
 IF(Table1[[#This Row],[% Achievement]]&gt;=0, "Needs Improvement",
 "Bad")))</f>
        <v>Almost Achieve</v>
      </c>
      <c r="P430" s="7">
        <f>Table1[[#This Row],[Net Sales Actual]] - Table1[[#This Row],[Net Sales Target]]</f>
        <v>-19644100</v>
      </c>
      <c r="Q430" s="7" t="str">
        <f>IF(Table1[[#This Row],[Profit]] &gt; 0, "Profit", "Loss")</f>
        <v>Loss</v>
      </c>
      <c r="R430" s="9">
        <f>Table1[[#This Row],[Salary Cost]]/Table1[[#This Row],[Net Sales Actual]]</f>
        <v>0.14038938071522761</v>
      </c>
      <c r="S430" s="9" t="str">
        <f>IF(Table1[[#This Row],[Salary Ratio]] &lt; 0.15, "Efficient",
 IF(Table1[[#This Row],[Salary Ratio]] &lt;= 0.25, "Needs Attention",
 "Too High"))</f>
        <v>Efficient</v>
      </c>
      <c r="T430" s="9">
        <f>Table1[[#This Row],[Profit (EBIT)]]/Table1[[#This Row],[Net Sales Actual]]</f>
        <v>-0.18303867899317067</v>
      </c>
      <c r="U430" s="7" t="str">
        <f>IF(Table1[[#This Row],[Profit Ratio]] &gt; 0.15, "Healthy",
 IF(Table1[[#This Row],[Profit Ratio]] &gt;= 0.05, "Moderate",
 "Low"))</f>
        <v>Low</v>
      </c>
      <c r="V430" s="7">
        <f ca="1">DATEDIF(Table1[[#This Row],[Store Open Date]], TODAY(), "d")</f>
        <v>608</v>
      </c>
      <c r="W430" s="7">
        <f ca="1">INT(Table1[[#This Row],[Store Age (Days)]] / 30)</f>
        <v>20</v>
      </c>
      <c r="X430" s="7" t="str">
        <f ca="1">IF(Table1[[#This Row],[Store Age (Months)]] &lt; 12, "&lt;12",
 IF(Table1[[#This Row],[Store Age (Months)]] &lt; 24, "12–24",
 "&gt;24"))</f>
        <v>12–24</v>
      </c>
    </row>
    <row r="431" spans="1:24" x14ac:dyDescent="0.2">
      <c r="A431" s="4">
        <v>1</v>
      </c>
      <c r="B431" s="4" t="str">
        <f t="shared" si="6"/>
        <v>January</v>
      </c>
      <c r="C431" s="1" t="s">
        <v>438</v>
      </c>
      <c r="D431" s="1" t="s">
        <v>1358</v>
      </c>
      <c r="E431" s="1" t="s">
        <v>879</v>
      </c>
      <c r="F431" s="1" t="s">
        <v>920</v>
      </c>
      <c r="G431" s="1" t="s">
        <v>929</v>
      </c>
      <c r="H431" s="6">
        <v>45291</v>
      </c>
      <c r="I431" s="7">
        <v>170000000</v>
      </c>
      <c r="J431" s="7">
        <v>155725850</v>
      </c>
      <c r="K431" s="7">
        <v>21654813.379999999</v>
      </c>
      <c r="L431" s="7">
        <v>12354573.460000012</v>
      </c>
      <c r="M431" s="7">
        <f>Table1[[#This Row],[Profit (EBIT)]] * (1 - 11%)</f>
        <v>10995570.379400011</v>
      </c>
      <c r="N431" s="9">
        <f>Table1[[#This Row],[Net Sales Actual]]/Table1[[#This Row],[Net Sales Target]]*100%</f>
        <v>0.9160344117647059</v>
      </c>
      <c r="O431" s="9" t="str">
        <f>IF(Table1[[#This Row],[% Achievement]]&gt;=100%, "Achieved",
 IF(Table1[[#This Row],[% Achievement]]&gt;=50%, "Almost Achieve",
 IF(Table1[[#This Row],[% Achievement]]&gt;=0, "Needs Improvement",
 "Bad")))</f>
        <v>Almost Achieve</v>
      </c>
      <c r="P431" s="7">
        <f>Table1[[#This Row],[Net Sales Actual]] - Table1[[#This Row],[Net Sales Target]]</f>
        <v>-14274150</v>
      </c>
      <c r="Q431" s="7" t="str">
        <f>IF(Table1[[#This Row],[Profit]] &gt; 0, "Profit", "Loss")</f>
        <v>Profit</v>
      </c>
      <c r="R431" s="9">
        <f>Table1[[#This Row],[Salary Cost]]/Table1[[#This Row],[Net Sales Actual]]</f>
        <v>0.13905728162665351</v>
      </c>
      <c r="S431" s="9" t="str">
        <f>IF(Table1[[#This Row],[Salary Ratio]] &lt; 0.15, "Efficient",
 IF(Table1[[#This Row],[Salary Ratio]] &lt;= 0.25, "Needs Attention",
 "Too High"))</f>
        <v>Efficient</v>
      </c>
      <c r="T431" s="9">
        <f>Table1[[#This Row],[Profit (EBIT)]]/Table1[[#This Row],[Net Sales Actual]]</f>
        <v>7.9335405521947788E-2</v>
      </c>
      <c r="U431" s="7" t="str">
        <f>IF(Table1[[#This Row],[Profit Ratio]] &gt; 0.15, "Healthy",
 IF(Table1[[#This Row],[Profit Ratio]] &gt;= 0.05, "Moderate",
 "Low"))</f>
        <v>Moderate</v>
      </c>
      <c r="V431" s="7">
        <f ca="1">DATEDIF(Table1[[#This Row],[Store Open Date]], TODAY(), "d")</f>
        <v>641</v>
      </c>
      <c r="W431" s="7">
        <f ca="1">INT(Table1[[#This Row],[Store Age (Days)]] / 30)</f>
        <v>21</v>
      </c>
      <c r="X431" s="7" t="str">
        <f ca="1">IF(Table1[[#This Row],[Store Age (Months)]] &lt; 12, "&lt;12",
 IF(Table1[[#This Row],[Store Age (Months)]] &lt; 24, "12–24",
 "&gt;24"))</f>
        <v>12–24</v>
      </c>
    </row>
    <row r="432" spans="1:24" x14ac:dyDescent="0.2">
      <c r="A432" s="4">
        <v>1</v>
      </c>
      <c r="B432" s="4" t="str">
        <f t="shared" si="6"/>
        <v>January</v>
      </c>
      <c r="C432" s="1" t="s">
        <v>439</v>
      </c>
      <c r="D432" s="1" t="s">
        <v>1359</v>
      </c>
      <c r="E432" s="1" t="s">
        <v>880</v>
      </c>
      <c r="F432" s="1" t="s">
        <v>920</v>
      </c>
      <c r="G432" s="1" t="s">
        <v>929</v>
      </c>
      <c r="H432" s="6">
        <v>45271</v>
      </c>
      <c r="I432" s="7">
        <v>200000000</v>
      </c>
      <c r="J432" s="7">
        <v>175809700</v>
      </c>
      <c r="K432" s="7">
        <v>19047226.100000001</v>
      </c>
      <c r="L432" s="7">
        <v>12868378.249999996</v>
      </c>
      <c r="M432" s="7">
        <f>Table1[[#This Row],[Profit (EBIT)]] * (1 - 11%)</f>
        <v>11452856.642499996</v>
      </c>
      <c r="N432" s="9">
        <f>Table1[[#This Row],[Net Sales Actual]]/Table1[[#This Row],[Net Sales Target]]*100%</f>
        <v>0.87904850000000001</v>
      </c>
      <c r="O432" s="9" t="str">
        <f>IF(Table1[[#This Row],[% Achievement]]&gt;=100%, "Achieved",
 IF(Table1[[#This Row],[% Achievement]]&gt;=50%, "Almost Achieve",
 IF(Table1[[#This Row],[% Achievement]]&gt;=0, "Needs Improvement",
 "Bad")))</f>
        <v>Almost Achieve</v>
      </c>
      <c r="P432" s="7">
        <f>Table1[[#This Row],[Net Sales Actual]] - Table1[[#This Row],[Net Sales Target]]</f>
        <v>-24190300</v>
      </c>
      <c r="Q432" s="7" t="str">
        <f>IF(Table1[[#This Row],[Profit]] &gt; 0, "Profit", "Loss")</f>
        <v>Profit</v>
      </c>
      <c r="R432" s="9">
        <f>Table1[[#This Row],[Salary Cost]]/Table1[[#This Row],[Net Sales Actual]]</f>
        <v>0.10834001821287449</v>
      </c>
      <c r="S432" s="9" t="str">
        <f>IF(Table1[[#This Row],[Salary Ratio]] &lt; 0.15, "Efficient",
 IF(Table1[[#This Row],[Salary Ratio]] &lt;= 0.25, "Needs Attention",
 "Too High"))</f>
        <v>Efficient</v>
      </c>
      <c r="T432" s="9">
        <f>Table1[[#This Row],[Profit (EBIT)]]/Table1[[#This Row],[Net Sales Actual]]</f>
        <v>7.3194927526751913E-2</v>
      </c>
      <c r="U432" s="7" t="str">
        <f>IF(Table1[[#This Row],[Profit Ratio]] &gt; 0.15, "Healthy",
 IF(Table1[[#This Row],[Profit Ratio]] &gt;= 0.05, "Moderate",
 "Low"))</f>
        <v>Moderate</v>
      </c>
      <c r="V432" s="7">
        <f ca="1">DATEDIF(Table1[[#This Row],[Store Open Date]], TODAY(), "d")</f>
        <v>661</v>
      </c>
      <c r="W432" s="7">
        <f ca="1">INT(Table1[[#This Row],[Store Age (Days)]] / 30)</f>
        <v>22</v>
      </c>
      <c r="X432" s="7" t="str">
        <f ca="1">IF(Table1[[#This Row],[Store Age (Months)]] &lt; 12, "&lt;12",
 IF(Table1[[#This Row],[Store Age (Months)]] &lt; 24, "12–24",
 "&gt;24"))</f>
        <v>12–24</v>
      </c>
    </row>
    <row r="433" spans="1:24" x14ac:dyDescent="0.2">
      <c r="A433" s="4">
        <v>1</v>
      </c>
      <c r="B433" s="4" t="str">
        <f t="shared" si="6"/>
        <v>January</v>
      </c>
      <c r="C433" s="1" t="s">
        <v>440</v>
      </c>
      <c r="D433" s="1" t="s">
        <v>1360</v>
      </c>
      <c r="E433" s="1" t="s">
        <v>881</v>
      </c>
      <c r="F433" s="1" t="s">
        <v>920</v>
      </c>
      <c r="G433" s="1" t="s">
        <v>929</v>
      </c>
      <c r="H433" s="6">
        <v>45374</v>
      </c>
      <c r="I433" s="7">
        <v>130000000</v>
      </c>
      <c r="J433" s="7">
        <v>118274300</v>
      </c>
      <c r="K433" s="7">
        <v>12537092.98</v>
      </c>
      <c r="L433" s="7">
        <v>1132688.2500000075</v>
      </c>
      <c r="M433" s="7">
        <f>Table1[[#This Row],[Profit (EBIT)]] * (1 - 11%)</f>
        <v>1008092.5425000066</v>
      </c>
      <c r="N433" s="9">
        <f>Table1[[#This Row],[Net Sales Actual]]/Table1[[#This Row],[Net Sales Target]]*100%</f>
        <v>0.90980230769230774</v>
      </c>
      <c r="O433" s="9" t="str">
        <f>IF(Table1[[#This Row],[% Achievement]]&gt;=100%, "Achieved",
 IF(Table1[[#This Row],[% Achievement]]&gt;=50%, "Almost Achieve",
 IF(Table1[[#This Row],[% Achievement]]&gt;=0, "Needs Improvement",
 "Bad")))</f>
        <v>Almost Achieve</v>
      </c>
      <c r="P433" s="7">
        <f>Table1[[#This Row],[Net Sales Actual]] - Table1[[#This Row],[Net Sales Target]]</f>
        <v>-11725700</v>
      </c>
      <c r="Q433" s="7" t="str">
        <f>IF(Table1[[#This Row],[Profit]] &gt; 0, "Profit", "Loss")</f>
        <v>Profit</v>
      </c>
      <c r="R433" s="9">
        <f>Table1[[#This Row],[Salary Cost]]/Table1[[#This Row],[Net Sales Actual]]</f>
        <v>0.10600014525556271</v>
      </c>
      <c r="S433" s="9" t="str">
        <f>IF(Table1[[#This Row],[Salary Ratio]] &lt; 0.15, "Efficient",
 IF(Table1[[#This Row],[Salary Ratio]] &lt;= 0.25, "Needs Attention",
 "Too High"))</f>
        <v>Efficient</v>
      </c>
      <c r="T433" s="9">
        <f>Table1[[#This Row],[Profit (EBIT)]]/Table1[[#This Row],[Net Sales Actual]]</f>
        <v>9.5767909850238593E-3</v>
      </c>
      <c r="U433" s="7" t="str">
        <f>IF(Table1[[#This Row],[Profit Ratio]] &gt; 0.15, "Healthy",
 IF(Table1[[#This Row],[Profit Ratio]] &gt;= 0.05, "Moderate",
 "Low"))</f>
        <v>Low</v>
      </c>
      <c r="V433" s="7">
        <f ca="1">DATEDIF(Table1[[#This Row],[Store Open Date]], TODAY(), "d")</f>
        <v>558</v>
      </c>
      <c r="W433" s="7">
        <f ca="1">INT(Table1[[#This Row],[Store Age (Days)]] / 30)</f>
        <v>18</v>
      </c>
      <c r="X433" s="7" t="str">
        <f ca="1">IF(Table1[[#This Row],[Store Age (Months)]] &lt; 12, "&lt;12",
 IF(Table1[[#This Row],[Store Age (Months)]] &lt; 24, "12–24",
 "&gt;24"))</f>
        <v>12–24</v>
      </c>
    </row>
    <row r="434" spans="1:24" x14ac:dyDescent="0.2">
      <c r="A434" s="4">
        <v>1</v>
      </c>
      <c r="B434" s="4" t="str">
        <f t="shared" si="6"/>
        <v>January</v>
      </c>
      <c r="C434" s="1" t="s">
        <v>441</v>
      </c>
      <c r="D434" s="1" t="s">
        <v>1361</v>
      </c>
      <c r="E434" s="1" t="s">
        <v>882</v>
      </c>
      <c r="F434" s="1" t="s">
        <v>920</v>
      </c>
      <c r="G434" s="1" t="s">
        <v>929</v>
      </c>
      <c r="H434" s="6">
        <v>45304</v>
      </c>
      <c r="I434" s="7">
        <v>140000000</v>
      </c>
      <c r="J434" s="7">
        <v>119203650</v>
      </c>
      <c r="K434" s="7">
        <v>12784644.09</v>
      </c>
      <c r="L434" s="7">
        <v>-892963.86999999732</v>
      </c>
      <c r="M434" s="7">
        <f>Table1[[#This Row],[Profit (EBIT)]] * (1 - 11%)</f>
        <v>-794737.84429999767</v>
      </c>
      <c r="N434" s="9">
        <f>Table1[[#This Row],[Net Sales Actual]]/Table1[[#This Row],[Net Sales Target]]*100%</f>
        <v>0.8514546428571429</v>
      </c>
      <c r="O434" s="9" t="str">
        <f>IF(Table1[[#This Row],[% Achievement]]&gt;=100%, "Achieved",
 IF(Table1[[#This Row],[% Achievement]]&gt;=50%, "Almost Achieve",
 IF(Table1[[#This Row],[% Achievement]]&gt;=0, "Needs Improvement",
 "Bad")))</f>
        <v>Almost Achieve</v>
      </c>
      <c r="P434" s="7">
        <f>Table1[[#This Row],[Net Sales Actual]] - Table1[[#This Row],[Net Sales Target]]</f>
        <v>-20796350</v>
      </c>
      <c r="Q434" s="7" t="str">
        <f>IF(Table1[[#This Row],[Profit]] &gt; 0, "Profit", "Loss")</f>
        <v>Loss</v>
      </c>
      <c r="R434" s="9">
        <f>Table1[[#This Row],[Salary Cost]]/Table1[[#This Row],[Net Sales Actual]]</f>
        <v>0.10725044149235363</v>
      </c>
      <c r="S434" s="9" t="str">
        <f>IF(Table1[[#This Row],[Salary Ratio]] &lt; 0.15, "Efficient",
 IF(Table1[[#This Row],[Salary Ratio]] &lt;= 0.25, "Needs Attention",
 "Too High"))</f>
        <v>Efficient</v>
      </c>
      <c r="T434" s="9">
        <f>Table1[[#This Row],[Profit (EBIT)]]/Table1[[#This Row],[Net Sales Actual]]</f>
        <v>-7.4910782513790252E-3</v>
      </c>
      <c r="U434" s="7" t="str">
        <f>IF(Table1[[#This Row],[Profit Ratio]] &gt; 0.15, "Healthy",
 IF(Table1[[#This Row],[Profit Ratio]] &gt;= 0.05, "Moderate",
 "Low"))</f>
        <v>Low</v>
      </c>
      <c r="V434" s="7">
        <f ca="1">DATEDIF(Table1[[#This Row],[Store Open Date]], TODAY(), "d")</f>
        <v>628</v>
      </c>
      <c r="W434" s="7">
        <f ca="1">INT(Table1[[#This Row],[Store Age (Days)]] / 30)</f>
        <v>20</v>
      </c>
      <c r="X434" s="7" t="str">
        <f ca="1">IF(Table1[[#This Row],[Store Age (Months)]] &lt; 12, "&lt;12",
 IF(Table1[[#This Row],[Store Age (Months)]] &lt; 24, "12–24",
 "&gt;24"))</f>
        <v>12–24</v>
      </c>
    </row>
    <row r="435" spans="1:24" x14ac:dyDescent="0.2">
      <c r="A435" s="4">
        <v>1</v>
      </c>
      <c r="B435" s="4" t="str">
        <f t="shared" si="6"/>
        <v>January</v>
      </c>
      <c r="C435" s="1" t="s">
        <v>442</v>
      </c>
      <c r="D435" s="1" t="s">
        <v>1362</v>
      </c>
      <c r="E435" s="1" t="s">
        <v>883</v>
      </c>
      <c r="F435" s="1" t="s">
        <v>920</v>
      </c>
      <c r="G435" s="1" t="s">
        <v>929</v>
      </c>
      <c r="H435" s="6">
        <v>45302</v>
      </c>
      <c r="I435" s="7">
        <v>110000000</v>
      </c>
      <c r="J435" s="7">
        <v>101929950</v>
      </c>
      <c r="K435" s="7">
        <v>14818337.289999999</v>
      </c>
      <c r="L435" s="7">
        <v>-8042244.9000000022</v>
      </c>
      <c r="M435" s="7">
        <f>Table1[[#This Row],[Profit (EBIT)]] * (1 - 11%)</f>
        <v>-7157597.961000002</v>
      </c>
      <c r="N435" s="9">
        <f>Table1[[#This Row],[Net Sales Actual]]/Table1[[#This Row],[Net Sales Target]]*100%</f>
        <v>0.92663590909090909</v>
      </c>
      <c r="O435" s="9" t="str">
        <f>IF(Table1[[#This Row],[% Achievement]]&gt;=100%, "Achieved",
 IF(Table1[[#This Row],[% Achievement]]&gt;=50%, "Almost Achieve",
 IF(Table1[[#This Row],[% Achievement]]&gt;=0, "Needs Improvement",
 "Bad")))</f>
        <v>Almost Achieve</v>
      </c>
      <c r="P435" s="7">
        <f>Table1[[#This Row],[Net Sales Actual]] - Table1[[#This Row],[Net Sales Target]]</f>
        <v>-8070050</v>
      </c>
      <c r="Q435" s="7" t="str">
        <f>IF(Table1[[#This Row],[Profit]] &gt; 0, "Profit", "Loss")</f>
        <v>Loss</v>
      </c>
      <c r="R435" s="9">
        <f>Table1[[#This Row],[Salary Cost]]/Table1[[#This Row],[Net Sales Actual]]</f>
        <v>0.14537765681235004</v>
      </c>
      <c r="S435" s="9" t="str">
        <f>IF(Table1[[#This Row],[Salary Ratio]] &lt; 0.15, "Efficient",
 IF(Table1[[#This Row],[Salary Ratio]] &lt;= 0.25, "Needs Attention",
 "Too High"))</f>
        <v>Efficient</v>
      </c>
      <c r="T435" s="9">
        <f>Table1[[#This Row],[Profit (EBIT)]]/Table1[[#This Row],[Net Sales Actual]]</f>
        <v>-7.8899723780890718E-2</v>
      </c>
      <c r="U435" s="7" t="str">
        <f>IF(Table1[[#This Row],[Profit Ratio]] &gt; 0.15, "Healthy",
 IF(Table1[[#This Row],[Profit Ratio]] &gt;= 0.05, "Moderate",
 "Low"))</f>
        <v>Low</v>
      </c>
      <c r="V435" s="7">
        <f ca="1">DATEDIF(Table1[[#This Row],[Store Open Date]], TODAY(), "d")</f>
        <v>630</v>
      </c>
      <c r="W435" s="7">
        <f ca="1">INT(Table1[[#This Row],[Store Age (Days)]] / 30)</f>
        <v>21</v>
      </c>
      <c r="X435" s="7" t="str">
        <f ca="1">IF(Table1[[#This Row],[Store Age (Months)]] &lt; 12, "&lt;12",
 IF(Table1[[#This Row],[Store Age (Months)]] &lt; 24, "12–24",
 "&gt;24"))</f>
        <v>12–24</v>
      </c>
    </row>
    <row r="436" spans="1:24" x14ac:dyDescent="0.2">
      <c r="A436" s="4">
        <v>1</v>
      </c>
      <c r="B436" s="4" t="str">
        <f t="shared" si="6"/>
        <v>January</v>
      </c>
      <c r="C436" s="1" t="s">
        <v>443</v>
      </c>
      <c r="D436" s="1" t="s">
        <v>1363</v>
      </c>
      <c r="E436" s="1" t="s">
        <v>884</v>
      </c>
      <c r="F436" s="1" t="s">
        <v>920</v>
      </c>
      <c r="G436" s="1" t="s">
        <v>929</v>
      </c>
      <c r="H436" s="6">
        <v>45305</v>
      </c>
      <c r="I436" s="7">
        <v>160000000</v>
      </c>
      <c r="J436" s="7">
        <v>145398300</v>
      </c>
      <c r="K436" s="7">
        <v>18406735.350000001</v>
      </c>
      <c r="L436" s="7">
        <v>2022792.6599999983</v>
      </c>
      <c r="M436" s="7">
        <f>Table1[[#This Row],[Profit (EBIT)]] * (1 - 11%)</f>
        <v>1800285.4673999986</v>
      </c>
      <c r="N436" s="9">
        <f>Table1[[#This Row],[Net Sales Actual]]/Table1[[#This Row],[Net Sales Target]]*100%</f>
        <v>0.90873937500000002</v>
      </c>
      <c r="O436" s="9" t="str">
        <f>IF(Table1[[#This Row],[% Achievement]]&gt;=100%, "Achieved",
 IF(Table1[[#This Row],[% Achievement]]&gt;=50%, "Almost Achieve",
 IF(Table1[[#This Row],[% Achievement]]&gt;=0, "Needs Improvement",
 "Bad")))</f>
        <v>Almost Achieve</v>
      </c>
      <c r="P436" s="7">
        <f>Table1[[#This Row],[Net Sales Actual]] - Table1[[#This Row],[Net Sales Target]]</f>
        <v>-14601700</v>
      </c>
      <c r="Q436" s="7" t="str">
        <f>IF(Table1[[#This Row],[Profit]] &gt; 0, "Profit", "Loss")</f>
        <v>Profit</v>
      </c>
      <c r="R436" s="9">
        <f>Table1[[#This Row],[Salary Cost]]/Table1[[#This Row],[Net Sales Actual]]</f>
        <v>0.12659525833520752</v>
      </c>
      <c r="S436" s="9" t="str">
        <f>IF(Table1[[#This Row],[Salary Ratio]] &lt; 0.15, "Efficient",
 IF(Table1[[#This Row],[Salary Ratio]] &lt;= 0.25, "Needs Attention",
 "Too High"))</f>
        <v>Efficient</v>
      </c>
      <c r="T436" s="9">
        <f>Table1[[#This Row],[Profit (EBIT)]]/Table1[[#This Row],[Net Sales Actual]]</f>
        <v>1.3912079164611953E-2</v>
      </c>
      <c r="U436" s="7" t="str">
        <f>IF(Table1[[#This Row],[Profit Ratio]] &gt; 0.15, "Healthy",
 IF(Table1[[#This Row],[Profit Ratio]] &gt;= 0.05, "Moderate",
 "Low"))</f>
        <v>Low</v>
      </c>
      <c r="V436" s="7">
        <f ca="1">DATEDIF(Table1[[#This Row],[Store Open Date]], TODAY(), "d")</f>
        <v>627</v>
      </c>
      <c r="W436" s="7">
        <f ca="1">INT(Table1[[#This Row],[Store Age (Days)]] / 30)</f>
        <v>20</v>
      </c>
      <c r="X436" s="7" t="str">
        <f ca="1">IF(Table1[[#This Row],[Store Age (Months)]] &lt; 12, "&lt;12",
 IF(Table1[[#This Row],[Store Age (Months)]] &lt; 24, "12–24",
 "&gt;24"))</f>
        <v>12–24</v>
      </c>
    </row>
    <row r="437" spans="1:24" x14ac:dyDescent="0.2">
      <c r="A437" s="4">
        <v>1</v>
      </c>
      <c r="B437" s="4" t="str">
        <f t="shared" si="6"/>
        <v>January</v>
      </c>
      <c r="C437" s="1" t="s">
        <v>444</v>
      </c>
      <c r="D437" s="1" t="s">
        <v>1364</v>
      </c>
      <c r="E437" s="1" t="s">
        <v>885</v>
      </c>
      <c r="F437" s="1" t="s">
        <v>921</v>
      </c>
      <c r="G437" s="1" t="s">
        <v>929</v>
      </c>
      <c r="H437" s="6">
        <v>45337</v>
      </c>
      <c r="I437" s="7">
        <v>100000000</v>
      </c>
      <c r="J437" s="7">
        <v>71328450</v>
      </c>
      <c r="K437" s="7">
        <v>13807651.92</v>
      </c>
      <c r="L437" s="7">
        <v>-10249530.590000004</v>
      </c>
      <c r="M437" s="7">
        <f>Table1[[#This Row],[Profit (EBIT)]] * (1 - 11%)</f>
        <v>-9122082.2251000032</v>
      </c>
      <c r="N437" s="9">
        <f>Table1[[#This Row],[Net Sales Actual]]/Table1[[#This Row],[Net Sales Target]]*100%</f>
        <v>0.71328449999999999</v>
      </c>
      <c r="O437" s="9" t="str">
        <f>IF(Table1[[#This Row],[% Achievement]]&gt;=100%, "Achieved",
 IF(Table1[[#This Row],[% Achievement]]&gt;=50%, "Almost Achieve",
 IF(Table1[[#This Row],[% Achievement]]&gt;=0, "Needs Improvement",
 "Bad")))</f>
        <v>Almost Achieve</v>
      </c>
      <c r="P437" s="7">
        <f>Table1[[#This Row],[Net Sales Actual]] - Table1[[#This Row],[Net Sales Target]]</f>
        <v>-28671550</v>
      </c>
      <c r="Q437" s="7" t="str">
        <f>IF(Table1[[#This Row],[Profit]] &gt; 0, "Profit", "Loss")</f>
        <v>Loss</v>
      </c>
      <c r="R437" s="9">
        <f>Table1[[#This Row],[Salary Cost]]/Table1[[#This Row],[Net Sales Actual]]</f>
        <v>0.19357846581553365</v>
      </c>
      <c r="S437" s="9" t="str">
        <f>IF(Table1[[#This Row],[Salary Ratio]] &lt; 0.15, "Efficient",
 IF(Table1[[#This Row],[Salary Ratio]] &lt;= 0.25, "Needs Attention",
 "Too High"))</f>
        <v>Needs Attention</v>
      </c>
      <c r="T437" s="9">
        <f>Table1[[#This Row],[Profit (EBIT)]]/Table1[[#This Row],[Net Sales Actual]]</f>
        <v>-0.14369484532469168</v>
      </c>
      <c r="U437" s="7" t="str">
        <f>IF(Table1[[#This Row],[Profit Ratio]] &gt; 0.15, "Healthy",
 IF(Table1[[#This Row],[Profit Ratio]] &gt;= 0.05, "Moderate",
 "Low"))</f>
        <v>Low</v>
      </c>
      <c r="V437" s="7">
        <f ca="1">DATEDIF(Table1[[#This Row],[Store Open Date]], TODAY(), "d")</f>
        <v>595</v>
      </c>
      <c r="W437" s="7">
        <f ca="1">INT(Table1[[#This Row],[Store Age (Days)]] / 30)</f>
        <v>19</v>
      </c>
      <c r="X437" s="7" t="str">
        <f ca="1">IF(Table1[[#This Row],[Store Age (Months)]] &lt; 12, "&lt;12",
 IF(Table1[[#This Row],[Store Age (Months)]] &lt; 24, "12–24",
 "&gt;24"))</f>
        <v>12–24</v>
      </c>
    </row>
    <row r="438" spans="1:24" x14ac:dyDescent="0.2">
      <c r="A438" s="4">
        <v>1</v>
      </c>
      <c r="B438" s="4" t="str">
        <f t="shared" si="6"/>
        <v>January</v>
      </c>
      <c r="C438" s="1" t="s">
        <v>445</v>
      </c>
      <c r="D438" s="1" t="s">
        <v>1365</v>
      </c>
      <c r="E438" s="1" t="s">
        <v>886</v>
      </c>
      <c r="F438" s="1" t="s">
        <v>921</v>
      </c>
      <c r="G438" s="1" t="s">
        <v>929</v>
      </c>
      <c r="H438" s="6">
        <v>45390</v>
      </c>
      <c r="I438" s="7">
        <v>190000000</v>
      </c>
      <c r="J438" s="7">
        <v>157565250</v>
      </c>
      <c r="K438" s="7">
        <v>18326851.57</v>
      </c>
      <c r="L438" s="7">
        <v>3472252.2899999991</v>
      </c>
      <c r="M438" s="7">
        <f>Table1[[#This Row],[Profit (EBIT)]] * (1 - 11%)</f>
        <v>3090304.5380999991</v>
      </c>
      <c r="N438" s="9">
        <f>Table1[[#This Row],[Net Sales Actual]]/Table1[[#This Row],[Net Sales Target]]*100%</f>
        <v>0.82929078947368418</v>
      </c>
      <c r="O438" s="9" t="str">
        <f>IF(Table1[[#This Row],[% Achievement]]&gt;=100%, "Achieved",
 IF(Table1[[#This Row],[% Achievement]]&gt;=50%, "Almost Achieve",
 IF(Table1[[#This Row],[% Achievement]]&gt;=0, "Needs Improvement",
 "Bad")))</f>
        <v>Almost Achieve</v>
      </c>
      <c r="P438" s="7">
        <f>Table1[[#This Row],[Net Sales Actual]] - Table1[[#This Row],[Net Sales Target]]</f>
        <v>-32434750</v>
      </c>
      <c r="Q438" s="7" t="str">
        <f>IF(Table1[[#This Row],[Profit]] &gt; 0, "Profit", "Loss")</f>
        <v>Profit</v>
      </c>
      <c r="R438" s="9">
        <f>Table1[[#This Row],[Salary Cost]]/Table1[[#This Row],[Net Sales Actual]]</f>
        <v>0.1163127756278748</v>
      </c>
      <c r="S438" s="9" t="str">
        <f>IF(Table1[[#This Row],[Salary Ratio]] &lt; 0.15, "Efficient",
 IF(Table1[[#This Row],[Salary Ratio]] &lt;= 0.25, "Needs Attention",
 "Too High"))</f>
        <v>Efficient</v>
      </c>
      <c r="T438" s="9">
        <f>Table1[[#This Row],[Profit (EBIT)]]/Table1[[#This Row],[Net Sales Actual]]</f>
        <v>2.2036916705936105E-2</v>
      </c>
      <c r="U438" s="7" t="str">
        <f>IF(Table1[[#This Row],[Profit Ratio]] &gt; 0.15, "Healthy",
 IF(Table1[[#This Row],[Profit Ratio]] &gt;= 0.05, "Moderate",
 "Low"))</f>
        <v>Low</v>
      </c>
      <c r="V438" s="7">
        <f ca="1">DATEDIF(Table1[[#This Row],[Store Open Date]], TODAY(), "d")</f>
        <v>542</v>
      </c>
      <c r="W438" s="7">
        <f ca="1">INT(Table1[[#This Row],[Store Age (Days)]] / 30)</f>
        <v>18</v>
      </c>
      <c r="X438" s="7" t="str">
        <f ca="1">IF(Table1[[#This Row],[Store Age (Months)]] &lt; 12, "&lt;12",
 IF(Table1[[#This Row],[Store Age (Months)]] &lt; 24, "12–24",
 "&gt;24"))</f>
        <v>12–24</v>
      </c>
    </row>
    <row r="439" spans="1:24" x14ac:dyDescent="0.2">
      <c r="A439" s="4">
        <v>1</v>
      </c>
      <c r="B439" s="4" t="str">
        <f t="shared" si="6"/>
        <v>January</v>
      </c>
      <c r="C439" s="1" t="s">
        <v>446</v>
      </c>
      <c r="D439" s="1" t="s">
        <v>1366</v>
      </c>
      <c r="E439" s="1" t="s">
        <v>887</v>
      </c>
      <c r="F439" s="1" t="s">
        <v>921</v>
      </c>
      <c r="G439" s="1" t="s">
        <v>929</v>
      </c>
      <c r="H439" s="6">
        <v>45429</v>
      </c>
      <c r="I439" s="7">
        <v>132000000</v>
      </c>
      <c r="J439" s="7">
        <v>123019400</v>
      </c>
      <c r="K439" s="7">
        <v>15554010.42</v>
      </c>
      <c r="L439" s="7">
        <v>5606466.9200000037</v>
      </c>
      <c r="M439" s="7">
        <f>Table1[[#This Row],[Profit (EBIT)]] * (1 - 11%)</f>
        <v>4989755.5588000035</v>
      </c>
      <c r="N439" s="9">
        <f>Table1[[#This Row],[Net Sales Actual]]/Table1[[#This Row],[Net Sales Target]]*100%</f>
        <v>0.93196515151515147</v>
      </c>
      <c r="O439" s="9" t="str">
        <f>IF(Table1[[#This Row],[% Achievement]]&gt;=100%, "Achieved",
 IF(Table1[[#This Row],[% Achievement]]&gt;=50%, "Almost Achieve",
 IF(Table1[[#This Row],[% Achievement]]&gt;=0, "Needs Improvement",
 "Bad")))</f>
        <v>Almost Achieve</v>
      </c>
      <c r="P439" s="7">
        <f>Table1[[#This Row],[Net Sales Actual]] - Table1[[#This Row],[Net Sales Target]]</f>
        <v>-8980600</v>
      </c>
      <c r="Q439" s="7" t="str">
        <f>IF(Table1[[#This Row],[Profit]] &gt; 0, "Profit", "Loss")</f>
        <v>Profit</v>
      </c>
      <c r="R439" s="9">
        <f>Table1[[#This Row],[Salary Cost]]/Table1[[#This Row],[Net Sales Actual]]</f>
        <v>0.1264354274203906</v>
      </c>
      <c r="S439" s="9" t="str">
        <f>IF(Table1[[#This Row],[Salary Ratio]] &lt; 0.15, "Efficient",
 IF(Table1[[#This Row],[Salary Ratio]] &lt;= 0.25, "Needs Attention",
 "Too High"))</f>
        <v>Efficient</v>
      </c>
      <c r="T439" s="9">
        <f>Table1[[#This Row],[Profit (EBIT)]]/Table1[[#This Row],[Net Sales Actual]]</f>
        <v>4.5573843800246171E-2</v>
      </c>
      <c r="U439" s="7" t="str">
        <f>IF(Table1[[#This Row],[Profit Ratio]] &gt; 0.15, "Healthy",
 IF(Table1[[#This Row],[Profit Ratio]] &gt;= 0.05, "Moderate",
 "Low"))</f>
        <v>Low</v>
      </c>
      <c r="V439" s="7">
        <f ca="1">DATEDIF(Table1[[#This Row],[Store Open Date]], TODAY(), "d")</f>
        <v>503</v>
      </c>
      <c r="W439" s="7">
        <f ca="1">INT(Table1[[#This Row],[Store Age (Days)]] / 30)</f>
        <v>16</v>
      </c>
      <c r="X439" s="7" t="str">
        <f ca="1">IF(Table1[[#This Row],[Store Age (Months)]] &lt; 12, "&lt;12",
 IF(Table1[[#This Row],[Store Age (Months)]] &lt; 24, "12–24",
 "&gt;24"))</f>
        <v>12–24</v>
      </c>
    </row>
    <row r="440" spans="1:24" x14ac:dyDescent="0.2">
      <c r="A440" s="4">
        <v>1</v>
      </c>
      <c r="B440" s="4" t="str">
        <f t="shared" si="6"/>
        <v>January</v>
      </c>
      <c r="C440" s="1" t="s">
        <v>447</v>
      </c>
      <c r="D440" s="1" t="s">
        <v>1367</v>
      </c>
      <c r="E440" s="1" t="s">
        <v>888</v>
      </c>
      <c r="F440" s="1" t="s">
        <v>921</v>
      </c>
      <c r="G440" s="1" t="s">
        <v>929</v>
      </c>
      <c r="H440" s="6">
        <v>45383</v>
      </c>
      <c r="I440" s="7">
        <v>113000000</v>
      </c>
      <c r="J440" s="7">
        <v>98076300</v>
      </c>
      <c r="K440" s="7">
        <v>12288346.33</v>
      </c>
      <c r="L440" s="7">
        <v>-3456458.0799999908</v>
      </c>
      <c r="M440" s="7">
        <f>Table1[[#This Row],[Profit (EBIT)]] * (1 - 11%)</f>
        <v>-3076247.6911999919</v>
      </c>
      <c r="N440" s="9">
        <f>Table1[[#This Row],[Net Sales Actual]]/Table1[[#This Row],[Net Sales Target]]*100%</f>
        <v>0.86793185840707965</v>
      </c>
      <c r="O440" s="9" t="str">
        <f>IF(Table1[[#This Row],[% Achievement]]&gt;=100%, "Achieved",
 IF(Table1[[#This Row],[% Achievement]]&gt;=50%, "Almost Achieve",
 IF(Table1[[#This Row],[% Achievement]]&gt;=0, "Needs Improvement",
 "Bad")))</f>
        <v>Almost Achieve</v>
      </c>
      <c r="P440" s="7">
        <f>Table1[[#This Row],[Net Sales Actual]] - Table1[[#This Row],[Net Sales Target]]</f>
        <v>-14923700</v>
      </c>
      <c r="Q440" s="7" t="str">
        <f>IF(Table1[[#This Row],[Profit]] &gt; 0, "Profit", "Loss")</f>
        <v>Loss</v>
      </c>
      <c r="R440" s="9">
        <f>Table1[[#This Row],[Salary Cost]]/Table1[[#This Row],[Net Sales Actual]]</f>
        <v>0.12529373895630239</v>
      </c>
      <c r="S440" s="9" t="str">
        <f>IF(Table1[[#This Row],[Salary Ratio]] &lt; 0.15, "Efficient",
 IF(Table1[[#This Row],[Salary Ratio]] &lt;= 0.25, "Needs Attention",
 "Too High"))</f>
        <v>Efficient</v>
      </c>
      <c r="T440" s="9">
        <f>Table1[[#This Row],[Profit (EBIT)]]/Table1[[#This Row],[Net Sales Actual]]</f>
        <v>-3.5242541572224798E-2</v>
      </c>
      <c r="U440" s="7" t="str">
        <f>IF(Table1[[#This Row],[Profit Ratio]] &gt; 0.15, "Healthy",
 IF(Table1[[#This Row],[Profit Ratio]] &gt;= 0.05, "Moderate",
 "Low"))</f>
        <v>Low</v>
      </c>
      <c r="V440" s="7">
        <f ca="1">DATEDIF(Table1[[#This Row],[Store Open Date]], TODAY(), "d")</f>
        <v>549</v>
      </c>
      <c r="W440" s="7">
        <f ca="1">INT(Table1[[#This Row],[Store Age (Days)]] / 30)</f>
        <v>18</v>
      </c>
      <c r="X440" s="7" t="str">
        <f ca="1">IF(Table1[[#This Row],[Store Age (Months)]] &lt; 12, "&lt;12",
 IF(Table1[[#This Row],[Store Age (Months)]] &lt; 24, "12–24",
 "&gt;24"))</f>
        <v>12–24</v>
      </c>
    </row>
    <row r="441" spans="1:24" x14ac:dyDescent="0.2">
      <c r="A441" s="4">
        <v>1</v>
      </c>
      <c r="B441" s="4" t="str">
        <f t="shared" si="6"/>
        <v>January</v>
      </c>
      <c r="C441" s="1" t="s">
        <v>448</v>
      </c>
      <c r="D441" s="1" t="s">
        <v>1368</v>
      </c>
      <c r="E441" s="1" t="s">
        <v>889</v>
      </c>
      <c r="F441" s="1" t="s">
        <v>921</v>
      </c>
      <c r="G441" s="1" t="s">
        <v>929</v>
      </c>
      <c r="H441" s="6">
        <v>45521</v>
      </c>
      <c r="I441" s="7">
        <v>69015542</v>
      </c>
      <c r="J441" s="7">
        <v>56970800</v>
      </c>
      <c r="K441" s="7">
        <v>6799866.3200000003</v>
      </c>
      <c r="L441" s="7">
        <v>193353.11999999825</v>
      </c>
      <c r="M441" s="7">
        <f>Table1[[#This Row],[Profit (EBIT)]] * (1 - 11%)</f>
        <v>172084.27679999845</v>
      </c>
      <c r="N441" s="9">
        <f>Table1[[#This Row],[Net Sales Actual]]/Table1[[#This Row],[Net Sales Target]]*100%</f>
        <v>0.82547783222509508</v>
      </c>
      <c r="O441" s="9" t="str">
        <f>IF(Table1[[#This Row],[% Achievement]]&gt;=100%, "Achieved",
 IF(Table1[[#This Row],[% Achievement]]&gt;=50%, "Almost Achieve",
 IF(Table1[[#This Row],[% Achievement]]&gt;=0, "Needs Improvement",
 "Bad")))</f>
        <v>Almost Achieve</v>
      </c>
      <c r="P441" s="7">
        <f>Table1[[#This Row],[Net Sales Actual]] - Table1[[#This Row],[Net Sales Target]]</f>
        <v>-12044742</v>
      </c>
      <c r="Q441" s="7" t="str">
        <f>IF(Table1[[#This Row],[Profit]] &gt; 0, "Profit", "Loss")</f>
        <v>Profit</v>
      </c>
      <c r="R441" s="9">
        <f>Table1[[#This Row],[Salary Cost]]/Table1[[#This Row],[Net Sales Actual]]</f>
        <v>0.1193570446614757</v>
      </c>
      <c r="S441" s="9" t="str">
        <f>IF(Table1[[#This Row],[Salary Ratio]] &lt; 0.15, "Efficient",
 IF(Table1[[#This Row],[Salary Ratio]] &lt;= 0.25, "Needs Attention",
 "Too High"))</f>
        <v>Efficient</v>
      </c>
      <c r="T441" s="9">
        <f>Table1[[#This Row],[Profit (EBIT)]]/Table1[[#This Row],[Net Sales Actual]]</f>
        <v>3.3938986287711994E-3</v>
      </c>
      <c r="U441" s="7" t="str">
        <f>IF(Table1[[#This Row],[Profit Ratio]] &gt; 0.15, "Healthy",
 IF(Table1[[#This Row],[Profit Ratio]] &gt;= 0.05, "Moderate",
 "Low"))</f>
        <v>Low</v>
      </c>
      <c r="V441" s="7">
        <f ca="1">DATEDIF(Table1[[#This Row],[Store Open Date]], TODAY(), "d")</f>
        <v>411</v>
      </c>
      <c r="W441" s="7">
        <f ca="1">INT(Table1[[#This Row],[Store Age (Days)]] / 30)</f>
        <v>13</v>
      </c>
      <c r="X441" s="7" t="str">
        <f ca="1">IF(Table1[[#This Row],[Store Age (Months)]] &lt; 12, "&lt;12",
 IF(Table1[[#This Row],[Store Age (Months)]] &lt; 24, "12–24",
 "&gt;24"))</f>
        <v>12–24</v>
      </c>
    </row>
    <row r="442" spans="1:24" x14ac:dyDescent="0.2">
      <c r="A442" s="4">
        <v>1</v>
      </c>
      <c r="B442" s="4" t="str">
        <f t="shared" si="6"/>
        <v>January</v>
      </c>
      <c r="C442" s="1" t="s">
        <v>449</v>
      </c>
      <c r="D442" s="1" t="s">
        <v>1369</v>
      </c>
      <c r="E442" s="1" t="s">
        <v>890</v>
      </c>
      <c r="F442" s="1" t="s">
        <v>898</v>
      </c>
      <c r="G442" s="1" t="s">
        <v>924</v>
      </c>
      <c r="H442" s="6">
        <v>45256</v>
      </c>
      <c r="I442" s="7">
        <v>241452745</v>
      </c>
      <c r="J442" s="7">
        <v>245400837</v>
      </c>
      <c r="K442" s="7">
        <v>28872756</v>
      </c>
      <c r="L442" s="7">
        <v>-5380987</v>
      </c>
      <c r="M442" s="7">
        <f>Table1[[#This Row],[Profit (EBIT)]] * (1 - 11%)</f>
        <v>-4789078.43</v>
      </c>
      <c r="N442" s="9">
        <f>Table1[[#This Row],[Net Sales Actual]]/Table1[[#This Row],[Net Sales Target]]*100%</f>
        <v>1.016351406566117</v>
      </c>
      <c r="O442" s="9" t="str">
        <f>IF(Table1[[#This Row],[% Achievement]]&gt;=100%, "Achieved",
 IF(Table1[[#This Row],[% Achievement]]&gt;=50%, "Almost Achieve",
 IF(Table1[[#This Row],[% Achievement]]&gt;=0, "Needs Improvement",
 "Bad")))</f>
        <v>Achieved</v>
      </c>
      <c r="P442" s="7">
        <f>Table1[[#This Row],[Net Sales Actual]] - Table1[[#This Row],[Net Sales Target]]</f>
        <v>3948092</v>
      </c>
      <c r="Q442" s="7" t="str">
        <f>IF(Table1[[#This Row],[Profit]] &gt; 0, "Profit", "Loss")</f>
        <v>Loss</v>
      </c>
      <c r="R442" s="9">
        <f>Table1[[#This Row],[Salary Cost]]/Table1[[#This Row],[Net Sales Actual]]</f>
        <v>0.11765549112613663</v>
      </c>
      <c r="S442" s="9" t="str">
        <f>IF(Table1[[#This Row],[Salary Ratio]] &lt; 0.15, "Efficient",
 IF(Table1[[#This Row],[Salary Ratio]] &lt;= 0.25, "Needs Attention",
 "Too High"))</f>
        <v>Efficient</v>
      </c>
      <c r="T442" s="9">
        <f>Table1[[#This Row],[Profit (EBIT)]]/Table1[[#This Row],[Net Sales Actual]]</f>
        <v>-2.1927337599097103E-2</v>
      </c>
      <c r="U442" s="7" t="str">
        <f>IF(Table1[[#This Row],[Profit Ratio]] &gt; 0.15, "Healthy",
 IF(Table1[[#This Row],[Profit Ratio]] &gt;= 0.05, "Moderate",
 "Low"))</f>
        <v>Low</v>
      </c>
      <c r="V442" s="7">
        <f ca="1">DATEDIF(Table1[[#This Row],[Store Open Date]], TODAY(), "d")</f>
        <v>676</v>
      </c>
      <c r="W442" s="7">
        <f ca="1">INT(Table1[[#This Row],[Store Age (Days)]] / 30)</f>
        <v>22</v>
      </c>
      <c r="X442" s="7" t="str">
        <f ca="1">IF(Table1[[#This Row],[Store Age (Months)]] &lt; 12, "&lt;12",
 IF(Table1[[#This Row],[Store Age (Months)]] &lt; 24, "12–24",
 "&gt;24"))</f>
        <v>12–24</v>
      </c>
    </row>
    <row r="443" spans="1:24" x14ac:dyDescent="0.2">
      <c r="A443" s="4">
        <v>1</v>
      </c>
      <c r="B443" s="4" t="str">
        <f t="shared" si="6"/>
        <v>January</v>
      </c>
      <c r="C443" s="1" t="s">
        <v>450</v>
      </c>
      <c r="D443" s="1" t="s">
        <v>1370</v>
      </c>
      <c r="E443" s="1" t="s">
        <v>891</v>
      </c>
      <c r="F443" s="1" t="s">
        <v>903</v>
      </c>
      <c r="G443" s="1" t="s">
        <v>925</v>
      </c>
      <c r="H443" s="6">
        <v>45618</v>
      </c>
      <c r="I443" s="7">
        <v>97480000</v>
      </c>
      <c r="J443" s="7">
        <v>72409300</v>
      </c>
      <c r="K443" s="7">
        <v>17267642.02</v>
      </c>
      <c r="L443" s="7">
        <v>-28215651.069999993</v>
      </c>
      <c r="M443" s="7">
        <f>Table1[[#This Row],[Profit (EBIT)]] * (1 - 11%)</f>
        <v>-25111929.452299993</v>
      </c>
      <c r="N443" s="9">
        <f>Table1[[#This Row],[Net Sales Actual]]/Table1[[#This Row],[Net Sales Target]]*100%</f>
        <v>0.74281185884283951</v>
      </c>
      <c r="O443" s="9" t="str">
        <f>IF(Table1[[#This Row],[% Achievement]]&gt;=100%, "Achieved",
 IF(Table1[[#This Row],[% Achievement]]&gt;=50%, "Almost Achieve",
 IF(Table1[[#This Row],[% Achievement]]&gt;=0, "Needs Improvement",
 "Bad")))</f>
        <v>Almost Achieve</v>
      </c>
      <c r="P443" s="7">
        <f>Table1[[#This Row],[Net Sales Actual]] - Table1[[#This Row],[Net Sales Target]]</f>
        <v>-25070700</v>
      </c>
      <c r="Q443" s="7" t="str">
        <f>IF(Table1[[#This Row],[Profit]] &gt; 0, "Profit", "Loss")</f>
        <v>Loss</v>
      </c>
      <c r="R443" s="9">
        <f>Table1[[#This Row],[Salary Cost]]/Table1[[#This Row],[Net Sales Actual]]</f>
        <v>0.23847271027340411</v>
      </c>
      <c r="S443" s="9" t="str">
        <f>IF(Table1[[#This Row],[Salary Ratio]] &lt; 0.15, "Efficient",
 IF(Table1[[#This Row],[Salary Ratio]] &lt;= 0.25, "Needs Attention",
 "Too High"))</f>
        <v>Needs Attention</v>
      </c>
      <c r="T443" s="9">
        <f>Table1[[#This Row],[Profit (EBIT)]]/Table1[[#This Row],[Net Sales Actual]]</f>
        <v>-0.38966888327880522</v>
      </c>
      <c r="U443" s="7" t="str">
        <f>IF(Table1[[#This Row],[Profit Ratio]] &gt; 0.15, "Healthy",
 IF(Table1[[#This Row],[Profit Ratio]] &gt;= 0.05, "Moderate",
 "Low"))</f>
        <v>Low</v>
      </c>
      <c r="V443" s="7">
        <f ca="1">DATEDIF(Table1[[#This Row],[Store Open Date]], TODAY(), "d")</f>
        <v>314</v>
      </c>
      <c r="W443" s="7">
        <f ca="1">INT(Table1[[#This Row],[Store Age (Days)]] / 30)</f>
        <v>10</v>
      </c>
      <c r="X443" s="7" t="str">
        <f ca="1">IF(Table1[[#This Row],[Store Age (Months)]] &lt; 12, "&lt;12",
 IF(Table1[[#This Row],[Store Age (Months)]] &lt; 24, "12–24",
 "&gt;24"))</f>
        <v>&lt;12</v>
      </c>
    </row>
    <row r="444" spans="1:24" x14ac:dyDescent="0.2">
      <c r="A444" s="4">
        <v>2</v>
      </c>
      <c r="B444" s="4" t="str">
        <f t="shared" si="6"/>
        <v>February</v>
      </c>
      <c r="C444" s="1" t="s">
        <v>10</v>
      </c>
      <c r="D444" s="1" t="s">
        <v>930</v>
      </c>
      <c r="E444" s="1" t="s">
        <v>451</v>
      </c>
      <c r="F444" s="1" t="s">
        <v>892</v>
      </c>
      <c r="G444" s="1" t="s">
        <v>922</v>
      </c>
      <c r="H444" s="6">
        <v>45377</v>
      </c>
      <c r="I444" s="7">
        <v>272811747</v>
      </c>
      <c r="J444" s="7">
        <v>328352522</v>
      </c>
      <c r="K444" s="7">
        <v>44669871</v>
      </c>
      <c r="L444" s="7">
        <v>4972164</v>
      </c>
      <c r="M444" s="7">
        <f>Table1[[#This Row],[Profit (EBIT)]] * (1 - 11%)</f>
        <v>4425225.96</v>
      </c>
      <c r="N444" s="9">
        <f>Table1[[#This Row],[Net Sales Actual]]/Table1[[#This Row],[Net Sales Target]]*100%</f>
        <v>1.2035864496699991</v>
      </c>
      <c r="O444" s="9" t="str">
        <f>IF(Table1[[#This Row],[% Achievement]]&gt;=100%, "Achieved",
 IF(Table1[[#This Row],[% Achievement]]&gt;=50%, "Almost Achieve",
 IF(Table1[[#This Row],[% Achievement]]&gt;=0, "Needs Improvement",
 "Bad")))</f>
        <v>Achieved</v>
      </c>
      <c r="P444" s="7">
        <f>Table1[[#This Row],[Net Sales Actual]] - Table1[[#This Row],[Net Sales Target]]</f>
        <v>55540775</v>
      </c>
      <c r="Q444" s="7" t="str">
        <f>IF(Table1[[#This Row],[Profit]] &gt; 0, "Profit", "Loss")</f>
        <v>Profit</v>
      </c>
      <c r="R444" s="9">
        <f>Table1[[#This Row],[Salary Cost]]/Table1[[#This Row],[Net Sales Actual]]</f>
        <v>0.13604241784992288</v>
      </c>
      <c r="S444" s="9" t="str">
        <f>IF(Table1[[#This Row],[Salary Ratio]] &lt; 0.15, "Efficient",
 IF(Table1[[#This Row],[Salary Ratio]] &lt;= 0.25, "Needs Attention",
 "Too High"))</f>
        <v>Efficient</v>
      </c>
      <c r="T444" s="9">
        <f>Table1[[#This Row],[Profit (EBIT)]]/Table1[[#This Row],[Net Sales Actual]]</f>
        <v>1.51427617175421E-2</v>
      </c>
      <c r="U444" s="7" t="str">
        <f>IF(Table1[[#This Row],[Profit Ratio]] &gt; 0.15, "Healthy",
 IF(Table1[[#This Row],[Profit Ratio]] &gt;= 0.05, "Moderate",
 "Low"))</f>
        <v>Low</v>
      </c>
      <c r="V444" s="7">
        <f ca="1">DATEDIF(Table1[[#This Row],[Store Open Date]], TODAY(), "d")</f>
        <v>555</v>
      </c>
      <c r="W444" s="7">
        <f ca="1">INT(Table1[[#This Row],[Store Age (Days)]] / 30)</f>
        <v>18</v>
      </c>
      <c r="X444" s="7" t="str">
        <f ca="1">IF(Table1[[#This Row],[Store Age (Months)]] &lt; 12, "&lt;12",
 IF(Table1[[#This Row],[Store Age (Months)]] &lt; 24, "12–24",
 "&gt;24"))</f>
        <v>12–24</v>
      </c>
    </row>
    <row r="445" spans="1:24" x14ac:dyDescent="0.2">
      <c r="A445" s="4">
        <v>2</v>
      </c>
      <c r="B445" s="4" t="str">
        <f t="shared" si="6"/>
        <v>February</v>
      </c>
      <c r="C445" s="1" t="s">
        <v>11</v>
      </c>
      <c r="D445" s="1" t="s">
        <v>931</v>
      </c>
      <c r="E445" s="1" t="s">
        <v>452</v>
      </c>
      <c r="F445" s="1" t="s">
        <v>892</v>
      </c>
      <c r="G445" s="1" t="s">
        <v>922</v>
      </c>
      <c r="H445" s="6">
        <v>45585</v>
      </c>
      <c r="I445" s="7">
        <v>69419570</v>
      </c>
      <c r="J445" s="7">
        <v>48165118</v>
      </c>
      <c r="K445" s="7">
        <v>7655520</v>
      </c>
      <c r="L445" s="7">
        <v>-133907</v>
      </c>
      <c r="M445" s="7">
        <f>Table1[[#This Row],[Profit (EBIT)]] * (1 - 11%)</f>
        <v>-119177.23</v>
      </c>
      <c r="N445" s="9">
        <f>Table1[[#This Row],[Net Sales Actual]]/Table1[[#This Row],[Net Sales Target]]*100%</f>
        <v>0.69382622220218304</v>
      </c>
      <c r="O445" s="9" t="str">
        <f>IF(Table1[[#This Row],[% Achievement]]&gt;=100%, "Achieved",
 IF(Table1[[#This Row],[% Achievement]]&gt;=50%, "Almost Achieve",
 IF(Table1[[#This Row],[% Achievement]]&gt;=0, "Needs Improvement",
 "Bad")))</f>
        <v>Almost Achieve</v>
      </c>
      <c r="P445" s="7">
        <f>Table1[[#This Row],[Net Sales Actual]] - Table1[[#This Row],[Net Sales Target]]</f>
        <v>-21254452</v>
      </c>
      <c r="Q445" s="7" t="str">
        <f>IF(Table1[[#This Row],[Profit]] &gt; 0, "Profit", "Loss")</f>
        <v>Loss</v>
      </c>
      <c r="R445" s="9">
        <f>Table1[[#This Row],[Salary Cost]]/Table1[[#This Row],[Net Sales Actual]]</f>
        <v>0.15894324187060022</v>
      </c>
      <c r="S445" s="9" t="str">
        <f>IF(Table1[[#This Row],[Salary Ratio]] &lt; 0.15, "Efficient",
 IF(Table1[[#This Row],[Salary Ratio]] &lt;= 0.25, "Needs Attention",
 "Too High"))</f>
        <v>Needs Attention</v>
      </c>
      <c r="T445" s="9">
        <f>Table1[[#This Row],[Profit (EBIT)]]/Table1[[#This Row],[Net Sales Actual]]</f>
        <v>-2.7801655131416891E-3</v>
      </c>
      <c r="U445" s="7" t="str">
        <f>IF(Table1[[#This Row],[Profit Ratio]] &gt; 0.15, "Healthy",
 IF(Table1[[#This Row],[Profit Ratio]] &gt;= 0.05, "Moderate",
 "Low"))</f>
        <v>Low</v>
      </c>
      <c r="V445" s="7">
        <f ca="1">DATEDIF(Table1[[#This Row],[Store Open Date]], TODAY(), "d")</f>
        <v>347</v>
      </c>
      <c r="W445" s="7">
        <f ca="1">INT(Table1[[#This Row],[Store Age (Days)]] / 30)</f>
        <v>11</v>
      </c>
      <c r="X445" s="7" t="str">
        <f ca="1">IF(Table1[[#This Row],[Store Age (Months)]] &lt; 12, "&lt;12",
 IF(Table1[[#This Row],[Store Age (Months)]] &lt; 24, "12–24",
 "&gt;24"))</f>
        <v>&lt;12</v>
      </c>
    </row>
    <row r="446" spans="1:24" x14ac:dyDescent="0.2">
      <c r="A446" s="4">
        <v>2</v>
      </c>
      <c r="B446" s="4" t="str">
        <f t="shared" si="6"/>
        <v>February</v>
      </c>
      <c r="C446" s="1" t="s">
        <v>12</v>
      </c>
      <c r="D446" s="1" t="s">
        <v>932</v>
      </c>
      <c r="E446" s="1" t="s">
        <v>453</v>
      </c>
      <c r="F446" s="1" t="s">
        <v>893</v>
      </c>
      <c r="G446" s="1" t="s">
        <v>922</v>
      </c>
      <c r="H446" s="6">
        <v>45260</v>
      </c>
      <c r="I446" s="7">
        <v>197502318</v>
      </c>
      <c r="J446" s="7">
        <v>222435479</v>
      </c>
      <c r="K446" s="7">
        <v>38050910</v>
      </c>
      <c r="L446" s="7">
        <v>-7857306</v>
      </c>
      <c r="M446" s="7">
        <f>Table1[[#This Row],[Profit (EBIT)]] * (1 - 11%)</f>
        <v>-6993002.3399999999</v>
      </c>
      <c r="N446" s="9">
        <f>Table1[[#This Row],[Net Sales Actual]]/Table1[[#This Row],[Net Sales Target]]*100%</f>
        <v>1.1262423714945968</v>
      </c>
      <c r="O446" s="9" t="str">
        <f>IF(Table1[[#This Row],[% Achievement]]&gt;=100%, "Achieved",
 IF(Table1[[#This Row],[% Achievement]]&gt;=50%, "Almost Achieve",
 IF(Table1[[#This Row],[% Achievement]]&gt;=0, "Needs Improvement",
 "Bad")))</f>
        <v>Achieved</v>
      </c>
      <c r="P446" s="7">
        <f>Table1[[#This Row],[Net Sales Actual]] - Table1[[#This Row],[Net Sales Target]]</f>
        <v>24933161</v>
      </c>
      <c r="Q446" s="7" t="str">
        <f>IF(Table1[[#This Row],[Profit]] &gt; 0, "Profit", "Loss")</f>
        <v>Loss</v>
      </c>
      <c r="R446" s="9">
        <f>Table1[[#This Row],[Salary Cost]]/Table1[[#This Row],[Net Sales Actual]]</f>
        <v>0.1710649315975353</v>
      </c>
      <c r="S446" s="9" t="str">
        <f>IF(Table1[[#This Row],[Salary Ratio]] &lt; 0.15, "Efficient",
 IF(Table1[[#This Row],[Salary Ratio]] &lt;= 0.25, "Needs Attention",
 "Too High"))</f>
        <v>Needs Attention</v>
      </c>
      <c r="T446" s="9">
        <f>Table1[[#This Row],[Profit (EBIT)]]/Table1[[#This Row],[Net Sales Actual]]</f>
        <v>-3.5323978150086387E-2</v>
      </c>
      <c r="U446" s="7" t="str">
        <f>IF(Table1[[#This Row],[Profit Ratio]] &gt; 0.15, "Healthy",
 IF(Table1[[#This Row],[Profit Ratio]] &gt;= 0.05, "Moderate",
 "Low"))</f>
        <v>Low</v>
      </c>
      <c r="V446" s="7">
        <f ca="1">DATEDIF(Table1[[#This Row],[Store Open Date]], TODAY(), "d")</f>
        <v>672</v>
      </c>
      <c r="W446" s="7">
        <f ca="1">INT(Table1[[#This Row],[Store Age (Days)]] / 30)</f>
        <v>22</v>
      </c>
      <c r="X446" s="7" t="str">
        <f ca="1">IF(Table1[[#This Row],[Store Age (Months)]] &lt; 12, "&lt;12",
 IF(Table1[[#This Row],[Store Age (Months)]] &lt; 24, "12–24",
 "&gt;24"))</f>
        <v>12–24</v>
      </c>
    </row>
    <row r="447" spans="1:24" x14ac:dyDescent="0.2">
      <c r="A447" s="4">
        <v>2</v>
      </c>
      <c r="B447" s="4" t="str">
        <f t="shared" si="6"/>
        <v>February</v>
      </c>
      <c r="C447" s="1" t="s">
        <v>13</v>
      </c>
      <c r="D447" s="1" t="s">
        <v>933</v>
      </c>
      <c r="E447" s="1" t="s">
        <v>454</v>
      </c>
      <c r="F447" s="1" t="s">
        <v>893</v>
      </c>
      <c r="G447" s="1" t="s">
        <v>922</v>
      </c>
      <c r="H447" s="6">
        <v>45291</v>
      </c>
      <c r="I447" s="7">
        <v>144595291</v>
      </c>
      <c r="J447" s="7">
        <v>167710323</v>
      </c>
      <c r="K447" s="7">
        <v>28685508</v>
      </c>
      <c r="L447" s="7">
        <v>-7227687</v>
      </c>
      <c r="M447" s="7">
        <f>Table1[[#This Row],[Profit (EBIT)]] * (1 - 11%)</f>
        <v>-6432641.4299999997</v>
      </c>
      <c r="N447" s="9">
        <f>Table1[[#This Row],[Net Sales Actual]]/Table1[[#This Row],[Net Sales Target]]*100%</f>
        <v>1.1598601990434114</v>
      </c>
      <c r="O447" s="9" t="str">
        <f>IF(Table1[[#This Row],[% Achievement]]&gt;=100%, "Achieved",
 IF(Table1[[#This Row],[% Achievement]]&gt;=50%, "Almost Achieve",
 IF(Table1[[#This Row],[% Achievement]]&gt;=0, "Needs Improvement",
 "Bad")))</f>
        <v>Achieved</v>
      </c>
      <c r="P447" s="7">
        <f>Table1[[#This Row],[Net Sales Actual]] - Table1[[#This Row],[Net Sales Target]]</f>
        <v>23115032</v>
      </c>
      <c r="Q447" s="7" t="str">
        <f>IF(Table1[[#This Row],[Profit]] &gt; 0, "Profit", "Loss")</f>
        <v>Loss</v>
      </c>
      <c r="R447" s="9">
        <f>Table1[[#This Row],[Salary Cost]]/Table1[[#This Row],[Net Sales Actual]]</f>
        <v>0.17104199364042724</v>
      </c>
      <c r="S447" s="9" t="str">
        <f>IF(Table1[[#This Row],[Salary Ratio]] &lt; 0.15, "Efficient",
 IF(Table1[[#This Row],[Salary Ratio]] &lt;= 0.25, "Needs Attention",
 "Too High"))</f>
        <v>Needs Attention</v>
      </c>
      <c r="T447" s="9">
        <f>Table1[[#This Row],[Profit (EBIT)]]/Table1[[#This Row],[Net Sales Actual]]</f>
        <v>-4.3096255917413027E-2</v>
      </c>
      <c r="U447" s="7" t="str">
        <f>IF(Table1[[#This Row],[Profit Ratio]] &gt; 0.15, "Healthy",
 IF(Table1[[#This Row],[Profit Ratio]] &gt;= 0.05, "Moderate",
 "Low"))</f>
        <v>Low</v>
      </c>
      <c r="V447" s="7">
        <f ca="1">DATEDIF(Table1[[#This Row],[Store Open Date]], TODAY(), "d")</f>
        <v>641</v>
      </c>
      <c r="W447" s="7">
        <f ca="1">INT(Table1[[#This Row],[Store Age (Days)]] / 30)</f>
        <v>21</v>
      </c>
      <c r="X447" s="7" t="str">
        <f ca="1">IF(Table1[[#This Row],[Store Age (Months)]] &lt; 12, "&lt;12",
 IF(Table1[[#This Row],[Store Age (Months)]] &lt; 24, "12–24",
 "&gt;24"))</f>
        <v>12–24</v>
      </c>
    </row>
    <row r="448" spans="1:24" x14ac:dyDescent="0.2">
      <c r="A448" s="4">
        <v>2</v>
      </c>
      <c r="B448" s="4" t="str">
        <f t="shared" si="6"/>
        <v>February</v>
      </c>
      <c r="C448" s="1" t="s">
        <v>14</v>
      </c>
      <c r="D448" s="1" t="s">
        <v>934</v>
      </c>
      <c r="E448" s="1" t="s">
        <v>455</v>
      </c>
      <c r="F448" s="1" t="s">
        <v>894</v>
      </c>
      <c r="G448" s="1" t="s">
        <v>922</v>
      </c>
      <c r="H448" s="6">
        <v>45561</v>
      </c>
      <c r="I448" s="7">
        <v>84563030</v>
      </c>
      <c r="J448" s="7">
        <v>86865613</v>
      </c>
      <c r="K448" s="7">
        <v>8495482</v>
      </c>
      <c r="L448" s="7">
        <v>-2777857</v>
      </c>
      <c r="M448" s="7">
        <f>Table1[[#This Row],[Profit (EBIT)]] * (1 - 11%)</f>
        <v>-2472292.73</v>
      </c>
      <c r="N448" s="9">
        <f>Table1[[#This Row],[Net Sales Actual]]/Table1[[#This Row],[Net Sales Target]]*100%</f>
        <v>1.0272291922368439</v>
      </c>
      <c r="O448" s="9" t="str">
        <f>IF(Table1[[#This Row],[% Achievement]]&gt;=100%, "Achieved",
 IF(Table1[[#This Row],[% Achievement]]&gt;=50%, "Almost Achieve",
 IF(Table1[[#This Row],[% Achievement]]&gt;=0, "Needs Improvement",
 "Bad")))</f>
        <v>Achieved</v>
      </c>
      <c r="P448" s="7">
        <f>Table1[[#This Row],[Net Sales Actual]] - Table1[[#This Row],[Net Sales Target]]</f>
        <v>2302583</v>
      </c>
      <c r="Q448" s="7" t="str">
        <f>IF(Table1[[#This Row],[Profit]] &gt; 0, "Profit", "Loss")</f>
        <v>Loss</v>
      </c>
      <c r="R448" s="9">
        <f>Table1[[#This Row],[Salary Cost]]/Table1[[#This Row],[Net Sales Actual]]</f>
        <v>9.7800288360366486E-2</v>
      </c>
      <c r="S448" s="9" t="str">
        <f>IF(Table1[[#This Row],[Salary Ratio]] &lt; 0.15, "Efficient",
 IF(Table1[[#This Row],[Salary Ratio]] &lt;= 0.25, "Needs Attention",
 "Too High"))</f>
        <v>Efficient</v>
      </c>
      <c r="T448" s="9">
        <f>Table1[[#This Row],[Profit (EBIT)]]/Table1[[#This Row],[Net Sales Actual]]</f>
        <v>-3.1978787739631795E-2</v>
      </c>
      <c r="U448" s="7" t="str">
        <f>IF(Table1[[#This Row],[Profit Ratio]] &gt; 0.15, "Healthy",
 IF(Table1[[#This Row],[Profit Ratio]] &gt;= 0.05, "Moderate",
 "Low"))</f>
        <v>Low</v>
      </c>
      <c r="V448" s="7">
        <f ca="1">DATEDIF(Table1[[#This Row],[Store Open Date]], TODAY(), "d")</f>
        <v>371</v>
      </c>
      <c r="W448" s="7">
        <f ca="1">INT(Table1[[#This Row],[Store Age (Days)]] / 30)</f>
        <v>12</v>
      </c>
      <c r="X448" s="7" t="str">
        <f ca="1">IF(Table1[[#This Row],[Store Age (Months)]] &lt; 12, "&lt;12",
 IF(Table1[[#This Row],[Store Age (Months)]] &lt; 24, "12–24",
 "&gt;24"))</f>
        <v>12–24</v>
      </c>
    </row>
    <row r="449" spans="1:24" x14ac:dyDescent="0.2">
      <c r="A449" s="4">
        <v>2</v>
      </c>
      <c r="B449" s="4" t="str">
        <f t="shared" si="6"/>
        <v>February</v>
      </c>
      <c r="C449" s="1" t="s">
        <v>15</v>
      </c>
      <c r="D449" s="1" t="s">
        <v>935</v>
      </c>
      <c r="E449" s="1" t="s">
        <v>456</v>
      </c>
      <c r="F449" s="1" t="s">
        <v>894</v>
      </c>
      <c r="G449" s="1" t="s">
        <v>922</v>
      </c>
      <c r="H449" s="6">
        <v>45385</v>
      </c>
      <c r="I449" s="7">
        <v>106694554</v>
      </c>
      <c r="J449" s="7">
        <v>79817818</v>
      </c>
      <c r="K449" s="7">
        <v>12364783</v>
      </c>
      <c r="L449" s="7">
        <v>10237757</v>
      </c>
      <c r="M449" s="7">
        <f>Table1[[#This Row],[Profit (EBIT)]] * (1 - 11%)</f>
        <v>9111603.7300000004</v>
      </c>
      <c r="N449" s="9">
        <f>Table1[[#This Row],[Net Sales Actual]]/Table1[[#This Row],[Net Sales Target]]*100%</f>
        <v>0.7480964586065002</v>
      </c>
      <c r="O449" s="9" t="str">
        <f>IF(Table1[[#This Row],[% Achievement]]&gt;=100%, "Achieved",
 IF(Table1[[#This Row],[% Achievement]]&gt;=50%, "Almost Achieve",
 IF(Table1[[#This Row],[% Achievement]]&gt;=0, "Needs Improvement",
 "Bad")))</f>
        <v>Almost Achieve</v>
      </c>
      <c r="P449" s="7">
        <f>Table1[[#This Row],[Net Sales Actual]] - Table1[[#This Row],[Net Sales Target]]</f>
        <v>-26876736</v>
      </c>
      <c r="Q449" s="7" t="str">
        <f>IF(Table1[[#This Row],[Profit]] &gt; 0, "Profit", "Loss")</f>
        <v>Profit</v>
      </c>
      <c r="R449" s="9">
        <f>Table1[[#This Row],[Salary Cost]]/Table1[[#This Row],[Net Sales Actual]]</f>
        <v>0.15491256601376902</v>
      </c>
      <c r="S449" s="9" t="str">
        <f>IF(Table1[[#This Row],[Salary Ratio]] &lt; 0.15, "Efficient",
 IF(Table1[[#This Row],[Salary Ratio]] &lt;= 0.25, "Needs Attention",
 "Too High"))</f>
        <v>Needs Attention</v>
      </c>
      <c r="T449" s="9">
        <f>Table1[[#This Row],[Profit (EBIT)]]/Table1[[#This Row],[Net Sales Actual]]</f>
        <v>0.12826405502590912</v>
      </c>
      <c r="U449" s="7" t="str">
        <f>IF(Table1[[#This Row],[Profit Ratio]] &gt; 0.15, "Healthy",
 IF(Table1[[#This Row],[Profit Ratio]] &gt;= 0.05, "Moderate",
 "Low"))</f>
        <v>Moderate</v>
      </c>
      <c r="V449" s="7">
        <f ca="1">DATEDIF(Table1[[#This Row],[Store Open Date]], TODAY(), "d")</f>
        <v>547</v>
      </c>
      <c r="W449" s="7">
        <f ca="1">INT(Table1[[#This Row],[Store Age (Days)]] / 30)</f>
        <v>18</v>
      </c>
      <c r="X449" s="7" t="str">
        <f ca="1">IF(Table1[[#This Row],[Store Age (Months)]] &lt; 12, "&lt;12",
 IF(Table1[[#This Row],[Store Age (Months)]] &lt; 24, "12–24",
 "&gt;24"))</f>
        <v>12–24</v>
      </c>
    </row>
    <row r="450" spans="1:24" x14ac:dyDescent="0.2">
      <c r="A450" s="4">
        <v>2</v>
      </c>
      <c r="B450" s="4" t="str">
        <f t="shared" si="6"/>
        <v>February</v>
      </c>
      <c r="C450" s="1" t="s">
        <v>16</v>
      </c>
      <c r="D450" s="1" t="s">
        <v>936</v>
      </c>
      <c r="E450" s="1" t="s">
        <v>457</v>
      </c>
      <c r="F450" s="1" t="s">
        <v>894</v>
      </c>
      <c r="G450" s="1" t="s">
        <v>922</v>
      </c>
      <c r="H450" s="6">
        <v>45282</v>
      </c>
      <c r="I450" s="7">
        <v>221105365</v>
      </c>
      <c r="J450" s="7">
        <v>245956728</v>
      </c>
      <c r="K450" s="7">
        <v>35541861</v>
      </c>
      <c r="L450" s="7">
        <v>-6651697</v>
      </c>
      <c r="M450" s="7">
        <f>Table1[[#This Row],[Profit (EBIT)]] * (1 - 11%)</f>
        <v>-5920010.3300000001</v>
      </c>
      <c r="N450" s="9">
        <f>Table1[[#This Row],[Net Sales Actual]]/Table1[[#This Row],[Net Sales Target]]*100%</f>
        <v>1.1123960198794813</v>
      </c>
      <c r="O450" s="9" t="str">
        <f>IF(Table1[[#This Row],[% Achievement]]&gt;=100%, "Achieved",
 IF(Table1[[#This Row],[% Achievement]]&gt;=50%, "Almost Achieve",
 IF(Table1[[#This Row],[% Achievement]]&gt;=0, "Needs Improvement",
 "Bad")))</f>
        <v>Achieved</v>
      </c>
      <c r="P450" s="7">
        <f>Table1[[#This Row],[Net Sales Actual]] - Table1[[#This Row],[Net Sales Target]]</f>
        <v>24851363</v>
      </c>
      <c r="Q450" s="7" t="str">
        <f>IF(Table1[[#This Row],[Profit]] &gt; 0, "Profit", "Loss")</f>
        <v>Loss</v>
      </c>
      <c r="R450" s="9">
        <f>Table1[[#This Row],[Salary Cost]]/Table1[[#This Row],[Net Sales Actual]]</f>
        <v>0.14450452845510289</v>
      </c>
      <c r="S450" s="9" t="str">
        <f>IF(Table1[[#This Row],[Salary Ratio]] &lt; 0.15, "Efficient",
 IF(Table1[[#This Row],[Salary Ratio]] &lt;= 0.25, "Needs Attention",
 "Too High"))</f>
        <v>Efficient</v>
      </c>
      <c r="T450" s="9">
        <f>Table1[[#This Row],[Profit (EBIT)]]/Table1[[#This Row],[Net Sales Actual]]</f>
        <v>-2.7044175835677892E-2</v>
      </c>
      <c r="U450" s="7" t="str">
        <f>IF(Table1[[#This Row],[Profit Ratio]] &gt; 0.15, "Healthy",
 IF(Table1[[#This Row],[Profit Ratio]] &gt;= 0.05, "Moderate",
 "Low"))</f>
        <v>Low</v>
      </c>
      <c r="V450" s="7">
        <f ca="1">DATEDIF(Table1[[#This Row],[Store Open Date]], TODAY(), "d")</f>
        <v>650</v>
      </c>
      <c r="W450" s="7">
        <f ca="1">INT(Table1[[#This Row],[Store Age (Days)]] / 30)</f>
        <v>21</v>
      </c>
      <c r="X450" s="7" t="str">
        <f ca="1">IF(Table1[[#This Row],[Store Age (Months)]] &lt; 12, "&lt;12",
 IF(Table1[[#This Row],[Store Age (Months)]] &lt; 24, "12–24",
 "&gt;24"))</f>
        <v>12–24</v>
      </c>
    </row>
    <row r="451" spans="1:24" x14ac:dyDescent="0.2">
      <c r="A451" s="4">
        <v>2</v>
      </c>
      <c r="B451" s="4" t="str">
        <f t="shared" ref="B451:B514" si="7">TEXT(DATE(2024, A451, 1), "mmmm")</f>
        <v>February</v>
      </c>
      <c r="C451" s="1" t="s">
        <v>17</v>
      </c>
      <c r="D451" s="1" t="s">
        <v>937</v>
      </c>
      <c r="E451" s="1" t="s">
        <v>458</v>
      </c>
      <c r="F451" s="1" t="s">
        <v>894</v>
      </c>
      <c r="G451" s="1" t="s">
        <v>922</v>
      </c>
      <c r="H451" s="6">
        <v>45348</v>
      </c>
      <c r="I451" s="7">
        <v>166834412</v>
      </c>
      <c r="J451" s="7">
        <v>181456719</v>
      </c>
      <c r="K451" s="7">
        <v>30844290</v>
      </c>
      <c r="L451" s="7">
        <v>-13278840</v>
      </c>
      <c r="M451" s="7">
        <f>Table1[[#This Row],[Profit (EBIT)]] * (1 - 11%)</f>
        <v>-11818167.6</v>
      </c>
      <c r="N451" s="9">
        <f>Table1[[#This Row],[Net Sales Actual]]/Table1[[#This Row],[Net Sales Target]]*100%</f>
        <v>1.0876456291283598</v>
      </c>
      <c r="O451" s="9" t="str">
        <f>IF(Table1[[#This Row],[% Achievement]]&gt;=100%, "Achieved",
 IF(Table1[[#This Row],[% Achievement]]&gt;=50%, "Almost Achieve",
 IF(Table1[[#This Row],[% Achievement]]&gt;=0, "Needs Improvement",
 "Bad")))</f>
        <v>Achieved</v>
      </c>
      <c r="P451" s="7">
        <f>Table1[[#This Row],[Net Sales Actual]] - Table1[[#This Row],[Net Sales Target]]</f>
        <v>14622307</v>
      </c>
      <c r="Q451" s="7" t="str">
        <f>IF(Table1[[#This Row],[Profit]] &gt; 0, "Profit", "Loss")</f>
        <v>Loss</v>
      </c>
      <c r="R451" s="9">
        <f>Table1[[#This Row],[Salary Cost]]/Table1[[#This Row],[Net Sales Actual]]</f>
        <v>0.16998152600786307</v>
      </c>
      <c r="S451" s="9" t="str">
        <f>IF(Table1[[#This Row],[Salary Ratio]] &lt; 0.15, "Efficient",
 IF(Table1[[#This Row],[Salary Ratio]] &lt;= 0.25, "Needs Attention",
 "Too High"))</f>
        <v>Needs Attention</v>
      </c>
      <c r="T451" s="9">
        <f>Table1[[#This Row],[Profit (EBIT)]]/Table1[[#This Row],[Net Sales Actual]]</f>
        <v>-7.317910338718292E-2</v>
      </c>
      <c r="U451" s="7" t="str">
        <f>IF(Table1[[#This Row],[Profit Ratio]] &gt; 0.15, "Healthy",
 IF(Table1[[#This Row],[Profit Ratio]] &gt;= 0.05, "Moderate",
 "Low"))</f>
        <v>Low</v>
      </c>
      <c r="V451" s="7">
        <f ca="1">DATEDIF(Table1[[#This Row],[Store Open Date]], TODAY(), "d")</f>
        <v>584</v>
      </c>
      <c r="W451" s="7">
        <f ca="1">INT(Table1[[#This Row],[Store Age (Days)]] / 30)</f>
        <v>19</v>
      </c>
      <c r="X451" s="7" t="str">
        <f ca="1">IF(Table1[[#This Row],[Store Age (Months)]] &lt; 12, "&lt;12",
 IF(Table1[[#This Row],[Store Age (Months)]] &lt; 24, "12–24",
 "&gt;24"))</f>
        <v>12–24</v>
      </c>
    </row>
    <row r="452" spans="1:24" x14ac:dyDescent="0.2">
      <c r="A452" s="4">
        <v>2</v>
      </c>
      <c r="B452" s="4" t="str">
        <f t="shared" si="7"/>
        <v>February</v>
      </c>
      <c r="C452" s="1" t="s">
        <v>18</v>
      </c>
      <c r="D452" s="1" t="s">
        <v>938</v>
      </c>
      <c r="E452" s="1" t="s">
        <v>459</v>
      </c>
      <c r="F452" s="1" t="s">
        <v>895</v>
      </c>
      <c r="G452" s="1" t="s">
        <v>922</v>
      </c>
      <c r="H452" s="6">
        <v>45349</v>
      </c>
      <c r="I452" s="7">
        <v>275360958</v>
      </c>
      <c r="J452" s="7">
        <v>312568174</v>
      </c>
      <c r="K452" s="7">
        <v>46416509</v>
      </c>
      <c r="L452" s="7">
        <v>23749188</v>
      </c>
      <c r="M452" s="7">
        <f>Table1[[#This Row],[Profit (EBIT)]] * (1 - 11%)</f>
        <v>21136777.32</v>
      </c>
      <c r="N452" s="9">
        <f>Table1[[#This Row],[Net Sales Actual]]/Table1[[#This Row],[Net Sales Target]]*100%</f>
        <v>1.1351216100867865</v>
      </c>
      <c r="O452" s="9" t="str">
        <f>IF(Table1[[#This Row],[% Achievement]]&gt;=100%, "Achieved",
 IF(Table1[[#This Row],[% Achievement]]&gt;=50%, "Almost Achieve",
 IF(Table1[[#This Row],[% Achievement]]&gt;=0, "Needs Improvement",
 "Bad")))</f>
        <v>Achieved</v>
      </c>
      <c r="P452" s="7">
        <f>Table1[[#This Row],[Net Sales Actual]] - Table1[[#This Row],[Net Sales Target]]</f>
        <v>37207216</v>
      </c>
      <c r="Q452" s="7" t="str">
        <f>IF(Table1[[#This Row],[Profit]] &gt; 0, "Profit", "Loss")</f>
        <v>Profit</v>
      </c>
      <c r="R452" s="9">
        <f>Table1[[#This Row],[Salary Cost]]/Table1[[#This Row],[Net Sales Actual]]</f>
        <v>0.14850043242086444</v>
      </c>
      <c r="S452" s="9" t="str">
        <f>IF(Table1[[#This Row],[Salary Ratio]] &lt; 0.15, "Efficient",
 IF(Table1[[#This Row],[Salary Ratio]] &lt;= 0.25, "Needs Attention",
 "Too High"))</f>
        <v>Efficient</v>
      </c>
      <c r="T452" s="9">
        <f>Table1[[#This Row],[Profit (EBIT)]]/Table1[[#This Row],[Net Sales Actual]]</f>
        <v>7.5980825866167681E-2</v>
      </c>
      <c r="U452" s="7" t="str">
        <f>IF(Table1[[#This Row],[Profit Ratio]] &gt; 0.15, "Healthy",
 IF(Table1[[#This Row],[Profit Ratio]] &gt;= 0.05, "Moderate",
 "Low"))</f>
        <v>Moderate</v>
      </c>
      <c r="V452" s="7">
        <f ca="1">DATEDIF(Table1[[#This Row],[Store Open Date]], TODAY(), "d")</f>
        <v>583</v>
      </c>
      <c r="W452" s="7">
        <f ca="1">INT(Table1[[#This Row],[Store Age (Days)]] / 30)</f>
        <v>19</v>
      </c>
      <c r="X452" s="7" t="str">
        <f ca="1">IF(Table1[[#This Row],[Store Age (Months)]] &lt; 12, "&lt;12",
 IF(Table1[[#This Row],[Store Age (Months)]] &lt; 24, "12–24",
 "&gt;24"))</f>
        <v>12–24</v>
      </c>
    </row>
    <row r="453" spans="1:24" x14ac:dyDescent="0.2">
      <c r="A453" s="4">
        <v>2</v>
      </c>
      <c r="B453" s="4" t="str">
        <f t="shared" si="7"/>
        <v>February</v>
      </c>
      <c r="C453" s="1" t="s">
        <v>19</v>
      </c>
      <c r="D453" s="1" t="s">
        <v>939</v>
      </c>
      <c r="E453" s="1" t="s">
        <v>460</v>
      </c>
      <c r="F453" s="1" t="s">
        <v>895</v>
      </c>
      <c r="G453" s="1" t="s">
        <v>922</v>
      </c>
      <c r="H453" s="6">
        <v>45304</v>
      </c>
      <c r="I453" s="7">
        <v>119823246</v>
      </c>
      <c r="J453" s="7">
        <v>116889541</v>
      </c>
      <c r="K453" s="7">
        <v>18410330</v>
      </c>
      <c r="L453" s="7">
        <v>1421916</v>
      </c>
      <c r="M453" s="7">
        <f>Table1[[#This Row],[Profit (EBIT)]] * (1 - 11%)</f>
        <v>1265505.24</v>
      </c>
      <c r="N453" s="9">
        <f>Table1[[#This Row],[Net Sales Actual]]/Table1[[#This Row],[Net Sales Target]]*100%</f>
        <v>0.97551639520765443</v>
      </c>
      <c r="O453" s="9" t="str">
        <f>IF(Table1[[#This Row],[% Achievement]]&gt;=100%, "Achieved",
 IF(Table1[[#This Row],[% Achievement]]&gt;=50%, "Almost Achieve",
 IF(Table1[[#This Row],[% Achievement]]&gt;=0, "Needs Improvement",
 "Bad")))</f>
        <v>Almost Achieve</v>
      </c>
      <c r="P453" s="7">
        <f>Table1[[#This Row],[Net Sales Actual]] - Table1[[#This Row],[Net Sales Target]]</f>
        <v>-2933705</v>
      </c>
      <c r="Q453" s="7" t="str">
        <f>IF(Table1[[#This Row],[Profit]] &gt; 0, "Profit", "Loss")</f>
        <v>Profit</v>
      </c>
      <c r="R453" s="9">
        <f>Table1[[#This Row],[Salary Cost]]/Table1[[#This Row],[Net Sales Actual]]</f>
        <v>0.15750194450673735</v>
      </c>
      <c r="S453" s="9" t="str">
        <f>IF(Table1[[#This Row],[Salary Ratio]] &lt; 0.15, "Efficient",
 IF(Table1[[#This Row],[Salary Ratio]] &lt;= 0.25, "Needs Attention",
 "Too High"))</f>
        <v>Needs Attention</v>
      </c>
      <c r="T453" s="9">
        <f>Table1[[#This Row],[Profit (EBIT)]]/Table1[[#This Row],[Net Sales Actual]]</f>
        <v>1.2164612743239362E-2</v>
      </c>
      <c r="U453" s="7" t="str">
        <f>IF(Table1[[#This Row],[Profit Ratio]] &gt; 0.15, "Healthy",
 IF(Table1[[#This Row],[Profit Ratio]] &gt;= 0.05, "Moderate",
 "Low"))</f>
        <v>Low</v>
      </c>
      <c r="V453" s="7">
        <f ca="1">DATEDIF(Table1[[#This Row],[Store Open Date]], TODAY(), "d")</f>
        <v>628</v>
      </c>
      <c r="W453" s="7">
        <f ca="1">INT(Table1[[#This Row],[Store Age (Days)]] / 30)</f>
        <v>20</v>
      </c>
      <c r="X453" s="7" t="str">
        <f ca="1">IF(Table1[[#This Row],[Store Age (Months)]] &lt; 12, "&lt;12",
 IF(Table1[[#This Row],[Store Age (Months)]] &lt; 24, "12–24",
 "&gt;24"))</f>
        <v>12–24</v>
      </c>
    </row>
    <row r="454" spans="1:24" x14ac:dyDescent="0.2">
      <c r="A454" s="4">
        <v>2</v>
      </c>
      <c r="B454" s="4" t="str">
        <f t="shared" si="7"/>
        <v>February</v>
      </c>
      <c r="C454" s="1" t="s">
        <v>20</v>
      </c>
      <c r="D454" s="1" t="s">
        <v>940</v>
      </c>
      <c r="E454" s="1" t="s">
        <v>461</v>
      </c>
      <c r="F454" s="1" t="s">
        <v>895</v>
      </c>
      <c r="G454" s="1" t="s">
        <v>922</v>
      </c>
      <c r="H454" s="6">
        <v>45257</v>
      </c>
      <c r="I454" s="7">
        <v>123541077</v>
      </c>
      <c r="J454" s="7">
        <v>150755396</v>
      </c>
      <c r="K454" s="7">
        <v>25276214</v>
      </c>
      <c r="L454" s="7">
        <v>6970278</v>
      </c>
      <c r="M454" s="7">
        <f>Table1[[#This Row],[Profit (EBIT)]] * (1 - 11%)</f>
        <v>6203547.4199999999</v>
      </c>
      <c r="N454" s="9">
        <f>Table1[[#This Row],[Net Sales Actual]]/Table1[[#This Row],[Net Sales Target]]*100%</f>
        <v>1.2202855897071385</v>
      </c>
      <c r="O454" s="9" t="str">
        <f>IF(Table1[[#This Row],[% Achievement]]&gt;=100%, "Achieved",
 IF(Table1[[#This Row],[% Achievement]]&gt;=50%, "Almost Achieve",
 IF(Table1[[#This Row],[% Achievement]]&gt;=0, "Needs Improvement",
 "Bad")))</f>
        <v>Achieved</v>
      </c>
      <c r="P454" s="7">
        <f>Table1[[#This Row],[Net Sales Actual]] - Table1[[#This Row],[Net Sales Target]]</f>
        <v>27214319</v>
      </c>
      <c r="Q454" s="7" t="str">
        <f>IF(Table1[[#This Row],[Profit]] &gt; 0, "Profit", "Loss")</f>
        <v>Profit</v>
      </c>
      <c r="R454" s="9">
        <f>Table1[[#This Row],[Salary Cost]]/Table1[[#This Row],[Net Sales Actual]]</f>
        <v>0.1676637431936433</v>
      </c>
      <c r="S454" s="9" t="str">
        <f>IF(Table1[[#This Row],[Salary Ratio]] &lt; 0.15, "Efficient",
 IF(Table1[[#This Row],[Salary Ratio]] &lt;= 0.25, "Needs Attention",
 "Too High"))</f>
        <v>Needs Attention</v>
      </c>
      <c r="T454" s="9">
        <f>Table1[[#This Row],[Profit (EBIT)]]/Table1[[#This Row],[Net Sales Actual]]</f>
        <v>4.6235678356746843E-2</v>
      </c>
      <c r="U454" s="7" t="str">
        <f>IF(Table1[[#This Row],[Profit Ratio]] &gt; 0.15, "Healthy",
 IF(Table1[[#This Row],[Profit Ratio]] &gt;= 0.05, "Moderate",
 "Low"))</f>
        <v>Low</v>
      </c>
      <c r="V454" s="7">
        <f ca="1">DATEDIF(Table1[[#This Row],[Store Open Date]], TODAY(), "d")</f>
        <v>675</v>
      </c>
      <c r="W454" s="7">
        <f ca="1">INT(Table1[[#This Row],[Store Age (Days)]] / 30)</f>
        <v>22</v>
      </c>
      <c r="X454" s="7" t="str">
        <f ca="1">IF(Table1[[#This Row],[Store Age (Months)]] &lt; 12, "&lt;12",
 IF(Table1[[#This Row],[Store Age (Months)]] &lt; 24, "12–24",
 "&gt;24"))</f>
        <v>12–24</v>
      </c>
    </row>
    <row r="455" spans="1:24" x14ac:dyDescent="0.2">
      <c r="A455" s="4">
        <v>2</v>
      </c>
      <c r="B455" s="4" t="str">
        <f t="shared" si="7"/>
        <v>February</v>
      </c>
      <c r="C455" s="1" t="s">
        <v>21</v>
      </c>
      <c r="D455" s="1" t="s">
        <v>941</v>
      </c>
      <c r="E455" s="1" t="s">
        <v>462</v>
      </c>
      <c r="F455" s="1" t="s">
        <v>895</v>
      </c>
      <c r="G455" s="1" t="s">
        <v>922</v>
      </c>
      <c r="H455" s="6">
        <v>45287</v>
      </c>
      <c r="I455" s="7">
        <v>186964476</v>
      </c>
      <c r="J455" s="7">
        <v>224532332</v>
      </c>
      <c r="K455" s="7">
        <v>28204776</v>
      </c>
      <c r="L455" s="7">
        <v>7602152</v>
      </c>
      <c r="M455" s="7">
        <f>Table1[[#This Row],[Profit (EBIT)]] * (1 - 11%)</f>
        <v>6765915.2800000003</v>
      </c>
      <c r="N455" s="9">
        <f>Table1[[#This Row],[Net Sales Actual]]/Table1[[#This Row],[Net Sales Target]]*100%</f>
        <v>1.2009357970227457</v>
      </c>
      <c r="O455" s="9" t="str">
        <f>IF(Table1[[#This Row],[% Achievement]]&gt;=100%, "Achieved",
 IF(Table1[[#This Row],[% Achievement]]&gt;=50%, "Almost Achieve",
 IF(Table1[[#This Row],[% Achievement]]&gt;=0, "Needs Improvement",
 "Bad")))</f>
        <v>Achieved</v>
      </c>
      <c r="P455" s="7">
        <f>Table1[[#This Row],[Net Sales Actual]] - Table1[[#This Row],[Net Sales Target]]</f>
        <v>37567856</v>
      </c>
      <c r="Q455" s="7" t="str">
        <f>IF(Table1[[#This Row],[Profit]] &gt; 0, "Profit", "Loss")</f>
        <v>Profit</v>
      </c>
      <c r="R455" s="9">
        <f>Table1[[#This Row],[Salary Cost]]/Table1[[#This Row],[Net Sales Actual]]</f>
        <v>0.12561565520995879</v>
      </c>
      <c r="S455" s="9" t="str">
        <f>IF(Table1[[#This Row],[Salary Ratio]] &lt; 0.15, "Efficient",
 IF(Table1[[#This Row],[Salary Ratio]] &lt;= 0.25, "Needs Attention",
 "Too High"))</f>
        <v>Efficient</v>
      </c>
      <c r="T455" s="9">
        <f>Table1[[#This Row],[Profit (EBIT)]]/Table1[[#This Row],[Net Sales Actual]]</f>
        <v>3.3857716313212299E-2</v>
      </c>
      <c r="U455" s="7" t="str">
        <f>IF(Table1[[#This Row],[Profit Ratio]] &gt; 0.15, "Healthy",
 IF(Table1[[#This Row],[Profit Ratio]] &gt;= 0.05, "Moderate",
 "Low"))</f>
        <v>Low</v>
      </c>
      <c r="V455" s="7">
        <f ca="1">DATEDIF(Table1[[#This Row],[Store Open Date]], TODAY(), "d")</f>
        <v>645</v>
      </c>
      <c r="W455" s="7">
        <f ca="1">INT(Table1[[#This Row],[Store Age (Days)]] / 30)</f>
        <v>21</v>
      </c>
      <c r="X455" s="7" t="str">
        <f ca="1">IF(Table1[[#This Row],[Store Age (Months)]] &lt; 12, "&lt;12",
 IF(Table1[[#This Row],[Store Age (Months)]] &lt; 24, "12–24",
 "&gt;24"))</f>
        <v>12–24</v>
      </c>
    </row>
    <row r="456" spans="1:24" x14ac:dyDescent="0.2">
      <c r="A456" s="4">
        <v>2</v>
      </c>
      <c r="B456" s="4" t="str">
        <f t="shared" si="7"/>
        <v>February</v>
      </c>
      <c r="C456" s="1" t="s">
        <v>22</v>
      </c>
      <c r="D456" s="1" t="s">
        <v>942</v>
      </c>
      <c r="E456" s="1" t="s">
        <v>463</v>
      </c>
      <c r="F456" s="1" t="s">
        <v>895</v>
      </c>
      <c r="G456" s="1" t="s">
        <v>922</v>
      </c>
      <c r="H456" s="6">
        <v>45336</v>
      </c>
      <c r="I456" s="7">
        <v>100736545</v>
      </c>
      <c r="J456" s="7">
        <v>114117879</v>
      </c>
      <c r="K456" s="7">
        <v>17624606</v>
      </c>
      <c r="L456" s="7">
        <v>15986149</v>
      </c>
      <c r="M456" s="7">
        <f>Table1[[#This Row],[Profit (EBIT)]] * (1 - 11%)</f>
        <v>14227672.609999999</v>
      </c>
      <c r="N456" s="9">
        <f>Table1[[#This Row],[Net Sales Actual]]/Table1[[#This Row],[Net Sales Target]]*100%</f>
        <v>1.1328349508115452</v>
      </c>
      <c r="O456" s="9" t="str">
        <f>IF(Table1[[#This Row],[% Achievement]]&gt;=100%, "Achieved",
 IF(Table1[[#This Row],[% Achievement]]&gt;=50%, "Almost Achieve",
 IF(Table1[[#This Row],[% Achievement]]&gt;=0, "Needs Improvement",
 "Bad")))</f>
        <v>Achieved</v>
      </c>
      <c r="P456" s="7">
        <f>Table1[[#This Row],[Net Sales Actual]] - Table1[[#This Row],[Net Sales Target]]</f>
        <v>13381334</v>
      </c>
      <c r="Q456" s="7" t="str">
        <f>IF(Table1[[#This Row],[Profit]] &gt; 0, "Profit", "Loss")</f>
        <v>Profit</v>
      </c>
      <c r="R456" s="9">
        <f>Table1[[#This Row],[Salary Cost]]/Table1[[#This Row],[Net Sales Actual]]</f>
        <v>0.15444210981173248</v>
      </c>
      <c r="S456" s="9" t="str">
        <f>IF(Table1[[#This Row],[Salary Ratio]] &lt; 0.15, "Efficient",
 IF(Table1[[#This Row],[Salary Ratio]] &lt;= 0.25, "Needs Attention",
 "Too High"))</f>
        <v>Needs Attention</v>
      </c>
      <c r="T456" s="9">
        <f>Table1[[#This Row],[Profit (EBIT)]]/Table1[[#This Row],[Net Sales Actual]]</f>
        <v>0.14008452610655339</v>
      </c>
      <c r="U456" s="7" t="str">
        <f>IF(Table1[[#This Row],[Profit Ratio]] &gt; 0.15, "Healthy",
 IF(Table1[[#This Row],[Profit Ratio]] &gt;= 0.05, "Moderate",
 "Low"))</f>
        <v>Moderate</v>
      </c>
      <c r="V456" s="7">
        <f ca="1">DATEDIF(Table1[[#This Row],[Store Open Date]], TODAY(), "d")</f>
        <v>596</v>
      </c>
      <c r="W456" s="7">
        <f ca="1">INT(Table1[[#This Row],[Store Age (Days)]] / 30)</f>
        <v>19</v>
      </c>
      <c r="X456" s="7" t="str">
        <f ca="1">IF(Table1[[#This Row],[Store Age (Months)]] &lt; 12, "&lt;12",
 IF(Table1[[#This Row],[Store Age (Months)]] &lt; 24, "12–24",
 "&gt;24"))</f>
        <v>12–24</v>
      </c>
    </row>
    <row r="457" spans="1:24" x14ac:dyDescent="0.2">
      <c r="A457" s="4">
        <v>2</v>
      </c>
      <c r="B457" s="4" t="str">
        <f t="shared" si="7"/>
        <v>February</v>
      </c>
      <c r="C457" s="1" t="s">
        <v>23</v>
      </c>
      <c r="D457" s="1" t="s">
        <v>943</v>
      </c>
      <c r="E457" s="1" t="s">
        <v>464</v>
      </c>
      <c r="F457" s="1" t="s">
        <v>895</v>
      </c>
      <c r="G457" s="1" t="s">
        <v>922</v>
      </c>
      <c r="H457" s="6">
        <v>45196</v>
      </c>
      <c r="I457" s="7">
        <v>182895144</v>
      </c>
      <c r="J457" s="7">
        <v>189039868</v>
      </c>
      <c r="K457" s="7">
        <v>24833019</v>
      </c>
      <c r="L457" s="7">
        <v>3744558</v>
      </c>
      <c r="M457" s="7">
        <f>Table1[[#This Row],[Profit (EBIT)]] * (1 - 11%)</f>
        <v>3332656.62</v>
      </c>
      <c r="N457" s="9">
        <f>Table1[[#This Row],[Net Sales Actual]]/Table1[[#This Row],[Net Sales Target]]*100%</f>
        <v>1.0335969772931752</v>
      </c>
      <c r="O457" s="9" t="str">
        <f>IF(Table1[[#This Row],[% Achievement]]&gt;=100%, "Achieved",
 IF(Table1[[#This Row],[% Achievement]]&gt;=50%, "Almost Achieve",
 IF(Table1[[#This Row],[% Achievement]]&gt;=0, "Needs Improvement",
 "Bad")))</f>
        <v>Achieved</v>
      </c>
      <c r="P457" s="7">
        <f>Table1[[#This Row],[Net Sales Actual]] - Table1[[#This Row],[Net Sales Target]]</f>
        <v>6144724</v>
      </c>
      <c r="Q457" s="7" t="str">
        <f>IF(Table1[[#This Row],[Profit]] &gt; 0, "Profit", "Loss")</f>
        <v>Profit</v>
      </c>
      <c r="R457" s="9">
        <f>Table1[[#This Row],[Salary Cost]]/Table1[[#This Row],[Net Sales Actual]]</f>
        <v>0.13136392477802619</v>
      </c>
      <c r="S457" s="9" t="str">
        <f>IF(Table1[[#This Row],[Salary Ratio]] &lt; 0.15, "Efficient",
 IF(Table1[[#This Row],[Salary Ratio]] &lt;= 0.25, "Needs Attention",
 "Too High"))</f>
        <v>Efficient</v>
      </c>
      <c r="T457" s="9">
        <f>Table1[[#This Row],[Profit (EBIT)]]/Table1[[#This Row],[Net Sales Actual]]</f>
        <v>1.9808297792505866E-2</v>
      </c>
      <c r="U457" s="7" t="str">
        <f>IF(Table1[[#This Row],[Profit Ratio]] &gt; 0.15, "Healthy",
 IF(Table1[[#This Row],[Profit Ratio]] &gt;= 0.05, "Moderate",
 "Low"))</f>
        <v>Low</v>
      </c>
      <c r="V457" s="7">
        <f ca="1">DATEDIF(Table1[[#This Row],[Store Open Date]], TODAY(), "d")</f>
        <v>736</v>
      </c>
      <c r="W457" s="7">
        <f ca="1">INT(Table1[[#This Row],[Store Age (Days)]] / 30)</f>
        <v>24</v>
      </c>
      <c r="X457" s="7" t="str">
        <f ca="1">IF(Table1[[#This Row],[Store Age (Months)]] &lt; 12, "&lt;12",
 IF(Table1[[#This Row],[Store Age (Months)]] &lt; 24, "12–24",
 "&gt;24"))</f>
        <v>&gt;24</v>
      </c>
    </row>
    <row r="458" spans="1:24" x14ac:dyDescent="0.2">
      <c r="A458" s="4">
        <v>2</v>
      </c>
      <c r="B458" s="4" t="str">
        <f t="shared" si="7"/>
        <v>February</v>
      </c>
      <c r="C458" s="1" t="s">
        <v>24</v>
      </c>
      <c r="D458" s="1" t="s">
        <v>944</v>
      </c>
      <c r="E458" s="1" t="s">
        <v>465</v>
      </c>
      <c r="F458" s="1" t="s">
        <v>895</v>
      </c>
      <c r="G458" s="1" t="s">
        <v>922</v>
      </c>
      <c r="H458" s="6">
        <v>45324</v>
      </c>
      <c r="I458" s="7">
        <v>158965457</v>
      </c>
      <c r="J458" s="7">
        <v>132455485</v>
      </c>
      <c r="K458" s="7">
        <v>18292120</v>
      </c>
      <c r="L458" s="7">
        <v>-2861385</v>
      </c>
      <c r="M458" s="7">
        <f>Table1[[#This Row],[Profit (EBIT)]] * (1 - 11%)</f>
        <v>-2546632.65</v>
      </c>
      <c r="N458" s="9">
        <f>Table1[[#This Row],[Net Sales Actual]]/Table1[[#This Row],[Net Sales Target]]*100%</f>
        <v>0.83323438626040625</v>
      </c>
      <c r="O458" s="9" t="str">
        <f>IF(Table1[[#This Row],[% Achievement]]&gt;=100%, "Achieved",
 IF(Table1[[#This Row],[% Achievement]]&gt;=50%, "Almost Achieve",
 IF(Table1[[#This Row],[% Achievement]]&gt;=0, "Needs Improvement",
 "Bad")))</f>
        <v>Almost Achieve</v>
      </c>
      <c r="P458" s="7">
        <f>Table1[[#This Row],[Net Sales Actual]] - Table1[[#This Row],[Net Sales Target]]</f>
        <v>-26509972</v>
      </c>
      <c r="Q458" s="7" t="str">
        <f>IF(Table1[[#This Row],[Profit]] &gt; 0, "Profit", "Loss")</f>
        <v>Loss</v>
      </c>
      <c r="R458" s="9">
        <f>Table1[[#This Row],[Salary Cost]]/Table1[[#This Row],[Net Sales Actual]]</f>
        <v>0.13810013228217766</v>
      </c>
      <c r="S458" s="9" t="str">
        <f>IF(Table1[[#This Row],[Salary Ratio]] &lt; 0.15, "Efficient",
 IF(Table1[[#This Row],[Salary Ratio]] &lt;= 0.25, "Needs Attention",
 "Too High"))</f>
        <v>Efficient</v>
      </c>
      <c r="T458" s="9">
        <f>Table1[[#This Row],[Profit (EBIT)]]/Table1[[#This Row],[Net Sales Actual]]</f>
        <v>-2.1602616154400855E-2</v>
      </c>
      <c r="U458" s="7" t="str">
        <f>IF(Table1[[#This Row],[Profit Ratio]] &gt; 0.15, "Healthy",
 IF(Table1[[#This Row],[Profit Ratio]] &gt;= 0.05, "Moderate",
 "Low"))</f>
        <v>Low</v>
      </c>
      <c r="V458" s="7">
        <f ca="1">DATEDIF(Table1[[#This Row],[Store Open Date]], TODAY(), "d")</f>
        <v>608</v>
      </c>
      <c r="W458" s="7">
        <f ca="1">INT(Table1[[#This Row],[Store Age (Days)]] / 30)</f>
        <v>20</v>
      </c>
      <c r="X458" s="7" t="str">
        <f ca="1">IF(Table1[[#This Row],[Store Age (Months)]] &lt; 12, "&lt;12",
 IF(Table1[[#This Row],[Store Age (Months)]] &lt; 24, "12–24",
 "&gt;24"))</f>
        <v>12–24</v>
      </c>
    </row>
    <row r="459" spans="1:24" x14ac:dyDescent="0.2">
      <c r="A459" s="4">
        <v>2</v>
      </c>
      <c r="B459" s="4" t="str">
        <f t="shared" si="7"/>
        <v>February</v>
      </c>
      <c r="C459" s="1" t="s">
        <v>25</v>
      </c>
      <c r="D459" s="1" t="s">
        <v>945</v>
      </c>
      <c r="E459" s="1" t="s">
        <v>466</v>
      </c>
      <c r="F459" s="1" t="s">
        <v>895</v>
      </c>
      <c r="G459" s="1" t="s">
        <v>922</v>
      </c>
      <c r="H459" s="6">
        <v>45284</v>
      </c>
      <c r="I459" s="7">
        <v>74588528</v>
      </c>
      <c r="J459" s="7">
        <v>89467382</v>
      </c>
      <c r="K459" s="7">
        <v>9983898</v>
      </c>
      <c r="L459" s="7">
        <v>2850589</v>
      </c>
      <c r="M459" s="7">
        <f>Table1[[#This Row],[Profit (EBIT)]] * (1 - 11%)</f>
        <v>2537024.21</v>
      </c>
      <c r="N459" s="9">
        <f>Table1[[#This Row],[Net Sales Actual]]/Table1[[#This Row],[Net Sales Target]]*100%</f>
        <v>1.1994791209715252</v>
      </c>
      <c r="O459" s="9" t="str">
        <f>IF(Table1[[#This Row],[% Achievement]]&gt;=100%, "Achieved",
 IF(Table1[[#This Row],[% Achievement]]&gt;=50%, "Almost Achieve",
 IF(Table1[[#This Row],[% Achievement]]&gt;=0, "Needs Improvement",
 "Bad")))</f>
        <v>Achieved</v>
      </c>
      <c r="P459" s="7">
        <f>Table1[[#This Row],[Net Sales Actual]] - Table1[[#This Row],[Net Sales Target]]</f>
        <v>14878854</v>
      </c>
      <c r="Q459" s="7" t="str">
        <f>IF(Table1[[#This Row],[Profit]] &gt; 0, "Profit", "Loss")</f>
        <v>Profit</v>
      </c>
      <c r="R459" s="9">
        <f>Table1[[#This Row],[Salary Cost]]/Table1[[#This Row],[Net Sales Actual]]</f>
        <v>0.11159260254200799</v>
      </c>
      <c r="S459" s="9" t="str">
        <f>IF(Table1[[#This Row],[Salary Ratio]] &lt; 0.15, "Efficient",
 IF(Table1[[#This Row],[Salary Ratio]] &lt;= 0.25, "Needs Attention",
 "Too High"))</f>
        <v>Efficient</v>
      </c>
      <c r="T459" s="9">
        <f>Table1[[#This Row],[Profit (EBIT)]]/Table1[[#This Row],[Net Sales Actual]]</f>
        <v>3.1861768348156204E-2</v>
      </c>
      <c r="U459" s="7" t="str">
        <f>IF(Table1[[#This Row],[Profit Ratio]] &gt; 0.15, "Healthy",
 IF(Table1[[#This Row],[Profit Ratio]] &gt;= 0.05, "Moderate",
 "Low"))</f>
        <v>Low</v>
      </c>
      <c r="V459" s="7">
        <f ca="1">DATEDIF(Table1[[#This Row],[Store Open Date]], TODAY(), "d")</f>
        <v>648</v>
      </c>
      <c r="W459" s="7">
        <f ca="1">INT(Table1[[#This Row],[Store Age (Days)]] / 30)</f>
        <v>21</v>
      </c>
      <c r="X459" s="7" t="str">
        <f ca="1">IF(Table1[[#This Row],[Store Age (Months)]] &lt; 12, "&lt;12",
 IF(Table1[[#This Row],[Store Age (Months)]] &lt; 24, "12–24",
 "&gt;24"))</f>
        <v>12–24</v>
      </c>
    </row>
    <row r="460" spans="1:24" x14ac:dyDescent="0.2">
      <c r="A460" s="4">
        <v>2</v>
      </c>
      <c r="B460" s="4" t="str">
        <f t="shared" si="7"/>
        <v>February</v>
      </c>
      <c r="C460" s="1" t="s">
        <v>26</v>
      </c>
      <c r="D460" s="1" t="s">
        <v>946</v>
      </c>
      <c r="E460" s="1" t="s">
        <v>467</v>
      </c>
      <c r="F460" s="1" t="s">
        <v>895</v>
      </c>
      <c r="G460" s="1" t="s">
        <v>922</v>
      </c>
      <c r="H460" s="6">
        <v>45213</v>
      </c>
      <c r="I460" s="7">
        <v>159398001</v>
      </c>
      <c r="J460" s="7">
        <v>155996760</v>
      </c>
      <c r="K460" s="7">
        <v>14125153</v>
      </c>
      <c r="L460" s="7">
        <v>4837855</v>
      </c>
      <c r="M460" s="7">
        <f>Table1[[#This Row],[Profit (EBIT)]] * (1 - 11%)</f>
        <v>4305690.95</v>
      </c>
      <c r="N460" s="9">
        <f>Table1[[#This Row],[Net Sales Actual]]/Table1[[#This Row],[Net Sales Target]]*100%</f>
        <v>0.9786619595060041</v>
      </c>
      <c r="O460" s="9" t="str">
        <f>IF(Table1[[#This Row],[% Achievement]]&gt;=100%, "Achieved",
 IF(Table1[[#This Row],[% Achievement]]&gt;=50%, "Almost Achieve",
 IF(Table1[[#This Row],[% Achievement]]&gt;=0, "Needs Improvement",
 "Bad")))</f>
        <v>Almost Achieve</v>
      </c>
      <c r="P460" s="7">
        <f>Table1[[#This Row],[Net Sales Actual]] - Table1[[#This Row],[Net Sales Target]]</f>
        <v>-3401241</v>
      </c>
      <c r="Q460" s="7" t="str">
        <f>IF(Table1[[#This Row],[Profit]] &gt; 0, "Profit", "Loss")</f>
        <v>Profit</v>
      </c>
      <c r="R460" s="9">
        <f>Table1[[#This Row],[Salary Cost]]/Table1[[#This Row],[Net Sales Actual]]</f>
        <v>9.0547733170868422E-2</v>
      </c>
      <c r="S460" s="9" t="str">
        <f>IF(Table1[[#This Row],[Salary Ratio]] &lt; 0.15, "Efficient",
 IF(Table1[[#This Row],[Salary Ratio]] &lt;= 0.25, "Needs Attention",
 "Too High"))</f>
        <v>Efficient</v>
      </c>
      <c r="T460" s="9">
        <f>Table1[[#This Row],[Profit (EBIT)]]/Table1[[#This Row],[Net Sales Actual]]</f>
        <v>3.1012535132139925E-2</v>
      </c>
      <c r="U460" s="7" t="str">
        <f>IF(Table1[[#This Row],[Profit Ratio]] &gt; 0.15, "Healthy",
 IF(Table1[[#This Row],[Profit Ratio]] &gt;= 0.05, "Moderate",
 "Low"))</f>
        <v>Low</v>
      </c>
      <c r="V460" s="7">
        <f ca="1">DATEDIF(Table1[[#This Row],[Store Open Date]], TODAY(), "d")</f>
        <v>719</v>
      </c>
      <c r="W460" s="7">
        <f ca="1">INT(Table1[[#This Row],[Store Age (Days)]] / 30)</f>
        <v>23</v>
      </c>
      <c r="X460" s="7" t="str">
        <f ca="1">IF(Table1[[#This Row],[Store Age (Months)]] &lt; 12, "&lt;12",
 IF(Table1[[#This Row],[Store Age (Months)]] &lt; 24, "12–24",
 "&gt;24"))</f>
        <v>12–24</v>
      </c>
    </row>
    <row r="461" spans="1:24" x14ac:dyDescent="0.2">
      <c r="A461" s="4">
        <v>2</v>
      </c>
      <c r="B461" s="4" t="str">
        <f t="shared" si="7"/>
        <v>February</v>
      </c>
      <c r="C461" s="1" t="s">
        <v>27</v>
      </c>
      <c r="D461" s="1" t="s">
        <v>947</v>
      </c>
      <c r="E461" s="1" t="s">
        <v>468</v>
      </c>
      <c r="F461" s="1" t="s">
        <v>895</v>
      </c>
      <c r="G461" s="1" t="s">
        <v>922</v>
      </c>
      <c r="H461" s="6">
        <v>45259</v>
      </c>
      <c r="I461" s="7">
        <v>100675595</v>
      </c>
      <c r="J461" s="7">
        <v>76035752</v>
      </c>
      <c r="K461" s="7">
        <v>7826700</v>
      </c>
      <c r="L461" s="7">
        <v>3740106</v>
      </c>
      <c r="M461" s="7">
        <f>Table1[[#This Row],[Profit (EBIT)]] * (1 - 11%)</f>
        <v>3328694.34</v>
      </c>
      <c r="N461" s="9">
        <f>Table1[[#This Row],[Net Sales Actual]]/Table1[[#This Row],[Net Sales Target]]*100%</f>
        <v>0.75525505461378206</v>
      </c>
      <c r="O461" s="9" t="str">
        <f>IF(Table1[[#This Row],[% Achievement]]&gt;=100%, "Achieved",
 IF(Table1[[#This Row],[% Achievement]]&gt;=50%, "Almost Achieve",
 IF(Table1[[#This Row],[% Achievement]]&gt;=0, "Needs Improvement",
 "Bad")))</f>
        <v>Almost Achieve</v>
      </c>
      <c r="P461" s="7">
        <f>Table1[[#This Row],[Net Sales Actual]] - Table1[[#This Row],[Net Sales Target]]</f>
        <v>-24639843</v>
      </c>
      <c r="Q461" s="7" t="str">
        <f>IF(Table1[[#This Row],[Profit]] &gt; 0, "Profit", "Loss")</f>
        <v>Profit</v>
      </c>
      <c r="R461" s="9">
        <f>Table1[[#This Row],[Salary Cost]]/Table1[[#This Row],[Net Sales Actual]]</f>
        <v>0.10293447219408049</v>
      </c>
      <c r="S461" s="9" t="str">
        <f>IF(Table1[[#This Row],[Salary Ratio]] &lt; 0.15, "Efficient",
 IF(Table1[[#This Row],[Salary Ratio]] &lt;= 0.25, "Needs Attention",
 "Too High"))</f>
        <v>Efficient</v>
      </c>
      <c r="T461" s="9">
        <f>Table1[[#This Row],[Profit (EBIT)]]/Table1[[#This Row],[Net Sales Actual]]</f>
        <v>4.9188781614206957E-2</v>
      </c>
      <c r="U461" s="7" t="str">
        <f>IF(Table1[[#This Row],[Profit Ratio]] &gt; 0.15, "Healthy",
 IF(Table1[[#This Row],[Profit Ratio]] &gt;= 0.05, "Moderate",
 "Low"))</f>
        <v>Low</v>
      </c>
      <c r="V461" s="7">
        <f ca="1">DATEDIF(Table1[[#This Row],[Store Open Date]], TODAY(), "d")</f>
        <v>673</v>
      </c>
      <c r="W461" s="7">
        <f ca="1">INT(Table1[[#This Row],[Store Age (Days)]] / 30)</f>
        <v>22</v>
      </c>
      <c r="X461" s="7" t="str">
        <f ca="1">IF(Table1[[#This Row],[Store Age (Months)]] &lt; 12, "&lt;12",
 IF(Table1[[#This Row],[Store Age (Months)]] &lt; 24, "12–24",
 "&gt;24"))</f>
        <v>12–24</v>
      </c>
    </row>
    <row r="462" spans="1:24" x14ac:dyDescent="0.2">
      <c r="A462" s="4">
        <v>2</v>
      </c>
      <c r="B462" s="4" t="str">
        <f t="shared" si="7"/>
        <v>February</v>
      </c>
      <c r="C462" s="1" t="s">
        <v>28</v>
      </c>
      <c r="D462" s="1" t="s">
        <v>948</v>
      </c>
      <c r="E462" s="1" t="s">
        <v>469</v>
      </c>
      <c r="F462" s="1" t="s">
        <v>895</v>
      </c>
      <c r="G462" s="1" t="s">
        <v>922</v>
      </c>
      <c r="H462" s="6">
        <v>45311</v>
      </c>
      <c r="I462" s="7">
        <v>156205763</v>
      </c>
      <c r="J462" s="7">
        <v>189124170</v>
      </c>
      <c r="K462" s="7">
        <v>18132703</v>
      </c>
      <c r="L462" s="7">
        <v>-8543471</v>
      </c>
      <c r="M462" s="7">
        <f>Table1[[#This Row],[Profit (EBIT)]] * (1 - 11%)</f>
        <v>-7603689.1900000004</v>
      </c>
      <c r="N462" s="9">
        <f>Table1[[#This Row],[Net Sales Actual]]/Table1[[#This Row],[Net Sales Target]]*100%</f>
        <v>1.2107374681176135</v>
      </c>
      <c r="O462" s="9" t="str">
        <f>IF(Table1[[#This Row],[% Achievement]]&gt;=100%, "Achieved",
 IF(Table1[[#This Row],[% Achievement]]&gt;=50%, "Almost Achieve",
 IF(Table1[[#This Row],[% Achievement]]&gt;=0, "Needs Improvement",
 "Bad")))</f>
        <v>Achieved</v>
      </c>
      <c r="P462" s="7">
        <f>Table1[[#This Row],[Net Sales Actual]] - Table1[[#This Row],[Net Sales Target]]</f>
        <v>32918407</v>
      </c>
      <c r="Q462" s="7" t="str">
        <f>IF(Table1[[#This Row],[Profit]] &gt; 0, "Profit", "Loss")</f>
        <v>Loss</v>
      </c>
      <c r="R462" s="9">
        <f>Table1[[#This Row],[Salary Cost]]/Table1[[#This Row],[Net Sales Actual]]</f>
        <v>9.5877237689926148E-2</v>
      </c>
      <c r="S462" s="9" t="str">
        <f>IF(Table1[[#This Row],[Salary Ratio]] &lt; 0.15, "Efficient",
 IF(Table1[[#This Row],[Salary Ratio]] &lt;= 0.25, "Needs Attention",
 "Too High"))</f>
        <v>Efficient</v>
      </c>
      <c r="T462" s="9">
        <f>Table1[[#This Row],[Profit (EBIT)]]/Table1[[#This Row],[Net Sales Actual]]</f>
        <v>-4.5173871747857502E-2</v>
      </c>
      <c r="U462" s="7" t="str">
        <f>IF(Table1[[#This Row],[Profit Ratio]] &gt; 0.15, "Healthy",
 IF(Table1[[#This Row],[Profit Ratio]] &gt;= 0.05, "Moderate",
 "Low"))</f>
        <v>Low</v>
      </c>
      <c r="V462" s="7">
        <f ca="1">DATEDIF(Table1[[#This Row],[Store Open Date]], TODAY(), "d")</f>
        <v>621</v>
      </c>
      <c r="W462" s="7">
        <f ca="1">INT(Table1[[#This Row],[Store Age (Days)]] / 30)</f>
        <v>20</v>
      </c>
      <c r="X462" s="7" t="str">
        <f ca="1">IF(Table1[[#This Row],[Store Age (Months)]] &lt; 12, "&lt;12",
 IF(Table1[[#This Row],[Store Age (Months)]] &lt; 24, "12–24",
 "&gt;24"))</f>
        <v>12–24</v>
      </c>
    </row>
    <row r="463" spans="1:24" x14ac:dyDescent="0.2">
      <c r="A463" s="4">
        <v>2</v>
      </c>
      <c r="B463" s="4" t="str">
        <f t="shared" si="7"/>
        <v>February</v>
      </c>
      <c r="C463" s="1" t="s">
        <v>29</v>
      </c>
      <c r="D463" s="1" t="s">
        <v>949</v>
      </c>
      <c r="E463" s="1" t="s">
        <v>470</v>
      </c>
      <c r="F463" s="1" t="s">
        <v>895</v>
      </c>
      <c r="G463" s="1" t="s">
        <v>922</v>
      </c>
      <c r="H463" s="6">
        <v>45185</v>
      </c>
      <c r="I463" s="7">
        <v>197305972</v>
      </c>
      <c r="J463" s="7">
        <v>188967485</v>
      </c>
      <c r="K463" s="7">
        <v>28619740</v>
      </c>
      <c r="L463" s="7">
        <v>26271568</v>
      </c>
      <c r="M463" s="7">
        <f>Table1[[#This Row],[Profit (EBIT)]] * (1 - 11%)</f>
        <v>23381695.52</v>
      </c>
      <c r="N463" s="9">
        <f>Table1[[#This Row],[Net Sales Actual]]/Table1[[#This Row],[Net Sales Target]]*100%</f>
        <v>0.95773829390222409</v>
      </c>
      <c r="O463" s="9" t="str">
        <f>IF(Table1[[#This Row],[% Achievement]]&gt;=100%, "Achieved",
 IF(Table1[[#This Row],[% Achievement]]&gt;=50%, "Almost Achieve",
 IF(Table1[[#This Row],[% Achievement]]&gt;=0, "Needs Improvement",
 "Bad")))</f>
        <v>Almost Achieve</v>
      </c>
      <c r="P463" s="7">
        <f>Table1[[#This Row],[Net Sales Actual]] - Table1[[#This Row],[Net Sales Target]]</f>
        <v>-8338487</v>
      </c>
      <c r="Q463" s="7" t="str">
        <f>IF(Table1[[#This Row],[Profit]] &gt; 0, "Profit", "Loss")</f>
        <v>Profit</v>
      </c>
      <c r="R463" s="9">
        <f>Table1[[#This Row],[Salary Cost]]/Table1[[#This Row],[Net Sales Actual]]</f>
        <v>0.1514532513358052</v>
      </c>
      <c r="S463" s="9" t="str">
        <f>IF(Table1[[#This Row],[Salary Ratio]] &lt; 0.15, "Efficient",
 IF(Table1[[#This Row],[Salary Ratio]] &lt;= 0.25, "Needs Attention",
 "Too High"))</f>
        <v>Needs Attention</v>
      </c>
      <c r="T463" s="9">
        <f>Table1[[#This Row],[Profit (EBIT)]]/Table1[[#This Row],[Net Sales Actual]]</f>
        <v>0.1390269230709188</v>
      </c>
      <c r="U463" s="7" t="str">
        <f>IF(Table1[[#This Row],[Profit Ratio]] &gt; 0.15, "Healthy",
 IF(Table1[[#This Row],[Profit Ratio]] &gt;= 0.05, "Moderate",
 "Low"))</f>
        <v>Moderate</v>
      </c>
      <c r="V463" s="7">
        <f ca="1">DATEDIF(Table1[[#This Row],[Store Open Date]], TODAY(), "d")</f>
        <v>747</v>
      </c>
      <c r="W463" s="7">
        <f ca="1">INT(Table1[[#This Row],[Store Age (Days)]] / 30)</f>
        <v>24</v>
      </c>
      <c r="X463" s="7" t="str">
        <f ca="1">IF(Table1[[#This Row],[Store Age (Months)]] &lt; 12, "&lt;12",
 IF(Table1[[#This Row],[Store Age (Months)]] &lt; 24, "12–24",
 "&gt;24"))</f>
        <v>&gt;24</v>
      </c>
    </row>
    <row r="464" spans="1:24" x14ac:dyDescent="0.2">
      <c r="A464" s="4">
        <v>2</v>
      </c>
      <c r="B464" s="4" t="str">
        <f t="shared" si="7"/>
        <v>February</v>
      </c>
      <c r="C464" s="1" t="s">
        <v>30</v>
      </c>
      <c r="D464" s="1" t="s">
        <v>950</v>
      </c>
      <c r="E464" s="1" t="s">
        <v>471</v>
      </c>
      <c r="F464" s="1" t="s">
        <v>895</v>
      </c>
      <c r="G464" s="1" t="s">
        <v>922</v>
      </c>
      <c r="H464" s="6">
        <v>45334</v>
      </c>
      <c r="I464" s="7">
        <v>169398517</v>
      </c>
      <c r="J464" s="7">
        <v>179861437</v>
      </c>
      <c r="K464" s="7">
        <v>23859045</v>
      </c>
      <c r="L464" s="7">
        <v>753621</v>
      </c>
      <c r="M464" s="7">
        <f>Table1[[#This Row],[Profit (EBIT)]] * (1 - 11%)</f>
        <v>670722.69000000006</v>
      </c>
      <c r="N464" s="9">
        <f>Table1[[#This Row],[Net Sales Actual]]/Table1[[#This Row],[Net Sales Target]]*100%</f>
        <v>1.0617651215919441</v>
      </c>
      <c r="O464" s="9" t="str">
        <f>IF(Table1[[#This Row],[% Achievement]]&gt;=100%, "Achieved",
 IF(Table1[[#This Row],[% Achievement]]&gt;=50%, "Almost Achieve",
 IF(Table1[[#This Row],[% Achievement]]&gt;=0, "Needs Improvement",
 "Bad")))</f>
        <v>Achieved</v>
      </c>
      <c r="P464" s="7">
        <f>Table1[[#This Row],[Net Sales Actual]] - Table1[[#This Row],[Net Sales Target]]</f>
        <v>10462920</v>
      </c>
      <c r="Q464" s="7" t="str">
        <f>IF(Table1[[#This Row],[Profit]] &gt; 0, "Profit", "Loss")</f>
        <v>Profit</v>
      </c>
      <c r="R464" s="9">
        <f>Table1[[#This Row],[Salary Cost]]/Table1[[#This Row],[Net Sales Actual]]</f>
        <v>0.13265236505366074</v>
      </c>
      <c r="S464" s="9" t="str">
        <f>IF(Table1[[#This Row],[Salary Ratio]] &lt; 0.15, "Efficient",
 IF(Table1[[#This Row],[Salary Ratio]] &lt;= 0.25, "Needs Attention",
 "Too High"))</f>
        <v>Efficient</v>
      </c>
      <c r="T464" s="9">
        <f>Table1[[#This Row],[Profit (EBIT)]]/Table1[[#This Row],[Net Sales Actual]]</f>
        <v>4.1900087788134376E-3</v>
      </c>
      <c r="U464" s="7" t="str">
        <f>IF(Table1[[#This Row],[Profit Ratio]] &gt; 0.15, "Healthy",
 IF(Table1[[#This Row],[Profit Ratio]] &gt;= 0.05, "Moderate",
 "Low"))</f>
        <v>Low</v>
      </c>
      <c r="V464" s="7">
        <f ca="1">DATEDIF(Table1[[#This Row],[Store Open Date]], TODAY(), "d")</f>
        <v>598</v>
      </c>
      <c r="W464" s="7">
        <f ca="1">INT(Table1[[#This Row],[Store Age (Days)]] / 30)</f>
        <v>19</v>
      </c>
      <c r="X464" s="7" t="str">
        <f ca="1">IF(Table1[[#This Row],[Store Age (Months)]] &lt; 12, "&lt;12",
 IF(Table1[[#This Row],[Store Age (Months)]] &lt; 24, "12–24",
 "&gt;24"))</f>
        <v>12–24</v>
      </c>
    </row>
    <row r="465" spans="1:24" x14ac:dyDescent="0.2">
      <c r="A465" s="4">
        <v>2</v>
      </c>
      <c r="B465" s="4" t="str">
        <f t="shared" si="7"/>
        <v>February</v>
      </c>
      <c r="C465" s="1" t="s">
        <v>31</v>
      </c>
      <c r="D465" s="1" t="s">
        <v>951</v>
      </c>
      <c r="E465" s="1" t="s">
        <v>472</v>
      </c>
      <c r="F465" s="1" t="s">
        <v>895</v>
      </c>
      <c r="G465" s="1" t="s">
        <v>922</v>
      </c>
      <c r="H465" s="6">
        <v>45394</v>
      </c>
      <c r="I465" s="7">
        <v>66761140</v>
      </c>
      <c r="J465" s="7">
        <v>82085739</v>
      </c>
      <c r="K465" s="7">
        <v>13119628</v>
      </c>
      <c r="L465" s="7">
        <v>11417982</v>
      </c>
      <c r="M465" s="7">
        <f>Table1[[#This Row],[Profit (EBIT)]] * (1 - 11%)</f>
        <v>10162003.98</v>
      </c>
      <c r="N465" s="9">
        <f>Table1[[#This Row],[Net Sales Actual]]/Table1[[#This Row],[Net Sales Target]]*100%</f>
        <v>1.229543698624679</v>
      </c>
      <c r="O465" s="9" t="str">
        <f>IF(Table1[[#This Row],[% Achievement]]&gt;=100%, "Achieved",
 IF(Table1[[#This Row],[% Achievement]]&gt;=50%, "Almost Achieve",
 IF(Table1[[#This Row],[% Achievement]]&gt;=0, "Needs Improvement",
 "Bad")))</f>
        <v>Achieved</v>
      </c>
      <c r="P465" s="7">
        <f>Table1[[#This Row],[Net Sales Actual]] - Table1[[#This Row],[Net Sales Target]]</f>
        <v>15324599</v>
      </c>
      <c r="Q465" s="7" t="str">
        <f>IF(Table1[[#This Row],[Profit]] &gt; 0, "Profit", "Loss")</f>
        <v>Profit</v>
      </c>
      <c r="R465" s="9">
        <f>Table1[[#This Row],[Salary Cost]]/Table1[[#This Row],[Net Sales Actual]]</f>
        <v>0.15982834728453868</v>
      </c>
      <c r="S465" s="9" t="str">
        <f>IF(Table1[[#This Row],[Salary Ratio]] &lt; 0.15, "Efficient",
 IF(Table1[[#This Row],[Salary Ratio]] &lt;= 0.25, "Needs Attention",
 "Too High"))</f>
        <v>Needs Attention</v>
      </c>
      <c r="T465" s="9">
        <f>Table1[[#This Row],[Profit (EBIT)]]/Table1[[#This Row],[Net Sales Actual]]</f>
        <v>0.1390982421441074</v>
      </c>
      <c r="U465" s="7" t="str">
        <f>IF(Table1[[#This Row],[Profit Ratio]] &gt; 0.15, "Healthy",
 IF(Table1[[#This Row],[Profit Ratio]] &gt;= 0.05, "Moderate",
 "Low"))</f>
        <v>Moderate</v>
      </c>
      <c r="V465" s="7">
        <f ca="1">DATEDIF(Table1[[#This Row],[Store Open Date]], TODAY(), "d")</f>
        <v>538</v>
      </c>
      <c r="W465" s="7">
        <f ca="1">INT(Table1[[#This Row],[Store Age (Days)]] / 30)</f>
        <v>17</v>
      </c>
      <c r="X465" s="7" t="str">
        <f ca="1">IF(Table1[[#This Row],[Store Age (Months)]] &lt; 12, "&lt;12",
 IF(Table1[[#This Row],[Store Age (Months)]] &lt; 24, "12–24",
 "&gt;24"))</f>
        <v>12–24</v>
      </c>
    </row>
    <row r="466" spans="1:24" x14ac:dyDescent="0.2">
      <c r="A466" s="4">
        <v>2</v>
      </c>
      <c r="B466" s="4" t="str">
        <f t="shared" si="7"/>
        <v>February</v>
      </c>
      <c r="C466" s="1" t="s">
        <v>32</v>
      </c>
      <c r="D466" s="1" t="s">
        <v>952</v>
      </c>
      <c r="E466" s="1" t="s">
        <v>473</v>
      </c>
      <c r="F466" s="1" t="s">
        <v>895</v>
      </c>
      <c r="G466" s="1" t="s">
        <v>922</v>
      </c>
      <c r="H466" s="6">
        <v>45243</v>
      </c>
      <c r="I466" s="7">
        <v>76984077</v>
      </c>
      <c r="J466" s="7">
        <v>82980716</v>
      </c>
      <c r="K466" s="7">
        <v>12452776</v>
      </c>
      <c r="L466" s="7">
        <v>-7174797</v>
      </c>
      <c r="M466" s="7">
        <f>Table1[[#This Row],[Profit (EBIT)]] * (1 - 11%)</f>
        <v>-6385569.3300000001</v>
      </c>
      <c r="N466" s="9">
        <f>Table1[[#This Row],[Net Sales Actual]]/Table1[[#This Row],[Net Sales Target]]*100%</f>
        <v>1.0778945365546178</v>
      </c>
      <c r="O466" s="9" t="str">
        <f>IF(Table1[[#This Row],[% Achievement]]&gt;=100%, "Achieved",
 IF(Table1[[#This Row],[% Achievement]]&gt;=50%, "Almost Achieve",
 IF(Table1[[#This Row],[% Achievement]]&gt;=0, "Needs Improvement",
 "Bad")))</f>
        <v>Achieved</v>
      </c>
      <c r="P466" s="7">
        <f>Table1[[#This Row],[Net Sales Actual]] - Table1[[#This Row],[Net Sales Target]]</f>
        <v>5996639</v>
      </c>
      <c r="Q466" s="7" t="str">
        <f>IF(Table1[[#This Row],[Profit]] &gt; 0, "Profit", "Loss")</f>
        <v>Loss</v>
      </c>
      <c r="R466" s="9">
        <f>Table1[[#This Row],[Salary Cost]]/Table1[[#This Row],[Net Sales Actual]]</f>
        <v>0.15006831225703091</v>
      </c>
      <c r="S466" s="9" t="str">
        <f>IF(Table1[[#This Row],[Salary Ratio]] &lt; 0.15, "Efficient",
 IF(Table1[[#This Row],[Salary Ratio]] &lt;= 0.25, "Needs Attention",
 "Too High"))</f>
        <v>Needs Attention</v>
      </c>
      <c r="T466" s="9">
        <f>Table1[[#This Row],[Profit (EBIT)]]/Table1[[#This Row],[Net Sales Actual]]</f>
        <v>-8.6463426032621846E-2</v>
      </c>
      <c r="U466" s="7" t="str">
        <f>IF(Table1[[#This Row],[Profit Ratio]] &gt; 0.15, "Healthy",
 IF(Table1[[#This Row],[Profit Ratio]] &gt;= 0.05, "Moderate",
 "Low"))</f>
        <v>Low</v>
      </c>
      <c r="V466" s="7">
        <f ca="1">DATEDIF(Table1[[#This Row],[Store Open Date]], TODAY(), "d")</f>
        <v>689</v>
      </c>
      <c r="W466" s="7">
        <f ca="1">INT(Table1[[#This Row],[Store Age (Days)]] / 30)</f>
        <v>22</v>
      </c>
      <c r="X466" s="7" t="str">
        <f ca="1">IF(Table1[[#This Row],[Store Age (Months)]] &lt; 12, "&lt;12",
 IF(Table1[[#This Row],[Store Age (Months)]] &lt; 24, "12–24",
 "&gt;24"))</f>
        <v>12–24</v>
      </c>
    </row>
    <row r="467" spans="1:24" x14ac:dyDescent="0.2">
      <c r="A467" s="4">
        <v>2</v>
      </c>
      <c r="B467" s="4" t="str">
        <f t="shared" si="7"/>
        <v>February</v>
      </c>
      <c r="C467" s="1" t="s">
        <v>33</v>
      </c>
      <c r="D467" s="1" t="s">
        <v>953</v>
      </c>
      <c r="E467" s="1" t="s">
        <v>474</v>
      </c>
      <c r="F467" s="1" t="s">
        <v>895</v>
      </c>
      <c r="G467" s="1" t="s">
        <v>922</v>
      </c>
      <c r="H467" s="6">
        <v>45392</v>
      </c>
      <c r="I467" s="7">
        <v>142390935</v>
      </c>
      <c r="J467" s="7">
        <v>131979624</v>
      </c>
      <c r="K467" s="7">
        <v>14138554</v>
      </c>
      <c r="L467" s="7">
        <v>18785283</v>
      </c>
      <c r="M467" s="7">
        <f>Table1[[#This Row],[Profit (EBIT)]] * (1 - 11%)</f>
        <v>16718901.870000001</v>
      </c>
      <c r="N467" s="9">
        <f>Table1[[#This Row],[Net Sales Actual]]/Table1[[#This Row],[Net Sales Target]]*100%</f>
        <v>0.92688220637079177</v>
      </c>
      <c r="O467" s="9" t="str">
        <f>IF(Table1[[#This Row],[% Achievement]]&gt;=100%, "Achieved",
 IF(Table1[[#This Row],[% Achievement]]&gt;=50%, "Almost Achieve",
 IF(Table1[[#This Row],[% Achievement]]&gt;=0, "Needs Improvement",
 "Bad")))</f>
        <v>Almost Achieve</v>
      </c>
      <c r="P467" s="7">
        <f>Table1[[#This Row],[Net Sales Actual]] - Table1[[#This Row],[Net Sales Target]]</f>
        <v>-10411311</v>
      </c>
      <c r="Q467" s="7" t="str">
        <f>IF(Table1[[#This Row],[Profit]] &gt; 0, "Profit", "Loss")</f>
        <v>Profit</v>
      </c>
      <c r="R467" s="9">
        <f>Table1[[#This Row],[Salary Cost]]/Table1[[#This Row],[Net Sales Actual]]</f>
        <v>0.10712679405724022</v>
      </c>
      <c r="S467" s="9" t="str">
        <f>IF(Table1[[#This Row],[Salary Ratio]] &lt; 0.15, "Efficient",
 IF(Table1[[#This Row],[Salary Ratio]] &lt;= 0.25, "Needs Attention",
 "Too High"))</f>
        <v>Efficient</v>
      </c>
      <c r="T467" s="9">
        <f>Table1[[#This Row],[Profit (EBIT)]]/Table1[[#This Row],[Net Sales Actual]]</f>
        <v>0.14233472130516148</v>
      </c>
      <c r="U467" s="7" t="str">
        <f>IF(Table1[[#This Row],[Profit Ratio]] &gt; 0.15, "Healthy",
 IF(Table1[[#This Row],[Profit Ratio]] &gt;= 0.05, "Moderate",
 "Low"))</f>
        <v>Moderate</v>
      </c>
      <c r="V467" s="7">
        <f ca="1">DATEDIF(Table1[[#This Row],[Store Open Date]], TODAY(), "d")</f>
        <v>540</v>
      </c>
      <c r="W467" s="7">
        <f ca="1">INT(Table1[[#This Row],[Store Age (Days)]] / 30)</f>
        <v>18</v>
      </c>
      <c r="X467" s="7" t="str">
        <f ca="1">IF(Table1[[#This Row],[Store Age (Months)]] &lt; 12, "&lt;12",
 IF(Table1[[#This Row],[Store Age (Months)]] &lt; 24, "12–24",
 "&gt;24"))</f>
        <v>12–24</v>
      </c>
    </row>
    <row r="468" spans="1:24" x14ac:dyDescent="0.2">
      <c r="A468" s="4">
        <v>2</v>
      </c>
      <c r="B468" s="4" t="str">
        <f t="shared" si="7"/>
        <v>February</v>
      </c>
      <c r="C468" s="1" t="s">
        <v>34</v>
      </c>
      <c r="D468" s="1" t="s">
        <v>954</v>
      </c>
      <c r="E468" s="1" t="s">
        <v>475</v>
      </c>
      <c r="F468" s="1" t="s">
        <v>895</v>
      </c>
      <c r="G468" s="1" t="s">
        <v>922</v>
      </c>
      <c r="H468" s="6">
        <v>45455</v>
      </c>
      <c r="I468" s="7">
        <v>77067345</v>
      </c>
      <c r="J468" s="7">
        <v>50686636</v>
      </c>
      <c r="K468" s="7">
        <v>6035327</v>
      </c>
      <c r="L468" s="7">
        <v>824118</v>
      </c>
      <c r="M468" s="7">
        <f>Table1[[#This Row],[Profit (EBIT)]] * (1 - 11%)</f>
        <v>733465.02</v>
      </c>
      <c r="N468" s="9">
        <f>Table1[[#This Row],[Net Sales Actual]]/Table1[[#This Row],[Net Sales Target]]*100%</f>
        <v>0.65769277506575585</v>
      </c>
      <c r="O468" s="9" t="str">
        <f>IF(Table1[[#This Row],[% Achievement]]&gt;=100%, "Achieved",
 IF(Table1[[#This Row],[% Achievement]]&gt;=50%, "Almost Achieve",
 IF(Table1[[#This Row],[% Achievement]]&gt;=0, "Needs Improvement",
 "Bad")))</f>
        <v>Almost Achieve</v>
      </c>
      <c r="P468" s="7">
        <f>Table1[[#This Row],[Net Sales Actual]] - Table1[[#This Row],[Net Sales Target]]</f>
        <v>-26380709</v>
      </c>
      <c r="Q468" s="7" t="str">
        <f>IF(Table1[[#This Row],[Profit]] &gt; 0, "Profit", "Loss")</f>
        <v>Profit</v>
      </c>
      <c r="R468" s="9">
        <f>Table1[[#This Row],[Salary Cost]]/Table1[[#This Row],[Net Sales Actual]]</f>
        <v>0.11907136626703733</v>
      </c>
      <c r="S468" s="9" t="str">
        <f>IF(Table1[[#This Row],[Salary Ratio]] &lt; 0.15, "Efficient",
 IF(Table1[[#This Row],[Salary Ratio]] &lt;= 0.25, "Needs Attention",
 "Too High"))</f>
        <v>Efficient</v>
      </c>
      <c r="T468" s="9">
        <f>Table1[[#This Row],[Profit (EBIT)]]/Table1[[#This Row],[Net Sales Actual]]</f>
        <v>1.6259078625774259E-2</v>
      </c>
      <c r="U468" s="7" t="str">
        <f>IF(Table1[[#This Row],[Profit Ratio]] &gt; 0.15, "Healthy",
 IF(Table1[[#This Row],[Profit Ratio]] &gt;= 0.05, "Moderate",
 "Low"))</f>
        <v>Low</v>
      </c>
      <c r="V468" s="7">
        <f ca="1">DATEDIF(Table1[[#This Row],[Store Open Date]], TODAY(), "d")</f>
        <v>477</v>
      </c>
      <c r="W468" s="7">
        <f ca="1">INT(Table1[[#This Row],[Store Age (Days)]] / 30)</f>
        <v>15</v>
      </c>
      <c r="X468" s="7" t="str">
        <f ca="1">IF(Table1[[#This Row],[Store Age (Months)]] &lt; 12, "&lt;12",
 IF(Table1[[#This Row],[Store Age (Months)]] &lt; 24, "12–24",
 "&gt;24"))</f>
        <v>12–24</v>
      </c>
    </row>
    <row r="469" spans="1:24" x14ac:dyDescent="0.2">
      <c r="A469" s="4">
        <v>2</v>
      </c>
      <c r="B469" s="4" t="str">
        <f t="shared" si="7"/>
        <v>February</v>
      </c>
      <c r="C469" s="1" t="s">
        <v>35</v>
      </c>
      <c r="D469" s="1" t="s">
        <v>955</v>
      </c>
      <c r="E469" s="1" t="s">
        <v>476</v>
      </c>
      <c r="F469" s="1" t="s">
        <v>895</v>
      </c>
      <c r="G469" s="1" t="s">
        <v>922</v>
      </c>
      <c r="H469" s="6">
        <v>45334</v>
      </c>
      <c r="I469" s="7">
        <v>95734397</v>
      </c>
      <c r="J469" s="7">
        <v>86038079</v>
      </c>
      <c r="K469" s="7">
        <v>13067857</v>
      </c>
      <c r="L469" s="7">
        <v>12725782</v>
      </c>
      <c r="M469" s="7">
        <f>Table1[[#This Row],[Profit (EBIT)]] * (1 - 11%)</f>
        <v>11325945.98</v>
      </c>
      <c r="N469" s="9">
        <f>Table1[[#This Row],[Net Sales Actual]]/Table1[[#This Row],[Net Sales Target]]*100%</f>
        <v>0.89871646655903625</v>
      </c>
      <c r="O469" s="9" t="str">
        <f>IF(Table1[[#This Row],[% Achievement]]&gt;=100%, "Achieved",
 IF(Table1[[#This Row],[% Achievement]]&gt;=50%, "Almost Achieve",
 IF(Table1[[#This Row],[% Achievement]]&gt;=0, "Needs Improvement",
 "Bad")))</f>
        <v>Almost Achieve</v>
      </c>
      <c r="P469" s="7">
        <f>Table1[[#This Row],[Net Sales Actual]] - Table1[[#This Row],[Net Sales Target]]</f>
        <v>-9696318</v>
      </c>
      <c r="Q469" s="7" t="str">
        <f>IF(Table1[[#This Row],[Profit]] &gt; 0, "Profit", "Loss")</f>
        <v>Profit</v>
      </c>
      <c r="R469" s="9">
        <f>Table1[[#This Row],[Salary Cost]]/Table1[[#This Row],[Net Sales Actual]]</f>
        <v>0.15188457427088767</v>
      </c>
      <c r="S469" s="9" t="str">
        <f>IF(Table1[[#This Row],[Salary Ratio]] &lt; 0.15, "Efficient",
 IF(Table1[[#This Row],[Salary Ratio]] &lt;= 0.25, "Needs Attention",
 "Too High"))</f>
        <v>Needs Attention</v>
      </c>
      <c r="T469" s="9">
        <f>Table1[[#This Row],[Profit (EBIT)]]/Table1[[#This Row],[Net Sales Actual]]</f>
        <v>0.14790871841757416</v>
      </c>
      <c r="U469" s="7" t="str">
        <f>IF(Table1[[#This Row],[Profit Ratio]] &gt; 0.15, "Healthy",
 IF(Table1[[#This Row],[Profit Ratio]] &gt;= 0.05, "Moderate",
 "Low"))</f>
        <v>Moderate</v>
      </c>
      <c r="V469" s="7">
        <f ca="1">DATEDIF(Table1[[#This Row],[Store Open Date]], TODAY(), "d")</f>
        <v>598</v>
      </c>
      <c r="W469" s="7">
        <f ca="1">INT(Table1[[#This Row],[Store Age (Days)]] / 30)</f>
        <v>19</v>
      </c>
      <c r="X469" s="7" t="str">
        <f ca="1">IF(Table1[[#This Row],[Store Age (Months)]] &lt; 12, "&lt;12",
 IF(Table1[[#This Row],[Store Age (Months)]] &lt; 24, "12–24",
 "&gt;24"))</f>
        <v>12–24</v>
      </c>
    </row>
    <row r="470" spans="1:24" x14ac:dyDescent="0.2">
      <c r="A470" s="4">
        <v>2</v>
      </c>
      <c r="B470" s="4" t="str">
        <f t="shared" si="7"/>
        <v>February</v>
      </c>
      <c r="C470" s="1" t="s">
        <v>36</v>
      </c>
      <c r="D470" s="1" t="s">
        <v>956</v>
      </c>
      <c r="E470" s="1" t="s">
        <v>477</v>
      </c>
      <c r="F470" s="1" t="s">
        <v>896</v>
      </c>
      <c r="G470" s="1" t="s">
        <v>923</v>
      </c>
      <c r="H470" s="6">
        <v>44897</v>
      </c>
      <c r="I470" s="7">
        <v>129056251</v>
      </c>
      <c r="J470" s="7">
        <v>156227291</v>
      </c>
      <c r="K470" s="7">
        <v>23793105</v>
      </c>
      <c r="L470" s="7">
        <v>-1415886</v>
      </c>
      <c r="M470" s="7">
        <f>Table1[[#This Row],[Profit (EBIT)]] * (1 - 11%)</f>
        <v>-1260138.54</v>
      </c>
      <c r="N470" s="9">
        <f>Table1[[#This Row],[Net Sales Actual]]/Table1[[#This Row],[Net Sales Target]]*100%</f>
        <v>1.2105364117542823</v>
      </c>
      <c r="O470" s="9" t="str">
        <f>IF(Table1[[#This Row],[% Achievement]]&gt;=100%, "Achieved",
 IF(Table1[[#This Row],[% Achievement]]&gt;=50%, "Almost Achieve",
 IF(Table1[[#This Row],[% Achievement]]&gt;=0, "Needs Improvement",
 "Bad")))</f>
        <v>Achieved</v>
      </c>
      <c r="P470" s="7">
        <f>Table1[[#This Row],[Net Sales Actual]] - Table1[[#This Row],[Net Sales Target]]</f>
        <v>27171040</v>
      </c>
      <c r="Q470" s="7" t="str">
        <f>IF(Table1[[#This Row],[Profit]] &gt; 0, "Profit", "Loss")</f>
        <v>Loss</v>
      </c>
      <c r="R470" s="9">
        <f>Table1[[#This Row],[Salary Cost]]/Table1[[#This Row],[Net Sales Actual]]</f>
        <v>0.15229800662676793</v>
      </c>
      <c r="S470" s="9" t="str">
        <f>IF(Table1[[#This Row],[Salary Ratio]] &lt; 0.15, "Efficient",
 IF(Table1[[#This Row],[Salary Ratio]] &lt;= 0.25, "Needs Attention",
 "Too High"))</f>
        <v>Needs Attention</v>
      </c>
      <c r="T470" s="9">
        <f>Table1[[#This Row],[Profit (EBIT)]]/Table1[[#This Row],[Net Sales Actual]]</f>
        <v>-9.0629875928655776E-3</v>
      </c>
      <c r="U470" s="7" t="str">
        <f>IF(Table1[[#This Row],[Profit Ratio]] &gt; 0.15, "Healthy",
 IF(Table1[[#This Row],[Profit Ratio]] &gt;= 0.05, "Moderate",
 "Low"))</f>
        <v>Low</v>
      </c>
      <c r="V470" s="7">
        <f ca="1">DATEDIF(Table1[[#This Row],[Store Open Date]], TODAY(), "d")</f>
        <v>1035</v>
      </c>
      <c r="W470" s="7">
        <f ca="1">INT(Table1[[#This Row],[Store Age (Days)]] / 30)</f>
        <v>34</v>
      </c>
      <c r="X470" s="7" t="str">
        <f ca="1">IF(Table1[[#This Row],[Store Age (Months)]] &lt; 12, "&lt;12",
 IF(Table1[[#This Row],[Store Age (Months)]] &lt; 24, "12–24",
 "&gt;24"))</f>
        <v>&gt;24</v>
      </c>
    </row>
    <row r="471" spans="1:24" x14ac:dyDescent="0.2">
      <c r="A471" s="4">
        <v>2</v>
      </c>
      <c r="B471" s="4" t="str">
        <f t="shared" si="7"/>
        <v>February</v>
      </c>
      <c r="C471" s="1" t="s">
        <v>37</v>
      </c>
      <c r="D471" s="1" t="s">
        <v>957</v>
      </c>
      <c r="E471" s="1" t="s">
        <v>478</v>
      </c>
      <c r="F471" s="1" t="s">
        <v>896</v>
      </c>
      <c r="G471" s="1" t="s">
        <v>923</v>
      </c>
      <c r="H471" s="6">
        <v>44988</v>
      </c>
      <c r="I471" s="7">
        <v>135627835</v>
      </c>
      <c r="J471" s="7">
        <v>114641267</v>
      </c>
      <c r="K471" s="7">
        <v>18918358</v>
      </c>
      <c r="L471" s="7">
        <v>-3923243</v>
      </c>
      <c r="M471" s="7">
        <f>Table1[[#This Row],[Profit (EBIT)]] * (1 - 11%)</f>
        <v>-3491686.27</v>
      </c>
      <c r="N471" s="9">
        <f>Table1[[#This Row],[Net Sales Actual]]/Table1[[#This Row],[Net Sales Target]]*100%</f>
        <v>0.84526356260129054</v>
      </c>
      <c r="O471" s="9" t="str">
        <f>IF(Table1[[#This Row],[% Achievement]]&gt;=100%, "Achieved",
 IF(Table1[[#This Row],[% Achievement]]&gt;=50%, "Almost Achieve",
 IF(Table1[[#This Row],[% Achievement]]&gt;=0, "Needs Improvement",
 "Bad")))</f>
        <v>Almost Achieve</v>
      </c>
      <c r="P471" s="7">
        <f>Table1[[#This Row],[Net Sales Actual]] - Table1[[#This Row],[Net Sales Target]]</f>
        <v>-20986568</v>
      </c>
      <c r="Q471" s="7" t="str">
        <f>IF(Table1[[#This Row],[Profit]] &gt; 0, "Profit", "Loss")</f>
        <v>Loss</v>
      </c>
      <c r="R471" s="9">
        <f>Table1[[#This Row],[Salary Cost]]/Table1[[#This Row],[Net Sales Actual]]</f>
        <v>0.16502223409655792</v>
      </c>
      <c r="S471" s="9" t="str">
        <f>IF(Table1[[#This Row],[Salary Ratio]] &lt; 0.15, "Efficient",
 IF(Table1[[#This Row],[Salary Ratio]] &lt;= 0.25, "Needs Attention",
 "Too High"))</f>
        <v>Needs Attention</v>
      </c>
      <c r="T471" s="9">
        <f>Table1[[#This Row],[Profit (EBIT)]]/Table1[[#This Row],[Net Sales Actual]]</f>
        <v>-3.4221908939649104E-2</v>
      </c>
      <c r="U471" s="7" t="str">
        <f>IF(Table1[[#This Row],[Profit Ratio]] &gt; 0.15, "Healthy",
 IF(Table1[[#This Row],[Profit Ratio]] &gt;= 0.05, "Moderate",
 "Low"))</f>
        <v>Low</v>
      </c>
      <c r="V471" s="7">
        <f ca="1">DATEDIF(Table1[[#This Row],[Store Open Date]], TODAY(), "d")</f>
        <v>944</v>
      </c>
      <c r="W471" s="7">
        <f ca="1">INT(Table1[[#This Row],[Store Age (Days)]] / 30)</f>
        <v>31</v>
      </c>
      <c r="X471" s="7" t="str">
        <f ca="1">IF(Table1[[#This Row],[Store Age (Months)]] &lt; 12, "&lt;12",
 IF(Table1[[#This Row],[Store Age (Months)]] &lt; 24, "12–24",
 "&gt;24"))</f>
        <v>&gt;24</v>
      </c>
    </row>
    <row r="472" spans="1:24" x14ac:dyDescent="0.2">
      <c r="A472" s="4">
        <v>2</v>
      </c>
      <c r="B472" s="4" t="str">
        <f t="shared" si="7"/>
        <v>February</v>
      </c>
      <c r="C472" s="1" t="s">
        <v>38</v>
      </c>
      <c r="D472" s="1" t="s">
        <v>958</v>
      </c>
      <c r="E472" s="1" t="s">
        <v>479</v>
      </c>
      <c r="F472" s="1" t="s">
        <v>896</v>
      </c>
      <c r="G472" s="1" t="s">
        <v>923</v>
      </c>
      <c r="H472" s="6">
        <v>45107</v>
      </c>
      <c r="I472" s="7">
        <v>178212993</v>
      </c>
      <c r="J472" s="7">
        <v>195567078</v>
      </c>
      <c r="K472" s="7">
        <v>28033430</v>
      </c>
      <c r="L472" s="7">
        <v>22521707</v>
      </c>
      <c r="M472" s="7">
        <f>Table1[[#This Row],[Profit (EBIT)]] * (1 - 11%)</f>
        <v>20044319.23</v>
      </c>
      <c r="N472" s="9">
        <f>Table1[[#This Row],[Net Sales Actual]]/Table1[[#This Row],[Net Sales Target]]*100%</f>
        <v>1.0973783376164947</v>
      </c>
      <c r="O472" s="9" t="str">
        <f>IF(Table1[[#This Row],[% Achievement]]&gt;=100%, "Achieved",
 IF(Table1[[#This Row],[% Achievement]]&gt;=50%, "Almost Achieve",
 IF(Table1[[#This Row],[% Achievement]]&gt;=0, "Needs Improvement",
 "Bad")))</f>
        <v>Achieved</v>
      </c>
      <c r="P472" s="7">
        <f>Table1[[#This Row],[Net Sales Actual]] - Table1[[#This Row],[Net Sales Target]]</f>
        <v>17354085</v>
      </c>
      <c r="Q472" s="7" t="str">
        <f>IF(Table1[[#This Row],[Profit]] &gt; 0, "Profit", "Loss")</f>
        <v>Profit</v>
      </c>
      <c r="R472" s="9">
        <f>Table1[[#This Row],[Salary Cost]]/Table1[[#This Row],[Net Sales Actual]]</f>
        <v>0.1433443209700152</v>
      </c>
      <c r="S472" s="9" t="str">
        <f>IF(Table1[[#This Row],[Salary Ratio]] &lt; 0.15, "Efficient",
 IF(Table1[[#This Row],[Salary Ratio]] &lt;= 0.25, "Needs Attention",
 "Too High"))</f>
        <v>Efficient</v>
      </c>
      <c r="T472" s="9">
        <f>Table1[[#This Row],[Profit (EBIT)]]/Table1[[#This Row],[Net Sales Actual]]</f>
        <v>0.11516103441500516</v>
      </c>
      <c r="U472" s="7" t="str">
        <f>IF(Table1[[#This Row],[Profit Ratio]] &gt; 0.15, "Healthy",
 IF(Table1[[#This Row],[Profit Ratio]] &gt;= 0.05, "Moderate",
 "Low"))</f>
        <v>Moderate</v>
      </c>
      <c r="V472" s="7">
        <f ca="1">DATEDIF(Table1[[#This Row],[Store Open Date]], TODAY(), "d")</f>
        <v>825</v>
      </c>
      <c r="W472" s="7">
        <f ca="1">INT(Table1[[#This Row],[Store Age (Days)]] / 30)</f>
        <v>27</v>
      </c>
      <c r="X472" s="7" t="str">
        <f ca="1">IF(Table1[[#This Row],[Store Age (Months)]] &lt; 12, "&lt;12",
 IF(Table1[[#This Row],[Store Age (Months)]] &lt; 24, "12–24",
 "&gt;24"))</f>
        <v>&gt;24</v>
      </c>
    </row>
    <row r="473" spans="1:24" x14ac:dyDescent="0.2">
      <c r="A473" s="4">
        <v>2</v>
      </c>
      <c r="B473" s="4" t="str">
        <f t="shared" si="7"/>
        <v>February</v>
      </c>
      <c r="C473" s="1" t="s">
        <v>39</v>
      </c>
      <c r="D473" s="1" t="s">
        <v>959</v>
      </c>
      <c r="E473" s="1" t="s">
        <v>480</v>
      </c>
      <c r="F473" s="1" t="s">
        <v>896</v>
      </c>
      <c r="G473" s="1" t="s">
        <v>923</v>
      </c>
      <c r="H473" s="6">
        <v>45029</v>
      </c>
      <c r="I473" s="7">
        <v>166376620</v>
      </c>
      <c r="J473" s="7">
        <v>185252270</v>
      </c>
      <c r="K473" s="7">
        <v>30261512</v>
      </c>
      <c r="L473" s="7">
        <v>25381162</v>
      </c>
      <c r="M473" s="7">
        <f>Table1[[#This Row],[Profit (EBIT)]] * (1 - 11%)</f>
        <v>22589234.18</v>
      </c>
      <c r="N473" s="9">
        <f>Table1[[#This Row],[Net Sales Actual]]/Table1[[#This Row],[Net Sales Target]]*100%</f>
        <v>1.113451337092916</v>
      </c>
      <c r="O473" s="9" t="str">
        <f>IF(Table1[[#This Row],[% Achievement]]&gt;=100%, "Achieved",
 IF(Table1[[#This Row],[% Achievement]]&gt;=50%, "Almost Achieve",
 IF(Table1[[#This Row],[% Achievement]]&gt;=0, "Needs Improvement",
 "Bad")))</f>
        <v>Achieved</v>
      </c>
      <c r="P473" s="7">
        <f>Table1[[#This Row],[Net Sales Actual]] - Table1[[#This Row],[Net Sales Target]]</f>
        <v>18875650</v>
      </c>
      <c r="Q473" s="7" t="str">
        <f>IF(Table1[[#This Row],[Profit]] &gt; 0, "Profit", "Loss")</f>
        <v>Profit</v>
      </c>
      <c r="R473" s="9">
        <f>Table1[[#This Row],[Salary Cost]]/Table1[[#This Row],[Net Sales Actual]]</f>
        <v>0.16335298887295685</v>
      </c>
      <c r="S473" s="9" t="str">
        <f>IF(Table1[[#This Row],[Salary Ratio]] &lt; 0.15, "Efficient",
 IF(Table1[[#This Row],[Salary Ratio]] &lt;= 0.25, "Needs Attention",
 "Too High"))</f>
        <v>Needs Attention</v>
      </c>
      <c r="T473" s="9">
        <f>Table1[[#This Row],[Profit (EBIT)]]/Table1[[#This Row],[Net Sales Actual]]</f>
        <v>0.13700864232324927</v>
      </c>
      <c r="U473" s="7" t="str">
        <f>IF(Table1[[#This Row],[Profit Ratio]] &gt; 0.15, "Healthy",
 IF(Table1[[#This Row],[Profit Ratio]] &gt;= 0.05, "Moderate",
 "Low"))</f>
        <v>Moderate</v>
      </c>
      <c r="V473" s="7">
        <f ca="1">DATEDIF(Table1[[#This Row],[Store Open Date]], TODAY(), "d")</f>
        <v>903</v>
      </c>
      <c r="W473" s="7">
        <f ca="1">INT(Table1[[#This Row],[Store Age (Days)]] / 30)</f>
        <v>30</v>
      </c>
      <c r="X473" s="7" t="str">
        <f ca="1">IF(Table1[[#This Row],[Store Age (Months)]] &lt; 12, "&lt;12",
 IF(Table1[[#This Row],[Store Age (Months)]] &lt; 24, "12–24",
 "&gt;24"))</f>
        <v>&gt;24</v>
      </c>
    </row>
    <row r="474" spans="1:24" x14ac:dyDescent="0.2">
      <c r="A474" s="4">
        <v>2</v>
      </c>
      <c r="B474" s="4" t="str">
        <f t="shared" si="7"/>
        <v>February</v>
      </c>
      <c r="C474" s="1" t="s">
        <v>40</v>
      </c>
      <c r="D474" s="1" t="s">
        <v>960</v>
      </c>
      <c r="E474" s="1" t="s">
        <v>481</v>
      </c>
      <c r="F474" s="1" t="s">
        <v>896</v>
      </c>
      <c r="G474" s="1" t="s">
        <v>923</v>
      </c>
      <c r="H474" s="6">
        <v>45033</v>
      </c>
      <c r="I474" s="7">
        <v>73827803</v>
      </c>
      <c r="J474" s="7">
        <v>82219995</v>
      </c>
      <c r="K474" s="7">
        <v>11749253</v>
      </c>
      <c r="L474" s="7">
        <v>472098</v>
      </c>
      <c r="M474" s="7">
        <f>Table1[[#This Row],[Profit (EBIT)]] * (1 - 11%)</f>
        <v>420167.22000000003</v>
      </c>
      <c r="N474" s="9">
        <f>Table1[[#This Row],[Net Sales Actual]]/Table1[[#This Row],[Net Sales Target]]*100%</f>
        <v>1.1136725144049051</v>
      </c>
      <c r="O474" s="9" t="str">
        <f>IF(Table1[[#This Row],[% Achievement]]&gt;=100%, "Achieved",
 IF(Table1[[#This Row],[% Achievement]]&gt;=50%, "Almost Achieve",
 IF(Table1[[#This Row],[% Achievement]]&gt;=0, "Needs Improvement",
 "Bad")))</f>
        <v>Achieved</v>
      </c>
      <c r="P474" s="7">
        <f>Table1[[#This Row],[Net Sales Actual]] - Table1[[#This Row],[Net Sales Target]]</f>
        <v>8392192</v>
      </c>
      <c r="Q474" s="7" t="str">
        <f>IF(Table1[[#This Row],[Profit]] &gt; 0, "Profit", "Loss")</f>
        <v>Profit</v>
      </c>
      <c r="R474" s="9">
        <f>Table1[[#This Row],[Salary Cost]]/Table1[[#This Row],[Net Sales Actual]]</f>
        <v>0.14290019112747454</v>
      </c>
      <c r="S474" s="9" t="str">
        <f>IF(Table1[[#This Row],[Salary Ratio]] &lt; 0.15, "Efficient",
 IF(Table1[[#This Row],[Salary Ratio]] &lt;= 0.25, "Needs Attention",
 "Too High"))</f>
        <v>Efficient</v>
      </c>
      <c r="T474" s="9">
        <f>Table1[[#This Row],[Profit (EBIT)]]/Table1[[#This Row],[Net Sales Actual]]</f>
        <v>5.7418879677625864E-3</v>
      </c>
      <c r="U474" s="7" t="str">
        <f>IF(Table1[[#This Row],[Profit Ratio]] &gt; 0.15, "Healthy",
 IF(Table1[[#This Row],[Profit Ratio]] &gt;= 0.05, "Moderate",
 "Low"))</f>
        <v>Low</v>
      </c>
      <c r="V474" s="7">
        <f ca="1">DATEDIF(Table1[[#This Row],[Store Open Date]], TODAY(), "d")</f>
        <v>899</v>
      </c>
      <c r="W474" s="7">
        <f ca="1">INT(Table1[[#This Row],[Store Age (Days)]] / 30)</f>
        <v>29</v>
      </c>
      <c r="X474" s="7" t="str">
        <f ca="1">IF(Table1[[#This Row],[Store Age (Months)]] &lt; 12, "&lt;12",
 IF(Table1[[#This Row],[Store Age (Months)]] &lt; 24, "12–24",
 "&gt;24"))</f>
        <v>&gt;24</v>
      </c>
    </row>
    <row r="475" spans="1:24" x14ac:dyDescent="0.2">
      <c r="A475" s="4">
        <v>2</v>
      </c>
      <c r="B475" s="4" t="str">
        <f t="shared" si="7"/>
        <v>February</v>
      </c>
      <c r="C475" s="1" t="s">
        <v>41</v>
      </c>
      <c r="D475" s="1" t="s">
        <v>961</v>
      </c>
      <c r="E475" s="1" t="s">
        <v>482</v>
      </c>
      <c r="F475" s="1" t="s">
        <v>896</v>
      </c>
      <c r="G475" s="1" t="s">
        <v>923</v>
      </c>
      <c r="H475" s="6">
        <v>45123</v>
      </c>
      <c r="I475" s="7">
        <v>120915274</v>
      </c>
      <c r="J475" s="7">
        <v>136785535</v>
      </c>
      <c r="K475" s="7">
        <v>15906498</v>
      </c>
      <c r="L475" s="7">
        <v>13008626</v>
      </c>
      <c r="M475" s="7">
        <f>Table1[[#This Row],[Profit (EBIT)]] * (1 - 11%)</f>
        <v>11577677.140000001</v>
      </c>
      <c r="N475" s="9">
        <f>Table1[[#This Row],[Net Sales Actual]]/Table1[[#This Row],[Net Sales Target]]*100%</f>
        <v>1.131251085780941</v>
      </c>
      <c r="O475" s="9" t="str">
        <f>IF(Table1[[#This Row],[% Achievement]]&gt;=100%, "Achieved",
 IF(Table1[[#This Row],[% Achievement]]&gt;=50%, "Almost Achieve",
 IF(Table1[[#This Row],[% Achievement]]&gt;=0, "Needs Improvement",
 "Bad")))</f>
        <v>Achieved</v>
      </c>
      <c r="P475" s="7">
        <f>Table1[[#This Row],[Net Sales Actual]] - Table1[[#This Row],[Net Sales Target]]</f>
        <v>15870261</v>
      </c>
      <c r="Q475" s="7" t="str">
        <f>IF(Table1[[#This Row],[Profit]] &gt; 0, "Profit", "Loss")</f>
        <v>Profit</v>
      </c>
      <c r="R475" s="9">
        <f>Table1[[#This Row],[Salary Cost]]/Table1[[#This Row],[Net Sales Actual]]</f>
        <v>0.11628786625720329</v>
      </c>
      <c r="S475" s="9" t="str">
        <f>IF(Table1[[#This Row],[Salary Ratio]] &lt; 0.15, "Efficient",
 IF(Table1[[#This Row],[Salary Ratio]] &lt;= 0.25, "Needs Attention",
 "Too High"))</f>
        <v>Efficient</v>
      </c>
      <c r="T475" s="9">
        <f>Table1[[#This Row],[Profit (EBIT)]]/Table1[[#This Row],[Net Sales Actual]]</f>
        <v>9.5102351282977393E-2</v>
      </c>
      <c r="U475" s="7" t="str">
        <f>IF(Table1[[#This Row],[Profit Ratio]] &gt; 0.15, "Healthy",
 IF(Table1[[#This Row],[Profit Ratio]] &gt;= 0.05, "Moderate",
 "Low"))</f>
        <v>Moderate</v>
      </c>
      <c r="V475" s="7">
        <f ca="1">DATEDIF(Table1[[#This Row],[Store Open Date]], TODAY(), "d")</f>
        <v>809</v>
      </c>
      <c r="W475" s="7">
        <f ca="1">INT(Table1[[#This Row],[Store Age (Days)]] / 30)</f>
        <v>26</v>
      </c>
      <c r="X475" s="7" t="str">
        <f ca="1">IF(Table1[[#This Row],[Store Age (Months)]] &lt; 12, "&lt;12",
 IF(Table1[[#This Row],[Store Age (Months)]] &lt; 24, "12–24",
 "&gt;24"))</f>
        <v>&gt;24</v>
      </c>
    </row>
    <row r="476" spans="1:24" x14ac:dyDescent="0.2">
      <c r="A476" s="4">
        <v>2</v>
      </c>
      <c r="B476" s="4" t="str">
        <f t="shared" si="7"/>
        <v>February</v>
      </c>
      <c r="C476" s="1" t="s">
        <v>42</v>
      </c>
      <c r="D476" s="1" t="s">
        <v>962</v>
      </c>
      <c r="E476" s="1" t="s">
        <v>483</v>
      </c>
      <c r="F476" s="1" t="s">
        <v>896</v>
      </c>
      <c r="G476" s="1" t="s">
        <v>923</v>
      </c>
      <c r="H476" s="6">
        <v>45090</v>
      </c>
      <c r="I476" s="7">
        <v>238902753</v>
      </c>
      <c r="J476" s="7">
        <v>232765515</v>
      </c>
      <c r="K476" s="7">
        <v>22262718</v>
      </c>
      <c r="L476" s="7">
        <v>-20020711</v>
      </c>
      <c r="M476" s="7">
        <f>Table1[[#This Row],[Profit (EBIT)]] * (1 - 11%)</f>
        <v>-17818432.789999999</v>
      </c>
      <c r="N476" s="9">
        <f>Table1[[#This Row],[Net Sales Actual]]/Table1[[#This Row],[Net Sales Target]]*100%</f>
        <v>0.9743107271769279</v>
      </c>
      <c r="O476" s="9" t="str">
        <f>IF(Table1[[#This Row],[% Achievement]]&gt;=100%, "Achieved",
 IF(Table1[[#This Row],[% Achievement]]&gt;=50%, "Almost Achieve",
 IF(Table1[[#This Row],[% Achievement]]&gt;=0, "Needs Improvement",
 "Bad")))</f>
        <v>Almost Achieve</v>
      </c>
      <c r="P476" s="7">
        <f>Table1[[#This Row],[Net Sales Actual]] - Table1[[#This Row],[Net Sales Target]]</f>
        <v>-6137238</v>
      </c>
      <c r="Q476" s="7" t="str">
        <f>IF(Table1[[#This Row],[Profit]] &gt; 0, "Profit", "Loss")</f>
        <v>Loss</v>
      </c>
      <c r="R476" s="9">
        <f>Table1[[#This Row],[Salary Cost]]/Table1[[#This Row],[Net Sales Actual]]</f>
        <v>9.5644399901763794E-2</v>
      </c>
      <c r="S476" s="9" t="str">
        <f>IF(Table1[[#This Row],[Salary Ratio]] &lt; 0.15, "Efficient",
 IF(Table1[[#This Row],[Salary Ratio]] &lt;= 0.25, "Needs Attention",
 "Too High"))</f>
        <v>Efficient</v>
      </c>
      <c r="T476" s="9">
        <f>Table1[[#This Row],[Profit (EBIT)]]/Table1[[#This Row],[Net Sales Actual]]</f>
        <v>-8.6012358832449898E-2</v>
      </c>
      <c r="U476" s="7" t="str">
        <f>IF(Table1[[#This Row],[Profit Ratio]] &gt; 0.15, "Healthy",
 IF(Table1[[#This Row],[Profit Ratio]] &gt;= 0.05, "Moderate",
 "Low"))</f>
        <v>Low</v>
      </c>
      <c r="V476" s="7">
        <f ca="1">DATEDIF(Table1[[#This Row],[Store Open Date]], TODAY(), "d")</f>
        <v>842</v>
      </c>
      <c r="W476" s="7">
        <f ca="1">INT(Table1[[#This Row],[Store Age (Days)]] / 30)</f>
        <v>28</v>
      </c>
      <c r="X476" s="7" t="str">
        <f ca="1">IF(Table1[[#This Row],[Store Age (Months)]] &lt; 12, "&lt;12",
 IF(Table1[[#This Row],[Store Age (Months)]] &lt; 24, "12–24",
 "&gt;24"))</f>
        <v>&gt;24</v>
      </c>
    </row>
    <row r="477" spans="1:24" x14ac:dyDescent="0.2">
      <c r="A477" s="4">
        <v>2</v>
      </c>
      <c r="B477" s="4" t="str">
        <f t="shared" si="7"/>
        <v>February</v>
      </c>
      <c r="C477" s="1" t="s">
        <v>43</v>
      </c>
      <c r="D477" s="1" t="s">
        <v>963</v>
      </c>
      <c r="E477" s="1" t="s">
        <v>484</v>
      </c>
      <c r="F477" s="1" t="s">
        <v>896</v>
      </c>
      <c r="G477" s="1" t="s">
        <v>923</v>
      </c>
      <c r="H477" s="6">
        <v>45103</v>
      </c>
      <c r="I477" s="7">
        <v>115026417</v>
      </c>
      <c r="J477" s="7">
        <v>80214915</v>
      </c>
      <c r="K477" s="7">
        <v>12679074</v>
      </c>
      <c r="L477" s="7">
        <v>3134546</v>
      </c>
      <c r="M477" s="7">
        <f>Table1[[#This Row],[Profit (EBIT)]] * (1 - 11%)</f>
        <v>2789745.94</v>
      </c>
      <c r="N477" s="9">
        <f>Table1[[#This Row],[Net Sales Actual]]/Table1[[#This Row],[Net Sales Target]]*100%</f>
        <v>0.69736080712659254</v>
      </c>
      <c r="O477" s="9" t="str">
        <f>IF(Table1[[#This Row],[% Achievement]]&gt;=100%, "Achieved",
 IF(Table1[[#This Row],[% Achievement]]&gt;=50%, "Almost Achieve",
 IF(Table1[[#This Row],[% Achievement]]&gt;=0, "Needs Improvement",
 "Bad")))</f>
        <v>Almost Achieve</v>
      </c>
      <c r="P477" s="7">
        <f>Table1[[#This Row],[Net Sales Actual]] - Table1[[#This Row],[Net Sales Target]]</f>
        <v>-34811502</v>
      </c>
      <c r="Q477" s="7" t="str">
        <f>IF(Table1[[#This Row],[Profit]] &gt; 0, "Profit", "Loss")</f>
        <v>Profit</v>
      </c>
      <c r="R477" s="9">
        <f>Table1[[#This Row],[Salary Cost]]/Table1[[#This Row],[Net Sales Actual]]</f>
        <v>0.15806379648971766</v>
      </c>
      <c r="S477" s="9" t="str">
        <f>IF(Table1[[#This Row],[Salary Ratio]] &lt; 0.15, "Efficient",
 IF(Table1[[#This Row],[Salary Ratio]] &lt;= 0.25, "Needs Attention",
 "Too High"))</f>
        <v>Needs Attention</v>
      </c>
      <c r="T477" s="9">
        <f>Table1[[#This Row],[Profit (EBIT)]]/Table1[[#This Row],[Net Sales Actual]]</f>
        <v>3.9076847491517006E-2</v>
      </c>
      <c r="U477" s="7" t="str">
        <f>IF(Table1[[#This Row],[Profit Ratio]] &gt; 0.15, "Healthy",
 IF(Table1[[#This Row],[Profit Ratio]] &gt;= 0.05, "Moderate",
 "Low"))</f>
        <v>Low</v>
      </c>
      <c r="V477" s="7">
        <f ca="1">DATEDIF(Table1[[#This Row],[Store Open Date]], TODAY(), "d")</f>
        <v>829</v>
      </c>
      <c r="W477" s="7">
        <f ca="1">INT(Table1[[#This Row],[Store Age (Days)]] / 30)</f>
        <v>27</v>
      </c>
      <c r="X477" s="7" t="str">
        <f ca="1">IF(Table1[[#This Row],[Store Age (Months)]] &lt; 12, "&lt;12",
 IF(Table1[[#This Row],[Store Age (Months)]] &lt; 24, "12–24",
 "&gt;24"))</f>
        <v>&gt;24</v>
      </c>
    </row>
    <row r="478" spans="1:24" x14ac:dyDescent="0.2">
      <c r="A478" s="4">
        <v>2</v>
      </c>
      <c r="B478" s="4" t="str">
        <f t="shared" si="7"/>
        <v>February</v>
      </c>
      <c r="C478" s="1" t="s">
        <v>44</v>
      </c>
      <c r="D478" s="1" t="s">
        <v>964</v>
      </c>
      <c r="E478" s="1" t="s">
        <v>485</v>
      </c>
      <c r="F478" s="1" t="s">
        <v>896</v>
      </c>
      <c r="G478" s="1" t="s">
        <v>923</v>
      </c>
      <c r="H478" s="6">
        <v>45122</v>
      </c>
      <c r="I478" s="7">
        <v>126440342</v>
      </c>
      <c r="J478" s="7">
        <v>154944620</v>
      </c>
      <c r="K478" s="7">
        <v>15488006</v>
      </c>
      <c r="L478" s="7">
        <v>18830605</v>
      </c>
      <c r="M478" s="7">
        <f>Table1[[#This Row],[Profit (EBIT)]] * (1 - 11%)</f>
        <v>16759238.450000001</v>
      </c>
      <c r="N478" s="9">
        <f>Table1[[#This Row],[Net Sales Actual]]/Table1[[#This Row],[Net Sales Target]]*100%</f>
        <v>1.2254365778289338</v>
      </c>
      <c r="O478" s="9" t="str">
        <f>IF(Table1[[#This Row],[% Achievement]]&gt;=100%, "Achieved",
 IF(Table1[[#This Row],[% Achievement]]&gt;=50%, "Almost Achieve",
 IF(Table1[[#This Row],[% Achievement]]&gt;=0, "Needs Improvement",
 "Bad")))</f>
        <v>Achieved</v>
      </c>
      <c r="P478" s="7">
        <f>Table1[[#This Row],[Net Sales Actual]] - Table1[[#This Row],[Net Sales Target]]</f>
        <v>28504278</v>
      </c>
      <c r="Q478" s="7" t="str">
        <f>IF(Table1[[#This Row],[Profit]] &gt; 0, "Profit", "Loss")</f>
        <v>Profit</v>
      </c>
      <c r="R478" s="9">
        <f>Table1[[#This Row],[Salary Cost]]/Table1[[#This Row],[Net Sales Actual]]</f>
        <v>9.9958333500059574E-2</v>
      </c>
      <c r="S478" s="9" t="str">
        <f>IF(Table1[[#This Row],[Salary Ratio]] &lt; 0.15, "Efficient",
 IF(Table1[[#This Row],[Salary Ratio]] &lt;= 0.25, "Needs Attention",
 "Too High"))</f>
        <v>Efficient</v>
      </c>
      <c r="T478" s="9">
        <f>Table1[[#This Row],[Profit (EBIT)]]/Table1[[#This Row],[Net Sales Actual]]</f>
        <v>0.1215311961138115</v>
      </c>
      <c r="U478" s="7" t="str">
        <f>IF(Table1[[#This Row],[Profit Ratio]] &gt; 0.15, "Healthy",
 IF(Table1[[#This Row],[Profit Ratio]] &gt;= 0.05, "Moderate",
 "Low"))</f>
        <v>Moderate</v>
      </c>
      <c r="V478" s="7">
        <f ca="1">DATEDIF(Table1[[#This Row],[Store Open Date]], TODAY(), "d")</f>
        <v>810</v>
      </c>
      <c r="W478" s="7">
        <f ca="1">INT(Table1[[#This Row],[Store Age (Days)]] / 30)</f>
        <v>27</v>
      </c>
      <c r="X478" s="7" t="str">
        <f ca="1">IF(Table1[[#This Row],[Store Age (Months)]] &lt; 12, "&lt;12",
 IF(Table1[[#This Row],[Store Age (Months)]] &lt; 24, "12–24",
 "&gt;24"))</f>
        <v>&gt;24</v>
      </c>
    </row>
    <row r="479" spans="1:24" x14ac:dyDescent="0.2">
      <c r="A479" s="4">
        <v>2</v>
      </c>
      <c r="B479" s="4" t="str">
        <f t="shared" si="7"/>
        <v>February</v>
      </c>
      <c r="C479" s="1" t="s">
        <v>45</v>
      </c>
      <c r="D479" s="1" t="s">
        <v>965</v>
      </c>
      <c r="E479" s="1" t="s">
        <v>486</v>
      </c>
      <c r="F479" s="1" t="s">
        <v>896</v>
      </c>
      <c r="G479" s="1" t="s">
        <v>923</v>
      </c>
      <c r="H479" s="6">
        <v>45129</v>
      </c>
      <c r="I479" s="7">
        <v>113535659</v>
      </c>
      <c r="J479" s="7">
        <v>83737299</v>
      </c>
      <c r="K479" s="7">
        <v>8484775</v>
      </c>
      <c r="L479" s="7">
        <v>-478141</v>
      </c>
      <c r="M479" s="7">
        <f>Table1[[#This Row],[Profit (EBIT)]] * (1 - 11%)</f>
        <v>-425545.49</v>
      </c>
      <c r="N479" s="9">
        <f>Table1[[#This Row],[Net Sales Actual]]/Table1[[#This Row],[Net Sales Target]]*100%</f>
        <v>0.73754184136985546</v>
      </c>
      <c r="O479" s="9" t="str">
        <f>IF(Table1[[#This Row],[% Achievement]]&gt;=100%, "Achieved",
 IF(Table1[[#This Row],[% Achievement]]&gt;=50%, "Almost Achieve",
 IF(Table1[[#This Row],[% Achievement]]&gt;=0, "Needs Improvement",
 "Bad")))</f>
        <v>Almost Achieve</v>
      </c>
      <c r="P479" s="7">
        <f>Table1[[#This Row],[Net Sales Actual]] - Table1[[#This Row],[Net Sales Target]]</f>
        <v>-29798360</v>
      </c>
      <c r="Q479" s="7" t="str">
        <f>IF(Table1[[#This Row],[Profit]] &gt; 0, "Profit", "Loss")</f>
        <v>Loss</v>
      </c>
      <c r="R479" s="9">
        <f>Table1[[#This Row],[Salary Cost]]/Table1[[#This Row],[Net Sales Actual]]</f>
        <v>0.10132611275173803</v>
      </c>
      <c r="S479" s="9" t="str">
        <f>IF(Table1[[#This Row],[Salary Ratio]] &lt; 0.15, "Efficient",
 IF(Table1[[#This Row],[Salary Ratio]] &lt;= 0.25, "Needs Attention",
 "Too High"))</f>
        <v>Efficient</v>
      </c>
      <c r="T479" s="9">
        <f>Table1[[#This Row],[Profit (EBIT)]]/Table1[[#This Row],[Net Sales Actual]]</f>
        <v>-5.7100122133148809E-3</v>
      </c>
      <c r="U479" s="7" t="str">
        <f>IF(Table1[[#This Row],[Profit Ratio]] &gt; 0.15, "Healthy",
 IF(Table1[[#This Row],[Profit Ratio]] &gt;= 0.05, "Moderate",
 "Low"))</f>
        <v>Low</v>
      </c>
      <c r="V479" s="7">
        <f ca="1">DATEDIF(Table1[[#This Row],[Store Open Date]], TODAY(), "d")</f>
        <v>803</v>
      </c>
      <c r="W479" s="7">
        <f ca="1">INT(Table1[[#This Row],[Store Age (Days)]] / 30)</f>
        <v>26</v>
      </c>
      <c r="X479" s="7" t="str">
        <f ca="1">IF(Table1[[#This Row],[Store Age (Months)]] &lt; 12, "&lt;12",
 IF(Table1[[#This Row],[Store Age (Months)]] &lt; 24, "12–24",
 "&gt;24"))</f>
        <v>&gt;24</v>
      </c>
    </row>
    <row r="480" spans="1:24" x14ac:dyDescent="0.2">
      <c r="A480" s="4">
        <v>2</v>
      </c>
      <c r="B480" s="4" t="str">
        <f t="shared" si="7"/>
        <v>February</v>
      </c>
      <c r="C480" s="1" t="s">
        <v>46</v>
      </c>
      <c r="D480" s="1" t="s">
        <v>966</v>
      </c>
      <c r="E480" s="1" t="s">
        <v>487</v>
      </c>
      <c r="F480" s="1" t="s">
        <v>896</v>
      </c>
      <c r="G480" s="1" t="s">
        <v>923</v>
      </c>
      <c r="H480" s="6">
        <v>45260</v>
      </c>
      <c r="I480" s="7">
        <v>112888976</v>
      </c>
      <c r="J480" s="7">
        <v>138765527</v>
      </c>
      <c r="K480" s="7">
        <v>24072060</v>
      </c>
      <c r="L480" s="7">
        <v>9912898</v>
      </c>
      <c r="M480" s="7">
        <f>Table1[[#This Row],[Profit (EBIT)]] * (1 - 11%)</f>
        <v>8822479.2200000007</v>
      </c>
      <c r="N480" s="9">
        <f>Table1[[#This Row],[Net Sales Actual]]/Table1[[#This Row],[Net Sales Target]]*100%</f>
        <v>1.229221239459201</v>
      </c>
      <c r="O480" s="9" t="str">
        <f>IF(Table1[[#This Row],[% Achievement]]&gt;=100%, "Achieved",
 IF(Table1[[#This Row],[% Achievement]]&gt;=50%, "Almost Achieve",
 IF(Table1[[#This Row],[% Achievement]]&gt;=0, "Needs Improvement",
 "Bad")))</f>
        <v>Achieved</v>
      </c>
      <c r="P480" s="7">
        <f>Table1[[#This Row],[Net Sales Actual]] - Table1[[#This Row],[Net Sales Target]]</f>
        <v>25876551</v>
      </c>
      <c r="Q480" s="7" t="str">
        <f>IF(Table1[[#This Row],[Profit]] &gt; 0, "Profit", "Loss")</f>
        <v>Profit</v>
      </c>
      <c r="R480" s="9">
        <f>Table1[[#This Row],[Salary Cost]]/Table1[[#This Row],[Net Sales Actual]]</f>
        <v>0.17347291161154169</v>
      </c>
      <c r="S480" s="9" t="str">
        <f>IF(Table1[[#This Row],[Salary Ratio]] &lt; 0.15, "Efficient",
 IF(Table1[[#This Row],[Salary Ratio]] &lt;= 0.25, "Needs Attention",
 "Too High"))</f>
        <v>Needs Attention</v>
      </c>
      <c r="T480" s="9">
        <f>Table1[[#This Row],[Profit (EBIT)]]/Table1[[#This Row],[Net Sales Actual]]</f>
        <v>7.1436315735679795E-2</v>
      </c>
      <c r="U480" s="7" t="str">
        <f>IF(Table1[[#This Row],[Profit Ratio]] &gt; 0.15, "Healthy",
 IF(Table1[[#This Row],[Profit Ratio]] &gt;= 0.05, "Moderate",
 "Low"))</f>
        <v>Moderate</v>
      </c>
      <c r="V480" s="7">
        <f ca="1">DATEDIF(Table1[[#This Row],[Store Open Date]], TODAY(), "d")</f>
        <v>672</v>
      </c>
      <c r="W480" s="7">
        <f ca="1">INT(Table1[[#This Row],[Store Age (Days)]] / 30)</f>
        <v>22</v>
      </c>
      <c r="X480" s="7" t="str">
        <f ca="1">IF(Table1[[#This Row],[Store Age (Months)]] &lt; 12, "&lt;12",
 IF(Table1[[#This Row],[Store Age (Months)]] &lt; 24, "12–24",
 "&gt;24"))</f>
        <v>12–24</v>
      </c>
    </row>
    <row r="481" spans="1:24" x14ac:dyDescent="0.2">
      <c r="A481" s="4">
        <v>2</v>
      </c>
      <c r="B481" s="4" t="str">
        <f t="shared" si="7"/>
        <v>February</v>
      </c>
      <c r="C481" s="1" t="s">
        <v>47</v>
      </c>
      <c r="D481" s="1" t="s">
        <v>967</v>
      </c>
      <c r="E481" s="1" t="s">
        <v>488</v>
      </c>
      <c r="F481" s="1" t="s">
        <v>896</v>
      </c>
      <c r="G481" s="1" t="s">
        <v>923</v>
      </c>
      <c r="H481" s="6">
        <v>45236</v>
      </c>
      <c r="I481" s="7">
        <v>129109076</v>
      </c>
      <c r="J481" s="7">
        <v>122416984</v>
      </c>
      <c r="K481" s="7">
        <v>16121031</v>
      </c>
      <c r="L481" s="7">
        <v>-1327924</v>
      </c>
      <c r="M481" s="7">
        <f>Table1[[#This Row],[Profit (EBIT)]] * (1 - 11%)</f>
        <v>-1181852.3600000001</v>
      </c>
      <c r="N481" s="9">
        <f>Table1[[#This Row],[Net Sales Actual]]/Table1[[#This Row],[Net Sales Target]]*100%</f>
        <v>0.94816714511999145</v>
      </c>
      <c r="O481" s="9" t="str">
        <f>IF(Table1[[#This Row],[% Achievement]]&gt;=100%, "Achieved",
 IF(Table1[[#This Row],[% Achievement]]&gt;=50%, "Almost Achieve",
 IF(Table1[[#This Row],[% Achievement]]&gt;=0, "Needs Improvement",
 "Bad")))</f>
        <v>Almost Achieve</v>
      </c>
      <c r="P481" s="7">
        <f>Table1[[#This Row],[Net Sales Actual]] - Table1[[#This Row],[Net Sales Target]]</f>
        <v>-6692092</v>
      </c>
      <c r="Q481" s="7" t="str">
        <f>IF(Table1[[#This Row],[Profit]] &gt; 0, "Profit", "Loss")</f>
        <v>Loss</v>
      </c>
      <c r="R481" s="9">
        <f>Table1[[#This Row],[Salary Cost]]/Table1[[#This Row],[Net Sales Actual]]</f>
        <v>0.13168949661429333</v>
      </c>
      <c r="S481" s="9" t="str">
        <f>IF(Table1[[#This Row],[Salary Ratio]] &lt; 0.15, "Efficient",
 IF(Table1[[#This Row],[Salary Ratio]] &lt;= 0.25, "Needs Attention",
 "Too High"))</f>
        <v>Efficient</v>
      </c>
      <c r="T481" s="9">
        <f>Table1[[#This Row],[Profit (EBIT)]]/Table1[[#This Row],[Net Sales Actual]]</f>
        <v>-1.0847547101797575E-2</v>
      </c>
      <c r="U481" s="7" t="str">
        <f>IF(Table1[[#This Row],[Profit Ratio]] &gt; 0.15, "Healthy",
 IF(Table1[[#This Row],[Profit Ratio]] &gt;= 0.05, "Moderate",
 "Low"))</f>
        <v>Low</v>
      </c>
      <c r="V481" s="7">
        <f ca="1">DATEDIF(Table1[[#This Row],[Store Open Date]], TODAY(), "d")</f>
        <v>696</v>
      </c>
      <c r="W481" s="7">
        <f ca="1">INT(Table1[[#This Row],[Store Age (Days)]] / 30)</f>
        <v>23</v>
      </c>
      <c r="X481" s="7" t="str">
        <f ca="1">IF(Table1[[#This Row],[Store Age (Months)]] &lt; 12, "&lt;12",
 IF(Table1[[#This Row],[Store Age (Months)]] &lt; 24, "12–24",
 "&gt;24"))</f>
        <v>12–24</v>
      </c>
    </row>
    <row r="482" spans="1:24" x14ac:dyDescent="0.2">
      <c r="A482" s="4">
        <v>2</v>
      </c>
      <c r="B482" s="4" t="str">
        <f t="shared" si="7"/>
        <v>February</v>
      </c>
      <c r="C482" s="1" t="s">
        <v>48</v>
      </c>
      <c r="D482" s="1" t="s">
        <v>968</v>
      </c>
      <c r="E482" s="1" t="s">
        <v>489</v>
      </c>
      <c r="F482" s="1" t="s">
        <v>896</v>
      </c>
      <c r="G482" s="1" t="s">
        <v>923</v>
      </c>
      <c r="H482" s="6">
        <v>45299</v>
      </c>
      <c r="I482" s="7">
        <v>134141968</v>
      </c>
      <c r="J482" s="7">
        <v>135856898</v>
      </c>
      <c r="K482" s="7">
        <v>15945411</v>
      </c>
      <c r="L482" s="7">
        <v>9820327</v>
      </c>
      <c r="M482" s="7">
        <f>Table1[[#This Row],[Profit (EBIT)]] * (1 - 11%)</f>
        <v>8740091.0299999993</v>
      </c>
      <c r="N482" s="9">
        <f>Table1[[#This Row],[Net Sales Actual]]/Table1[[#This Row],[Net Sales Target]]*100%</f>
        <v>1.0127844404370152</v>
      </c>
      <c r="O482" s="9" t="str">
        <f>IF(Table1[[#This Row],[% Achievement]]&gt;=100%, "Achieved",
 IF(Table1[[#This Row],[% Achievement]]&gt;=50%, "Almost Achieve",
 IF(Table1[[#This Row],[% Achievement]]&gt;=0, "Needs Improvement",
 "Bad")))</f>
        <v>Achieved</v>
      </c>
      <c r="P482" s="7">
        <f>Table1[[#This Row],[Net Sales Actual]] - Table1[[#This Row],[Net Sales Target]]</f>
        <v>1714930</v>
      </c>
      <c r="Q482" s="7" t="str">
        <f>IF(Table1[[#This Row],[Profit]] &gt; 0, "Profit", "Loss")</f>
        <v>Profit</v>
      </c>
      <c r="R482" s="9">
        <f>Table1[[#This Row],[Salary Cost]]/Table1[[#This Row],[Net Sales Actual]]</f>
        <v>0.11736916737197989</v>
      </c>
      <c r="S482" s="9" t="str">
        <f>IF(Table1[[#This Row],[Salary Ratio]] &lt; 0.15, "Efficient",
 IF(Table1[[#This Row],[Salary Ratio]] &lt;= 0.25, "Needs Attention",
 "Too High"))</f>
        <v>Efficient</v>
      </c>
      <c r="T482" s="9">
        <f>Table1[[#This Row],[Profit (EBIT)]]/Table1[[#This Row],[Net Sales Actual]]</f>
        <v>7.2284345841607547E-2</v>
      </c>
      <c r="U482" s="7" t="str">
        <f>IF(Table1[[#This Row],[Profit Ratio]] &gt; 0.15, "Healthy",
 IF(Table1[[#This Row],[Profit Ratio]] &gt;= 0.05, "Moderate",
 "Low"))</f>
        <v>Moderate</v>
      </c>
      <c r="V482" s="7">
        <f ca="1">DATEDIF(Table1[[#This Row],[Store Open Date]], TODAY(), "d")</f>
        <v>633</v>
      </c>
      <c r="W482" s="7">
        <f ca="1">INT(Table1[[#This Row],[Store Age (Days)]] / 30)</f>
        <v>21</v>
      </c>
      <c r="X482" s="7" t="str">
        <f ca="1">IF(Table1[[#This Row],[Store Age (Months)]] &lt; 12, "&lt;12",
 IF(Table1[[#This Row],[Store Age (Months)]] &lt; 24, "12–24",
 "&gt;24"))</f>
        <v>12–24</v>
      </c>
    </row>
    <row r="483" spans="1:24" x14ac:dyDescent="0.2">
      <c r="A483" s="4">
        <v>2</v>
      </c>
      <c r="B483" s="4" t="str">
        <f t="shared" si="7"/>
        <v>February</v>
      </c>
      <c r="C483" s="1" t="s">
        <v>49</v>
      </c>
      <c r="D483" s="1" t="s">
        <v>969</v>
      </c>
      <c r="E483" s="1" t="s">
        <v>490</v>
      </c>
      <c r="F483" s="1" t="s">
        <v>896</v>
      </c>
      <c r="G483" s="1" t="s">
        <v>923</v>
      </c>
      <c r="H483" s="6">
        <v>45351</v>
      </c>
      <c r="I483" s="7">
        <v>116814425</v>
      </c>
      <c r="J483" s="7">
        <v>129265161</v>
      </c>
      <c r="K483" s="7">
        <v>14814265</v>
      </c>
      <c r="L483" s="7">
        <v>12573791</v>
      </c>
      <c r="M483" s="7">
        <f>Table1[[#This Row],[Profit (EBIT)]] * (1 - 11%)</f>
        <v>11190673.99</v>
      </c>
      <c r="N483" s="9">
        <f>Table1[[#This Row],[Net Sales Actual]]/Table1[[#This Row],[Net Sales Target]]*100%</f>
        <v>1.1065856036187312</v>
      </c>
      <c r="O483" s="9" t="str">
        <f>IF(Table1[[#This Row],[% Achievement]]&gt;=100%, "Achieved",
 IF(Table1[[#This Row],[% Achievement]]&gt;=50%, "Almost Achieve",
 IF(Table1[[#This Row],[% Achievement]]&gt;=0, "Needs Improvement",
 "Bad")))</f>
        <v>Achieved</v>
      </c>
      <c r="P483" s="7">
        <f>Table1[[#This Row],[Net Sales Actual]] - Table1[[#This Row],[Net Sales Target]]</f>
        <v>12450736</v>
      </c>
      <c r="Q483" s="7" t="str">
        <f>IF(Table1[[#This Row],[Profit]] &gt; 0, "Profit", "Loss")</f>
        <v>Profit</v>
      </c>
      <c r="R483" s="9">
        <f>Table1[[#This Row],[Salary Cost]]/Table1[[#This Row],[Net Sales Actual]]</f>
        <v>0.11460369433957537</v>
      </c>
      <c r="S483" s="9" t="str">
        <f>IF(Table1[[#This Row],[Salary Ratio]] &lt; 0.15, "Efficient",
 IF(Table1[[#This Row],[Salary Ratio]] &lt;= 0.25, "Needs Attention",
 "Too High"))</f>
        <v>Efficient</v>
      </c>
      <c r="T483" s="9">
        <f>Table1[[#This Row],[Profit (EBIT)]]/Table1[[#This Row],[Net Sales Actual]]</f>
        <v>9.7271305761960095E-2</v>
      </c>
      <c r="U483" s="7" t="str">
        <f>IF(Table1[[#This Row],[Profit Ratio]] &gt; 0.15, "Healthy",
 IF(Table1[[#This Row],[Profit Ratio]] &gt;= 0.05, "Moderate",
 "Low"))</f>
        <v>Moderate</v>
      </c>
      <c r="V483" s="7">
        <f ca="1">DATEDIF(Table1[[#This Row],[Store Open Date]], TODAY(), "d")</f>
        <v>581</v>
      </c>
      <c r="W483" s="7">
        <f ca="1">INT(Table1[[#This Row],[Store Age (Days)]] / 30)</f>
        <v>19</v>
      </c>
      <c r="X483" s="7" t="str">
        <f ca="1">IF(Table1[[#This Row],[Store Age (Months)]] &lt; 12, "&lt;12",
 IF(Table1[[#This Row],[Store Age (Months)]] &lt; 24, "12–24",
 "&gt;24"))</f>
        <v>12–24</v>
      </c>
    </row>
    <row r="484" spans="1:24" x14ac:dyDescent="0.2">
      <c r="A484" s="4">
        <v>2</v>
      </c>
      <c r="B484" s="4" t="str">
        <f t="shared" si="7"/>
        <v>February</v>
      </c>
      <c r="C484" s="1" t="s">
        <v>50</v>
      </c>
      <c r="D484" s="1" t="s">
        <v>970</v>
      </c>
      <c r="E484" s="1" t="s">
        <v>491</v>
      </c>
      <c r="F484" s="1" t="s">
        <v>896</v>
      </c>
      <c r="G484" s="1" t="s">
        <v>923</v>
      </c>
      <c r="H484" s="6">
        <v>45382</v>
      </c>
      <c r="I484" s="7">
        <v>83002048</v>
      </c>
      <c r="J484" s="7">
        <v>57366354</v>
      </c>
      <c r="K484" s="7">
        <v>7279423</v>
      </c>
      <c r="L484" s="7">
        <v>-5726011</v>
      </c>
      <c r="M484" s="7">
        <f>Table1[[#This Row],[Profit (EBIT)]] * (1 - 11%)</f>
        <v>-5096149.79</v>
      </c>
      <c r="N484" s="9">
        <f>Table1[[#This Row],[Net Sales Actual]]/Table1[[#This Row],[Net Sales Target]]*100%</f>
        <v>0.69114383780024324</v>
      </c>
      <c r="O484" s="9" t="str">
        <f>IF(Table1[[#This Row],[% Achievement]]&gt;=100%, "Achieved",
 IF(Table1[[#This Row],[% Achievement]]&gt;=50%, "Almost Achieve",
 IF(Table1[[#This Row],[% Achievement]]&gt;=0, "Needs Improvement",
 "Bad")))</f>
        <v>Almost Achieve</v>
      </c>
      <c r="P484" s="7">
        <f>Table1[[#This Row],[Net Sales Actual]] - Table1[[#This Row],[Net Sales Target]]</f>
        <v>-25635694</v>
      </c>
      <c r="Q484" s="7" t="str">
        <f>IF(Table1[[#This Row],[Profit]] &gt; 0, "Profit", "Loss")</f>
        <v>Loss</v>
      </c>
      <c r="R484" s="9">
        <f>Table1[[#This Row],[Salary Cost]]/Table1[[#This Row],[Net Sales Actual]]</f>
        <v>0.12689359689827942</v>
      </c>
      <c r="S484" s="9" t="str">
        <f>IF(Table1[[#This Row],[Salary Ratio]] &lt; 0.15, "Efficient",
 IF(Table1[[#This Row],[Salary Ratio]] &lt;= 0.25, "Needs Attention",
 "Too High"))</f>
        <v>Efficient</v>
      </c>
      <c r="T484" s="9">
        <f>Table1[[#This Row],[Profit (EBIT)]]/Table1[[#This Row],[Net Sales Actual]]</f>
        <v>-9.9814797363625377E-2</v>
      </c>
      <c r="U484" s="7" t="str">
        <f>IF(Table1[[#This Row],[Profit Ratio]] &gt; 0.15, "Healthy",
 IF(Table1[[#This Row],[Profit Ratio]] &gt;= 0.05, "Moderate",
 "Low"))</f>
        <v>Low</v>
      </c>
      <c r="V484" s="7">
        <f ca="1">DATEDIF(Table1[[#This Row],[Store Open Date]], TODAY(), "d")</f>
        <v>550</v>
      </c>
      <c r="W484" s="7">
        <f ca="1">INT(Table1[[#This Row],[Store Age (Days)]] / 30)</f>
        <v>18</v>
      </c>
      <c r="X484" s="7" t="str">
        <f ca="1">IF(Table1[[#This Row],[Store Age (Months)]] &lt; 12, "&lt;12",
 IF(Table1[[#This Row],[Store Age (Months)]] &lt; 24, "12–24",
 "&gt;24"))</f>
        <v>12–24</v>
      </c>
    </row>
    <row r="485" spans="1:24" x14ac:dyDescent="0.2">
      <c r="A485" s="4">
        <v>2</v>
      </c>
      <c r="B485" s="4" t="str">
        <f t="shared" si="7"/>
        <v>February</v>
      </c>
      <c r="C485" s="1" t="s">
        <v>51</v>
      </c>
      <c r="D485" s="1" t="s">
        <v>971</v>
      </c>
      <c r="E485" s="1" t="s">
        <v>492</v>
      </c>
      <c r="F485" s="1" t="s">
        <v>896</v>
      </c>
      <c r="G485" s="1" t="s">
        <v>923</v>
      </c>
      <c r="H485" s="6">
        <v>45276</v>
      </c>
      <c r="I485" s="7">
        <v>171298843</v>
      </c>
      <c r="J485" s="7">
        <v>121661568</v>
      </c>
      <c r="K485" s="7">
        <v>11506778</v>
      </c>
      <c r="L485" s="7">
        <v>3359176</v>
      </c>
      <c r="M485" s="7">
        <f>Table1[[#This Row],[Profit (EBIT)]] * (1 - 11%)</f>
        <v>2989666.64</v>
      </c>
      <c r="N485" s="9">
        <f>Table1[[#This Row],[Net Sales Actual]]/Table1[[#This Row],[Net Sales Target]]*100%</f>
        <v>0.71022994591971644</v>
      </c>
      <c r="O485" s="9" t="str">
        <f>IF(Table1[[#This Row],[% Achievement]]&gt;=100%, "Achieved",
 IF(Table1[[#This Row],[% Achievement]]&gt;=50%, "Almost Achieve",
 IF(Table1[[#This Row],[% Achievement]]&gt;=0, "Needs Improvement",
 "Bad")))</f>
        <v>Almost Achieve</v>
      </c>
      <c r="P485" s="7">
        <f>Table1[[#This Row],[Net Sales Actual]] - Table1[[#This Row],[Net Sales Target]]</f>
        <v>-49637275</v>
      </c>
      <c r="Q485" s="7" t="str">
        <f>IF(Table1[[#This Row],[Profit]] &gt; 0, "Profit", "Loss")</f>
        <v>Profit</v>
      </c>
      <c r="R485" s="9">
        <f>Table1[[#This Row],[Salary Cost]]/Table1[[#This Row],[Net Sales Actual]]</f>
        <v>9.4580221093320122E-2</v>
      </c>
      <c r="S485" s="9" t="str">
        <f>IF(Table1[[#This Row],[Salary Ratio]] &lt; 0.15, "Efficient",
 IF(Table1[[#This Row],[Salary Ratio]] &lt;= 0.25, "Needs Attention",
 "Too High"))</f>
        <v>Efficient</v>
      </c>
      <c r="T485" s="9">
        <f>Table1[[#This Row],[Profit (EBIT)]]/Table1[[#This Row],[Net Sales Actual]]</f>
        <v>2.7610822836016711E-2</v>
      </c>
      <c r="U485" s="7" t="str">
        <f>IF(Table1[[#This Row],[Profit Ratio]] &gt; 0.15, "Healthy",
 IF(Table1[[#This Row],[Profit Ratio]] &gt;= 0.05, "Moderate",
 "Low"))</f>
        <v>Low</v>
      </c>
      <c r="V485" s="7">
        <f ca="1">DATEDIF(Table1[[#This Row],[Store Open Date]], TODAY(), "d")</f>
        <v>656</v>
      </c>
      <c r="W485" s="7">
        <f ca="1">INT(Table1[[#This Row],[Store Age (Days)]] / 30)</f>
        <v>21</v>
      </c>
      <c r="X485" s="7" t="str">
        <f ca="1">IF(Table1[[#This Row],[Store Age (Months)]] &lt; 12, "&lt;12",
 IF(Table1[[#This Row],[Store Age (Months)]] &lt; 24, "12–24",
 "&gt;24"))</f>
        <v>12–24</v>
      </c>
    </row>
    <row r="486" spans="1:24" x14ac:dyDescent="0.2">
      <c r="A486" s="4">
        <v>2</v>
      </c>
      <c r="B486" s="4" t="str">
        <f t="shared" si="7"/>
        <v>February</v>
      </c>
      <c r="C486" s="1" t="s">
        <v>52</v>
      </c>
      <c r="D486" s="1" t="s">
        <v>972</v>
      </c>
      <c r="E486" s="1" t="s">
        <v>493</v>
      </c>
      <c r="F486" s="1" t="s">
        <v>896</v>
      </c>
      <c r="G486" s="1" t="s">
        <v>923</v>
      </c>
      <c r="H486" s="6">
        <v>45351</v>
      </c>
      <c r="I486" s="7">
        <v>191565433</v>
      </c>
      <c r="J486" s="7">
        <v>151889235</v>
      </c>
      <c r="K486" s="7">
        <v>21660901</v>
      </c>
      <c r="L486" s="7">
        <v>10145493</v>
      </c>
      <c r="M486" s="7">
        <f>Table1[[#This Row],[Profit (EBIT)]] * (1 - 11%)</f>
        <v>9029488.7699999996</v>
      </c>
      <c r="N486" s="9">
        <f>Table1[[#This Row],[Net Sales Actual]]/Table1[[#This Row],[Net Sales Target]]*100%</f>
        <v>0.79288435612493824</v>
      </c>
      <c r="O486" s="9" t="str">
        <f>IF(Table1[[#This Row],[% Achievement]]&gt;=100%, "Achieved",
 IF(Table1[[#This Row],[% Achievement]]&gt;=50%, "Almost Achieve",
 IF(Table1[[#This Row],[% Achievement]]&gt;=0, "Needs Improvement",
 "Bad")))</f>
        <v>Almost Achieve</v>
      </c>
      <c r="P486" s="7">
        <f>Table1[[#This Row],[Net Sales Actual]] - Table1[[#This Row],[Net Sales Target]]</f>
        <v>-39676198</v>
      </c>
      <c r="Q486" s="7" t="str">
        <f>IF(Table1[[#This Row],[Profit]] &gt; 0, "Profit", "Loss")</f>
        <v>Profit</v>
      </c>
      <c r="R486" s="9">
        <f>Table1[[#This Row],[Salary Cost]]/Table1[[#This Row],[Net Sales Actual]]</f>
        <v>0.14260984986855718</v>
      </c>
      <c r="S486" s="9" t="str">
        <f>IF(Table1[[#This Row],[Salary Ratio]] &lt; 0.15, "Efficient",
 IF(Table1[[#This Row],[Salary Ratio]] &lt;= 0.25, "Needs Attention",
 "Too High"))</f>
        <v>Efficient</v>
      </c>
      <c r="T486" s="9">
        <f>Table1[[#This Row],[Profit (EBIT)]]/Table1[[#This Row],[Net Sales Actual]]</f>
        <v>6.6795339380042298E-2</v>
      </c>
      <c r="U486" s="7" t="str">
        <f>IF(Table1[[#This Row],[Profit Ratio]] &gt; 0.15, "Healthy",
 IF(Table1[[#This Row],[Profit Ratio]] &gt;= 0.05, "Moderate",
 "Low"))</f>
        <v>Moderate</v>
      </c>
      <c r="V486" s="7">
        <f ca="1">DATEDIF(Table1[[#This Row],[Store Open Date]], TODAY(), "d")</f>
        <v>581</v>
      </c>
      <c r="W486" s="7">
        <f ca="1">INT(Table1[[#This Row],[Store Age (Days)]] / 30)</f>
        <v>19</v>
      </c>
      <c r="X486" s="7" t="str">
        <f ca="1">IF(Table1[[#This Row],[Store Age (Months)]] &lt; 12, "&lt;12",
 IF(Table1[[#This Row],[Store Age (Months)]] &lt; 24, "12–24",
 "&gt;24"))</f>
        <v>12–24</v>
      </c>
    </row>
    <row r="487" spans="1:24" x14ac:dyDescent="0.2">
      <c r="A487" s="4">
        <v>2</v>
      </c>
      <c r="B487" s="4" t="str">
        <f t="shared" si="7"/>
        <v>February</v>
      </c>
      <c r="C487" s="1" t="s">
        <v>53</v>
      </c>
      <c r="D487" s="1" t="s">
        <v>973</v>
      </c>
      <c r="E487" s="1" t="s">
        <v>494</v>
      </c>
      <c r="F487" s="1" t="s">
        <v>896</v>
      </c>
      <c r="G487" s="1" t="s">
        <v>923</v>
      </c>
      <c r="H487" s="6">
        <v>45257</v>
      </c>
      <c r="I487" s="7">
        <v>102149010</v>
      </c>
      <c r="J487" s="7">
        <v>124175312</v>
      </c>
      <c r="K487" s="7">
        <v>12930691</v>
      </c>
      <c r="L487" s="7">
        <v>-10089766</v>
      </c>
      <c r="M487" s="7">
        <f>Table1[[#This Row],[Profit (EBIT)]] * (1 - 11%)</f>
        <v>-8979891.7400000002</v>
      </c>
      <c r="N487" s="9">
        <f>Table1[[#This Row],[Net Sales Actual]]/Table1[[#This Row],[Net Sales Target]]*100%</f>
        <v>1.2156291284663454</v>
      </c>
      <c r="O487" s="9" t="str">
        <f>IF(Table1[[#This Row],[% Achievement]]&gt;=100%, "Achieved",
 IF(Table1[[#This Row],[% Achievement]]&gt;=50%, "Almost Achieve",
 IF(Table1[[#This Row],[% Achievement]]&gt;=0, "Needs Improvement",
 "Bad")))</f>
        <v>Achieved</v>
      </c>
      <c r="P487" s="7">
        <f>Table1[[#This Row],[Net Sales Actual]] - Table1[[#This Row],[Net Sales Target]]</f>
        <v>22026302</v>
      </c>
      <c r="Q487" s="7" t="str">
        <f>IF(Table1[[#This Row],[Profit]] &gt; 0, "Profit", "Loss")</f>
        <v>Loss</v>
      </c>
      <c r="R487" s="9">
        <f>Table1[[#This Row],[Salary Cost]]/Table1[[#This Row],[Net Sales Actual]]</f>
        <v>0.10413254286810247</v>
      </c>
      <c r="S487" s="9" t="str">
        <f>IF(Table1[[#This Row],[Salary Ratio]] &lt; 0.15, "Efficient",
 IF(Table1[[#This Row],[Salary Ratio]] &lt;= 0.25, "Needs Attention",
 "Too High"))</f>
        <v>Efficient</v>
      </c>
      <c r="T487" s="9">
        <f>Table1[[#This Row],[Profit (EBIT)]]/Table1[[#This Row],[Net Sales Actual]]</f>
        <v>-8.1254202928839836E-2</v>
      </c>
      <c r="U487" s="7" t="str">
        <f>IF(Table1[[#This Row],[Profit Ratio]] &gt; 0.15, "Healthy",
 IF(Table1[[#This Row],[Profit Ratio]] &gt;= 0.05, "Moderate",
 "Low"))</f>
        <v>Low</v>
      </c>
      <c r="V487" s="7">
        <f ca="1">DATEDIF(Table1[[#This Row],[Store Open Date]], TODAY(), "d")</f>
        <v>675</v>
      </c>
      <c r="W487" s="7">
        <f ca="1">INT(Table1[[#This Row],[Store Age (Days)]] / 30)</f>
        <v>22</v>
      </c>
      <c r="X487" s="7" t="str">
        <f ca="1">IF(Table1[[#This Row],[Store Age (Months)]] &lt; 12, "&lt;12",
 IF(Table1[[#This Row],[Store Age (Months)]] &lt; 24, "12–24",
 "&gt;24"))</f>
        <v>12–24</v>
      </c>
    </row>
    <row r="488" spans="1:24" x14ac:dyDescent="0.2">
      <c r="A488" s="4">
        <v>2</v>
      </c>
      <c r="B488" s="4" t="str">
        <f t="shared" si="7"/>
        <v>February</v>
      </c>
      <c r="C488" s="1" t="s">
        <v>54</v>
      </c>
      <c r="D488" s="1" t="s">
        <v>974</v>
      </c>
      <c r="E488" s="1" t="s">
        <v>495</v>
      </c>
      <c r="F488" s="1" t="s">
        <v>897</v>
      </c>
      <c r="G488" s="1" t="s">
        <v>923</v>
      </c>
      <c r="H488" s="6">
        <v>44774</v>
      </c>
      <c r="I488" s="7">
        <v>157078812</v>
      </c>
      <c r="J488" s="7">
        <v>123794032</v>
      </c>
      <c r="K488" s="7">
        <v>12941644</v>
      </c>
      <c r="L488" s="7">
        <v>1883593</v>
      </c>
      <c r="M488" s="7">
        <f>Table1[[#This Row],[Profit (EBIT)]] * (1 - 11%)</f>
        <v>1676397.77</v>
      </c>
      <c r="N488" s="9">
        <f>Table1[[#This Row],[Net Sales Actual]]/Table1[[#This Row],[Net Sales Target]]*100%</f>
        <v>0.78810140224386216</v>
      </c>
      <c r="O488" s="9" t="str">
        <f>IF(Table1[[#This Row],[% Achievement]]&gt;=100%, "Achieved",
 IF(Table1[[#This Row],[% Achievement]]&gt;=50%, "Almost Achieve",
 IF(Table1[[#This Row],[% Achievement]]&gt;=0, "Needs Improvement",
 "Bad")))</f>
        <v>Almost Achieve</v>
      </c>
      <c r="P488" s="7">
        <f>Table1[[#This Row],[Net Sales Actual]] - Table1[[#This Row],[Net Sales Target]]</f>
        <v>-33284780</v>
      </c>
      <c r="Q488" s="7" t="str">
        <f>IF(Table1[[#This Row],[Profit]] &gt; 0, "Profit", "Loss")</f>
        <v>Profit</v>
      </c>
      <c r="R488" s="9">
        <f>Table1[[#This Row],[Salary Cost]]/Table1[[#This Row],[Net Sales Actual]]</f>
        <v>0.10454174398326407</v>
      </c>
      <c r="S488" s="9" t="str">
        <f>IF(Table1[[#This Row],[Salary Ratio]] &lt; 0.15, "Efficient",
 IF(Table1[[#This Row],[Salary Ratio]] &lt;= 0.25, "Needs Attention",
 "Too High"))</f>
        <v>Efficient</v>
      </c>
      <c r="T488" s="9">
        <f>Table1[[#This Row],[Profit (EBIT)]]/Table1[[#This Row],[Net Sales Actual]]</f>
        <v>1.5215539631183514E-2</v>
      </c>
      <c r="U488" s="7" t="str">
        <f>IF(Table1[[#This Row],[Profit Ratio]] &gt; 0.15, "Healthy",
 IF(Table1[[#This Row],[Profit Ratio]] &gt;= 0.05, "Moderate",
 "Low"))</f>
        <v>Low</v>
      </c>
      <c r="V488" s="7">
        <f ca="1">DATEDIF(Table1[[#This Row],[Store Open Date]], TODAY(), "d")</f>
        <v>1158</v>
      </c>
      <c r="W488" s="7">
        <f ca="1">INT(Table1[[#This Row],[Store Age (Days)]] / 30)</f>
        <v>38</v>
      </c>
      <c r="X488" s="7" t="str">
        <f ca="1">IF(Table1[[#This Row],[Store Age (Months)]] &lt; 12, "&lt;12",
 IF(Table1[[#This Row],[Store Age (Months)]] &lt; 24, "12–24",
 "&gt;24"))</f>
        <v>&gt;24</v>
      </c>
    </row>
    <row r="489" spans="1:24" x14ac:dyDescent="0.2">
      <c r="A489" s="4">
        <v>2</v>
      </c>
      <c r="B489" s="4" t="str">
        <f t="shared" si="7"/>
        <v>February</v>
      </c>
      <c r="C489" s="1" t="s">
        <v>55</v>
      </c>
      <c r="D489" s="1" t="s">
        <v>975</v>
      </c>
      <c r="E489" s="1" t="s">
        <v>496</v>
      </c>
      <c r="F489" s="1" t="s">
        <v>898</v>
      </c>
      <c r="G489" s="1" t="s">
        <v>923</v>
      </c>
      <c r="H489" s="6">
        <v>45200</v>
      </c>
      <c r="I489" s="7">
        <v>120519093</v>
      </c>
      <c r="J489" s="7">
        <v>80471360</v>
      </c>
      <c r="K489" s="7">
        <v>9093872</v>
      </c>
      <c r="L489" s="7">
        <v>-7461504</v>
      </c>
      <c r="M489" s="7">
        <f>Table1[[#This Row],[Profit (EBIT)]] * (1 - 11%)</f>
        <v>-6640738.5600000005</v>
      </c>
      <c r="N489" s="9">
        <f>Table1[[#This Row],[Net Sales Actual]]/Table1[[#This Row],[Net Sales Target]]*100%</f>
        <v>0.66770631936302405</v>
      </c>
      <c r="O489" s="9" t="str">
        <f>IF(Table1[[#This Row],[% Achievement]]&gt;=100%, "Achieved",
 IF(Table1[[#This Row],[% Achievement]]&gt;=50%, "Almost Achieve",
 IF(Table1[[#This Row],[% Achievement]]&gt;=0, "Needs Improvement",
 "Bad")))</f>
        <v>Almost Achieve</v>
      </c>
      <c r="P489" s="7">
        <f>Table1[[#This Row],[Net Sales Actual]] - Table1[[#This Row],[Net Sales Target]]</f>
        <v>-40047733</v>
      </c>
      <c r="Q489" s="7" t="str">
        <f>IF(Table1[[#This Row],[Profit]] &gt; 0, "Profit", "Loss")</f>
        <v>Loss</v>
      </c>
      <c r="R489" s="9">
        <f>Table1[[#This Row],[Salary Cost]]/Table1[[#This Row],[Net Sales Actual]]</f>
        <v>0.11300755945966366</v>
      </c>
      <c r="S489" s="9" t="str">
        <f>IF(Table1[[#This Row],[Salary Ratio]] &lt; 0.15, "Efficient",
 IF(Table1[[#This Row],[Salary Ratio]] &lt;= 0.25, "Needs Attention",
 "Too High"))</f>
        <v>Efficient</v>
      </c>
      <c r="T489" s="9">
        <f>Table1[[#This Row],[Profit (EBIT)]]/Table1[[#This Row],[Net Sales Actual]]</f>
        <v>-9.2722479152831522E-2</v>
      </c>
      <c r="U489" s="7" t="str">
        <f>IF(Table1[[#This Row],[Profit Ratio]] &gt; 0.15, "Healthy",
 IF(Table1[[#This Row],[Profit Ratio]] &gt;= 0.05, "Moderate",
 "Low"))</f>
        <v>Low</v>
      </c>
      <c r="V489" s="7">
        <f ca="1">DATEDIF(Table1[[#This Row],[Store Open Date]], TODAY(), "d")</f>
        <v>732</v>
      </c>
      <c r="W489" s="7">
        <f ca="1">INT(Table1[[#This Row],[Store Age (Days)]] / 30)</f>
        <v>24</v>
      </c>
      <c r="X489" s="7" t="str">
        <f ca="1">IF(Table1[[#This Row],[Store Age (Months)]] &lt; 12, "&lt;12",
 IF(Table1[[#This Row],[Store Age (Months)]] &lt; 24, "12–24",
 "&gt;24"))</f>
        <v>&gt;24</v>
      </c>
    </row>
    <row r="490" spans="1:24" x14ac:dyDescent="0.2">
      <c r="A490" s="4">
        <v>2</v>
      </c>
      <c r="B490" s="4" t="str">
        <f t="shared" si="7"/>
        <v>February</v>
      </c>
      <c r="C490" s="1" t="s">
        <v>56</v>
      </c>
      <c r="D490" s="1" t="s">
        <v>976</v>
      </c>
      <c r="E490" s="1" t="s">
        <v>497</v>
      </c>
      <c r="F490" s="1" t="s">
        <v>898</v>
      </c>
      <c r="G490" s="1" t="s">
        <v>923</v>
      </c>
      <c r="H490" s="6">
        <v>45380</v>
      </c>
      <c r="I490" s="7">
        <v>86464272</v>
      </c>
      <c r="J490" s="7">
        <v>74880531</v>
      </c>
      <c r="K490" s="7">
        <v>12999327</v>
      </c>
      <c r="L490" s="7">
        <v>4934000</v>
      </c>
      <c r="M490" s="7">
        <f>Table1[[#This Row],[Profit (EBIT)]] * (1 - 11%)</f>
        <v>4391260</v>
      </c>
      <c r="N490" s="9">
        <f>Table1[[#This Row],[Net Sales Actual]]/Table1[[#This Row],[Net Sales Target]]*100%</f>
        <v>0.86602858345930445</v>
      </c>
      <c r="O490" s="9" t="str">
        <f>IF(Table1[[#This Row],[% Achievement]]&gt;=100%, "Achieved",
 IF(Table1[[#This Row],[% Achievement]]&gt;=50%, "Almost Achieve",
 IF(Table1[[#This Row],[% Achievement]]&gt;=0, "Needs Improvement",
 "Bad")))</f>
        <v>Almost Achieve</v>
      </c>
      <c r="P490" s="7">
        <f>Table1[[#This Row],[Net Sales Actual]] - Table1[[#This Row],[Net Sales Target]]</f>
        <v>-11583741</v>
      </c>
      <c r="Q490" s="7" t="str">
        <f>IF(Table1[[#This Row],[Profit]] &gt; 0, "Profit", "Loss")</f>
        <v>Profit</v>
      </c>
      <c r="R490" s="9">
        <f>Table1[[#This Row],[Salary Cost]]/Table1[[#This Row],[Net Sales Actual]]</f>
        <v>0.17360089233341575</v>
      </c>
      <c r="S490" s="9" t="str">
        <f>IF(Table1[[#This Row],[Salary Ratio]] &lt; 0.15, "Efficient",
 IF(Table1[[#This Row],[Salary Ratio]] &lt;= 0.25, "Needs Attention",
 "Too High"))</f>
        <v>Needs Attention</v>
      </c>
      <c r="T490" s="9">
        <f>Table1[[#This Row],[Profit (EBIT)]]/Table1[[#This Row],[Net Sales Actual]]</f>
        <v>6.5891626756760038E-2</v>
      </c>
      <c r="U490" s="7" t="str">
        <f>IF(Table1[[#This Row],[Profit Ratio]] &gt; 0.15, "Healthy",
 IF(Table1[[#This Row],[Profit Ratio]] &gt;= 0.05, "Moderate",
 "Low"))</f>
        <v>Moderate</v>
      </c>
      <c r="V490" s="7">
        <f ca="1">DATEDIF(Table1[[#This Row],[Store Open Date]], TODAY(), "d")</f>
        <v>552</v>
      </c>
      <c r="W490" s="7">
        <f ca="1">INT(Table1[[#This Row],[Store Age (Days)]] / 30)</f>
        <v>18</v>
      </c>
      <c r="X490" s="7" t="str">
        <f ca="1">IF(Table1[[#This Row],[Store Age (Months)]] &lt; 12, "&lt;12",
 IF(Table1[[#This Row],[Store Age (Months)]] &lt; 24, "12–24",
 "&gt;24"))</f>
        <v>12–24</v>
      </c>
    </row>
    <row r="491" spans="1:24" x14ac:dyDescent="0.2">
      <c r="A491" s="4">
        <v>2</v>
      </c>
      <c r="B491" s="4" t="str">
        <f t="shared" si="7"/>
        <v>February</v>
      </c>
      <c r="C491" s="1" t="s">
        <v>57</v>
      </c>
      <c r="D491" s="1" t="s">
        <v>977</v>
      </c>
      <c r="E491" s="1" t="s">
        <v>498</v>
      </c>
      <c r="F491" s="1" t="s">
        <v>897</v>
      </c>
      <c r="G491" s="1" t="s">
        <v>923</v>
      </c>
      <c r="H491" s="6">
        <v>45275</v>
      </c>
      <c r="I491" s="7">
        <v>87874435</v>
      </c>
      <c r="J491" s="7">
        <v>87727423</v>
      </c>
      <c r="K491" s="7">
        <v>12787132</v>
      </c>
      <c r="L491" s="7">
        <v>-2597964</v>
      </c>
      <c r="M491" s="7">
        <f>Table1[[#This Row],[Profit (EBIT)]] * (1 - 11%)</f>
        <v>-2312187.96</v>
      </c>
      <c r="N491" s="9">
        <f>Table1[[#This Row],[Net Sales Actual]]/Table1[[#This Row],[Net Sales Target]]*100%</f>
        <v>0.99832702196036882</v>
      </c>
      <c r="O491" s="9" t="str">
        <f>IF(Table1[[#This Row],[% Achievement]]&gt;=100%, "Achieved",
 IF(Table1[[#This Row],[% Achievement]]&gt;=50%, "Almost Achieve",
 IF(Table1[[#This Row],[% Achievement]]&gt;=0, "Needs Improvement",
 "Bad")))</f>
        <v>Almost Achieve</v>
      </c>
      <c r="P491" s="7">
        <f>Table1[[#This Row],[Net Sales Actual]] - Table1[[#This Row],[Net Sales Target]]</f>
        <v>-147012</v>
      </c>
      <c r="Q491" s="7" t="str">
        <f>IF(Table1[[#This Row],[Profit]] &gt; 0, "Profit", "Loss")</f>
        <v>Loss</v>
      </c>
      <c r="R491" s="9">
        <f>Table1[[#This Row],[Salary Cost]]/Table1[[#This Row],[Net Sales Actual]]</f>
        <v>0.14575980420626283</v>
      </c>
      <c r="S491" s="9" t="str">
        <f>IF(Table1[[#This Row],[Salary Ratio]] &lt; 0.15, "Efficient",
 IF(Table1[[#This Row],[Salary Ratio]] &lt;= 0.25, "Needs Attention",
 "Too High"))</f>
        <v>Efficient</v>
      </c>
      <c r="T491" s="9">
        <f>Table1[[#This Row],[Profit (EBIT)]]/Table1[[#This Row],[Net Sales Actual]]</f>
        <v>-2.9614046681845425E-2</v>
      </c>
      <c r="U491" s="7" t="str">
        <f>IF(Table1[[#This Row],[Profit Ratio]] &gt; 0.15, "Healthy",
 IF(Table1[[#This Row],[Profit Ratio]] &gt;= 0.05, "Moderate",
 "Low"))</f>
        <v>Low</v>
      </c>
      <c r="V491" s="7">
        <f ca="1">DATEDIF(Table1[[#This Row],[Store Open Date]], TODAY(), "d")</f>
        <v>657</v>
      </c>
      <c r="W491" s="7">
        <f ca="1">INT(Table1[[#This Row],[Store Age (Days)]] / 30)</f>
        <v>21</v>
      </c>
      <c r="X491" s="7" t="str">
        <f ca="1">IF(Table1[[#This Row],[Store Age (Months)]] &lt; 12, "&lt;12",
 IF(Table1[[#This Row],[Store Age (Months)]] &lt; 24, "12–24",
 "&gt;24"))</f>
        <v>12–24</v>
      </c>
    </row>
    <row r="492" spans="1:24" x14ac:dyDescent="0.2">
      <c r="A492" s="4">
        <v>2</v>
      </c>
      <c r="B492" s="4" t="str">
        <f t="shared" si="7"/>
        <v>February</v>
      </c>
      <c r="C492" s="1" t="s">
        <v>58</v>
      </c>
      <c r="D492" s="1" t="s">
        <v>978</v>
      </c>
      <c r="E492" s="1" t="s">
        <v>499</v>
      </c>
      <c r="F492" s="1" t="s">
        <v>898</v>
      </c>
      <c r="G492" s="1" t="s">
        <v>923</v>
      </c>
      <c r="H492" s="6">
        <v>45254</v>
      </c>
      <c r="I492" s="7">
        <v>256752172</v>
      </c>
      <c r="J492" s="7">
        <v>199307165</v>
      </c>
      <c r="K492" s="7">
        <v>34501288</v>
      </c>
      <c r="L492" s="7">
        <v>15652038</v>
      </c>
      <c r="M492" s="7">
        <f>Table1[[#This Row],[Profit (EBIT)]] * (1 - 11%)</f>
        <v>13930313.82</v>
      </c>
      <c r="N492" s="9">
        <f>Table1[[#This Row],[Net Sales Actual]]/Table1[[#This Row],[Net Sales Target]]*100%</f>
        <v>0.77626281969680866</v>
      </c>
      <c r="O492" s="9" t="str">
        <f>IF(Table1[[#This Row],[% Achievement]]&gt;=100%, "Achieved",
 IF(Table1[[#This Row],[% Achievement]]&gt;=50%, "Almost Achieve",
 IF(Table1[[#This Row],[% Achievement]]&gt;=0, "Needs Improvement",
 "Bad")))</f>
        <v>Almost Achieve</v>
      </c>
      <c r="P492" s="7">
        <f>Table1[[#This Row],[Net Sales Actual]] - Table1[[#This Row],[Net Sales Target]]</f>
        <v>-57445007</v>
      </c>
      <c r="Q492" s="7" t="str">
        <f>IF(Table1[[#This Row],[Profit]] &gt; 0, "Profit", "Loss")</f>
        <v>Profit</v>
      </c>
      <c r="R492" s="9">
        <f>Table1[[#This Row],[Salary Cost]]/Table1[[#This Row],[Net Sales Actual]]</f>
        <v>0.17310610985811775</v>
      </c>
      <c r="S492" s="9" t="str">
        <f>IF(Table1[[#This Row],[Salary Ratio]] &lt; 0.15, "Efficient",
 IF(Table1[[#This Row],[Salary Ratio]] &lt;= 0.25, "Needs Attention",
 "Too High"))</f>
        <v>Needs Attention</v>
      </c>
      <c r="T492" s="9">
        <f>Table1[[#This Row],[Profit (EBIT)]]/Table1[[#This Row],[Net Sales Actual]]</f>
        <v>7.853223942049449E-2</v>
      </c>
      <c r="U492" s="7" t="str">
        <f>IF(Table1[[#This Row],[Profit Ratio]] &gt; 0.15, "Healthy",
 IF(Table1[[#This Row],[Profit Ratio]] &gt;= 0.05, "Moderate",
 "Low"))</f>
        <v>Moderate</v>
      </c>
      <c r="V492" s="7">
        <f ca="1">DATEDIF(Table1[[#This Row],[Store Open Date]], TODAY(), "d")</f>
        <v>678</v>
      </c>
      <c r="W492" s="7">
        <f ca="1">INT(Table1[[#This Row],[Store Age (Days)]] / 30)</f>
        <v>22</v>
      </c>
      <c r="X492" s="7" t="str">
        <f ca="1">IF(Table1[[#This Row],[Store Age (Months)]] &lt; 12, "&lt;12",
 IF(Table1[[#This Row],[Store Age (Months)]] &lt; 24, "12–24",
 "&gt;24"))</f>
        <v>12–24</v>
      </c>
    </row>
    <row r="493" spans="1:24" x14ac:dyDescent="0.2">
      <c r="A493" s="4">
        <v>2</v>
      </c>
      <c r="B493" s="4" t="str">
        <f t="shared" si="7"/>
        <v>February</v>
      </c>
      <c r="C493" s="1" t="s">
        <v>59</v>
      </c>
      <c r="D493" s="1" t="s">
        <v>979</v>
      </c>
      <c r="E493" s="1" t="s">
        <v>500</v>
      </c>
      <c r="F493" s="1" t="s">
        <v>897</v>
      </c>
      <c r="G493" s="1" t="s">
        <v>923</v>
      </c>
      <c r="H493" s="6">
        <v>45257</v>
      </c>
      <c r="I493" s="7">
        <v>72592192</v>
      </c>
      <c r="J493" s="7">
        <v>87949078</v>
      </c>
      <c r="K493" s="7">
        <v>11072290</v>
      </c>
      <c r="L493" s="7">
        <v>-246315</v>
      </c>
      <c r="M493" s="7">
        <f>Table1[[#This Row],[Profit (EBIT)]] * (1 - 11%)</f>
        <v>-219220.35</v>
      </c>
      <c r="N493" s="9">
        <f>Table1[[#This Row],[Net Sales Actual]]/Table1[[#This Row],[Net Sales Target]]*100%</f>
        <v>1.2115501072071222</v>
      </c>
      <c r="O493" s="9" t="str">
        <f>IF(Table1[[#This Row],[% Achievement]]&gt;=100%, "Achieved",
 IF(Table1[[#This Row],[% Achievement]]&gt;=50%, "Almost Achieve",
 IF(Table1[[#This Row],[% Achievement]]&gt;=0, "Needs Improvement",
 "Bad")))</f>
        <v>Achieved</v>
      </c>
      <c r="P493" s="7">
        <f>Table1[[#This Row],[Net Sales Actual]] - Table1[[#This Row],[Net Sales Target]]</f>
        <v>15356886</v>
      </c>
      <c r="Q493" s="7" t="str">
        <f>IF(Table1[[#This Row],[Profit]] &gt; 0, "Profit", "Loss")</f>
        <v>Loss</v>
      </c>
      <c r="R493" s="9">
        <f>Table1[[#This Row],[Salary Cost]]/Table1[[#This Row],[Net Sales Actual]]</f>
        <v>0.12589432716963786</v>
      </c>
      <c r="S493" s="9" t="str">
        <f>IF(Table1[[#This Row],[Salary Ratio]] &lt; 0.15, "Efficient",
 IF(Table1[[#This Row],[Salary Ratio]] &lt;= 0.25, "Needs Attention",
 "Too High"))</f>
        <v>Efficient</v>
      </c>
      <c r="T493" s="9">
        <f>Table1[[#This Row],[Profit (EBIT)]]/Table1[[#This Row],[Net Sales Actual]]</f>
        <v>-2.8006547152205508E-3</v>
      </c>
      <c r="U493" s="7" t="str">
        <f>IF(Table1[[#This Row],[Profit Ratio]] &gt; 0.15, "Healthy",
 IF(Table1[[#This Row],[Profit Ratio]] &gt;= 0.05, "Moderate",
 "Low"))</f>
        <v>Low</v>
      </c>
      <c r="V493" s="7">
        <f ca="1">DATEDIF(Table1[[#This Row],[Store Open Date]], TODAY(), "d")</f>
        <v>675</v>
      </c>
      <c r="W493" s="7">
        <f ca="1">INT(Table1[[#This Row],[Store Age (Days)]] / 30)</f>
        <v>22</v>
      </c>
      <c r="X493" s="7" t="str">
        <f ca="1">IF(Table1[[#This Row],[Store Age (Months)]] &lt; 12, "&lt;12",
 IF(Table1[[#This Row],[Store Age (Months)]] &lt; 24, "12–24",
 "&gt;24"))</f>
        <v>12–24</v>
      </c>
    </row>
    <row r="494" spans="1:24" x14ac:dyDescent="0.2">
      <c r="A494" s="4">
        <v>2</v>
      </c>
      <c r="B494" s="4" t="str">
        <f t="shared" si="7"/>
        <v>February</v>
      </c>
      <c r="C494" s="1" t="s">
        <v>60</v>
      </c>
      <c r="D494" s="1" t="s">
        <v>980</v>
      </c>
      <c r="E494" s="1" t="s">
        <v>501</v>
      </c>
      <c r="F494" s="1" t="s">
        <v>897</v>
      </c>
      <c r="G494" s="1" t="s">
        <v>923</v>
      </c>
      <c r="H494" s="6">
        <v>45257</v>
      </c>
      <c r="I494" s="7">
        <v>125559574</v>
      </c>
      <c r="J494" s="7">
        <v>115994639</v>
      </c>
      <c r="K494" s="7">
        <v>11971895</v>
      </c>
      <c r="L494" s="7">
        <v>14822749</v>
      </c>
      <c r="M494" s="7">
        <f>Table1[[#This Row],[Profit (EBIT)]] * (1 - 11%)</f>
        <v>13192246.609999999</v>
      </c>
      <c r="N494" s="9">
        <f>Table1[[#This Row],[Net Sales Actual]]/Table1[[#This Row],[Net Sales Target]]*100%</f>
        <v>0.92382153988512261</v>
      </c>
      <c r="O494" s="9" t="str">
        <f>IF(Table1[[#This Row],[% Achievement]]&gt;=100%, "Achieved",
 IF(Table1[[#This Row],[% Achievement]]&gt;=50%, "Almost Achieve",
 IF(Table1[[#This Row],[% Achievement]]&gt;=0, "Needs Improvement",
 "Bad")))</f>
        <v>Almost Achieve</v>
      </c>
      <c r="P494" s="7">
        <f>Table1[[#This Row],[Net Sales Actual]] - Table1[[#This Row],[Net Sales Target]]</f>
        <v>-9564935</v>
      </c>
      <c r="Q494" s="7" t="str">
        <f>IF(Table1[[#This Row],[Profit]] &gt; 0, "Profit", "Loss")</f>
        <v>Profit</v>
      </c>
      <c r="R494" s="9">
        <f>Table1[[#This Row],[Salary Cost]]/Table1[[#This Row],[Net Sales Actual]]</f>
        <v>0.10321076131802953</v>
      </c>
      <c r="S494" s="9" t="str">
        <f>IF(Table1[[#This Row],[Salary Ratio]] &lt; 0.15, "Efficient",
 IF(Table1[[#This Row],[Salary Ratio]] &lt;= 0.25, "Needs Attention",
 "Too High"))</f>
        <v>Efficient</v>
      </c>
      <c r="T494" s="9">
        <f>Table1[[#This Row],[Profit (EBIT)]]/Table1[[#This Row],[Net Sales Actual]]</f>
        <v>0.12778822476442209</v>
      </c>
      <c r="U494" s="7" t="str">
        <f>IF(Table1[[#This Row],[Profit Ratio]] &gt; 0.15, "Healthy",
 IF(Table1[[#This Row],[Profit Ratio]] &gt;= 0.05, "Moderate",
 "Low"))</f>
        <v>Moderate</v>
      </c>
      <c r="V494" s="7">
        <f ca="1">DATEDIF(Table1[[#This Row],[Store Open Date]], TODAY(), "d")</f>
        <v>675</v>
      </c>
      <c r="W494" s="7">
        <f ca="1">INT(Table1[[#This Row],[Store Age (Days)]] / 30)</f>
        <v>22</v>
      </c>
      <c r="X494" s="7" t="str">
        <f ca="1">IF(Table1[[#This Row],[Store Age (Months)]] &lt; 12, "&lt;12",
 IF(Table1[[#This Row],[Store Age (Months)]] &lt; 24, "12–24",
 "&gt;24"))</f>
        <v>12–24</v>
      </c>
    </row>
    <row r="495" spans="1:24" x14ac:dyDescent="0.2">
      <c r="A495" s="4">
        <v>2</v>
      </c>
      <c r="B495" s="4" t="str">
        <f t="shared" si="7"/>
        <v>February</v>
      </c>
      <c r="C495" s="1" t="s">
        <v>61</v>
      </c>
      <c r="D495" s="1" t="s">
        <v>981</v>
      </c>
      <c r="E495" s="1" t="s">
        <v>502</v>
      </c>
      <c r="F495" s="1" t="s">
        <v>899</v>
      </c>
      <c r="G495" s="1" t="s">
        <v>923</v>
      </c>
      <c r="H495" s="6">
        <v>45370</v>
      </c>
      <c r="I495" s="7">
        <v>106935795</v>
      </c>
      <c r="J495" s="7">
        <v>128963258</v>
      </c>
      <c r="K495" s="7">
        <v>17054031</v>
      </c>
      <c r="L495" s="7">
        <v>3483084</v>
      </c>
      <c r="M495" s="7">
        <f>Table1[[#This Row],[Profit (EBIT)]] * (1 - 11%)</f>
        <v>3099944.7600000002</v>
      </c>
      <c r="N495" s="9">
        <f>Table1[[#This Row],[Net Sales Actual]]/Table1[[#This Row],[Net Sales Target]]*100%</f>
        <v>1.2059877424579861</v>
      </c>
      <c r="O495" s="9" t="str">
        <f>IF(Table1[[#This Row],[% Achievement]]&gt;=100%, "Achieved",
 IF(Table1[[#This Row],[% Achievement]]&gt;=50%, "Almost Achieve",
 IF(Table1[[#This Row],[% Achievement]]&gt;=0, "Needs Improvement",
 "Bad")))</f>
        <v>Achieved</v>
      </c>
      <c r="P495" s="7">
        <f>Table1[[#This Row],[Net Sales Actual]] - Table1[[#This Row],[Net Sales Target]]</f>
        <v>22027463</v>
      </c>
      <c r="Q495" s="7" t="str">
        <f>IF(Table1[[#This Row],[Profit]] &gt; 0, "Profit", "Loss")</f>
        <v>Profit</v>
      </c>
      <c r="R495" s="9">
        <f>Table1[[#This Row],[Salary Cost]]/Table1[[#This Row],[Net Sales Actual]]</f>
        <v>0.13223945536487611</v>
      </c>
      <c r="S495" s="9" t="str">
        <f>IF(Table1[[#This Row],[Salary Ratio]] &lt; 0.15, "Efficient",
 IF(Table1[[#This Row],[Salary Ratio]] &lt;= 0.25, "Needs Attention",
 "Too High"))</f>
        <v>Efficient</v>
      </c>
      <c r="T495" s="9">
        <f>Table1[[#This Row],[Profit (EBIT)]]/Table1[[#This Row],[Net Sales Actual]]</f>
        <v>2.700834372531128E-2</v>
      </c>
      <c r="U495" s="7" t="str">
        <f>IF(Table1[[#This Row],[Profit Ratio]] &gt; 0.15, "Healthy",
 IF(Table1[[#This Row],[Profit Ratio]] &gt;= 0.05, "Moderate",
 "Low"))</f>
        <v>Low</v>
      </c>
      <c r="V495" s="7">
        <f ca="1">DATEDIF(Table1[[#This Row],[Store Open Date]], TODAY(), "d")</f>
        <v>562</v>
      </c>
      <c r="W495" s="7">
        <f ca="1">INT(Table1[[#This Row],[Store Age (Days)]] / 30)</f>
        <v>18</v>
      </c>
      <c r="X495" s="7" t="str">
        <f ca="1">IF(Table1[[#This Row],[Store Age (Months)]] &lt; 12, "&lt;12",
 IF(Table1[[#This Row],[Store Age (Months)]] &lt; 24, "12–24",
 "&gt;24"))</f>
        <v>12–24</v>
      </c>
    </row>
    <row r="496" spans="1:24" x14ac:dyDescent="0.2">
      <c r="A496" s="4">
        <v>2</v>
      </c>
      <c r="B496" s="4" t="str">
        <f t="shared" si="7"/>
        <v>February</v>
      </c>
      <c r="C496" s="1" t="s">
        <v>62</v>
      </c>
      <c r="D496" s="1" t="s">
        <v>982</v>
      </c>
      <c r="E496" s="1" t="s">
        <v>503</v>
      </c>
      <c r="F496" s="1" t="s">
        <v>897</v>
      </c>
      <c r="G496" s="1" t="s">
        <v>923</v>
      </c>
      <c r="H496" s="6">
        <v>45220</v>
      </c>
      <c r="I496" s="7">
        <v>84312673</v>
      </c>
      <c r="J496" s="7">
        <v>97601005</v>
      </c>
      <c r="K496" s="7">
        <v>11744480</v>
      </c>
      <c r="L496" s="7">
        <v>-967355</v>
      </c>
      <c r="M496" s="7">
        <f>Table1[[#This Row],[Profit (EBIT)]] * (1 - 11%)</f>
        <v>-860945.95000000007</v>
      </c>
      <c r="N496" s="9">
        <f>Table1[[#This Row],[Net Sales Actual]]/Table1[[#This Row],[Net Sales Target]]*100%</f>
        <v>1.1576077655609376</v>
      </c>
      <c r="O496" s="9" t="str">
        <f>IF(Table1[[#This Row],[% Achievement]]&gt;=100%, "Achieved",
 IF(Table1[[#This Row],[% Achievement]]&gt;=50%, "Almost Achieve",
 IF(Table1[[#This Row],[% Achievement]]&gt;=0, "Needs Improvement",
 "Bad")))</f>
        <v>Achieved</v>
      </c>
      <c r="P496" s="7">
        <f>Table1[[#This Row],[Net Sales Actual]] - Table1[[#This Row],[Net Sales Target]]</f>
        <v>13288332</v>
      </c>
      <c r="Q496" s="7" t="str">
        <f>IF(Table1[[#This Row],[Profit]] &gt; 0, "Profit", "Loss")</f>
        <v>Loss</v>
      </c>
      <c r="R496" s="9">
        <f>Table1[[#This Row],[Salary Cost]]/Table1[[#This Row],[Net Sales Actual]]</f>
        <v>0.12033154781551686</v>
      </c>
      <c r="S496" s="9" t="str">
        <f>IF(Table1[[#This Row],[Salary Ratio]] &lt; 0.15, "Efficient",
 IF(Table1[[#This Row],[Salary Ratio]] &lt;= 0.25, "Needs Attention",
 "Too High"))</f>
        <v>Efficient</v>
      </c>
      <c r="T496" s="9">
        <f>Table1[[#This Row],[Profit (EBIT)]]/Table1[[#This Row],[Net Sales Actual]]</f>
        <v>-9.9113221221441318E-3</v>
      </c>
      <c r="U496" s="7" t="str">
        <f>IF(Table1[[#This Row],[Profit Ratio]] &gt; 0.15, "Healthy",
 IF(Table1[[#This Row],[Profit Ratio]] &gt;= 0.05, "Moderate",
 "Low"))</f>
        <v>Low</v>
      </c>
      <c r="V496" s="7">
        <f ca="1">DATEDIF(Table1[[#This Row],[Store Open Date]], TODAY(), "d")</f>
        <v>712</v>
      </c>
      <c r="W496" s="7">
        <f ca="1">INT(Table1[[#This Row],[Store Age (Days)]] / 30)</f>
        <v>23</v>
      </c>
      <c r="X496" s="7" t="str">
        <f ca="1">IF(Table1[[#This Row],[Store Age (Months)]] &lt; 12, "&lt;12",
 IF(Table1[[#This Row],[Store Age (Months)]] &lt; 24, "12–24",
 "&gt;24"))</f>
        <v>12–24</v>
      </c>
    </row>
    <row r="497" spans="1:24" x14ac:dyDescent="0.2">
      <c r="A497" s="4">
        <v>2</v>
      </c>
      <c r="B497" s="4" t="str">
        <f t="shared" si="7"/>
        <v>February</v>
      </c>
      <c r="C497" s="1" t="s">
        <v>63</v>
      </c>
      <c r="D497" s="1" t="s">
        <v>983</v>
      </c>
      <c r="E497" s="1" t="s">
        <v>504</v>
      </c>
      <c r="F497" s="1" t="s">
        <v>897</v>
      </c>
      <c r="G497" s="1" t="s">
        <v>923</v>
      </c>
      <c r="H497" s="6">
        <v>45327</v>
      </c>
      <c r="I497" s="7">
        <v>192424589</v>
      </c>
      <c r="J497" s="7">
        <v>185935966</v>
      </c>
      <c r="K497" s="7">
        <v>29878874</v>
      </c>
      <c r="L497" s="7">
        <v>21120890</v>
      </c>
      <c r="M497" s="7">
        <f>Table1[[#This Row],[Profit (EBIT)]] * (1 - 11%)</f>
        <v>18797592.100000001</v>
      </c>
      <c r="N497" s="9">
        <f>Table1[[#This Row],[Net Sales Actual]]/Table1[[#This Row],[Net Sales Target]]*100%</f>
        <v>0.96627965774166213</v>
      </c>
      <c r="O497" s="9" t="str">
        <f>IF(Table1[[#This Row],[% Achievement]]&gt;=100%, "Achieved",
 IF(Table1[[#This Row],[% Achievement]]&gt;=50%, "Almost Achieve",
 IF(Table1[[#This Row],[% Achievement]]&gt;=0, "Needs Improvement",
 "Bad")))</f>
        <v>Almost Achieve</v>
      </c>
      <c r="P497" s="7">
        <f>Table1[[#This Row],[Net Sales Actual]] - Table1[[#This Row],[Net Sales Target]]</f>
        <v>-6488623</v>
      </c>
      <c r="Q497" s="7" t="str">
        <f>IF(Table1[[#This Row],[Profit]] &gt; 0, "Profit", "Loss")</f>
        <v>Profit</v>
      </c>
      <c r="R497" s="9">
        <f>Table1[[#This Row],[Salary Cost]]/Table1[[#This Row],[Net Sales Actual]]</f>
        <v>0.16069442960809421</v>
      </c>
      <c r="S497" s="9" t="str">
        <f>IF(Table1[[#This Row],[Salary Ratio]] &lt; 0.15, "Efficient",
 IF(Table1[[#This Row],[Salary Ratio]] &lt;= 0.25, "Needs Attention",
 "Too High"))</f>
        <v>Needs Attention</v>
      </c>
      <c r="T497" s="9">
        <f>Table1[[#This Row],[Profit (EBIT)]]/Table1[[#This Row],[Net Sales Actual]]</f>
        <v>0.11359227832231232</v>
      </c>
      <c r="U497" s="7" t="str">
        <f>IF(Table1[[#This Row],[Profit Ratio]] &gt; 0.15, "Healthy",
 IF(Table1[[#This Row],[Profit Ratio]] &gt;= 0.05, "Moderate",
 "Low"))</f>
        <v>Moderate</v>
      </c>
      <c r="V497" s="7">
        <f ca="1">DATEDIF(Table1[[#This Row],[Store Open Date]], TODAY(), "d")</f>
        <v>605</v>
      </c>
      <c r="W497" s="7">
        <f ca="1">INT(Table1[[#This Row],[Store Age (Days)]] / 30)</f>
        <v>20</v>
      </c>
      <c r="X497" s="7" t="str">
        <f ca="1">IF(Table1[[#This Row],[Store Age (Months)]] &lt; 12, "&lt;12",
 IF(Table1[[#This Row],[Store Age (Months)]] &lt; 24, "12–24",
 "&gt;24"))</f>
        <v>12–24</v>
      </c>
    </row>
    <row r="498" spans="1:24" x14ac:dyDescent="0.2">
      <c r="A498" s="4">
        <v>2</v>
      </c>
      <c r="B498" s="4" t="str">
        <f t="shared" si="7"/>
        <v>February</v>
      </c>
      <c r="C498" s="1" t="s">
        <v>64</v>
      </c>
      <c r="D498" s="1" t="s">
        <v>984</v>
      </c>
      <c r="E498" s="1" t="s">
        <v>505</v>
      </c>
      <c r="F498" s="1" t="s">
        <v>899</v>
      </c>
      <c r="G498" s="1" t="s">
        <v>923</v>
      </c>
      <c r="H498" s="6">
        <v>45359</v>
      </c>
      <c r="I498" s="7">
        <v>122705960</v>
      </c>
      <c r="J498" s="7">
        <v>119819587</v>
      </c>
      <c r="K498" s="7">
        <v>18918083</v>
      </c>
      <c r="L498" s="7">
        <v>-2218740</v>
      </c>
      <c r="M498" s="7">
        <f>Table1[[#This Row],[Profit (EBIT)]] * (1 - 11%)</f>
        <v>-1974678.6</v>
      </c>
      <c r="N498" s="9">
        <f>Table1[[#This Row],[Net Sales Actual]]/Table1[[#This Row],[Net Sales Target]]*100%</f>
        <v>0.97647732025404466</v>
      </c>
      <c r="O498" s="9" t="str">
        <f>IF(Table1[[#This Row],[% Achievement]]&gt;=100%, "Achieved",
 IF(Table1[[#This Row],[% Achievement]]&gt;=50%, "Almost Achieve",
 IF(Table1[[#This Row],[% Achievement]]&gt;=0, "Needs Improvement",
 "Bad")))</f>
        <v>Almost Achieve</v>
      </c>
      <c r="P498" s="7">
        <f>Table1[[#This Row],[Net Sales Actual]] - Table1[[#This Row],[Net Sales Target]]</f>
        <v>-2886373</v>
      </c>
      <c r="Q498" s="7" t="str">
        <f>IF(Table1[[#This Row],[Profit]] &gt; 0, "Profit", "Loss")</f>
        <v>Loss</v>
      </c>
      <c r="R498" s="9">
        <f>Table1[[#This Row],[Salary Cost]]/Table1[[#This Row],[Net Sales Actual]]</f>
        <v>0.15788806716551276</v>
      </c>
      <c r="S498" s="9" t="str">
        <f>IF(Table1[[#This Row],[Salary Ratio]] &lt; 0.15, "Efficient",
 IF(Table1[[#This Row],[Salary Ratio]] &lt;= 0.25, "Needs Attention",
 "Too High"))</f>
        <v>Needs Attention</v>
      </c>
      <c r="T498" s="9">
        <f>Table1[[#This Row],[Profit (EBIT)]]/Table1[[#This Row],[Net Sales Actual]]</f>
        <v>-1.8517339740121121E-2</v>
      </c>
      <c r="U498" s="7" t="str">
        <f>IF(Table1[[#This Row],[Profit Ratio]] &gt; 0.15, "Healthy",
 IF(Table1[[#This Row],[Profit Ratio]] &gt;= 0.05, "Moderate",
 "Low"))</f>
        <v>Low</v>
      </c>
      <c r="V498" s="7">
        <f ca="1">DATEDIF(Table1[[#This Row],[Store Open Date]], TODAY(), "d")</f>
        <v>573</v>
      </c>
      <c r="W498" s="7">
        <f ca="1">INT(Table1[[#This Row],[Store Age (Days)]] / 30)</f>
        <v>19</v>
      </c>
      <c r="X498" s="7" t="str">
        <f ca="1">IF(Table1[[#This Row],[Store Age (Months)]] &lt; 12, "&lt;12",
 IF(Table1[[#This Row],[Store Age (Months)]] &lt; 24, "12–24",
 "&gt;24"))</f>
        <v>12–24</v>
      </c>
    </row>
    <row r="499" spans="1:24" x14ac:dyDescent="0.2">
      <c r="A499" s="4">
        <v>2</v>
      </c>
      <c r="B499" s="4" t="str">
        <f t="shared" si="7"/>
        <v>February</v>
      </c>
      <c r="C499" s="1" t="s">
        <v>65</v>
      </c>
      <c r="D499" s="1" t="s">
        <v>985</v>
      </c>
      <c r="E499" s="1" t="s">
        <v>506</v>
      </c>
      <c r="F499" s="1" t="s">
        <v>897</v>
      </c>
      <c r="G499" s="1" t="s">
        <v>923</v>
      </c>
      <c r="H499" s="6">
        <v>45288</v>
      </c>
      <c r="I499" s="7">
        <v>99332915</v>
      </c>
      <c r="J499" s="7">
        <v>108391931</v>
      </c>
      <c r="K499" s="7">
        <v>11834766</v>
      </c>
      <c r="L499" s="7">
        <v>3413853</v>
      </c>
      <c r="M499" s="7">
        <f>Table1[[#This Row],[Profit (EBIT)]] * (1 - 11%)</f>
        <v>3038329.17</v>
      </c>
      <c r="N499" s="9">
        <f>Table1[[#This Row],[Net Sales Actual]]/Table1[[#This Row],[Net Sales Target]]*100%</f>
        <v>1.0911985317253601</v>
      </c>
      <c r="O499" s="9" t="str">
        <f>IF(Table1[[#This Row],[% Achievement]]&gt;=100%, "Achieved",
 IF(Table1[[#This Row],[% Achievement]]&gt;=50%, "Almost Achieve",
 IF(Table1[[#This Row],[% Achievement]]&gt;=0, "Needs Improvement",
 "Bad")))</f>
        <v>Achieved</v>
      </c>
      <c r="P499" s="7">
        <f>Table1[[#This Row],[Net Sales Actual]] - Table1[[#This Row],[Net Sales Target]]</f>
        <v>9059016</v>
      </c>
      <c r="Q499" s="7" t="str">
        <f>IF(Table1[[#This Row],[Profit]] &gt; 0, "Profit", "Loss")</f>
        <v>Profit</v>
      </c>
      <c r="R499" s="9">
        <f>Table1[[#This Row],[Salary Cost]]/Table1[[#This Row],[Net Sales Actual]]</f>
        <v>0.10918493554653989</v>
      </c>
      <c r="S499" s="9" t="str">
        <f>IF(Table1[[#This Row],[Salary Ratio]] &lt; 0.15, "Efficient",
 IF(Table1[[#This Row],[Salary Ratio]] &lt;= 0.25, "Needs Attention",
 "Too High"))</f>
        <v>Efficient</v>
      </c>
      <c r="T499" s="9">
        <f>Table1[[#This Row],[Profit (EBIT)]]/Table1[[#This Row],[Net Sales Actual]]</f>
        <v>3.1495453291629248E-2</v>
      </c>
      <c r="U499" s="7" t="str">
        <f>IF(Table1[[#This Row],[Profit Ratio]] &gt; 0.15, "Healthy",
 IF(Table1[[#This Row],[Profit Ratio]] &gt;= 0.05, "Moderate",
 "Low"))</f>
        <v>Low</v>
      </c>
      <c r="V499" s="7">
        <f ca="1">DATEDIF(Table1[[#This Row],[Store Open Date]], TODAY(), "d")</f>
        <v>644</v>
      </c>
      <c r="W499" s="7">
        <f ca="1">INT(Table1[[#This Row],[Store Age (Days)]] / 30)</f>
        <v>21</v>
      </c>
      <c r="X499" s="7" t="str">
        <f ca="1">IF(Table1[[#This Row],[Store Age (Months)]] &lt; 12, "&lt;12",
 IF(Table1[[#This Row],[Store Age (Months)]] &lt; 24, "12–24",
 "&gt;24"))</f>
        <v>12–24</v>
      </c>
    </row>
    <row r="500" spans="1:24" x14ac:dyDescent="0.2">
      <c r="A500" s="4">
        <v>2</v>
      </c>
      <c r="B500" s="4" t="str">
        <f t="shared" si="7"/>
        <v>February</v>
      </c>
      <c r="C500" s="1" t="s">
        <v>66</v>
      </c>
      <c r="D500" s="1" t="s">
        <v>986</v>
      </c>
      <c r="E500" s="1" t="s">
        <v>507</v>
      </c>
      <c r="F500" s="1" t="s">
        <v>897</v>
      </c>
      <c r="G500" s="1" t="s">
        <v>923</v>
      </c>
      <c r="H500" s="6">
        <v>45429</v>
      </c>
      <c r="I500" s="7">
        <v>112912796</v>
      </c>
      <c r="J500" s="7">
        <v>94725376</v>
      </c>
      <c r="K500" s="7">
        <v>11840581</v>
      </c>
      <c r="L500" s="7">
        <v>-9187030</v>
      </c>
      <c r="M500" s="7">
        <f>Table1[[#This Row],[Profit (EBIT)]] * (1 - 11%)</f>
        <v>-8176456.7000000002</v>
      </c>
      <c r="N500" s="9">
        <f>Table1[[#This Row],[Net Sales Actual]]/Table1[[#This Row],[Net Sales Target]]*100%</f>
        <v>0.8389250763040178</v>
      </c>
      <c r="O500" s="9" t="str">
        <f>IF(Table1[[#This Row],[% Achievement]]&gt;=100%, "Achieved",
 IF(Table1[[#This Row],[% Achievement]]&gt;=50%, "Almost Achieve",
 IF(Table1[[#This Row],[% Achievement]]&gt;=0, "Needs Improvement",
 "Bad")))</f>
        <v>Almost Achieve</v>
      </c>
      <c r="P500" s="7">
        <f>Table1[[#This Row],[Net Sales Actual]] - Table1[[#This Row],[Net Sales Target]]</f>
        <v>-18187420</v>
      </c>
      <c r="Q500" s="7" t="str">
        <f>IF(Table1[[#This Row],[Profit]] &gt; 0, "Profit", "Loss")</f>
        <v>Loss</v>
      </c>
      <c r="R500" s="9">
        <f>Table1[[#This Row],[Salary Cost]]/Table1[[#This Row],[Net Sales Actual]]</f>
        <v>0.12499903932817327</v>
      </c>
      <c r="S500" s="9" t="str">
        <f>IF(Table1[[#This Row],[Salary Ratio]] &lt; 0.15, "Efficient",
 IF(Table1[[#This Row],[Salary Ratio]] &lt;= 0.25, "Needs Attention",
 "Too High"))</f>
        <v>Efficient</v>
      </c>
      <c r="T500" s="9">
        <f>Table1[[#This Row],[Profit (EBIT)]]/Table1[[#This Row],[Net Sales Actual]]</f>
        <v>-9.698594387210456E-2</v>
      </c>
      <c r="U500" s="7" t="str">
        <f>IF(Table1[[#This Row],[Profit Ratio]] &gt; 0.15, "Healthy",
 IF(Table1[[#This Row],[Profit Ratio]] &gt;= 0.05, "Moderate",
 "Low"))</f>
        <v>Low</v>
      </c>
      <c r="V500" s="7">
        <f ca="1">DATEDIF(Table1[[#This Row],[Store Open Date]], TODAY(), "d")</f>
        <v>503</v>
      </c>
      <c r="W500" s="7">
        <f ca="1">INT(Table1[[#This Row],[Store Age (Days)]] / 30)</f>
        <v>16</v>
      </c>
      <c r="X500" s="7" t="str">
        <f ca="1">IF(Table1[[#This Row],[Store Age (Months)]] &lt; 12, "&lt;12",
 IF(Table1[[#This Row],[Store Age (Months)]] &lt; 24, "12–24",
 "&gt;24"))</f>
        <v>12–24</v>
      </c>
    </row>
    <row r="501" spans="1:24" x14ac:dyDescent="0.2">
      <c r="A501" s="4">
        <v>2</v>
      </c>
      <c r="B501" s="4" t="str">
        <f t="shared" si="7"/>
        <v>February</v>
      </c>
      <c r="C501" s="1" t="s">
        <v>67</v>
      </c>
      <c r="D501" s="1" t="s">
        <v>987</v>
      </c>
      <c r="E501" s="1" t="s">
        <v>508</v>
      </c>
      <c r="F501" s="1" t="s">
        <v>897</v>
      </c>
      <c r="G501" s="1" t="s">
        <v>923</v>
      </c>
      <c r="H501" s="6">
        <v>45278</v>
      </c>
      <c r="I501" s="7">
        <v>127678473</v>
      </c>
      <c r="J501" s="7">
        <v>101298032</v>
      </c>
      <c r="K501" s="7">
        <v>15753863</v>
      </c>
      <c r="L501" s="7">
        <v>14223518</v>
      </c>
      <c r="M501" s="7">
        <f>Table1[[#This Row],[Profit (EBIT)]] * (1 - 11%)</f>
        <v>12658931.02</v>
      </c>
      <c r="N501" s="9">
        <f>Table1[[#This Row],[Net Sales Actual]]/Table1[[#This Row],[Net Sales Target]]*100%</f>
        <v>0.7933837993190912</v>
      </c>
      <c r="O501" s="9" t="str">
        <f>IF(Table1[[#This Row],[% Achievement]]&gt;=100%, "Achieved",
 IF(Table1[[#This Row],[% Achievement]]&gt;=50%, "Almost Achieve",
 IF(Table1[[#This Row],[% Achievement]]&gt;=0, "Needs Improvement",
 "Bad")))</f>
        <v>Almost Achieve</v>
      </c>
      <c r="P501" s="7">
        <f>Table1[[#This Row],[Net Sales Actual]] - Table1[[#This Row],[Net Sales Target]]</f>
        <v>-26380441</v>
      </c>
      <c r="Q501" s="7" t="str">
        <f>IF(Table1[[#This Row],[Profit]] &gt; 0, "Profit", "Loss")</f>
        <v>Profit</v>
      </c>
      <c r="R501" s="9">
        <f>Table1[[#This Row],[Salary Cost]]/Table1[[#This Row],[Net Sales Actual]]</f>
        <v>0.15551993152246038</v>
      </c>
      <c r="S501" s="9" t="str">
        <f>IF(Table1[[#This Row],[Salary Ratio]] &lt; 0.15, "Efficient",
 IF(Table1[[#This Row],[Salary Ratio]] &lt;= 0.25, "Needs Attention",
 "Too High"))</f>
        <v>Needs Attention</v>
      </c>
      <c r="T501" s="9">
        <f>Table1[[#This Row],[Profit (EBIT)]]/Table1[[#This Row],[Net Sales Actual]]</f>
        <v>0.14041257978239893</v>
      </c>
      <c r="U501" s="7" t="str">
        <f>IF(Table1[[#This Row],[Profit Ratio]] &gt; 0.15, "Healthy",
 IF(Table1[[#This Row],[Profit Ratio]] &gt;= 0.05, "Moderate",
 "Low"))</f>
        <v>Moderate</v>
      </c>
      <c r="V501" s="7">
        <f ca="1">DATEDIF(Table1[[#This Row],[Store Open Date]], TODAY(), "d")</f>
        <v>654</v>
      </c>
      <c r="W501" s="7">
        <f ca="1">INT(Table1[[#This Row],[Store Age (Days)]] / 30)</f>
        <v>21</v>
      </c>
      <c r="X501" s="7" t="str">
        <f ca="1">IF(Table1[[#This Row],[Store Age (Months)]] &lt; 12, "&lt;12",
 IF(Table1[[#This Row],[Store Age (Months)]] &lt; 24, "12–24",
 "&gt;24"))</f>
        <v>12–24</v>
      </c>
    </row>
    <row r="502" spans="1:24" x14ac:dyDescent="0.2">
      <c r="A502" s="4">
        <v>2</v>
      </c>
      <c r="B502" s="4" t="str">
        <f t="shared" si="7"/>
        <v>February</v>
      </c>
      <c r="C502" s="1" t="s">
        <v>68</v>
      </c>
      <c r="D502" s="1" t="s">
        <v>988</v>
      </c>
      <c r="E502" s="1" t="s">
        <v>509</v>
      </c>
      <c r="F502" s="1" t="s">
        <v>898</v>
      </c>
      <c r="G502" s="1" t="s">
        <v>923</v>
      </c>
      <c r="H502" s="6">
        <v>44961</v>
      </c>
      <c r="I502" s="7">
        <v>120140150</v>
      </c>
      <c r="J502" s="7">
        <v>114116465</v>
      </c>
      <c r="K502" s="7">
        <v>18433921</v>
      </c>
      <c r="L502" s="7">
        <v>13671034</v>
      </c>
      <c r="M502" s="7">
        <f>Table1[[#This Row],[Profit (EBIT)]] * (1 - 11%)</f>
        <v>12167220.26</v>
      </c>
      <c r="N502" s="9">
        <f>Table1[[#This Row],[Net Sales Actual]]/Table1[[#This Row],[Net Sales Target]]*100%</f>
        <v>0.94986118296006794</v>
      </c>
      <c r="O502" s="9" t="str">
        <f>IF(Table1[[#This Row],[% Achievement]]&gt;=100%, "Achieved",
 IF(Table1[[#This Row],[% Achievement]]&gt;=50%, "Almost Achieve",
 IF(Table1[[#This Row],[% Achievement]]&gt;=0, "Needs Improvement",
 "Bad")))</f>
        <v>Almost Achieve</v>
      </c>
      <c r="P502" s="7">
        <f>Table1[[#This Row],[Net Sales Actual]] - Table1[[#This Row],[Net Sales Target]]</f>
        <v>-6023685</v>
      </c>
      <c r="Q502" s="7" t="str">
        <f>IF(Table1[[#This Row],[Profit]] &gt; 0, "Profit", "Loss")</f>
        <v>Profit</v>
      </c>
      <c r="R502" s="9">
        <f>Table1[[#This Row],[Salary Cost]]/Table1[[#This Row],[Net Sales Actual]]</f>
        <v>0.16153603250854293</v>
      </c>
      <c r="S502" s="9" t="str">
        <f>IF(Table1[[#This Row],[Salary Ratio]] &lt; 0.15, "Efficient",
 IF(Table1[[#This Row],[Salary Ratio]] &lt;= 0.25, "Needs Attention",
 "Too High"))</f>
        <v>Needs Attention</v>
      </c>
      <c r="T502" s="9">
        <f>Table1[[#This Row],[Profit (EBIT)]]/Table1[[#This Row],[Net Sales Actual]]</f>
        <v>0.11979896152584117</v>
      </c>
      <c r="U502" s="7" t="str">
        <f>IF(Table1[[#This Row],[Profit Ratio]] &gt; 0.15, "Healthy",
 IF(Table1[[#This Row],[Profit Ratio]] &gt;= 0.05, "Moderate",
 "Low"))</f>
        <v>Moderate</v>
      </c>
      <c r="V502" s="7">
        <f ca="1">DATEDIF(Table1[[#This Row],[Store Open Date]], TODAY(), "d")</f>
        <v>971</v>
      </c>
      <c r="W502" s="7">
        <f ca="1">INT(Table1[[#This Row],[Store Age (Days)]] / 30)</f>
        <v>32</v>
      </c>
      <c r="X502" s="7" t="str">
        <f ca="1">IF(Table1[[#This Row],[Store Age (Months)]] &lt; 12, "&lt;12",
 IF(Table1[[#This Row],[Store Age (Months)]] &lt; 24, "12–24",
 "&gt;24"))</f>
        <v>&gt;24</v>
      </c>
    </row>
    <row r="503" spans="1:24" x14ac:dyDescent="0.2">
      <c r="A503" s="4">
        <v>2</v>
      </c>
      <c r="B503" s="4" t="str">
        <f t="shared" si="7"/>
        <v>February</v>
      </c>
      <c r="C503" s="1" t="s">
        <v>69</v>
      </c>
      <c r="D503" s="1" t="s">
        <v>989</v>
      </c>
      <c r="E503" s="1" t="s">
        <v>510</v>
      </c>
      <c r="F503" s="1" t="s">
        <v>898</v>
      </c>
      <c r="G503" s="1" t="s">
        <v>923</v>
      </c>
      <c r="H503" s="6">
        <v>44999</v>
      </c>
      <c r="I503" s="7">
        <v>184323545</v>
      </c>
      <c r="J503" s="7">
        <v>209394144</v>
      </c>
      <c r="K503" s="7">
        <v>35237710</v>
      </c>
      <c r="L503" s="7">
        <v>1600513</v>
      </c>
      <c r="M503" s="7">
        <f>Table1[[#This Row],[Profit (EBIT)]] * (1 - 11%)</f>
        <v>1424456.57</v>
      </c>
      <c r="N503" s="9">
        <f>Table1[[#This Row],[Net Sales Actual]]/Table1[[#This Row],[Net Sales Target]]*100%</f>
        <v>1.1360140887047283</v>
      </c>
      <c r="O503" s="9" t="str">
        <f>IF(Table1[[#This Row],[% Achievement]]&gt;=100%, "Achieved",
 IF(Table1[[#This Row],[% Achievement]]&gt;=50%, "Almost Achieve",
 IF(Table1[[#This Row],[% Achievement]]&gt;=0, "Needs Improvement",
 "Bad")))</f>
        <v>Achieved</v>
      </c>
      <c r="P503" s="7">
        <f>Table1[[#This Row],[Net Sales Actual]] - Table1[[#This Row],[Net Sales Target]]</f>
        <v>25070599</v>
      </c>
      <c r="Q503" s="7" t="str">
        <f>IF(Table1[[#This Row],[Profit]] &gt; 0, "Profit", "Loss")</f>
        <v>Profit</v>
      </c>
      <c r="R503" s="9">
        <f>Table1[[#This Row],[Salary Cost]]/Table1[[#This Row],[Net Sales Actual]]</f>
        <v>0.16828412355218492</v>
      </c>
      <c r="S503" s="9" t="str">
        <f>IF(Table1[[#This Row],[Salary Ratio]] &lt; 0.15, "Efficient",
 IF(Table1[[#This Row],[Salary Ratio]] &lt;= 0.25, "Needs Attention",
 "Too High"))</f>
        <v>Needs Attention</v>
      </c>
      <c r="T503" s="9">
        <f>Table1[[#This Row],[Profit (EBIT)]]/Table1[[#This Row],[Net Sales Actual]]</f>
        <v>7.6435423141537331E-3</v>
      </c>
      <c r="U503" s="7" t="str">
        <f>IF(Table1[[#This Row],[Profit Ratio]] &gt; 0.15, "Healthy",
 IF(Table1[[#This Row],[Profit Ratio]] &gt;= 0.05, "Moderate",
 "Low"))</f>
        <v>Low</v>
      </c>
      <c r="V503" s="7">
        <f ca="1">DATEDIF(Table1[[#This Row],[Store Open Date]], TODAY(), "d")</f>
        <v>933</v>
      </c>
      <c r="W503" s="7">
        <f ca="1">INT(Table1[[#This Row],[Store Age (Days)]] / 30)</f>
        <v>31</v>
      </c>
      <c r="X503" s="7" t="str">
        <f ca="1">IF(Table1[[#This Row],[Store Age (Months)]] &lt; 12, "&lt;12",
 IF(Table1[[#This Row],[Store Age (Months)]] &lt; 24, "12–24",
 "&gt;24"))</f>
        <v>&gt;24</v>
      </c>
    </row>
    <row r="504" spans="1:24" x14ac:dyDescent="0.2">
      <c r="A504" s="4">
        <v>2</v>
      </c>
      <c r="B504" s="4" t="str">
        <f t="shared" si="7"/>
        <v>February</v>
      </c>
      <c r="C504" s="1" t="s">
        <v>70</v>
      </c>
      <c r="D504" s="1" t="s">
        <v>990</v>
      </c>
      <c r="E504" s="1" t="s">
        <v>511</v>
      </c>
      <c r="F504" s="1" t="s">
        <v>897</v>
      </c>
      <c r="G504" s="1" t="s">
        <v>923</v>
      </c>
      <c r="H504" s="6">
        <v>45100</v>
      </c>
      <c r="I504" s="7">
        <v>197778835</v>
      </c>
      <c r="J504" s="7">
        <v>132646402</v>
      </c>
      <c r="K504" s="7">
        <v>19229788</v>
      </c>
      <c r="L504" s="7">
        <v>-10961282</v>
      </c>
      <c r="M504" s="7">
        <f>Table1[[#This Row],[Profit (EBIT)]] * (1 - 11%)</f>
        <v>-9755540.9800000004</v>
      </c>
      <c r="N504" s="9">
        <f>Table1[[#This Row],[Net Sales Actual]]/Table1[[#This Row],[Net Sales Target]]*100%</f>
        <v>0.67068046992995989</v>
      </c>
      <c r="O504" s="9" t="str">
        <f>IF(Table1[[#This Row],[% Achievement]]&gt;=100%, "Achieved",
 IF(Table1[[#This Row],[% Achievement]]&gt;=50%, "Almost Achieve",
 IF(Table1[[#This Row],[% Achievement]]&gt;=0, "Needs Improvement",
 "Bad")))</f>
        <v>Almost Achieve</v>
      </c>
      <c r="P504" s="7">
        <f>Table1[[#This Row],[Net Sales Actual]] - Table1[[#This Row],[Net Sales Target]]</f>
        <v>-65132433</v>
      </c>
      <c r="Q504" s="7" t="str">
        <f>IF(Table1[[#This Row],[Profit]] &gt; 0, "Profit", "Loss")</f>
        <v>Loss</v>
      </c>
      <c r="R504" s="9">
        <f>Table1[[#This Row],[Salary Cost]]/Table1[[#This Row],[Net Sales Actual]]</f>
        <v>0.14497029478417364</v>
      </c>
      <c r="S504" s="9" t="str">
        <f>IF(Table1[[#This Row],[Salary Ratio]] &lt; 0.15, "Efficient",
 IF(Table1[[#This Row],[Salary Ratio]] &lt;= 0.25, "Needs Attention",
 "Too High"))</f>
        <v>Efficient</v>
      </c>
      <c r="T504" s="9">
        <f>Table1[[#This Row],[Profit (EBIT)]]/Table1[[#This Row],[Net Sales Actual]]</f>
        <v>-8.2635351089281717E-2</v>
      </c>
      <c r="U504" s="7" t="str">
        <f>IF(Table1[[#This Row],[Profit Ratio]] &gt; 0.15, "Healthy",
 IF(Table1[[#This Row],[Profit Ratio]] &gt;= 0.05, "Moderate",
 "Low"))</f>
        <v>Low</v>
      </c>
      <c r="V504" s="7">
        <f ca="1">DATEDIF(Table1[[#This Row],[Store Open Date]], TODAY(), "d")</f>
        <v>832</v>
      </c>
      <c r="W504" s="7">
        <f ca="1">INT(Table1[[#This Row],[Store Age (Days)]] / 30)</f>
        <v>27</v>
      </c>
      <c r="X504" s="7" t="str">
        <f ca="1">IF(Table1[[#This Row],[Store Age (Months)]] &lt; 12, "&lt;12",
 IF(Table1[[#This Row],[Store Age (Months)]] &lt; 24, "12–24",
 "&gt;24"))</f>
        <v>&gt;24</v>
      </c>
    </row>
    <row r="505" spans="1:24" x14ac:dyDescent="0.2">
      <c r="A505" s="4">
        <v>2</v>
      </c>
      <c r="B505" s="4" t="str">
        <f t="shared" si="7"/>
        <v>February</v>
      </c>
      <c r="C505" s="1" t="s">
        <v>71</v>
      </c>
      <c r="D505" s="1" t="s">
        <v>991</v>
      </c>
      <c r="E505" s="1" t="s">
        <v>512</v>
      </c>
      <c r="F505" s="1" t="s">
        <v>897</v>
      </c>
      <c r="G505" s="1" t="s">
        <v>923</v>
      </c>
      <c r="H505" s="6">
        <v>45029</v>
      </c>
      <c r="I505" s="7">
        <v>156051029</v>
      </c>
      <c r="J505" s="7">
        <v>191959853</v>
      </c>
      <c r="K505" s="7">
        <v>18322762</v>
      </c>
      <c r="L505" s="7">
        <v>16835368</v>
      </c>
      <c r="M505" s="7">
        <f>Table1[[#This Row],[Profit (EBIT)]] * (1 - 11%)</f>
        <v>14983477.52</v>
      </c>
      <c r="N505" s="9">
        <f>Table1[[#This Row],[Net Sales Actual]]/Table1[[#This Row],[Net Sales Target]]*100%</f>
        <v>1.2301094983487741</v>
      </c>
      <c r="O505" s="9" t="str">
        <f>IF(Table1[[#This Row],[% Achievement]]&gt;=100%, "Achieved",
 IF(Table1[[#This Row],[% Achievement]]&gt;=50%, "Almost Achieve",
 IF(Table1[[#This Row],[% Achievement]]&gt;=0, "Needs Improvement",
 "Bad")))</f>
        <v>Achieved</v>
      </c>
      <c r="P505" s="7">
        <f>Table1[[#This Row],[Net Sales Actual]] - Table1[[#This Row],[Net Sales Target]]</f>
        <v>35908824</v>
      </c>
      <c r="Q505" s="7" t="str">
        <f>IF(Table1[[#This Row],[Profit]] &gt; 0, "Profit", "Loss")</f>
        <v>Profit</v>
      </c>
      <c r="R505" s="9">
        <f>Table1[[#This Row],[Salary Cost]]/Table1[[#This Row],[Net Sales Actual]]</f>
        <v>9.5451010790261442E-2</v>
      </c>
      <c r="S505" s="9" t="str">
        <f>IF(Table1[[#This Row],[Salary Ratio]] &lt; 0.15, "Efficient",
 IF(Table1[[#This Row],[Salary Ratio]] &lt;= 0.25, "Needs Attention",
 "Too High"))</f>
        <v>Efficient</v>
      </c>
      <c r="T505" s="9">
        <f>Table1[[#This Row],[Profit (EBIT)]]/Table1[[#This Row],[Net Sales Actual]]</f>
        <v>8.7702546844521709E-2</v>
      </c>
      <c r="U505" s="7" t="str">
        <f>IF(Table1[[#This Row],[Profit Ratio]] &gt; 0.15, "Healthy",
 IF(Table1[[#This Row],[Profit Ratio]] &gt;= 0.05, "Moderate",
 "Low"))</f>
        <v>Moderate</v>
      </c>
      <c r="V505" s="7">
        <f ca="1">DATEDIF(Table1[[#This Row],[Store Open Date]], TODAY(), "d")</f>
        <v>903</v>
      </c>
      <c r="W505" s="7">
        <f ca="1">INT(Table1[[#This Row],[Store Age (Days)]] / 30)</f>
        <v>30</v>
      </c>
      <c r="X505" s="7" t="str">
        <f ca="1">IF(Table1[[#This Row],[Store Age (Months)]] &lt; 12, "&lt;12",
 IF(Table1[[#This Row],[Store Age (Months)]] &lt; 24, "12–24",
 "&gt;24"))</f>
        <v>&gt;24</v>
      </c>
    </row>
    <row r="506" spans="1:24" x14ac:dyDescent="0.2">
      <c r="A506" s="4">
        <v>2</v>
      </c>
      <c r="B506" s="4" t="str">
        <f t="shared" si="7"/>
        <v>February</v>
      </c>
      <c r="C506" s="1" t="s">
        <v>72</v>
      </c>
      <c r="D506" s="1" t="s">
        <v>992</v>
      </c>
      <c r="E506" s="1" t="s">
        <v>513</v>
      </c>
      <c r="F506" s="1" t="s">
        <v>899</v>
      </c>
      <c r="G506" s="1" t="s">
        <v>923</v>
      </c>
      <c r="H506" s="6">
        <v>45071</v>
      </c>
      <c r="I506" s="7">
        <v>168598788</v>
      </c>
      <c r="J506" s="7">
        <v>191020701</v>
      </c>
      <c r="K506" s="7">
        <v>29277800</v>
      </c>
      <c r="L506" s="7">
        <v>1060592</v>
      </c>
      <c r="M506" s="7">
        <f>Table1[[#This Row],[Profit (EBIT)]] * (1 - 11%)</f>
        <v>943926.88</v>
      </c>
      <c r="N506" s="9">
        <f>Table1[[#This Row],[Net Sales Actual]]/Table1[[#This Row],[Net Sales Target]]*100%</f>
        <v>1.1329897638410069</v>
      </c>
      <c r="O506" s="9" t="str">
        <f>IF(Table1[[#This Row],[% Achievement]]&gt;=100%, "Achieved",
 IF(Table1[[#This Row],[% Achievement]]&gt;=50%, "Almost Achieve",
 IF(Table1[[#This Row],[% Achievement]]&gt;=0, "Needs Improvement",
 "Bad")))</f>
        <v>Achieved</v>
      </c>
      <c r="P506" s="7">
        <f>Table1[[#This Row],[Net Sales Actual]] - Table1[[#This Row],[Net Sales Target]]</f>
        <v>22421913</v>
      </c>
      <c r="Q506" s="7" t="str">
        <f>IF(Table1[[#This Row],[Profit]] &gt; 0, "Profit", "Loss")</f>
        <v>Profit</v>
      </c>
      <c r="R506" s="9">
        <f>Table1[[#This Row],[Salary Cost]]/Table1[[#This Row],[Net Sales Actual]]</f>
        <v>0.15327029922270047</v>
      </c>
      <c r="S506" s="9" t="str">
        <f>IF(Table1[[#This Row],[Salary Ratio]] &lt; 0.15, "Efficient",
 IF(Table1[[#This Row],[Salary Ratio]] &lt;= 0.25, "Needs Attention",
 "Too High"))</f>
        <v>Needs Attention</v>
      </c>
      <c r="T506" s="9">
        <f>Table1[[#This Row],[Profit (EBIT)]]/Table1[[#This Row],[Net Sales Actual]]</f>
        <v>5.5522359327955769E-3</v>
      </c>
      <c r="U506" s="7" t="str">
        <f>IF(Table1[[#This Row],[Profit Ratio]] &gt; 0.15, "Healthy",
 IF(Table1[[#This Row],[Profit Ratio]] &gt;= 0.05, "Moderate",
 "Low"))</f>
        <v>Low</v>
      </c>
      <c r="V506" s="7">
        <f ca="1">DATEDIF(Table1[[#This Row],[Store Open Date]], TODAY(), "d")</f>
        <v>861</v>
      </c>
      <c r="W506" s="7">
        <f ca="1">INT(Table1[[#This Row],[Store Age (Days)]] / 30)</f>
        <v>28</v>
      </c>
      <c r="X506" s="7" t="str">
        <f ca="1">IF(Table1[[#This Row],[Store Age (Months)]] &lt; 12, "&lt;12",
 IF(Table1[[#This Row],[Store Age (Months)]] &lt; 24, "12–24",
 "&gt;24"))</f>
        <v>&gt;24</v>
      </c>
    </row>
    <row r="507" spans="1:24" x14ac:dyDescent="0.2">
      <c r="A507" s="4">
        <v>2</v>
      </c>
      <c r="B507" s="4" t="str">
        <f t="shared" si="7"/>
        <v>February</v>
      </c>
      <c r="C507" s="1" t="s">
        <v>73</v>
      </c>
      <c r="D507" s="1" t="s">
        <v>993</v>
      </c>
      <c r="E507" s="1" t="s">
        <v>514</v>
      </c>
      <c r="F507" s="1" t="s">
        <v>898</v>
      </c>
      <c r="G507" s="1" t="s">
        <v>923</v>
      </c>
      <c r="H507" s="6">
        <v>45073</v>
      </c>
      <c r="I507" s="7">
        <v>106908294</v>
      </c>
      <c r="J507" s="7">
        <v>108031415</v>
      </c>
      <c r="K507" s="7">
        <v>18589023</v>
      </c>
      <c r="L507" s="7">
        <v>1099893</v>
      </c>
      <c r="M507" s="7">
        <f>Table1[[#This Row],[Profit (EBIT)]] * (1 - 11%)</f>
        <v>978904.77</v>
      </c>
      <c r="N507" s="9">
        <f>Table1[[#This Row],[Net Sales Actual]]/Table1[[#This Row],[Net Sales Target]]*100%</f>
        <v>1.0105054618119713</v>
      </c>
      <c r="O507" s="9" t="str">
        <f>IF(Table1[[#This Row],[% Achievement]]&gt;=100%, "Achieved",
 IF(Table1[[#This Row],[% Achievement]]&gt;=50%, "Almost Achieve",
 IF(Table1[[#This Row],[% Achievement]]&gt;=0, "Needs Improvement",
 "Bad")))</f>
        <v>Achieved</v>
      </c>
      <c r="P507" s="7">
        <f>Table1[[#This Row],[Net Sales Actual]] - Table1[[#This Row],[Net Sales Target]]</f>
        <v>1123121</v>
      </c>
      <c r="Q507" s="7" t="str">
        <f>IF(Table1[[#This Row],[Profit]] &gt; 0, "Profit", "Loss")</f>
        <v>Profit</v>
      </c>
      <c r="R507" s="9">
        <f>Table1[[#This Row],[Salary Cost]]/Table1[[#This Row],[Net Sales Actual]]</f>
        <v>0.17207053152085439</v>
      </c>
      <c r="S507" s="9" t="str">
        <f>IF(Table1[[#This Row],[Salary Ratio]] &lt; 0.15, "Efficient",
 IF(Table1[[#This Row],[Salary Ratio]] &lt;= 0.25, "Needs Attention",
 "Too High"))</f>
        <v>Needs Attention</v>
      </c>
      <c r="T507" s="9">
        <f>Table1[[#This Row],[Profit (EBIT)]]/Table1[[#This Row],[Net Sales Actual]]</f>
        <v>1.0181232931180249E-2</v>
      </c>
      <c r="U507" s="7" t="str">
        <f>IF(Table1[[#This Row],[Profit Ratio]] &gt; 0.15, "Healthy",
 IF(Table1[[#This Row],[Profit Ratio]] &gt;= 0.05, "Moderate",
 "Low"))</f>
        <v>Low</v>
      </c>
      <c r="V507" s="7">
        <f ca="1">DATEDIF(Table1[[#This Row],[Store Open Date]], TODAY(), "d")</f>
        <v>859</v>
      </c>
      <c r="W507" s="7">
        <f ca="1">INT(Table1[[#This Row],[Store Age (Days)]] / 30)</f>
        <v>28</v>
      </c>
      <c r="X507" s="7" t="str">
        <f ca="1">IF(Table1[[#This Row],[Store Age (Months)]] &lt; 12, "&lt;12",
 IF(Table1[[#This Row],[Store Age (Months)]] &lt; 24, "12–24",
 "&gt;24"))</f>
        <v>&gt;24</v>
      </c>
    </row>
    <row r="508" spans="1:24" x14ac:dyDescent="0.2">
      <c r="A508" s="4">
        <v>2</v>
      </c>
      <c r="B508" s="4" t="str">
        <f t="shared" si="7"/>
        <v>February</v>
      </c>
      <c r="C508" s="1" t="s">
        <v>74</v>
      </c>
      <c r="D508" s="1" t="s">
        <v>994</v>
      </c>
      <c r="E508" s="1" t="s">
        <v>515</v>
      </c>
      <c r="F508" s="1" t="s">
        <v>897</v>
      </c>
      <c r="G508" s="1" t="s">
        <v>923</v>
      </c>
      <c r="H508" s="6">
        <v>45107</v>
      </c>
      <c r="I508" s="7">
        <v>206568228</v>
      </c>
      <c r="J508" s="7">
        <v>257138831</v>
      </c>
      <c r="K508" s="7">
        <v>24252181</v>
      </c>
      <c r="L508" s="7">
        <v>25185877</v>
      </c>
      <c r="M508" s="7">
        <f>Table1[[#This Row],[Profit (EBIT)]] * (1 - 11%)</f>
        <v>22415430.530000001</v>
      </c>
      <c r="N508" s="9">
        <f>Table1[[#This Row],[Net Sales Actual]]/Table1[[#This Row],[Net Sales Target]]*100%</f>
        <v>1.2448130745450361</v>
      </c>
      <c r="O508" s="9" t="str">
        <f>IF(Table1[[#This Row],[% Achievement]]&gt;=100%, "Achieved",
 IF(Table1[[#This Row],[% Achievement]]&gt;=50%, "Almost Achieve",
 IF(Table1[[#This Row],[% Achievement]]&gt;=0, "Needs Improvement",
 "Bad")))</f>
        <v>Achieved</v>
      </c>
      <c r="P508" s="7">
        <f>Table1[[#This Row],[Net Sales Actual]] - Table1[[#This Row],[Net Sales Target]]</f>
        <v>50570603</v>
      </c>
      <c r="Q508" s="7" t="str">
        <f>IF(Table1[[#This Row],[Profit]] &gt; 0, "Profit", "Loss")</f>
        <v>Profit</v>
      </c>
      <c r="R508" s="9">
        <f>Table1[[#This Row],[Salary Cost]]/Table1[[#This Row],[Net Sales Actual]]</f>
        <v>9.4315513941182996E-2</v>
      </c>
      <c r="S508" s="9" t="str">
        <f>IF(Table1[[#This Row],[Salary Ratio]] &lt; 0.15, "Efficient",
 IF(Table1[[#This Row],[Salary Ratio]] &lt;= 0.25, "Needs Attention",
 "Too High"))</f>
        <v>Efficient</v>
      </c>
      <c r="T508" s="9">
        <f>Table1[[#This Row],[Profit (EBIT)]]/Table1[[#This Row],[Net Sales Actual]]</f>
        <v>9.7946610794073338E-2</v>
      </c>
      <c r="U508" s="7" t="str">
        <f>IF(Table1[[#This Row],[Profit Ratio]] &gt; 0.15, "Healthy",
 IF(Table1[[#This Row],[Profit Ratio]] &gt;= 0.05, "Moderate",
 "Low"))</f>
        <v>Moderate</v>
      </c>
      <c r="V508" s="7">
        <f ca="1">DATEDIF(Table1[[#This Row],[Store Open Date]], TODAY(), "d")</f>
        <v>825</v>
      </c>
      <c r="W508" s="7">
        <f ca="1">INT(Table1[[#This Row],[Store Age (Days)]] / 30)</f>
        <v>27</v>
      </c>
      <c r="X508" s="7" t="str">
        <f ca="1">IF(Table1[[#This Row],[Store Age (Months)]] &lt; 12, "&lt;12",
 IF(Table1[[#This Row],[Store Age (Months)]] &lt; 24, "12–24",
 "&gt;24"))</f>
        <v>&gt;24</v>
      </c>
    </row>
    <row r="509" spans="1:24" x14ac:dyDescent="0.2">
      <c r="A509" s="4">
        <v>2</v>
      </c>
      <c r="B509" s="4" t="str">
        <f t="shared" si="7"/>
        <v>February</v>
      </c>
      <c r="C509" s="1" t="s">
        <v>75</v>
      </c>
      <c r="D509" s="1" t="s">
        <v>995</v>
      </c>
      <c r="E509" s="1" t="s">
        <v>516</v>
      </c>
      <c r="F509" s="1" t="s">
        <v>897</v>
      </c>
      <c r="G509" s="1" t="s">
        <v>923</v>
      </c>
      <c r="H509" s="6">
        <v>45115</v>
      </c>
      <c r="I509" s="7">
        <v>150394006</v>
      </c>
      <c r="J509" s="7">
        <v>171743626</v>
      </c>
      <c r="K509" s="7">
        <v>23191590</v>
      </c>
      <c r="L509" s="7">
        <v>9977025</v>
      </c>
      <c r="M509" s="7">
        <f>Table1[[#This Row],[Profit (EBIT)]] * (1 - 11%)</f>
        <v>8879552.25</v>
      </c>
      <c r="N509" s="9">
        <f>Table1[[#This Row],[Net Sales Actual]]/Table1[[#This Row],[Net Sales Target]]*100%</f>
        <v>1.1419579181899044</v>
      </c>
      <c r="O509" s="9" t="str">
        <f>IF(Table1[[#This Row],[% Achievement]]&gt;=100%, "Achieved",
 IF(Table1[[#This Row],[% Achievement]]&gt;=50%, "Almost Achieve",
 IF(Table1[[#This Row],[% Achievement]]&gt;=0, "Needs Improvement",
 "Bad")))</f>
        <v>Achieved</v>
      </c>
      <c r="P509" s="7">
        <f>Table1[[#This Row],[Net Sales Actual]] - Table1[[#This Row],[Net Sales Target]]</f>
        <v>21349620</v>
      </c>
      <c r="Q509" s="7" t="str">
        <f>IF(Table1[[#This Row],[Profit]] &gt; 0, "Profit", "Loss")</f>
        <v>Profit</v>
      </c>
      <c r="R509" s="9">
        <f>Table1[[#This Row],[Salary Cost]]/Table1[[#This Row],[Net Sales Actual]]</f>
        <v>0.13503610317392506</v>
      </c>
      <c r="S509" s="9" t="str">
        <f>IF(Table1[[#This Row],[Salary Ratio]] &lt; 0.15, "Efficient",
 IF(Table1[[#This Row],[Salary Ratio]] &lt;= 0.25, "Needs Attention",
 "Too High"))</f>
        <v>Efficient</v>
      </c>
      <c r="T509" s="9">
        <f>Table1[[#This Row],[Profit (EBIT)]]/Table1[[#This Row],[Net Sales Actual]]</f>
        <v>5.809254894851236E-2</v>
      </c>
      <c r="U509" s="7" t="str">
        <f>IF(Table1[[#This Row],[Profit Ratio]] &gt; 0.15, "Healthy",
 IF(Table1[[#This Row],[Profit Ratio]] &gt;= 0.05, "Moderate",
 "Low"))</f>
        <v>Moderate</v>
      </c>
      <c r="V509" s="7">
        <f ca="1">DATEDIF(Table1[[#This Row],[Store Open Date]], TODAY(), "d")</f>
        <v>817</v>
      </c>
      <c r="W509" s="7">
        <f ca="1">INT(Table1[[#This Row],[Store Age (Days)]] / 30)</f>
        <v>27</v>
      </c>
      <c r="X509" s="7" t="str">
        <f ca="1">IF(Table1[[#This Row],[Store Age (Months)]] &lt; 12, "&lt;12",
 IF(Table1[[#This Row],[Store Age (Months)]] &lt; 24, "12–24",
 "&gt;24"))</f>
        <v>&gt;24</v>
      </c>
    </row>
    <row r="510" spans="1:24" x14ac:dyDescent="0.2">
      <c r="A510" s="4">
        <v>2</v>
      </c>
      <c r="B510" s="4" t="str">
        <f t="shared" si="7"/>
        <v>February</v>
      </c>
      <c r="C510" s="1" t="s">
        <v>76</v>
      </c>
      <c r="D510" s="1" t="s">
        <v>996</v>
      </c>
      <c r="E510" s="1" t="s">
        <v>517</v>
      </c>
      <c r="F510" s="1" t="s">
        <v>899</v>
      </c>
      <c r="G510" s="1" t="s">
        <v>923</v>
      </c>
      <c r="H510" s="6">
        <v>45111</v>
      </c>
      <c r="I510" s="7">
        <v>74862218</v>
      </c>
      <c r="J510" s="7">
        <v>59596861</v>
      </c>
      <c r="K510" s="7">
        <v>8134774</v>
      </c>
      <c r="L510" s="7">
        <v>-2250313</v>
      </c>
      <c r="M510" s="7">
        <f>Table1[[#This Row],[Profit (EBIT)]] * (1 - 11%)</f>
        <v>-2002778.57</v>
      </c>
      <c r="N510" s="9">
        <f>Table1[[#This Row],[Net Sales Actual]]/Table1[[#This Row],[Net Sales Target]]*100%</f>
        <v>0.79608730000492367</v>
      </c>
      <c r="O510" s="9" t="str">
        <f>IF(Table1[[#This Row],[% Achievement]]&gt;=100%, "Achieved",
 IF(Table1[[#This Row],[% Achievement]]&gt;=50%, "Almost Achieve",
 IF(Table1[[#This Row],[% Achievement]]&gt;=0, "Needs Improvement",
 "Bad")))</f>
        <v>Almost Achieve</v>
      </c>
      <c r="P510" s="7">
        <f>Table1[[#This Row],[Net Sales Actual]] - Table1[[#This Row],[Net Sales Target]]</f>
        <v>-15265357</v>
      </c>
      <c r="Q510" s="7" t="str">
        <f>IF(Table1[[#This Row],[Profit]] &gt; 0, "Profit", "Loss")</f>
        <v>Loss</v>
      </c>
      <c r="R510" s="9">
        <f>Table1[[#This Row],[Salary Cost]]/Table1[[#This Row],[Net Sales Actual]]</f>
        <v>0.13649668562241893</v>
      </c>
      <c r="S510" s="9" t="str">
        <f>IF(Table1[[#This Row],[Salary Ratio]] &lt; 0.15, "Efficient",
 IF(Table1[[#This Row],[Salary Ratio]] &lt;= 0.25, "Needs Attention",
 "Too High"))</f>
        <v>Efficient</v>
      </c>
      <c r="T510" s="9">
        <f>Table1[[#This Row],[Profit (EBIT)]]/Table1[[#This Row],[Net Sales Actual]]</f>
        <v>-3.7758918208796267E-2</v>
      </c>
      <c r="U510" s="7" t="str">
        <f>IF(Table1[[#This Row],[Profit Ratio]] &gt; 0.15, "Healthy",
 IF(Table1[[#This Row],[Profit Ratio]] &gt;= 0.05, "Moderate",
 "Low"))</f>
        <v>Low</v>
      </c>
      <c r="V510" s="7">
        <f ca="1">DATEDIF(Table1[[#This Row],[Store Open Date]], TODAY(), "d")</f>
        <v>821</v>
      </c>
      <c r="W510" s="7">
        <f ca="1">INT(Table1[[#This Row],[Store Age (Days)]] / 30)</f>
        <v>27</v>
      </c>
      <c r="X510" s="7" t="str">
        <f ca="1">IF(Table1[[#This Row],[Store Age (Months)]] &lt; 12, "&lt;12",
 IF(Table1[[#This Row],[Store Age (Months)]] &lt; 24, "12–24",
 "&gt;24"))</f>
        <v>&gt;24</v>
      </c>
    </row>
    <row r="511" spans="1:24" x14ac:dyDescent="0.2">
      <c r="A511" s="4">
        <v>2</v>
      </c>
      <c r="B511" s="4" t="str">
        <f t="shared" si="7"/>
        <v>February</v>
      </c>
      <c r="C511" s="1" t="s">
        <v>77</v>
      </c>
      <c r="D511" s="1" t="s">
        <v>997</v>
      </c>
      <c r="E511" s="1" t="s">
        <v>518</v>
      </c>
      <c r="F511" s="1" t="s">
        <v>897</v>
      </c>
      <c r="G511" s="1" t="s">
        <v>923</v>
      </c>
      <c r="H511" s="6">
        <v>45101</v>
      </c>
      <c r="I511" s="7">
        <v>170513120</v>
      </c>
      <c r="J511" s="7">
        <v>189666045</v>
      </c>
      <c r="K511" s="7">
        <v>32033936</v>
      </c>
      <c r="L511" s="7">
        <v>6405469</v>
      </c>
      <c r="M511" s="7">
        <f>Table1[[#This Row],[Profit (EBIT)]] * (1 - 11%)</f>
        <v>5700867.4100000001</v>
      </c>
      <c r="N511" s="9">
        <f>Table1[[#This Row],[Net Sales Actual]]/Table1[[#This Row],[Net Sales Target]]*100%</f>
        <v>1.1123252275250139</v>
      </c>
      <c r="O511" s="9" t="str">
        <f>IF(Table1[[#This Row],[% Achievement]]&gt;=100%, "Achieved",
 IF(Table1[[#This Row],[% Achievement]]&gt;=50%, "Almost Achieve",
 IF(Table1[[#This Row],[% Achievement]]&gt;=0, "Needs Improvement",
 "Bad")))</f>
        <v>Achieved</v>
      </c>
      <c r="P511" s="7">
        <f>Table1[[#This Row],[Net Sales Actual]] - Table1[[#This Row],[Net Sales Target]]</f>
        <v>19152925</v>
      </c>
      <c r="Q511" s="7" t="str">
        <f>IF(Table1[[#This Row],[Profit]] &gt; 0, "Profit", "Loss")</f>
        <v>Profit</v>
      </c>
      <c r="R511" s="9">
        <f>Table1[[#This Row],[Salary Cost]]/Table1[[#This Row],[Net Sales Actual]]</f>
        <v>0.16889652546927944</v>
      </c>
      <c r="S511" s="9" t="str">
        <f>IF(Table1[[#This Row],[Salary Ratio]] &lt; 0.15, "Efficient",
 IF(Table1[[#This Row],[Salary Ratio]] &lt;= 0.25, "Needs Attention",
 "Too High"))</f>
        <v>Needs Attention</v>
      </c>
      <c r="T511" s="9">
        <f>Table1[[#This Row],[Profit (EBIT)]]/Table1[[#This Row],[Net Sales Actual]]</f>
        <v>3.3772354983202184E-2</v>
      </c>
      <c r="U511" s="7" t="str">
        <f>IF(Table1[[#This Row],[Profit Ratio]] &gt; 0.15, "Healthy",
 IF(Table1[[#This Row],[Profit Ratio]] &gt;= 0.05, "Moderate",
 "Low"))</f>
        <v>Low</v>
      </c>
      <c r="V511" s="7">
        <f ca="1">DATEDIF(Table1[[#This Row],[Store Open Date]], TODAY(), "d")</f>
        <v>831</v>
      </c>
      <c r="W511" s="7">
        <f ca="1">INT(Table1[[#This Row],[Store Age (Days)]] / 30)</f>
        <v>27</v>
      </c>
      <c r="X511" s="7" t="str">
        <f ca="1">IF(Table1[[#This Row],[Store Age (Months)]] &lt; 12, "&lt;12",
 IF(Table1[[#This Row],[Store Age (Months)]] &lt; 24, "12–24",
 "&gt;24"))</f>
        <v>&gt;24</v>
      </c>
    </row>
    <row r="512" spans="1:24" x14ac:dyDescent="0.2">
      <c r="A512" s="4">
        <v>2</v>
      </c>
      <c r="B512" s="4" t="str">
        <f t="shared" si="7"/>
        <v>February</v>
      </c>
      <c r="C512" s="1" t="s">
        <v>78</v>
      </c>
      <c r="D512" s="1" t="s">
        <v>998</v>
      </c>
      <c r="E512" s="1" t="s">
        <v>519</v>
      </c>
      <c r="F512" s="1" t="s">
        <v>899</v>
      </c>
      <c r="G512" s="1" t="s">
        <v>923</v>
      </c>
      <c r="H512" s="6">
        <v>44798</v>
      </c>
      <c r="I512" s="7">
        <v>275587003</v>
      </c>
      <c r="J512" s="7">
        <v>267014926</v>
      </c>
      <c r="K512" s="7">
        <v>46961902</v>
      </c>
      <c r="L512" s="7">
        <v>-1259351</v>
      </c>
      <c r="M512" s="7">
        <f>Table1[[#This Row],[Profit (EBIT)]] * (1 - 11%)</f>
        <v>-1120822.3900000001</v>
      </c>
      <c r="N512" s="9">
        <f>Table1[[#This Row],[Net Sales Actual]]/Table1[[#This Row],[Net Sales Target]]*100%</f>
        <v>0.96889520584539324</v>
      </c>
      <c r="O512" s="9" t="str">
        <f>IF(Table1[[#This Row],[% Achievement]]&gt;=100%, "Achieved",
 IF(Table1[[#This Row],[% Achievement]]&gt;=50%, "Almost Achieve",
 IF(Table1[[#This Row],[% Achievement]]&gt;=0, "Needs Improvement",
 "Bad")))</f>
        <v>Almost Achieve</v>
      </c>
      <c r="P512" s="7">
        <f>Table1[[#This Row],[Net Sales Actual]] - Table1[[#This Row],[Net Sales Target]]</f>
        <v>-8572077</v>
      </c>
      <c r="Q512" s="7" t="str">
        <f>IF(Table1[[#This Row],[Profit]] &gt; 0, "Profit", "Loss")</f>
        <v>Loss</v>
      </c>
      <c r="R512" s="9">
        <f>Table1[[#This Row],[Salary Cost]]/Table1[[#This Row],[Net Sales Actual]]</f>
        <v>0.17587744139816364</v>
      </c>
      <c r="S512" s="9" t="str">
        <f>IF(Table1[[#This Row],[Salary Ratio]] &lt; 0.15, "Efficient",
 IF(Table1[[#This Row],[Salary Ratio]] &lt;= 0.25, "Needs Attention",
 "Too High"))</f>
        <v>Needs Attention</v>
      </c>
      <c r="T512" s="9">
        <f>Table1[[#This Row],[Profit (EBIT)]]/Table1[[#This Row],[Net Sales Actual]]</f>
        <v>-4.7164067524824438E-3</v>
      </c>
      <c r="U512" s="7" t="str">
        <f>IF(Table1[[#This Row],[Profit Ratio]] &gt; 0.15, "Healthy",
 IF(Table1[[#This Row],[Profit Ratio]] &gt;= 0.05, "Moderate",
 "Low"))</f>
        <v>Low</v>
      </c>
      <c r="V512" s="7">
        <f ca="1">DATEDIF(Table1[[#This Row],[Store Open Date]], TODAY(), "d")</f>
        <v>1134</v>
      </c>
      <c r="W512" s="7">
        <f ca="1">INT(Table1[[#This Row],[Store Age (Days)]] / 30)</f>
        <v>37</v>
      </c>
      <c r="X512" s="7" t="str">
        <f ca="1">IF(Table1[[#This Row],[Store Age (Months)]] &lt; 12, "&lt;12",
 IF(Table1[[#This Row],[Store Age (Months)]] &lt; 24, "12–24",
 "&gt;24"))</f>
        <v>&gt;24</v>
      </c>
    </row>
    <row r="513" spans="1:24" x14ac:dyDescent="0.2">
      <c r="A513" s="4">
        <v>2</v>
      </c>
      <c r="B513" s="4" t="str">
        <f t="shared" si="7"/>
        <v>February</v>
      </c>
      <c r="C513" s="1" t="s">
        <v>79</v>
      </c>
      <c r="D513" s="1" t="s">
        <v>999</v>
      </c>
      <c r="E513" s="1" t="s">
        <v>520</v>
      </c>
      <c r="F513" s="1" t="s">
        <v>897</v>
      </c>
      <c r="G513" s="1" t="s">
        <v>923</v>
      </c>
      <c r="H513" s="6">
        <v>45172</v>
      </c>
      <c r="I513" s="7">
        <v>105289940</v>
      </c>
      <c r="J513" s="7">
        <v>115653154</v>
      </c>
      <c r="K513" s="7">
        <v>15708900</v>
      </c>
      <c r="L513" s="7">
        <v>1540034</v>
      </c>
      <c r="M513" s="7">
        <f>Table1[[#This Row],[Profit (EBIT)]] * (1 - 11%)</f>
        <v>1370630.26</v>
      </c>
      <c r="N513" s="9">
        <f>Table1[[#This Row],[Net Sales Actual]]/Table1[[#This Row],[Net Sales Target]]*100%</f>
        <v>1.098425490602426</v>
      </c>
      <c r="O513" s="9" t="str">
        <f>IF(Table1[[#This Row],[% Achievement]]&gt;=100%, "Achieved",
 IF(Table1[[#This Row],[% Achievement]]&gt;=50%, "Almost Achieve",
 IF(Table1[[#This Row],[% Achievement]]&gt;=0, "Needs Improvement",
 "Bad")))</f>
        <v>Achieved</v>
      </c>
      <c r="P513" s="7">
        <f>Table1[[#This Row],[Net Sales Actual]] - Table1[[#This Row],[Net Sales Target]]</f>
        <v>10363214</v>
      </c>
      <c r="Q513" s="7" t="str">
        <f>IF(Table1[[#This Row],[Profit]] &gt; 0, "Profit", "Loss")</f>
        <v>Profit</v>
      </c>
      <c r="R513" s="9">
        <f>Table1[[#This Row],[Salary Cost]]/Table1[[#This Row],[Net Sales Actual]]</f>
        <v>0.13582768352344285</v>
      </c>
      <c r="S513" s="9" t="str">
        <f>IF(Table1[[#This Row],[Salary Ratio]] &lt; 0.15, "Efficient",
 IF(Table1[[#This Row],[Salary Ratio]] &lt;= 0.25, "Needs Attention",
 "Too High"))</f>
        <v>Efficient</v>
      </c>
      <c r="T513" s="9">
        <f>Table1[[#This Row],[Profit (EBIT)]]/Table1[[#This Row],[Net Sales Actual]]</f>
        <v>1.3315970613304674E-2</v>
      </c>
      <c r="U513" s="7" t="str">
        <f>IF(Table1[[#This Row],[Profit Ratio]] &gt; 0.15, "Healthy",
 IF(Table1[[#This Row],[Profit Ratio]] &gt;= 0.05, "Moderate",
 "Low"))</f>
        <v>Low</v>
      </c>
      <c r="V513" s="7">
        <f ca="1">DATEDIF(Table1[[#This Row],[Store Open Date]], TODAY(), "d")</f>
        <v>760</v>
      </c>
      <c r="W513" s="7">
        <f ca="1">INT(Table1[[#This Row],[Store Age (Days)]] / 30)</f>
        <v>25</v>
      </c>
      <c r="X513" s="7" t="str">
        <f ca="1">IF(Table1[[#This Row],[Store Age (Months)]] &lt; 12, "&lt;12",
 IF(Table1[[#This Row],[Store Age (Months)]] &lt; 24, "12–24",
 "&gt;24"))</f>
        <v>&gt;24</v>
      </c>
    </row>
    <row r="514" spans="1:24" x14ac:dyDescent="0.2">
      <c r="A514" s="4">
        <v>2</v>
      </c>
      <c r="B514" s="4" t="str">
        <f t="shared" si="7"/>
        <v>February</v>
      </c>
      <c r="C514" s="1" t="s">
        <v>80</v>
      </c>
      <c r="D514" s="1" t="s">
        <v>1000</v>
      </c>
      <c r="E514" s="1" t="s">
        <v>521</v>
      </c>
      <c r="F514" s="1" t="s">
        <v>897</v>
      </c>
      <c r="G514" s="1" t="s">
        <v>923</v>
      </c>
      <c r="H514" s="6">
        <v>45284</v>
      </c>
      <c r="I514" s="7">
        <v>133010199</v>
      </c>
      <c r="J514" s="7">
        <v>140477885</v>
      </c>
      <c r="K514" s="7">
        <v>22692362</v>
      </c>
      <c r="L514" s="7">
        <v>-4305575</v>
      </c>
      <c r="M514" s="7">
        <f>Table1[[#This Row],[Profit (EBIT)]] * (1 - 11%)</f>
        <v>-3831961.75</v>
      </c>
      <c r="N514" s="9">
        <f>Table1[[#This Row],[Net Sales Actual]]/Table1[[#This Row],[Net Sales Target]]*100%</f>
        <v>1.0561437097015396</v>
      </c>
      <c r="O514" s="9" t="str">
        <f>IF(Table1[[#This Row],[% Achievement]]&gt;=100%, "Achieved",
 IF(Table1[[#This Row],[% Achievement]]&gt;=50%, "Almost Achieve",
 IF(Table1[[#This Row],[% Achievement]]&gt;=0, "Needs Improvement",
 "Bad")))</f>
        <v>Achieved</v>
      </c>
      <c r="P514" s="7">
        <f>Table1[[#This Row],[Net Sales Actual]] - Table1[[#This Row],[Net Sales Target]]</f>
        <v>7467686</v>
      </c>
      <c r="Q514" s="7" t="str">
        <f>IF(Table1[[#This Row],[Profit]] &gt; 0, "Profit", "Loss")</f>
        <v>Loss</v>
      </c>
      <c r="R514" s="9">
        <f>Table1[[#This Row],[Salary Cost]]/Table1[[#This Row],[Net Sales Actual]]</f>
        <v>0.16153689956251832</v>
      </c>
      <c r="S514" s="9" t="str">
        <f>IF(Table1[[#This Row],[Salary Ratio]] &lt; 0.15, "Efficient",
 IF(Table1[[#This Row],[Salary Ratio]] &lt;= 0.25, "Needs Attention",
 "Too High"))</f>
        <v>Needs Attention</v>
      </c>
      <c r="T514" s="9">
        <f>Table1[[#This Row],[Profit (EBIT)]]/Table1[[#This Row],[Net Sales Actual]]</f>
        <v>-3.0649486216282371E-2</v>
      </c>
      <c r="U514" s="7" t="str">
        <f>IF(Table1[[#This Row],[Profit Ratio]] &gt; 0.15, "Healthy",
 IF(Table1[[#This Row],[Profit Ratio]] &gt;= 0.05, "Moderate",
 "Low"))</f>
        <v>Low</v>
      </c>
      <c r="V514" s="7">
        <f ca="1">DATEDIF(Table1[[#This Row],[Store Open Date]], TODAY(), "d")</f>
        <v>648</v>
      </c>
      <c r="W514" s="7">
        <f ca="1">INT(Table1[[#This Row],[Store Age (Days)]] / 30)</f>
        <v>21</v>
      </c>
      <c r="X514" s="7" t="str">
        <f ca="1">IF(Table1[[#This Row],[Store Age (Months)]] &lt; 12, "&lt;12",
 IF(Table1[[#This Row],[Store Age (Months)]] &lt; 24, "12–24",
 "&gt;24"))</f>
        <v>12–24</v>
      </c>
    </row>
    <row r="515" spans="1:24" x14ac:dyDescent="0.2">
      <c r="A515" s="4">
        <v>2</v>
      </c>
      <c r="B515" s="4" t="str">
        <f t="shared" ref="B515:B578" si="8">TEXT(DATE(2024, A515, 1), "mmmm")</f>
        <v>February</v>
      </c>
      <c r="C515" s="1" t="s">
        <v>81</v>
      </c>
      <c r="D515" s="1" t="s">
        <v>1001</v>
      </c>
      <c r="E515" s="1" t="s">
        <v>522</v>
      </c>
      <c r="F515" s="1" t="s">
        <v>897</v>
      </c>
      <c r="G515" s="1" t="s">
        <v>923</v>
      </c>
      <c r="H515" s="6">
        <v>45254</v>
      </c>
      <c r="I515" s="7">
        <v>90031896</v>
      </c>
      <c r="J515" s="7">
        <v>73697092</v>
      </c>
      <c r="K515" s="7">
        <v>12577840</v>
      </c>
      <c r="L515" s="7">
        <v>6792455</v>
      </c>
      <c r="M515" s="7">
        <f>Table1[[#This Row],[Profit (EBIT)]] * (1 - 11%)</f>
        <v>6045284.9500000002</v>
      </c>
      <c r="N515" s="9">
        <f>Table1[[#This Row],[Net Sales Actual]]/Table1[[#This Row],[Net Sales Target]]*100%</f>
        <v>0.81856647781803904</v>
      </c>
      <c r="O515" s="9" t="str">
        <f>IF(Table1[[#This Row],[% Achievement]]&gt;=100%, "Achieved",
 IF(Table1[[#This Row],[% Achievement]]&gt;=50%, "Almost Achieve",
 IF(Table1[[#This Row],[% Achievement]]&gt;=0, "Needs Improvement",
 "Bad")))</f>
        <v>Almost Achieve</v>
      </c>
      <c r="P515" s="7">
        <f>Table1[[#This Row],[Net Sales Actual]] - Table1[[#This Row],[Net Sales Target]]</f>
        <v>-16334804</v>
      </c>
      <c r="Q515" s="7" t="str">
        <f>IF(Table1[[#This Row],[Profit]] &gt; 0, "Profit", "Loss")</f>
        <v>Profit</v>
      </c>
      <c r="R515" s="9">
        <f>Table1[[#This Row],[Salary Cost]]/Table1[[#This Row],[Net Sales Actual]]</f>
        <v>0.17066942071472779</v>
      </c>
      <c r="S515" s="9" t="str">
        <f>IF(Table1[[#This Row],[Salary Ratio]] &lt; 0.15, "Efficient",
 IF(Table1[[#This Row],[Salary Ratio]] &lt;= 0.25, "Needs Attention",
 "Too High"))</f>
        <v>Needs Attention</v>
      </c>
      <c r="T515" s="9">
        <f>Table1[[#This Row],[Profit (EBIT)]]/Table1[[#This Row],[Net Sales Actual]]</f>
        <v>9.2167205186332188E-2</v>
      </c>
      <c r="U515" s="7" t="str">
        <f>IF(Table1[[#This Row],[Profit Ratio]] &gt; 0.15, "Healthy",
 IF(Table1[[#This Row],[Profit Ratio]] &gt;= 0.05, "Moderate",
 "Low"))</f>
        <v>Moderate</v>
      </c>
      <c r="V515" s="7">
        <f ca="1">DATEDIF(Table1[[#This Row],[Store Open Date]], TODAY(), "d")</f>
        <v>678</v>
      </c>
      <c r="W515" s="7">
        <f ca="1">INT(Table1[[#This Row],[Store Age (Days)]] / 30)</f>
        <v>22</v>
      </c>
      <c r="X515" s="7" t="str">
        <f ca="1">IF(Table1[[#This Row],[Store Age (Months)]] &lt; 12, "&lt;12",
 IF(Table1[[#This Row],[Store Age (Months)]] &lt; 24, "12–24",
 "&gt;24"))</f>
        <v>12–24</v>
      </c>
    </row>
    <row r="516" spans="1:24" x14ac:dyDescent="0.2">
      <c r="A516" s="4">
        <v>2</v>
      </c>
      <c r="B516" s="4" t="str">
        <f t="shared" si="8"/>
        <v>February</v>
      </c>
      <c r="C516" s="1" t="s">
        <v>82</v>
      </c>
      <c r="D516" s="1" t="s">
        <v>1002</v>
      </c>
      <c r="E516" s="1" t="s">
        <v>523</v>
      </c>
      <c r="F516" s="1" t="s">
        <v>898</v>
      </c>
      <c r="G516" s="1" t="s">
        <v>923</v>
      </c>
      <c r="H516" s="6">
        <v>45310</v>
      </c>
      <c r="I516" s="7">
        <v>74617818</v>
      </c>
      <c r="J516" s="7">
        <v>85808838</v>
      </c>
      <c r="K516" s="7">
        <v>10113955</v>
      </c>
      <c r="L516" s="7">
        <v>11360496</v>
      </c>
      <c r="M516" s="7">
        <f>Table1[[#This Row],[Profit (EBIT)]] * (1 - 11%)</f>
        <v>10110841.439999999</v>
      </c>
      <c r="N516" s="9">
        <f>Table1[[#This Row],[Net Sales Actual]]/Table1[[#This Row],[Net Sales Target]]*100%</f>
        <v>1.1499778511346981</v>
      </c>
      <c r="O516" s="9" t="str">
        <f>IF(Table1[[#This Row],[% Achievement]]&gt;=100%, "Achieved",
 IF(Table1[[#This Row],[% Achievement]]&gt;=50%, "Almost Achieve",
 IF(Table1[[#This Row],[% Achievement]]&gt;=0, "Needs Improvement",
 "Bad")))</f>
        <v>Achieved</v>
      </c>
      <c r="P516" s="7">
        <f>Table1[[#This Row],[Net Sales Actual]] - Table1[[#This Row],[Net Sales Target]]</f>
        <v>11191020</v>
      </c>
      <c r="Q516" s="7" t="str">
        <f>IF(Table1[[#This Row],[Profit]] &gt; 0, "Profit", "Loss")</f>
        <v>Profit</v>
      </c>
      <c r="R516" s="9">
        <f>Table1[[#This Row],[Salary Cost]]/Table1[[#This Row],[Net Sales Actual]]</f>
        <v>0.11786612236842084</v>
      </c>
      <c r="S516" s="9" t="str">
        <f>IF(Table1[[#This Row],[Salary Ratio]] &lt; 0.15, "Efficient",
 IF(Table1[[#This Row],[Salary Ratio]] &lt;= 0.25, "Needs Attention",
 "Too High"))</f>
        <v>Efficient</v>
      </c>
      <c r="T516" s="9">
        <f>Table1[[#This Row],[Profit (EBIT)]]/Table1[[#This Row],[Net Sales Actual]]</f>
        <v>0.13239307587407256</v>
      </c>
      <c r="U516" s="7" t="str">
        <f>IF(Table1[[#This Row],[Profit Ratio]] &gt; 0.15, "Healthy",
 IF(Table1[[#This Row],[Profit Ratio]] &gt;= 0.05, "Moderate",
 "Low"))</f>
        <v>Moderate</v>
      </c>
      <c r="V516" s="7">
        <f ca="1">DATEDIF(Table1[[#This Row],[Store Open Date]], TODAY(), "d")</f>
        <v>622</v>
      </c>
      <c r="W516" s="7">
        <f ca="1">INT(Table1[[#This Row],[Store Age (Days)]] / 30)</f>
        <v>20</v>
      </c>
      <c r="X516" s="7" t="str">
        <f ca="1">IF(Table1[[#This Row],[Store Age (Months)]] &lt; 12, "&lt;12",
 IF(Table1[[#This Row],[Store Age (Months)]] &lt; 24, "12–24",
 "&gt;24"))</f>
        <v>12–24</v>
      </c>
    </row>
    <row r="517" spans="1:24" x14ac:dyDescent="0.2">
      <c r="A517" s="4">
        <v>2</v>
      </c>
      <c r="B517" s="4" t="str">
        <f t="shared" si="8"/>
        <v>February</v>
      </c>
      <c r="C517" s="1" t="s">
        <v>83</v>
      </c>
      <c r="D517" s="1" t="s">
        <v>1003</v>
      </c>
      <c r="E517" s="1" t="s">
        <v>524</v>
      </c>
      <c r="F517" s="1" t="s">
        <v>899</v>
      </c>
      <c r="G517" s="1" t="s">
        <v>923</v>
      </c>
      <c r="H517" s="6">
        <v>45271</v>
      </c>
      <c r="I517" s="7">
        <v>193259286</v>
      </c>
      <c r="J517" s="7">
        <v>238688328</v>
      </c>
      <c r="K517" s="7">
        <v>22387832</v>
      </c>
      <c r="L517" s="7">
        <v>-2418265</v>
      </c>
      <c r="M517" s="7">
        <f>Table1[[#This Row],[Profit (EBIT)]] * (1 - 11%)</f>
        <v>-2152255.85</v>
      </c>
      <c r="N517" s="9">
        <f>Table1[[#This Row],[Net Sales Actual]]/Table1[[#This Row],[Net Sales Target]]*100%</f>
        <v>1.2350678352397515</v>
      </c>
      <c r="O517" s="9" t="str">
        <f>IF(Table1[[#This Row],[% Achievement]]&gt;=100%, "Achieved",
 IF(Table1[[#This Row],[% Achievement]]&gt;=50%, "Almost Achieve",
 IF(Table1[[#This Row],[% Achievement]]&gt;=0, "Needs Improvement",
 "Bad")))</f>
        <v>Achieved</v>
      </c>
      <c r="P517" s="7">
        <f>Table1[[#This Row],[Net Sales Actual]] - Table1[[#This Row],[Net Sales Target]]</f>
        <v>45429042</v>
      </c>
      <c r="Q517" s="7" t="str">
        <f>IF(Table1[[#This Row],[Profit]] &gt; 0, "Profit", "Loss")</f>
        <v>Loss</v>
      </c>
      <c r="R517" s="9">
        <f>Table1[[#This Row],[Salary Cost]]/Table1[[#This Row],[Net Sales Actual]]</f>
        <v>9.3795252526968978E-2</v>
      </c>
      <c r="S517" s="9" t="str">
        <f>IF(Table1[[#This Row],[Salary Ratio]] &lt; 0.15, "Efficient",
 IF(Table1[[#This Row],[Salary Ratio]] &lt;= 0.25, "Needs Attention",
 "Too High"))</f>
        <v>Efficient</v>
      </c>
      <c r="T517" s="9">
        <f>Table1[[#This Row],[Profit (EBIT)]]/Table1[[#This Row],[Net Sales Actual]]</f>
        <v>-1.0131475720924234E-2</v>
      </c>
      <c r="U517" s="7" t="str">
        <f>IF(Table1[[#This Row],[Profit Ratio]] &gt; 0.15, "Healthy",
 IF(Table1[[#This Row],[Profit Ratio]] &gt;= 0.05, "Moderate",
 "Low"))</f>
        <v>Low</v>
      </c>
      <c r="V517" s="7">
        <f ca="1">DATEDIF(Table1[[#This Row],[Store Open Date]], TODAY(), "d")</f>
        <v>661</v>
      </c>
      <c r="W517" s="7">
        <f ca="1">INT(Table1[[#This Row],[Store Age (Days)]] / 30)</f>
        <v>22</v>
      </c>
      <c r="X517" s="7" t="str">
        <f ca="1">IF(Table1[[#This Row],[Store Age (Months)]] &lt; 12, "&lt;12",
 IF(Table1[[#This Row],[Store Age (Months)]] &lt; 24, "12–24",
 "&gt;24"))</f>
        <v>12–24</v>
      </c>
    </row>
    <row r="518" spans="1:24" x14ac:dyDescent="0.2">
      <c r="A518" s="4">
        <v>2</v>
      </c>
      <c r="B518" s="4" t="str">
        <f t="shared" si="8"/>
        <v>February</v>
      </c>
      <c r="C518" s="1" t="s">
        <v>84</v>
      </c>
      <c r="D518" s="1" t="s">
        <v>1004</v>
      </c>
      <c r="E518" s="1" t="s">
        <v>525</v>
      </c>
      <c r="F518" s="1" t="s">
        <v>898</v>
      </c>
      <c r="G518" s="1" t="s">
        <v>923</v>
      </c>
      <c r="H518" s="6">
        <v>45322</v>
      </c>
      <c r="I518" s="7">
        <v>200015932</v>
      </c>
      <c r="J518" s="7">
        <v>207109772</v>
      </c>
      <c r="K518" s="7">
        <v>22004796</v>
      </c>
      <c r="L518" s="7">
        <v>15917167</v>
      </c>
      <c r="M518" s="7">
        <f>Table1[[#This Row],[Profit (EBIT)]] * (1 - 11%)</f>
        <v>14166278.630000001</v>
      </c>
      <c r="N518" s="9">
        <f>Table1[[#This Row],[Net Sales Actual]]/Table1[[#This Row],[Net Sales Target]]*100%</f>
        <v>1.0354663747485875</v>
      </c>
      <c r="O518" s="9" t="str">
        <f>IF(Table1[[#This Row],[% Achievement]]&gt;=100%, "Achieved",
 IF(Table1[[#This Row],[% Achievement]]&gt;=50%, "Almost Achieve",
 IF(Table1[[#This Row],[% Achievement]]&gt;=0, "Needs Improvement",
 "Bad")))</f>
        <v>Achieved</v>
      </c>
      <c r="P518" s="7">
        <f>Table1[[#This Row],[Net Sales Actual]] - Table1[[#This Row],[Net Sales Target]]</f>
        <v>7093840</v>
      </c>
      <c r="Q518" s="7" t="str">
        <f>IF(Table1[[#This Row],[Profit]] &gt; 0, "Profit", "Loss")</f>
        <v>Profit</v>
      </c>
      <c r="R518" s="9">
        <f>Table1[[#This Row],[Salary Cost]]/Table1[[#This Row],[Net Sales Actual]]</f>
        <v>0.10624701957568665</v>
      </c>
      <c r="S518" s="9" t="str">
        <f>IF(Table1[[#This Row],[Salary Ratio]] &lt; 0.15, "Efficient",
 IF(Table1[[#This Row],[Salary Ratio]] &lt;= 0.25, "Needs Attention",
 "Too High"))</f>
        <v>Efficient</v>
      </c>
      <c r="T518" s="9">
        <f>Table1[[#This Row],[Profit (EBIT)]]/Table1[[#This Row],[Net Sales Actual]]</f>
        <v>7.6853771052386652E-2</v>
      </c>
      <c r="U518" s="7" t="str">
        <f>IF(Table1[[#This Row],[Profit Ratio]] &gt; 0.15, "Healthy",
 IF(Table1[[#This Row],[Profit Ratio]] &gt;= 0.05, "Moderate",
 "Low"))</f>
        <v>Moderate</v>
      </c>
      <c r="V518" s="7">
        <f ca="1">DATEDIF(Table1[[#This Row],[Store Open Date]], TODAY(), "d")</f>
        <v>610</v>
      </c>
      <c r="W518" s="7">
        <f ca="1">INT(Table1[[#This Row],[Store Age (Days)]] / 30)</f>
        <v>20</v>
      </c>
      <c r="X518" s="7" t="str">
        <f ca="1">IF(Table1[[#This Row],[Store Age (Months)]] &lt; 12, "&lt;12",
 IF(Table1[[#This Row],[Store Age (Months)]] &lt; 24, "12–24",
 "&gt;24"))</f>
        <v>12–24</v>
      </c>
    </row>
    <row r="519" spans="1:24" x14ac:dyDescent="0.2">
      <c r="A519" s="4">
        <v>2</v>
      </c>
      <c r="B519" s="4" t="str">
        <f t="shared" si="8"/>
        <v>February</v>
      </c>
      <c r="C519" s="1" t="s">
        <v>85</v>
      </c>
      <c r="D519" s="1" t="s">
        <v>1005</v>
      </c>
      <c r="E519" s="1" t="s">
        <v>526</v>
      </c>
      <c r="F519" s="1" t="s">
        <v>899</v>
      </c>
      <c r="G519" s="1" t="s">
        <v>923</v>
      </c>
      <c r="H519" s="6">
        <v>45183</v>
      </c>
      <c r="I519" s="7">
        <v>131768545</v>
      </c>
      <c r="J519" s="7">
        <v>154619869</v>
      </c>
      <c r="K519" s="7">
        <v>14794061</v>
      </c>
      <c r="L519" s="7">
        <v>-4599099</v>
      </c>
      <c r="M519" s="7">
        <f>Table1[[#This Row],[Profit (EBIT)]] * (1 - 11%)</f>
        <v>-4093198.11</v>
      </c>
      <c r="N519" s="9">
        <f>Table1[[#This Row],[Net Sales Actual]]/Table1[[#This Row],[Net Sales Target]]*100%</f>
        <v>1.173420173987654</v>
      </c>
      <c r="O519" s="9" t="str">
        <f>IF(Table1[[#This Row],[% Achievement]]&gt;=100%, "Achieved",
 IF(Table1[[#This Row],[% Achievement]]&gt;=50%, "Almost Achieve",
 IF(Table1[[#This Row],[% Achievement]]&gt;=0, "Needs Improvement",
 "Bad")))</f>
        <v>Achieved</v>
      </c>
      <c r="P519" s="7">
        <f>Table1[[#This Row],[Net Sales Actual]] - Table1[[#This Row],[Net Sales Target]]</f>
        <v>22851324</v>
      </c>
      <c r="Q519" s="7" t="str">
        <f>IF(Table1[[#This Row],[Profit]] &gt; 0, "Profit", "Loss")</f>
        <v>Loss</v>
      </c>
      <c r="R519" s="9">
        <f>Table1[[#This Row],[Salary Cost]]/Table1[[#This Row],[Net Sales Actual]]</f>
        <v>9.5680206532835696E-2</v>
      </c>
      <c r="S519" s="9" t="str">
        <f>IF(Table1[[#This Row],[Salary Ratio]] &lt; 0.15, "Efficient",
 IF(Table1[[#This Row],[Salary Ratio]] &lt;= 0.25, "Needs Attention",
 "Too High"))</f>
        <v>Efficient</v>
      </c>
      <c r="T519" s="9">
        <f>Table1[[#This Row],[Profit (EBIT)]]/Table1[[#This Row],[Net Sales Actual]]</f>
        <v>-2.9744553722264505E-2</v>
      </c>
      <c r="U519" s="7" t="str">
        <f>IF(Table1[[#This Row],[Profit Ratio]] &gt; 0.15, "Healthy",
 IF(Table1[[#This Row],[Profit Ratio]] &gt;= 0.05, "Moderate",
 "Low"))</f>
        <v>Low</v>
      </c>
      <c r="V519" s="7">
        <f ca="1">DATEDIF(Table1[[#This Row],[Store Open Date]], TODAY(), "d")</f>
        <v>749</v>
      </c>
      <c r="W519" s="7">
        <f ca="1">INT(Table1[[#This Row],[Store Age (Days)]] / 30)</f>
        <v>24</v>
      </c>
      <c r="X519" s="7" t="str">
        <f ca="1">IF(Table1[[#This Row],[Store Age (Months)]] &lt; 12, "&lt;12",
 IF(Table1[[#This Row],[Store Age (Months)]] &lt; 24, "12–24",
 "&gt;24"))</f>
        <v>&gt;24</v>
      </c>
    </row>
    <row r="520" spans="1:24" x14ac:dyDescent="0.2">
      <c r="A520" s="4">
        <v>2</v>
      </c>
      <c r="B520" s="4" t="str">
        <f t="shared" si="8"/>
        <v>February</v>
      </c>
      <c r="C520" s="1" t="s">
        <v>86</v>
      </c>
      <c r="D520" s="1" t="s">
        <v>1006</v>
      </c>
      <c r="E520" s="1" t="s">
        <v>527</v>
      </c>
      <c r="F520" s="1" t="s">
        <v>899</v>
      </c>
      <c r="G520" s="1" t="s">
        <v>923</v>
      </c>
      <c r="H520" s="6">
        <v>45184</v>
      </c>
      <c r="I520" s="7">
        <v>137909440</v>
      </c>
      <c r="J520" s="7">
        <v>131832098</v>
      </c>
      <c r="K520" s="7">
        <v>18602583</v>
      </c>
      <c r="L520" s="7">
        <v>-4314449</v>
      </c>
      <c r="M520" s="7">
        <f>Table1[[#This Row],[Profit (EBIT)]] * (1 - 11%)</f>
        <v>-3839859.61</v>
      </c>
      <c r="N520" s="9">
        <f>Table1[[#This Row],[Net Sales Actual]]/Table1[[#This Row],[Net Sales Target]]*100%</f>
        <v>0.95593237127204633</v>
      </c>
      <c r="O520" s="9" t="str">
        <f>IF(Table1[[#This Row],[% Achievement]]&gt;=100%, "Achieved",
 IF(Table1[[#This Row],[% Achievement]]&gt;=50%, "Almost Achieve",
 IF(Table1[[#This Row],[% Achievement]]&gt;=0, "Needs Improvement",
 "Bad")))</f>
        <v>Almost Achieve</v>
      </c>
      <c r="P520" s="7">
        <f>Table1[[#This Row],[Net Sales Actual]] - Table1[[#This Row],[Net Sales Target]]</f>
        <v>-6077342</v>
      </c>
      <c r="Q520" s="7" t="str">
        <f>IF(Table1[[#This Row],[Profit]] &gt; 0, "Profit", "Loss")</f>
        <v>Loss</v>
      </c>
      <c r="R520" s="9">
        <f>Table1[[#This Row],[Salary Cost]]/Table1[[#This Row],[Net Sales Actual]]</f>
        <v>0.14110814651527431</v>
      </c>
      <c r="S520" s="9" t="str">
        <f>IF(Table1[[#This Row],[Salary Ratio]] &lt; 0.15, "Efficient",
 IF(Table1[[#This Row],[Salary Ratio]] &lt;= 0.25, "Needs Attention",
 "Too High"))</f>
        <v>Efficient</v>
      </c>
      <c r="T520" s="9">
        <f>Table1[[#This Row],[Profit (EBIT)]]/Table1[[#This Row],[Net Sales Actual]]</f>
        <v>-3.2726847751448213E-2</v>
      </c>
      <c r="U520" s="7" t="str">
        <f>IF(Table1[[#This Row],[Profit Ratio]] &gt; 0.15, "Healthy",
 IF(Table1[[#This Row],[Profit Ratio]] &gt;= 0.05, "Moderate",
 "Low"))</f>
        <v>Low</v>
      </c>
      <c r="V520" s="7">
        <f ca="1">DATEDIF(Table1[[#This Row],[Store Open Date]], TODAY(), "d")</f>
        <v>748</v>
      </c>
      <c r="W520" s="7">
        <f ca="1">INT(Table1[[#This Row],[Store Age (Days)]] / 30)</f>
        <v>24</v>
      </c>
      <c r="X520" s="7" t="str">
        <f ca="1">IF(Table1[[#This Row],[Store Age (Months)]] &lt; 12, "&lt;12",
 IF(Table1[[#This Row],[Store Age (Months)]] &lt; 24, "12–24",
 "&gt;24"))</f>
        <v>&gt;24</v>
      </c>
    </row>
    <row r="521" spans="1:24" x14ac:dyDescent="0.2">
      <c r="A521" s="4">
        <v>2</v>
      </c>
      <c r="B521" s="4" t="str">
        <f t="shared" si="8"/>
        <v>February</v>
      </c>
      <c r="C521" s="1" t="s">
        <v>87</v>
      </c>
      <c r="D521" s="1" t="s">
        <v>1007</v>
      </c>
      <c r="E521" s="1" t="s">
        <v>528</v>
      </c>
      <c r="F521" s="1" t="s">
        <v>899</v>
      </c>
      <c r="G521" s="1" t="s">
        <v>923</v>
      </c>
      <c r="H521" s="6">
        <v>45294</v>
      </c>
      <c r="I521" s="7">
        <v>132017016</v>
      </c>
      <c r="J521" s="7">
        <v>102652547</v>
      </c>
      <c r="K521" s="7">
        <v>13983490</v>
      </c>
      <c r="L521" s="7">
        <v>-2171386</v>
      </c>
      <c r="M521" s="7">
        <f>Table1[[#This Row],[Profit (EBIT)]] * (1 - 11%)</f>
        <v>-1932533.54</v>
      </c>
      <c r="N521" s="9">
        <f>Table1[[#This Row],[Net Sales Actual]]/Table1[[#This Row],[Net Sales Target]]*100%</f>
        <v>0.77757057469015967</v>
      </c>
      <c r="O521" s="9" t="str">
        <f>IF(Table1[[#This Row],[% Achievement]]&gt;=100%, "Achieved",
 IF(Table1[[#This Row],[% Achievement]]&gt;=50%, "Almost Achieve",
 IF(Table1[[#This Row],[% Achievement]]&gt;=0, "Needs Improvement",
 "Bad")))</f>
        <v>Almost Achieve</v>
      </c>
      <c r="P521" s="7">
        <f>Table1[[#This Row],[Net Sales Actual]] - Table1[[#This Row],[Net Sales Target]]</f>
        <v>-29364469</v>
      </c>
      <c r="Q521" s="7" t="str">
        <f>IF(Table1[[#This Row],[Profit]] &gt; 0, "Profit", "Loss")</f>
        <v>Loss</v>
      </c>
      <c r="R521" s="9">
        <f>Table1[[#This Row],[Salary Cost]]/Table1[[#This Row],[Net Sales Actual]]</f>
        <v>0.13622155912020381</v>
      </c>
      <c r="S521" s="9" t="str">
        <f>IF(Table1[[#This Row],[Salary Ratio]] &lt; 0.15, "Efficient",
 IF(Table1[[#This Row],[Salary Ratio]] &lt;= 0.25, "Needs Attention",
 "Too High"))</f>
        <v>Efficient</v>
      </c>
      <c r="T521" s="9">
        <f>Table1[[#This Row],[Profit (EBIT)]]/Table1[[#This Row],[Net Sales Actual]]</f>
        <v>-2.1152772760718738E-2</v>
      </c>
      <c r="U521" s="7" t="str">
        <f>IF(Table1[[#This Row],[Profit Ratio]] &gt; 0.15, "Healthy",
 IF(Table1[[#This Row],[Profit Ratio]] &gt;= 0.05, "Moderate",
 "Low"))</f>
        <v>Low</v>
      </c>
      <c r="V521" s="7">
        <f ca="1">DATEDIF(Table1[[#This Row],[Store Open Date]], TODAY(), "d")</f>
        <v>638</v>
      </c>
      <c r="W521" s="7">
        <f ca="1">INT(Table1[[#This Row],[Store Age (Days)]] / 30)</f>
        <v>21</v>
      </c>
      <c r="X521" s="7" t="str">
        <f ca="1">IF(Table1[[#This Row],[Store Age (Months)]] &lt; 12, "&lt;12",
 IF(Table1[[#This Row],[Store Age (Months)]] &lt; 24, "12–24",
 "&gt;24"))</f>
        <v>12–24</v>
      </c>
    </row>
    <row r="522" spans="1:24" x14ac:dyDescent="0.2">
      <c r="A522" s="4">
        <v>2</v>
      </c>
      <c r="B522" s="4" t="str">
        <f t="shared" si="8"/>
        <v>February</v>
      </c>
      <c r="C522" s="1" t="s">
        <v>88</v>
      </c>
      <c r="D522" s="1" t="s">
        <v>1008</v>
      </c>
      <c r="E522" s="1" t="s">
        <v>529</v>
      </c>
      <c r="F522" s="1" t="s">
        <v>898</v>
      </c>
      <c r="G522" s="1" t="s">
        <v>923</v>
      </c>
      <c r="H522" s="6">
        <v>45386</v>
      </c>
      <c r="I522" s="7">
        <v>107036249</v>
      </c>
      <c r="J522" s="7">
        <v>123727926</v>
      </c>
      <c r="K522" s="7">
        <v>12493165</v>
      </c>
      <c r="L522" s="7">
        <v>721484</v>
      </c>
      <c r="M522" s="7">
        <f>Table1[[#This Row],[Profit (EBIT)]] * (1 - 11%)</f>
        <v>642120.76</v>
      </c>
      <c r="N522" s="9">
        <f>Table1[[#This Row],[Net Sales Actual]]/Table1[[#This Row],[Net Sales Target]]*100%</f>
        <v>1.1559441512192752</v>
      </c>
      <c r="O522" s="9" t="str">
        <f>IF(Table1[[#This Row],[% Achievement]]&gt;=100%, "Achieved",
 IF(Table1[[#This Row],[% Achievement]]&gt;=50%, "Almost Achieve",
 IF(Table1[[#This Row],[% Achievement]]&gt;=0, "Needs Improvement",
 "Bad")))</f>
        <v>Achieved</v>
      </c>
      <c r="P522" s="7">
        <f>Table1[[#This Row],[Net Sales Actual]] - Table1[[#This Row],[Net Sales Target]]</f>
        <v>16691677</v>
      </c>
      <c r="Q522" s="7" t="str">
        <f>IF(Table1[[#This Row],[Profit]] &gt; 0, "Profit", "Loss")</f>
        <v>Profit</v>
      </c>
      <c r="R522" s="9">
        <f>Table1[[#This Row],[Salary Cost]]/Table1[[#This Row],[Net Sales Actual]]</f>
        <v>0.10097287980079776</v>
      </c>
      <c r="S522" s="9" t="str">
        <f>IF(Table1[[#This Row],[Salary Ratio]] &lt; 0.15, "Efficient",
 IF(Table1[[#This Row],[Salary Ratio]] &lt;= 0.25, "Needs Attention",
 "Too High"))</f>
        <v>Efficient</v>
      </c>
      <c r="T522" s="9">
        <f>Table1[[#This Row],[Profit (EBIT)]]/Table1[[#This Row],[Net Sales Actual]]</f>
        <v>5.8312138845679831E-3</v>
      </c>
      <c r="U522" s="7" t="str">
        <f>IF(Table1[[#This Row],[Profit Ratio]] &gt; 0.15, "Healthy",
 IF(Table1[[#This Row],[Profit Ratio]] &gt;= 0.05, "Moderate",
 "Low"))</f>
        <v>Low</v>
      </c>
      <c r="V522" s="7">
        <f ca="1">DATEDIF(Table1[[#This Row],[Store Open Date]], TODAY(), "d")</f>
        <v>546</v>
      </c>
      <c r="W522" s="7">
        <f ca="1">INT(Table1[[#This Row],[Store Age (Days)]] / 30)</f>
        <v>18</v>
      </c>
      <c r="X522" s="7" t="str">
        <f ca="1">IF(Table1[[#This Row],[Store Age (Months)]] &lt; 12, "&lt;12",
 IF(Table1[[#This Row],[Store Age (Months)]] &lt; 24, "12–24",
 "&gt;24"))</f>
        <v>12–24</v>
      </c>
    </row>
    <row r="523" spans="1:24" x14ac:dyDescent="0.2">
      <c r="A523" s="4">
        <v>2</v>
      </c>
      <c r="B523" s="4" t="str">
        <f t="shared" si="8"/>
        <v>February</v>
      </c>
      <c r="C523" s="1" t="s">
        <v>89</v>
      </c>
      <c r="D523" s="1" t="s">
        <v>1009</v>
      </c>
      <c r="E523" s="1" t="s">
        <v>530</v>
      </c>
      <c r="F523" s="1" t="s">
        <v>899</v>
      </c>
      <c r="G523" s="1" t="s">
        <v>923</v>
      </c>
      <c r="H523" s="6">
        <v>45288</v>
      </c>
      <c r="I523" s="7">
        <v>141764942</v>
      </c>
      <c r="J523" s="7">
        <v>136541928</v>
      </c>
      <c r="K523" s="7">
        <v>14424153</v>
      </c>
      <c r="L523" s="7">
        <v>20083882</v>
      </c>
      <c r="M523" s="7">
        <f>Table1[[#This Row],[Profit (EBIT)]] * (1 - 11%)</f>
        <v>17874654.98</v>
      </c>
      <c r="N523" s="9">
        <f>Table1[[#This Row],[Net Sales Actual]]/Table1[[#This Row],[Net Sales Target]]*100%</f>
        <v>0.96315722401946169</v>
      </c>
      <c r="O523" s="9" t="str">
        <f>IF(Table1[[#This Row],[% Achievement]]&gt;=100%, "Achieved",
 IF(Table1[[#This Row],[% Achievement]]&gt;=50%, "Almost Achieve",
 IF(Table1[[#This Row],[% Achievement]]&gt;=0, "Needs Improvement",
 "Bad")))</f>
        <v>Almost Achieve</v>
      </c>
      <c r="P523" s="7">
        <f>Table1[[#This Row],[Net Sales Actual]] - Table1[[#This Row],[Net Sales Target]]</f>
        <v>-5223014</v>
      </c>
      <c r="Q523" s="7" t="str">
        <f>IF(Table1[[#This Row],[Profit]] &gt; 0, "Profit", "Loss")</f>
        <v>Profit</v>
      </c>
      <c r="R523" s="9">
        <f>Table1[[#This Row],[Salary Cost]]/Table1[[#This Row],[Net Sales Actual]]</f>
        <v>0.10563900196282566</v>
      </c>
      <c r="S523" s="9" t="str">
        <f>IF(Table1[[#This Row],[Salary Ratio]] &lt; 0.15, "Efficient",
 IF(Table1[[#This Row],[Salary Ratio]] &lt;= 0.25, "Needs Attention",
 "Too High"))</f>
        <v>Efficient</v>
      </c>
      <c r="T523" s="9">
        <f>Table1[[#This Row],[Profit (EBIT)]]/Table1[[#This Row],[Net Sales Actual]]</f>
        <v>0.14708948594896068</v>
      </c>
      <c r="U523" s="7" t="str">
        <f>IF(Table1[[#This Row],[Profit Ratio]] &gt; 0.15, "Healthy",
 IF(Table1[[#This Row],[Profit Ratio]] &gt;= 0.05, "Moderate",
 "Low"))</f>
        <v>Moderate</v>
      </c>
      <c r="V523" s="7">
        <f ca="1">DATEDIF(Table1[[#This Row],[Store Open Date]], TODAY(), "d")</f>
        <v>644</v>
      </c>
      <c r="W523" s="7">
        <f ca="1">INT(Table1[[#This Row],[Store Age (Days)]] / 30)</f>
        <v>21</v>
      </c>
      <c r="X523" s="7" t="str">
        <f ca="1">IF(Table1[[#This Row],[Store Age (Months)]] &lt; 12, "&lt;12",
 IF(Table1[[#This Row],[Store Age (Months)]] &lt; 24, "12–24",
 "&gt;24"))</f>
        <v>12–24</v>
      </c>
    </row>
    <row r="524" spans="1:24" x14ac:dyDescent="0.2">
      <c r="A524" s="4">
        <v>2</v>
      </c>
      <c r="B524" s="4" t="str">
        <f t="shared" si="8"/>
        <v>February</v>
      </c>
      <c r="C524" s="1" t="s">
        <v>90</v>
      </c>
      <c r="D524" s="1" t="s">
        <v>1010</v>
      </c>
      <c r="E524" s="1" t="s">
        <v>531</v>
      </c>
      <c r="F524" s="1" t="s">
        <v>899</v>
      </c>
      <c r="G524" s="1" t="s">
        <v>923</v>
      </c>
      <c r="H524" s="6">
        <v>45341</v>
      </c>
      <c r="I524" s="7">
        <v>77479484</v>
      </c>
      <c r="J524" s="7">
        <v>66265564</v>
      </c>
      <c r="K524" s="7">
        <v>11512646</v>
      </c>
      <c r="L524" s="7">
        <v>4242289</v>
      </c>
      <c r="M524" s="7">
        <f>Table1[[#This Row],[Profit (EBIT)]] * (1 - 11%)</f>
        <v>3775637.21</v>
      </c>
      <c r="N524" s="9">
        <f>Table1[[#This Row],[Net Sales Actual]]/Table1[[#This Row],[Net Sales Target]]*100%</f>
        <v>0.8552659436916229</v>
      </c>
      <c r="O524" s="9" t="str">
        <f>IF(Table1[[#This Row],[% Achievement]]&gt;=100%, "Achieved",
 IF(Table1[[#This Row],[% Achievement]]&gt;=50%, "Almost Achieve",
 IF(Table1[[#This Row],[% Achievement]]&gt;=0, "Needs Improvement",
 "Bad")))</f>
        <v>Almost Achieve</v>
      </c>
      <c r="P524" s="7">
        <f>Table1[[#This Row],[Net Sales Actual]] - Table1[[#This Row],[Net Sales Target]]</f>
        <v>-11213920</v>
      </c>
      <c r="Q524" s="7" t="str">
        <f>IF(Table1[[#This Row],[Profit]] &gt; 0, "Profit", "Loss")</f>
        <v>Profit</v>
      </c>
      <c r="R524" s="9">
        <f>Table1[[#This Row],[Salary Cost]]/Table1[[#This Row],[Net Sales Actual]]</f>
        <v>0.17373497341696209</v>
      </c>
      <c r="S524" s="9" t="str">
        <f>IF(Table1[[#This Row],[Salary Ratio]] &lt; 0.15, "Efficient",
 IF(Table1[[#This Row],[Salary Ratio]] &lt;= 0.25, "Needs Attention",
 "Too High"))</f>
        <v>Needs Attention</v>
      </c>
      <c r="T524" s="9">
        <f>Table1[[#This Row],[Profit (EBIT)]]/Table1[[#This Row],[Net Sales Actual]]</f>
        <v>6.4019510948401498E-2</v>
      </c>
      <c r="U524" s="7" t="str">
        <f>IF(Table1[[#This Row],[Profit Ratio]] &gt; 0.15, "Healthy",
 IF(Table1[[#This Row],[Profit Ratio]] &gt;= 0.05, "Moderate",
 "Low"))</f>
        <v>Moderate</v>
      </c>
      <c r="V524" s="7">
        <f ca="1">DATEDIF(Table1[[#This Row],[Store Open Date]], TODAY(), "d")</f>
        <v>591</v>
      </c>
      <c r="W524" s="7">
        <f ca="1">INT(Table1[[#This Row],[Store Age (Days)]] / 30)</f>
        <v>19</v>
      </c>
      <c r="X524" s="7" t="str">
        <f ca="1">IF(Table1[[#This Row],[Store Age (Months)]] &lt; 12, "&lt;12",
 IF(Table1[[#This Row],[Store Age (Months)]] &lt; 24, "12–24",
 "&gt;24"))</f>
        <v>12–24</v>
      </c>
    </row>
    <row r="525" spans="1:24" x14ac:dyDescent="0.2">
      <c r="A525" s="4">
        <v>2</v>
      </c>
      <c r="B525" s="4" t="str">
        <f t="shared" si="8"/>
        <v>February</v>
      </c>
      <c r="C525" s="1" t="s">
        <v>91</v>
      </c>
      <c r="D525" s="1" t="s">
        <v>1011</v>
      </c>
      <c r="E525" s="1" t="s">
        <v>532</v>
      </c>
      <c r="F525" s="1" t="s">
        <v>899</v>
      </c>
      <c r="G525" s="1" t="s">
        <v>923</v>
      </c>
      <c r="H525" s="6">
        <v>45316</v>
      </c>
      <c r="I525" s="7">
        <v>122184165</v>
      </c>
      <c r="J525" s="7">
        <v>118528800</v>
      </c>
      <c r="K525" s="7">
        <v>20751950</v>
      </c>
      <c r="L525" s="7">
        <v>796895</v>
      </c>
      <c r="M525" s="7">
        <f>Table1[[#This Row],[Profit (EBIT)]] * (1 - 11%)</f>
        <v>709236.55</v>
      </c>
      <c r="N525" s="9">
        <f>Table1[[#This Row],[Net Sales Actual]]/Table1[[#This Row],[Net Sales Target]]*100%</f>
        <v>0.9700831527555146</v>
      </c>
      <c r="O525" s="9" t="str">
        <f>IF(Table1[[#This Row],[% Achievement]]&gt;=100%, "Achieved",
 IF(Table1[[#This Row],[% Achievement]]&gt;=50%, "Almost Achieve",
 IF(Table1[[#This Row],[% Achievement]]&gt;=0, "Needs Improvement",
 "Bad")))</f>
        <v>Almost Achieve</v>
      </c>
      <c r="P525" s="7">
        <f>Table1[[#This Row],[Net Sales Actual]] - Table1[[#This Row],[Net Sales Target]]</f>
        <v>-3655365</v>
      </c>
      <c r="Q525" s="7" t="str">
        <f>IF(Table1[[#This Row],[Profit]] &gt; 0, "Profit", "Loss")</f>
        <v>Profit</v>
      </c>
      <c r="R525" s="9">
        <f>Table1[[#This Row],[Salary Cost]]/Table1[[#This Row],[Net Sales Actual]]</f>
        <v>0.17507938998791855</v>
      </c>
      <c r="S525" s="9" t="str">
        <f>IF(Table1[[#This Row],[Salary Ratio]] &lt; 0.15, "Efficient",
 IF(Table1[[#This Row],[Salary Ratio]] &lt;= 0.25, "Needs Attention",
 "Too High"))</f>
        <v>Needs Attention</v>
      </c>
      <c r="T525" s="9">
        <f>Table1[[#This Row],[Profit (EBIT)]]/Table1[[#This Row],[Net Sales Actual]]</f>
        <v>6.7232183233104526E-3</v>
      </c>
      <c r="U525" s="7" t="str">
        <f>IF(Table1[[#This Row],[Profit Ratio]] &gt; 0.15, "Healthy",
 IF(Table1[[#This Row],[Profit Ratio]] &gt;= 0.05, "Moderate",
 "Low"))</f>
        <v>Low</v>
      </c>
      <c r="V525" s="7">
        <f ca="1">DATEDIF(Table1[[#This Row],[Store Open Date]], TODAY(), "d")</f>
        <v>616</v>
      </c>
      <c r="W525" s="7">
        <f ca="1">INT(Table1[[#This Row],[Store Age (Days)]] / 30)</f>
        <v>20</v>
      </c>
      <c r="X525" s="7" t="str">
        <f ca="1">IF(Table1[[#This Row],[Store Age (Months)]] &lt; 12, "&lt;12",
 IF(Table1[[#This Row],[Store Age (Months)]] &lt; 24, "12–24",
 "&gt;24"))</f>
        <v>12–24</v>
      </c>
    </row>
    <row r="526" spans="1:24" x14ac:dyDescent="0.2">
      <c r="A526" s="4">
        <v>2</v>
      </c>
      <c r="B526" s="4" t="str">
        <f t="shared" si="8"/>
        <v>February</v>
      </c>
      <c r="C526" s="1" t="s">
        <v>92</v>
      </c>
      <c r="D526" s="1" t="s">
        <v>1012</v>
      </c>
      <c r="E526" s="1" t="s">
        <v>533</v>
      </c>
      <c r="F526" s="1" t="s">
        <v>899</v>
      </c>
      <c r="G526" s="1" t="s">
        <v>923</v>
      </c>
      <c r="H526" s="6">
        <v>45286</v>
      </c>
      <c r="I526" s="7">
        <v>108238079</v>
      </c>
      <c r="J526" s="7">
        <v>110342572</v>
      </c>
      <c r="K526" s="7">
        <v>12931645</v>
      </c>
      <c r="L526" s="7">
        <v>9645223</v>
      </c>
      <c r="M526" s="7">
        <f>Table1[[#This Row],[Profit (EBIT)]] * (1 - 11%)</f>
        <v>8584248.4700000007</v>
      </c>
      <c r="N526" s="9">
        <f>Table1[[#This Row],[Net Sales Actual]]/Table1[[#This Row],[Net Sales Target]]*100%</f>
        <v>1.0194431850550489</v>
      </c>
      <c r="O526" s="9" t="str">
        <f>IF(Table1[[#This Row],[% Achievement]]&gt;=100%, "Achieved",
 IF(Table1[[#This Row],[% Achievement]]&gt;=50%, "Almost Achieve",
 IF(Table1[[#This Row],[% Achievement]]&gt;=0, "Needs Improvement",
 "Bad")))</f>
        <v>Achieved</v>
      </c>
      <c r="P526" s="7">
        <f>Table1[[#This Row],[Net Sales Actual]] - Table1[[#This Row],[Net Sales Target]]</f>
        <v>2104493</v>
      </c>
      <c r="Q526" s="7" t="str">
        <f>IF(Table1[[#This Row],[Profit]] &gt; 0, "Profit", "Loss")</f>
        <v>Profit</v>
      </c>
      <c r="R526" s="9">
        <f>Table1[[#This Row],[Salary Cost]]/Table1[[#This Row],[Net Sales Actual]]</f>
        <v>0.11719542843355146</v>
      </c>
      <c r="S526" s="9" t="str">
        <f>IF(Table1[[#This Row],[Salary Ratio]] &lt; 0.15, "Efficient",
 IF(Table1[[#This Row],[Salary Ratio]] &lt;= 0.25, "Needs Attention",
 "Too High"))</f>
        <v>Efficient</v>
      </c>
      <c r="T526" s="9">
        <f>Table1[[#This Row],[Profit (EBIT)]]/Table1[[#This Row],[Net Sales Actual]]</f>
        <v>8.7411620240282234E-2</v>
      </c>
      <c r="U526" s="7" t="str">
        <f>IF(Table1[[#This Row],[Profit Ratio]] &gt; 0.15, "Healthy",
 IF(Table1[[#This Row],[Profit Ratio]] &gt;= 0.05, "Moderate",
 "Low"))</f>
        <v>Moderate</v>
      </c>
      <c r="V526" s="7">
        <f ca="1">DATEDIF(Table1[[#This Row],[Store Open Date]], TODAY(), "d")</f>
        <v>646</v>
      </c>
      <c r="W526" s="7">
        <f ca="1">INT(Table1[[#This Row],[Store Age (Days)]] / 30)</f>
        <v>21</v>
      </c>
      <c r="X526" s="7" t="str">
        <f ca="1">IF(Table1[[#This Row],[Store Age (Months)]] &lt; 12, "&lt;12",
 IF(Table1[[#This Row],[Store Age (Months)]] &lt; 24, "12–24",
 "&gt;24"))</f>
        <v>12–24</v>
      </c>
    </row>
    <row r="527" spans="1:24" x14ac:dyDescent="0.2">
      <c r="A527" s="4">
        <v>2</v>
      </c>
      <c r="B527" s="4" t="str">
        <f t="shared" si="8"/>
        <v>February</v>
      </c>
      <c r="C527" s="1" t="s">
        <v>93</v>
      </c>
      <c r="D527" s="1" t="s">
        <v>1013</v>
      </c>
      <c r="E527" s="1" t="s">
        <v>534</v>
      </c>
      <c r="F527" s="1" t="s">
        <v>897</v>
      </c>
      <c r="G527" s="1" t="s">
        <v>923</v>
      </c>
      <c r="H527" s="6">
        <v>44966</v>
      </c>
      <c r="I527" s="7">
        <v>180569400</v>
      </c>
      <c r="J527" s="7">
        <v>154002118</v>
      </c>
      <c r="K527" s="7">
        <v>20282444</v>
      </c>
      <c r="L527" s="7">
        <v>1032018</v>
      </c>
      <c r="M527" s="7">
        <f>Table1[[#This Row],[Profit (EBIT)]] * (1 - 11%)</f>
        <v>918496.02</v>
      </c>
      <c r="N527" s="9">
        <f>Table1[[#This Row],[Net Sales Actual]]/Table1[[#This Row],[Net Sales Target]]*100%</f>
        <v>0.85286941198231814</v>
      </c>
      <c r="O527" s="9" t="str">
        <f>IF(Table1[[#This Row],[% Achievement]]&gt;=100%, "Achieved",
 IF(Table1[[#This Row],[% Achievement]]&gt;=50%, "Almost Achieve",
 IF(Table1[[#This Row],[% Achievement]]&gt;=0, "Needs Improvement",
 "Bad")))</f>
        <v>Almost Achieve</v>
      </c>
      <c r="P527" s="7">
        <f>Table1[[#This Row],[Net Sales Actual]] - Table1[[#This Row],[Net Sales Target]]</f>
        <v>-26567282</v>
      </c>
      <c r="Q527" s="7" t="str">
        <f>IF(Table1[[#This Row],[Profit]] &gt; 0, "Profit", "Loss")</f>
        <v>Profit</v>
      </c>
      <c r="R527" s="9">
        <f>Table1[[#This Row],[Salary Cost]]/Table1[[#This Row],[Net Sales Actual]]</f>
        <v>0.13170237048298258</v>
      </c>
      <c r="S527" s="9" t="str">
        <f>IF(Table1[[#This Row],[Salary Ratio]] &lt; 0.15, "Efficient",
 IF(Table1[[#This Row],[Salary Ratio]] &lt;= 0.25, "Needs Attention",
 "Too High"))</f>
        <v>Efficient</v>
      </c>
      <c r="T527" s="9">
        <f>Table1[[#This Row],[Profit (EBIT)]]/Table1[[#This Row],[Net Sales Actual]]</f>
        <v>6.7013234194610236E-3</v>
      </c>
      <c r="U527" s="7" t="str">
        <f>IF(Table1[[#This Row],[Profit Ratio]] &gt; 0.15, "Healthy",
 IF(Table1[[#This Row],[Profit Ratio]] &gt;= 0.05, "Moderate",
 "Low"))</f>
        <v>Low</v>
      </c>
      <c r="V527" s="7">
        <f ca="1">DATEDIF(Table1[[#This Row],[Store Open Date]], TODAY(), "d")</f>
        <v>966</v>
      </c>
      <c r="W527" s="7">
        <f ca="1">INT(Table1[[#This Row],[Store Age (Days)]] / 30)</f>
        <v>32</v>
      </c>
      <c r="X527" s="7" t="str">
        <f ca="1">IF(Table1[[#This Row],[Store Age (Months)]] &lt; 12, "&lt;12",
 IF(Table1[[#This Row],[Store Age (Months)]] &lt; 24, "12–24",
 "&gt;24"))</f>
        <v>&gt;24</v>
      </c>
    </row>
    <row r="528" spans="1:24" x14ac:dyDescent="0.2">
      <c r="A528" s="4">
        <v>2</v>
      </c>
      <c r="B528" s="4" t="str">
        <f t="shared" si="8"/>
        <v>February</v>
      </c>
      <c r="C528" s="1" t="s">
        <v>94</v>
      </c>
      <c r="D528" s="1" t="s">
        <v>1014</v>
      </c>
      <c r="E528" s="1" t="s">
        <v>535</v>
      </c>
      <c r="F528" s="1" t="s">
        <v>899</v>
      </c>
      <c r="G528" s="1" t="s">
        <v>923</v>
      </c>
      <c r="H528" s="6">
        <v>44972</v>
      </c>
      <c r="I528" s="7">
        <v>202658725</v>
      </c>
      <c r="J528" s="7">
        <v>139510122</v>
      </c>
      <c r="K528" s="7">
        <v>21509805</v>
      </c>
      <c r="L528" s="7">
        <v>-9435844</v>
      </c>
      <c r="M528" s="7">
        <f>Table1[[#This Row],[Profit (EBIT)]] * (1 - 11%)</f>
        <v>-8397901.1600000001</v>
      </c>
      <c r="N528" s="9">
        <f>Table1[[#This Row],[Net Sales Actual]]/Table1[[#This Row],[Net Sales Target]]*100%</f>
        <v>0.68839928801486339</v>
      </c>
      <c r="O528" s="9" t="str">
        <f>IF(Table1[[#This Row],[% Achievement]]&gt;=100%, "Achieved",
 IF(Table1[[#This Row],[% Achievement]]&gt;=50%, "Almost Achieve",
 IF(Table1[[#This Row],[% Achievement]]&gt;=0, "Needs Improvement",
 "Bad")))</f>
        <v>Almost Achieve</v>
      </c>
      <c r="P528" s="7">
        <f>Table1[[#This Row],[Net Sales Actual]] - Table1[[#This Row],[Net Sales Target]]</f>
        <v>-63148603</v>
      </c>
      <c r="Q528" s="7" t="str">
        <f>IF(Table1[[#This Row],[Profit]] &gt; 0, "Profit", "Loss")</f>
        <v>Loss</v>
      </c>
      <c r="R528" s="9">
        <f>Table1[[#This Row],[Salary Cost]]/Table1[[#This Row],[Net Sales Actual]]</f>
        <v>0.15418096329956618</v>
      </c>
      <c r="S528" s="9" t="str">
        <f>IF(Table1[[#This Row],[Salary Ratio]] &lt; 0.15, "Efficient",
 IF(Table1[[#This Row],[Salary Ratio]] &lt;= 0.25, "Needs Attention",
 "Too High"))</f>
        <v>Needs Attention</v>
      </c>
      <c r="T528" s="9">
        <f>Table1[[#This Row],[Profit (EBIT)]]/Table1[[#This Row],[Net Sales Actual]]</f>
        <v>-6.7635551203947764E-2</v>
      </c>
      <c r="U528" s="7" t="str">
        <f>IF(Table1[[#This Row],[Profit Ratio]] &gt; 0.15, "Healthy",
 IF(Table1[[#This Row],[Profit Ratio]] &gt;= 0.05, "Moderate",
 "Low"))</f>
        <v>Low</v>
      </c>
      <c r="V528" s="7">
        <f ca="1">DATEDIF(Table1[[#This Row],[Store Open Date]], TODAY(), "d")</f>
        <v>960</v>
      </c>
      <c r="W528" s="7">
        <f ca="1">INT(Table1[[#This Row],[Store Age (Days)]] / 30)</f>
        <v>32</v>
      </c>
      <c r="X528" s="7" t="str">
        <f ca="1">IF(Table1[[#This Row],[Store Age (Months)]] &lt; 12, "&lt;12",
 IF(Table1[[#This Row],[Store Age (Months)]] &lt; 24, "12–24",
 "&gt;24"))</f>
        <v>&gt;24</v>
      </c>
    </row>
    <row r="529" spans="1:24" x14ac:dyDescent="0.2">
      <c r="A529" s="4">
        <v>2</v>
      </c>
      <c r="B529" s="4" t="str">
        <f t="shared" si="8"/>
        <v>February</v>
      </c>
      <c r="C529" s="1" t="s">
        <v>95</v>
      </c>
      <c r="D529" s="1" t="s">
        <v>1015</v>
      </c>
      <c r="E529" s="1" t="s">
        <v>536</v>
      </c>
      <c r="F529" s="1" t="s">
        <v>897</v>
      </c>
      <c r="G529" s="1" t="s">
        <v>923</v>
      </c>
      <c r="H529" s="6">
        <v>45065</v>
      </c>
      <c r="I529" s="7">
        <v>87943430</v>
      </c>
      <c r="J529" s="7">
        <v>73605506</v>
      </c>
      <c r="K529" s="7">
        <v>8665840</v>
      </c>
      <c r="L529" s="7">
        <v>-6086112</v>
      </c>
      <c r="M529" s="7">
        <f>Table1[[#This Row],[Profit (EBIT)]] * (1 - 11%)</f>
        <v>-5416639.6799999997</v>
      </c>
      <c r="N529" s="9">
        <f>Table1[[#This Row],[Net Sales Actual]]/Table1[[#This Row],[Net Sales Target]]*100%</f>
        <v>0.8369642393979857</v>
      </c>
      <c r="O529" s="9" t="str">
        <f>IF(Table1[[#This Row],[% Achievement]]&gt;=100%, "Achieved",
 IF(Table1[[#This Row],[% Achievement]]&gt;=50%, "Almost Achieve",
 IF(Table1[[#This Row],[% Achievement]]&gt;=0, "Needs Improvement",
 "Bad")))</f>
        <v>Almost Achieve</v>
      </c>
      <c r="P529" s="7">
        <f>Table1[[#This Row],[Net Sales Actual]] - Table1[[#This Row],[Net Sales Target]]</f>
        <v>-14337924</v>
      </c>
      <c r="Q529" s="7" t="str">
        <f>IF(Table1[[#This Row],[Profit]] &gt; 0, "Profit", "Loss")</f>
        <v>Loss</v>
      </c>
      <c r="R529" s="9">
        <f>Table1[[#This Row],[Salary Cost]]/Table1[[#This Row],[Net Sales Actual]]</f>
        <v>0.11773358368054694</v>
      </c>
      <c r="S529" s="9" t="str">
        <f>IF(Table1[[#This Row],[Salary Ratio]] &lt; 0.15, "Efficient",
 IF(Table1[[#This Row],[Salary Ratio]] &lt;= 0.25, "Needs Attention",
 "Too High"))</f>
        <v>Efficient</v>
      </c>
      <c r="T529" s="9">
        <f>Table1[[#This Row],[Profit (EBIT)]]/Table1[[#This Row],[Net Sales Actual]]</f>
        <v>-8.2685553442156889E-2</v>
      </c>
      <c r="U529" s="7" t="str">
        <f>IF(Table1[[#This Row],[Profit Ratio]] &gt; 0.15, "Healthy",
 IF(Table1[[#This Row],[Profit Ratio]] &gt;= 0.05, "Moderate",
 "Low"))</f>
        <v>Low</v>
      </c>
      <c r="V529" s="7">
        <f ca="1">DATEDIF(Table1[[#This Row],[Store Open Date]], TODAY(), "d")</f>
        <v>867</v>
      </c>
      <c r="W529" s="7">
        <f ca="1">INT(Table1[[#This Row],[Store Age (Days)]] / 30)</f>
        <v>28</v>
      </c>
      <c r="X529" s="7" t="str">
        <f ca="1">IF(Table1[[#This Row],[Store Age (Months)]] &lt; 12, "&lt;12",
 IF(Table1[[#This Row],[Store Age (Months)]] &lt; 24, "12–24",
 "&gt;24"))</f>
        <v>&gt;24</v>
      </c>
    </row>
    <row r="530" spans="1:24" x14ac:dyDescent="0.2">
      <c r="A530" s="4">
        <v>2</v>
      </c>
      <c r="B530" s="4" t="str">
        <f t="shared" si="8"/>
        <v>February</v>
      </c>
      <c r="C530" s="1" t="s">
        <v>96</v>
      </c>
      <c r="D530" s="1" t="s">
        <v>1016</v>
      </c>
      <c r="E530" s="1" t="s">
        <v>537</v>
      </c>
      <c r="F530" s="1" t="s">
        <v>897</v>
      </c>
      <c r="G530" s="1" t="s">
        <v>923</v>
      </c>
      <c r="H530" s="6">
        <v>45016</v>
      </c>
      <c r="I530" s="7">
        <v>143700317</v>
      </c>
      <c r="J530" s="7">
        <v>112411476</v>
      </c>
      <c r="K530" s="7">
        <v>10428550</v>
      </c>
      <c r="L530" s="7">
        <v>4045301</v>
      </c>
      <c r="M530" s="7">
        <f>Table1[[#This Row],[Profit (EBIT)]] * (1 - 11%)</f>
        <v>3600317.89</v>
      </c>
      <c r="N530" s="9">
        <f>Table1[[#This Row],[Net Sales Actual]]/Table1[[#This Row],[Net Sales Target]]*100%</f>
        <v>0.78226324302402195</v>
      </c>
      <c r="O530" s="9" t="str">
        <f>IF(Table1[[#This Row],[% Achievement]]&gt;=100%, "Achieved",
 IF(Table1[[#This Row],[% Achievement]]&gt;=50%, "Almost Achieve",
 IF(Table1[[#This Row],[% Achievement]]&gt;=0, "Needs Improvement",
 "Bad")))</f>
        <v>Almost Achieve</v>
      </c>
      <c r="P530" s="7">
        <f>Table1[[#This Row],[Net Sales Actual]] - Table1[[#This Row],[Net Sales Target]]</f>
        <v>-31288841</v>
      </c>
      <c r="Q530" s="7" t="str">
        <f>IF(Table1[[#This Row],[Profit]] &gt; 0, "Profit", "Loss")</f>
        <v>Profit</v>
      </c>
      <c r="R530" s="9">
        <f>Table1[[#This Row],[Salary Cost]]/Table1[[#This Row],[Net Sales Actual]]</f>
        <v>9.2771222041422172E-2</v>
      </c>
      <c r="S530" s="9" t="str">
        <f>IF(Table1[[#This Row],[Salary Ratio]] &lt; 0.15, "Efficient",
 IF(Table1[[#This Row],[Salary Ratio]] &lt;= 0.25, "Needs Attention",
 "Too High"))</f>
        <v>Efficient</v>
      </c>
      <c r="T530" s="9">
        <f>Table1[[#This Row],[Profit (EBIT)]]/Table1[[#This Row],[Net Sales Actual]]</f>
        <v>3.5986548206163579E-2</v>
      </c>
      <c r="U530" s="7" t="str">
        <f>IF(Table1[[#This Row],[Profit Ratio]] &gt; 0.15, "Healthy",
 IF(Table1[[#This Row],[Profit Ratio]] &gt;= 0.05, "Moderate",
 "Low"))</f>
        <v>Low</v>
      </c>
      <c r="V530" s="7">
        <f ca="1">DATEDIF(Table1[[#This Row],[Store Open Date]], TODAY(), "d")</f>
        <v>916</v>
      </c>
      <c r="W530" s="7">
        <f ca="1">INT(Table1[[#This Row],[Store Age (Days)]] / 30)</f>
        <v>30</v>
      </c>
      <c r="X530" s="7" t="str">
        <f ca="1">IF(Table1[[#This Row],[Store Age (Months)]] &lt; 12, "&lt;12",
 IF(Table1[[#This Row],[Store Age (Months)]] &lt; 24, "12–24",
 "&gt;24"))</f>
        <v>&gt;24</v>
      </c>
    </row>
    <row r="531" spans="1:24" x14ac:dyDescent="0.2">
      <c r="A531" s="4">
        <v>2</v>
      </c>
      <c r="B531" s="4" t="str">
        <f t="shared" si="8"/>
        <v>February</v>
      </c>
      <c r="C531" s="1" t="s">
        <v>97</v>
      </c>
      <c r="D531" s="1" t="s">
        <v>1017</v>
      </c>
      <c r="E531" s="1" t="s">
        <v>538</v>
      </c>
      <c r="F531" s="1" t="s">
        <v>899</v>
      </c>
      <c r="G531" s="1" t="s">
        <v>923</v>
      </c>
      <c r="H531" s="6">
        <v>45096</v>
      </c>
      <c r="I531" s="7">
        <v>171838015</v>
      </c>
      <c r="J531" s="7">
        <v>203699819</v>
      </c>
      <c r="K531" s="7">
        <v>33836722</v>
      </c>
      <c r="L531" s="7">
        <v>13321986</v>
      </c>
      <c r="M531" s="7">
        <f>Table1[[#This Row],[Profit (EBIT)]] * (1 - 11%)</f>
        <v>11856567.540000001</v>
      </c>
      <c r="N531" s="9">
        <f>Table1[[#This Row],[Net Sales Actual]]/Table1[[#This Row],[Net Sales Target]]*100%</f>
        <v>1.1854176679124233</v>
      </c>
      <c r="O531" s="9" t="str">
        <f>IF(Table1[[#This Row],[% Achievement]]&gt;=100%, "Achieved",
 IF(Table1[[#This Row],[% Achievement]]&gt;=50%, "Almost Achieve",
 IF(Table1[[#This Row],[% Achievement]]&gt;=0, "Needs Improvement",
 "Bad")))</f>
        <v>Achieved</v>
      </c>
      <c r="P531" s="7">
        <f>Table1[[#This Row],[Net Sales Actual]] - Table1[[#This Row],[Net Sales Target]]</f>
        <v>31861804</v>
      </c>
      <c r="Q531" s="7" t="str">
        <f>IF(Table1[[#This Row],[Profit]] &gt; 0, "Profit", "Loss")</f>
        <v>Profit</v>
      </c>
      <c r="R531" s="9">
        <f>Table1[[#This Row],[Salary Cost]]/Table1[[#This Row],[Net Sales Actual]]</f>
        <v>0.16611071215532106</v>
      </c>
      <c r="S531" s="9" t="str">
        <f>IF(Table1[[#This Row],[Salary Ratio]] &lt; 0.15, "Efficient",
 IF(Table1[[#This Row],[Salary Ratio]] &lt;= 0.25, "Needs Attention",
 "Too High"))</f>
        <v>Needs Attention</v>
      </c>
      <c r="T531" s="9">
        <f>Table1[[#This Row],[Profit (EBIT)]]/Table1[[#This Row],[Net Sales Actual]]</f>
        <v>6.5400087567088122E-2</v>
      </c>
      <c r="U531" s="7" t="str">
        <f>IF(Table1[[#This Row],[Profit Ratio]] &gt; 0.15, "Healthy",
 IF(Table1[[#This Row],[Profit Ratio]] &gt;= 0.05, "Moderate",
 "Low"))</f>
        <v>Moderate</v>
      </c>
      <c r="V531" s="7">
        <f ca="1">DATEDIF(Table1[[#This Row],[Store Open Date]], TODAY(), "d")</f>
        <v>836</v>
      </c>
      <c r="W531" s="7">
        <f ca="1">INT(Table1[[#This Row],[Store Age (Days)]] / 30)</f>
        <v>27</v>
      </c>
      <c r="X531" s="7" t="str">
        <f ca="1">IF(Table1[[#This Row],[Store Age (Months)]] &lt; 12, "&lt;12",
 IF(Table1[[#This Row],[Store Age (Months)]] &lt; 24, "12–24",
 "&gt;24"))</f>
        <v>&gt;24</v>
      </c>
    </row>
    <row r="532" spans="1:24" x14ac:dyDescent="0.2">
      <c r="A532" s="4">
        <v>2</v>
      </c>
      <c r="B532" s="4" t="str">
        <f t="shared" si="8"/>
        <v>February</v>
      </c>
      <c r="C532" s="1" t="s">
        <v>98</v>
      </c>
      <c r="D532" s="1" t="s">
        <v>1018</v>
      </c>
      <c r="E532" s="1" t="s">
        <v>539</v>
      </c>
      <c r="F532" s="1" t="s">
        <v>899</v>
      </c>
      <c r="G532" s="1" t="s">
        <v>923</v>
      </c>
      <c r="H532" s="6">
        <v>45105</v>
      </c>
      <c r="I532" s="7">
        <v>246555778</v>
      </c>
      <c r="J532" s="7">
        <v>228216679</v>
      </c>
      <c r="K532" s="7">
        <v>28619329</v>
      </c>
      <c r="L532" s="7">
        <v>-9643778</v>
      </c>
      <c r="M532" s="7">
        <f>Table1[[#This Row],[Profit (EBIT)]] * (1 - 11%)</f>
        <v>-8582962.4199999999</v>
      </c>
      <c r="N532" s="9">
        <f>Table1[[#This Row],[Net Sales Actual]]/Table1[[#This Row],[Net Sales Target]]*100%</f>
        <v>0.92561886341191324</v>
      </c>
      <c r="O532" s="9" t="str">
        <f>IF(Table1[[#This Row],[% Achievement]]&gt;=100%, "Achieved",
 IF(Table1[[#This Row],[% Achievement]]&gt;=50%, "Almost Achieve",
 IF(Table1[[#This Row],[% Achievement]]&gt;=0, "Needs Improvement",
 "Bad")))</f>
        <v>Almost Achieve</v>
      </c>
      <c r="P532" s="7">
        <f>Table1[[#This Row],[Net Sales Actual]] - Table1[[#This Row],[Net Sales Target]]</f>
        <v>-18339099</v>
      </c>
      <c r="Q532" s="7" t="str">
        <f>IF(Table1[[#This Row],[Profit]] &gt; 0, "Profit", "Loss")</f>
        <v>Loss</v>
      </c>
      <c r="R532" s="9">
        <f>Table1[[#This Row],[Salary Cost]]/Table1[[#This Row],[Net Sales Actual]]</f>
        <v>0.12540419536996242</v>
      </c>
      <c r="S532" s="9" t="str">
        <f>IF(Table1[[#This Row],[Salary Ratio]] &lt; 0.15, "Efficient",
 IF(Table1[[#This Row],[Salary Ratio]] &lt;= 0.25, "Needs Attention",
 "Too High"))</f>
        <v>Efficient</v>
      </c>
      <c r="T532" s="9">
        <f>Table1[[#This Row],[Profit (EBIT)]]/Table1[[#This Row],[Net Sales Actual]]</f>
        <v>-4.2257113030726386E-2</v>
      </c>
      <c r="U532" s="7" t="str">
        <f>IF(Table1[[#This Row],[Profit Ratio]] &gt; 0.15, "Healthy",
 IF(Table1[[#This Row],[Profit Ratio]] &gt;= 0.05, "Moderate",
 "Low"))</f>
        <v>Low</v>
      </c>
      <c r="V532" s="7">
        <f ca="1">DATEDIF(Table1[[#This Row],[Store Open Date]], TODAY(), "d")</f>
        <v>827</v>
      </c>
      <c r="W532" s="7">
        <f ca="1">INT(Table1[[#This Row],[Store Age (Days)]] / 30)</f>
        <v>27</v>
      </c>
      <c r="X532" s="7" t="str">
        <f ca="1">IF(Table1[[#This Row],[Store Age (Months)]] &lt; 12, "&lt;12",
 IF(Table1[[#This Row],[Store Age (Months)]] &lt; 24, "12–24",
 "&gt;24"))</f>
        <v>&gt;24</v>
      </c>
    </row>
    <row r="533" spans="1:24" x14ac:dyDescent="0.2">
      <c r="A533" s="4">
        <v>2</v>
      </c>
      <c r="B533" s="4" t="str">
        <f t="shared" si="8"/>
        <v>February</v>
      </c>
      <c r="C533" s="1" t="s">
        <v>99</v>
      </c>
      <c r="D533" s="1" t="s">
        <v>1019</v>
      </c>
      <c r="E533" s="1" t="s">
        <v>540</v>
      </c>
      <c r="F533" s="1" t="s">
        <v>897</v>
      </c>
      <c r="G533" s="1" t="s">
        <v>923</v>
      </c>
      <c r="H533" s="6">
        <v>45115</v>
      </c>
      <c r="I533" s="7">
        <v>116392095</v>
      </c>
      <c r="J533" s="7">
        <v>104303251</v>
      </c>
      <c r="K533" s="7">
        <v>12059740</v>
      </c>
      <c r="L533" s="7">
        <v>9684700</v>
      </c>
      <c r="M533" s="7">
        <f>Table1[[#This Row],[Profit (EBIT)]] * (1 - 11%)</f>
        <v>8619383</v>
      </c>
      <c r="N533" s="9">
        <f>Table1[[#This Row],[Net Sales Actual]]/Table1[[#This Row],[Net Sales Target]]*100%</f>
        <v>0.89613689830052456</v>
      </c>
      <c r="O533" s="9" t="str">
        <f>IF(Table1[[#This Row],[% Achievement]]&gt;=100%, "Achieved",
 IF(Table1[[#This Row],[% Achievement]]&gt;=50%, "Almost Achieve",
 IF(Table1[[#This Row],[% Achievement]]&gt;=0, "Needs Improvement",
 "Bad")))</f>
        <v>Almost Achieve</v>
      </c>
      <c r="P533" s="7">
        <f>Table1[[#This Row],[Net Sales Actual]] - Table1[[#This Row],[Net Sales Target]]</f>
        <v>-12088844</v>
      </c>
      <c r="Q533" s="7" t="str">
        <f>IF(Table1[[#This Row],[Profit]] &gt; 0, "Profit", "Loss")</f>
        <v>Profit</v>
      </c>
      <c r="R533" s="9">
        <f>Table1[[#This Row],[Salary Cost]]/Table1[[#This Row],[Net Sales Actual]]</f>
        <v>0.11562189945546376</v>
      </c>
      <c r="S533" s="9" t="str">
        <f>IF(Table1[[#This Row],[Salary Ratio]] &lt; 0.15, "Efficient",
 IF(Table1[[#This Row],[Salary Ratio]] &lt;= 0.25, "Needs Attention",
 "Too High"))</f>
        <v>Efficient</v>
      </c>
      <c r="T533" s="9">
        <f>Table1[[#This Row],[Profit (EBIT)]]/Table1[[#This Row],[Net Sales Actual]]</f>
        <v>9.2851372389150172E-2</v>
      </c>
      <c r="U533" s="7" t="str">
        <f>IF(Table1[[#This Row],[Profit Ratio]] &gt; 0.15, "Healthy",
 IF(Table1[[#This Row],[Profit Ratio]] &gt;= 0.05, "Moderate",
 "Low"))</f>
        <v>Moderate</v>
      </c>
      <c r="V533" s="7">
        <f ca="1">DATEDIF(Table1[[#This Row],[Store Open Date]], TODAY(), "d")</f>
        <v>817</v>
      </c>
      <c r="W533" s="7">
        <f ca="1">INT(Table1[[#This Row],[Store Age (Days)]] / 30)</f>
        <v>27</v>
      </c>
      <c r="X533" s="7" t="str">
        <f ca="1">IF(Table1[[#This Row],[Store Age (Months)]] &lt; 12, "&lt;12",
 IF(Table1[[#This Row],[Store Age (Months)]] &lt; 24, "12–24",
 "&gt;24"))</f>
        <v>&gt;24</v>
      </c>
    </row>
    <row r="534" spans="1:24" x14ac:dyDescent="0.2">
      <c r="A534" s="4">
        <v>2</v>
      </c>
      <c r="B534" s="4" t="str">
        <f t="shared" si="8"/>
        <v>February</v>
      </c>
      <c r="C534" s="1" t="s">
        <v>100</v>
      </c>
      <c r="D534" s="1" t="s">
        <v>1020</v>
      </c>
      <c r="E534" s="1" t="s">
        <v>541</v>
      </c>
      <c r="F534" s="1" t="s">
        <v>899</v>
      </c>
      <c r="G534" s="1" t="s">
        <v>923</v>
      </c>
      <c r="H534" s="6">
        <v>45132</v>
      </c>
      <c r="I534" s="7">
        <v>136284622</v>
      </c>
      <c r="J534" s="7">
        <v>123221675</v>
      </c>
      <c r="K534" s="7">
        <v>17853234</v>
      </c>
      <c r="L534" s="7">
        <v>-2744372</v>
      </c>
      <c r="M534" s="7">
        <f>Table1[[#This Row],[Profit (EBIT)]] * (1 - 11%)</f>
        <v>-2442491.08</v>
      </c>
      <c r="N534" s="9">
        <f>Table1[[#This Row],[Net Sales Actual]]/Table1[[#This Row],[Net Sales Target]]*100%</f>
        <v>0.90414951585660197</v>
      </c>
      <c r="O534" s="9" t="str">
        <f>IF(Table1[[#This Row],[% Achievement]]&gt;=100%, "Achieved",
 IF(Table1[[#This Row],[% Achievement]]&gt;=50%, "Almost Achieve",
 IF(Table1[[#This Row],[% Achievement]]&gt;=0, "Needs Improvement",
 "Bad")))</f>
        <v>Almost Achieve</v>
      </c>
      <c r="P534" s="7">
        <f>Table1[[#This Row],[Net Sales Actual]] - Table1[[#This Row],[Net Sales Target]]</f>
        <v>-13062947</v>
      </c>
      <c r="Q534" s="7" t="str">
        <f>IF(Table1[[#This Row],[Profit]] &gt; 0, "Profit", "Loss")</f>
        <v>Loss</v>
      </c>
      <c r="R534" s="9">
        <f>Table1[[#This Row],[Salary Cost]]/Table1[[#This Row],[Net Sales Actual]]</f>
        <v>0.14488712314615104</v>
      </c>
      <c r="S534" s="9" t="str">
        <f>IF(Table1[[#This Row],[Salary Ratio]] &lt; 0.15, "Efficient",
 IF(Table1[[#This Row],[Salary Ratio]] &lt;= 0.25, "Needs Attention",
 "Too High"))</f>
        <v>Efficient</v>
      </c>
      <c r="T534" s="9">
        <f>Table1[[#This Row],[Profit (EBIT)]]/Table1[[#This Row],[Net Sales Actual]]</f>
        <v>-2.2271828393827627E-2</v>
      </c>
      <c r="U534" s="7" t="str">
        <f>IF(Table1[[#This Row],[Profit Ratio]] &gt; 0.15, "Healthy",
 IF(Table1[[#This Row],[Profit Ratio]] &gt;= 0.05, "Moderate",
 "Low"))</f>
        <v>Low</v>
      </c>
      <c r="V534" s="7">
        <f ca="1">DATEDIF(Table1[[#This Row],[Store Open Date]], TODAY(), "d")</f>
        <v>800</v>
      </c>
      <c r="W534" s="7">
        <f ca="1">INT(Table1[[#This Row],[Store Age (Days)]] / 30)</f>
        <v>26</v>
      </c>
      <c r="X534" s="7" t="str">
        <f ca="1">IF(Table1[[#This Row],[Store Age (Months)]] &lt; 12, "&lt;12",
 IF(Table1[[#This Row],[Store Age (Months)]] &lt; 24, "12–24",
 "&gt;24"))</f>
        <v>&gt;24</v>
      </c>
    </row>
    <row r="535" spans="1:24" x14ac:dyDescent="0.2">
      <c r="A535" s="4">
        <v>2</v>
      </c>
      <c r="B535" s="4" t="str">
        <f t="shared" si="8"/>
        <v>February</v>
      </c>
      <c r="C535" s="1" t="s">
        <v>101</v>
      </c>
      <c r="D535" s="1" t="s">
        <v>1021</v>
      </c>
      <c r="E535" s="1" t="s">
        <v>542</v>
      </c>
      <c r="F535" s="1" t="s">
        <v>899</v>
      </c>
      <c r="G535" s="1" t="s">
        <v>923</v>
      </c>
      <c r="H535" s="6">
        <v>45186</v>
      </c>
      <c r="I535" s="7">
        <v>135954072</v>
      </c>
      <c r="J535" s="7">
        <v>104410234</v>
      </c>
      <c r="K535" s="7">
        <v>16127902</v>
      </c>
      <c r="L535" s="7">
        <v>4958545</v>
      </c>
      <c r="M535" s="7">
        <f>Table1[[#This Row],[Profit (EBIT)]] * (1 - 11%)</f>
        <v>4413105.05</v>
      </c>
      <c r="N535" s="9">
        <f>Table1[[#This Row],[Net Sales Actual]]/Table1[[#This Row],[Net Sales Target]]*100%</f>
        <v>0.76798166074790319</v>
      </c>
      <c r="O535" s="9" t="str">
        <f>IF(Table1[[#This Row],[% Achievement]]&gt;=100%, "Achieved",
 IF(Table1[[#This Row],[% Achievement]]&gt;=50%, "Almost Achieve",
 IF(Table1[[#This Row],[% Achievement]]&gt;=0, "Needs Improvement",
 "Bad")))</f>
        <v>Almost Achieve</v>
      </c>
      <c r="P535" s="7">
        <f>Table1[[#This Row],[Net Sales Actual]] - Table1[[#This Row],[Net Sales Target]]</f>
        <v>-31543838</v>
      </c>
      <c r="Q535" s="7" t="str">
        <f>IF(Table1[[#This Row],[Profit]] &gt; 0, "Profit", "Loss")</f>
        <v>Profit</v>
      </c>
      <c r="R535" s="9">
        <f>Table1[[#This Row],[Salary Cost]]/Table1[[#This Row],[Net Sales Actual]]</f>
        <v>0.15446667804613864</v>
      </c>
      <c r="S535" s="9" t="str">
        <f>IF(Table1[[#This Row],[Salary Ratio]] &lt; 0.15, "Efficient",
 IF(Table1[[#This Row],[Salary Ratio]] &lt;= 0.25, "Needs Attention",
 "Too High"))</f>
        <v>Needs Attention</v>
      </c>
      <c r="T535" s="9">
        <f>Table1[[#This Row],[Profit (EBIT)]]/Table1[[#This Row],[Net Sales Actual]]</f>
        <v>4.749098637208303E-2</v>
      </c>
      <c r="U535" s="7" t="str">
        <f>IF(Table1[[#This Row],[Profit Ratio]] &gt; 0.15, "Healthy",
 IF(Table1[[#This Row],[Profit Ratio]] &gt;= 0.05, "Moderate",
 "Low"))</f>
        <v>Low</v>
      </c>
      <c r="V535" s="7">
        <f ca="1">DATEDIF(Table1[[#This Row],[Store Open Date]], TODAY(), "d")</f>
        <v>746</v>
      </c>
      <c r="W535" s="7">
        <f ca="1">INT(Table1[[#This Row],[Store Age (Days)]] / 30)</f>
        <v>24</v>
      </c>
      <c r="X535" s="7" t="str">
        <f ca="1">IF(Table1[[#This Row],[Store Age (Months)]] &lt; 12, "&lt;12",
 IF(Table1[[#This Row],[Store Age (Months)]] &lt; 24, "12–24",
 "&gt;24"))</f>
        <v>&gt;24</v>
      </c>
    </row>
    <row r="536" spans="1:24" x14ac:dyDescent="0.2">
      <c r="A536" s="4">
        <v>2</v>
      </c>
      <c r="B536" s="4" t="str">
        <f t="shared" si="8"/>
        <v>February</v>
      </c>
      <c r="C536" s="1" t="s">
        <v>102</v>
      </c>
      <c r="D536" s="1" t="s">
        <v>1022</v>
      </c>
      <c r="E536" s="1" t="s">
        <v>543</v>
      </c>
      <c r="F536" s="1" t="s">
        <v>898</v>
      </c>
      <c r="G536" s="1" t="s">
        <v>923</v>
      </c>
      <c r="H536" s="6">
        <v>45552</v>
      </c>
      <c r="I536" s="7">
        <v>130870305</v>
      </c>
      <c r="J536" s="7">
        <v>151163056</v>
      </c>
      <c r="K536" s="7">
        <v>13913939</v>
      </c>
      <c r="L536" s="7">
        <v>-14382884</v>
      </c>
      <c r="M536" s="7">
        <f>Table1[[#This Row],[Profit (EBIT)]] * (1 - 11%)</f>
        <v>-12800766.76</v>
      </c>
      <c r="N536" s="9">
        <f>Table1[[#This Row],[Net Sales Actual]]/Table1[[#This Row],[Net Sales Target]]*100%</f>
        <v>1.155060011512925</v>
      </c>
      <c r="O536" s="9" t="str">
        <f>IF(Table1[[#This Row],[% Achievement]]&gt;=100%, "Achieved",
 IF(Table1[[#This Row],[% Achievement]]&gt;=50%, "Almost Achieve",
 IF(Table1[[#This Row],[% Achievement]]&gt;=0, "Needs Improvement",
 "Bad")))</f>
        <v>Achieved</v>
      </c>
      <c r="P536" s="7">
        <f>Table1[[#This Row],[Net Sales Actual]] - Table1[[#This Row],[Net Sales Target]]</f>
        <v>20292751</v>
      </c>
      <c r="Q536" s="7" t="str">
        <f>IF(Table1[[#This Row],[Profit]] &gt; 0, "Profit", "Loss")</f>
        <v>Loss</v>
      </c>
      <c r="R536" s="9">
        <f>Table1[[#This Row],[Salary Cost]]/Table1[[#This Row],[Net Sales Actual]]</f>
        <v>9.2045896452371267E-2</v>
      </c>
      <c r="S536" s="9" t="str">
        <f>IF(Table1[[#This Row],[Salary Ratio]] &lt; 0.15, "Efficient",
 IF(Table1[[#This Row],[Salary Ratio]] &lt;= 0.25, "Needs Attention",
 "Too High"))</f>
        <v>Efficient</v>
      </c>
      <c r="T536" s="9">
        <f>Table1[[#This Row],[Profit (EBIT)]]/Table1[[#This Row],[Net Sales Actual]]</f>
        <v>-9.5148142546152281E-2</v>
      </c>
      <c r="U536" s="7" t="str">
        <f>IF(Table1[[#This Row],[Profit Ratio]] &gt; 0.15, "Healthy",
 IF(Table1[[#This Row],[Profit Ratio]] &gt;= 0.05, "Moderate",
 "Low"))</f>
        <v>Low</v>
      </c>
      <c r="V536" s="7">
        <f ca="1">DATEDIF(Table1[[#This Row],[Store Open Date]], TODAY(), "d")</f>
        <v>380</v>
      </c>
      <c r="W536" s="7">
        <f ca="1">INT(Table1[[#This Row],[Store Age (Days)]] / 30)</f>
        <v>12</v>
      </c>
      <c r="X536" s="7" t="str">
        <f ca="1">IF(Table1[[#This Row],[Store Age (Months)]] &lt; 12, "&lt;12",
 IF(Table1[[#This Row],[Store Age (Months)]] &lt; 24, "12–24",
 "&gt;24"))</f>
        <v>12–24</v>
      </c>
    </row>
    <row r="537" spans="1:24" x14ac:dyDescent="0.2">
      <c r="A537" s="4">
        <v>2</v>
      </c>
      <c r="B537" s="4" t="str">
        <f t="shared" si="8"/>
        <v>February</v>
      </c>
      <c r="C537" s="1" t="s">
        <v>103</v>
      </c>
      <c r="D537" s="1" t="s">
        <v>1023</v>
      </c>
      <c r="E537" s="1" t="s">
        <v>544</v>
      </c>
      <c r="F537" s="1" t="s">
        <v>899</v>
      </c>
      <c r="G537" s="1" t="s">
        <v>923</v>
      </c>
      <c r="H537" s="6">
        <v>45203</v>
      </c>
      <c r="I537" s="7">
        <v>81414175</v>
      </c>
      <c r="J537" s="7">
        <v>98261123</v>
      </c>
      <c r="K537" s="7">
        <v>13794182</v>
      </c>
      <c r="L537" s="7">
        <v>-5131319</v>
      </c>
      <c r="M537" s="7">
        <f>Table1[[#This Row],[Profit (EBIT)]] * (1 - 11%)</f>
        <v>-4566873.91</v>
      </c>
      <c r="N537" s="9">
        <f>Table1[[#This Row],[Net Sales Actual]]/Table1[[#This Row],[Net Sales Target]]*100%</f>
        <v>1.2069289285311802</v>
      </c>
      <c r="O537" s="9" t="str">
        <f>IF(Table1[[#This Row],[% Achievement]]&gt;=100%, "Achieved",
 IF(Table1[[#This Row],[% Achievement]]&gt;=50%, "Almost Achieve",
 IF(Table1[[#This Row],[% Achievement]]&gt;=0, "Needs Improvement",
 "Bad")))</f>
        <v>Achieved</v>
      </c>
      <c r="P537" s="7">
        <f>Table1[[#This Row],[Net Sales Actual]] - Table1[[#This Row],[Net Sales Target]]</f>
        <v>16846948</v>
      </c>
      <c r="Q537" s="7" t="str">
        <f>IF(Table1[[#This Row],[Profit]] &gt; 0, "Profit", "Loss")</f>
        <v>Loss</v>
      </c>
      <c r="R537" s="9">
        <f>Table1[[#This Row],[Salary Cost]]/Table1[[#This Row],[Net Sales Actual]]</f>
        <v>0.14038290606550466</v>
      </c>
      <c r="S537" s="9" t="str">
        <f>IF(Table1[[#This Row],[Salary Ratio]] &lt; 0.15, "Efficient",
 IF(Table1[[#This Row],[Salary Ratio]] &lt;= 0.25, "Needs Attention",
 "Too High"))</f>
        <v>Efficient</v>
      </c>
      <c r="T537" s="9">
        <f>Table1[[#This Row],[Profit (EBIT)]]/Table1[[#This Row],[Net Sales Actual]]</f>
        <v>-5.2221253363855816E-2</v>
      </c>
      <c r="U537" s="7" t="str">
        <f>IF(Table1[[#This Row],[Profit Ratio]] &gt; 0.15, "Healthy",
 IF(Table1[[#This Row],[Profit Ratio]] &gt;= 0.05, "Moderate",
 "Low"))</f>
        <v>Low</v>
      </c>
      <c r="V537" s="7">
        <f ca="1">DATEDIF(Table1[[#This Row],[Store Open Date]], TODAY(), "d")</f>
        <v>729</v>
      </c>
      <c r="W537" s="7">
        <f ca="1">INT(Table1[[#This Row],[Store Age (Days)]] / 30)</f>
        <v>24</v>
      </c>
      <c r="X537" s="7" t="str">
        <f ca="1">IF(Table1[[#This Row],[Store Age (Months)]] &lt; 12, "&lt;12",
 IF(Table1[[#This Row],[Store Age (Months)]] &lt; 24, "12–24",
 "&gt;24"))</f>
        <v>&gt;24</v>
      </c>
    </row>
    <row r="538" spans="1:24" x14ac:dyDescent="0.2">
      <c r="A538" s="4">
        <v>2</v>
      </c>
      <c r="B538" s="4" t="str">
        <f t="shared" si="8"/>
        <v>February</v>
      </c>
      <c r="C538" s="1" t="s">
        <v>104</v>
      </c>
      <c r="D538" s="1" t="s">
        <v>1024</v>
      </c>
      <c r="E538" s="1" t="s">
        <v>545</v>
      </c>
      <c r="F538" s="1" t="s">
        <v>898</v>
      </c>
      <c r="G538" s="1" t="s">
        <v>923</v>
      </c>
      <c r="H538" s="6">
        <v>45290</v>
      </c>
      <c r="I538" s="7">
        <v>153186658</v>
      </c>
      <c r="J538" s="7">
        <v>133119420</v>
      </c>
      <c r="K538" s="7">
        <v>20567659</v>
      </c>
      <c r="L538" s="7">
        <v>-9381414</v>
      </c>
      <c r="M538" s="7">
        <f>Table1[[#This Row],[Profit (EBIT)]] * (1 - 11%)</f>
        <v>-8349458.46</v>
      </c>
      <c r="N538" s="9">
        <f>Table1[[#This Row],[Net Sales Actual]]/Table1[[#This Row],[Net Sales Target]]*100%</f>
        <v>0.8690013982810435</v>
      </c>
      <c r="O538" s="9" t="str">
        <f>IF(Table1[[#This Row],[% Achievement]]&gt;=100%, "Achieved",
 IF(Table1[[#This Row],[% Achievement]]&gt;=50%, "Almost Achieve",
 IF(Table1[[#This Row],[% Achievement]]&gt;=0, "Needs Improvement",
 "Bad")))</f>
        <v>Almost Achieve</v>
      </c>
      <c r="P538" s="7">
        <f>Table1[[#This Row],[Net Sales Actual]] - Table1[[#This Row],[Net Sales Target]]</f>
        <v>-20067238</v>
      </c>
      <c r="Q538" s="7" t="str">
        <f>IF(Table1[[#This Row],[Profit]] &gt; 0, "Profit", "Loss")</f>
        <v>Loss</v>
      </c>
      <c r="R538" s="9">
        <f>Table1[[#This Row],[Salary Cost]]/Table1[[#This Row],[Net Sales Actual]]</f>
        <v>0.15450532311513979</v>
      </c>
      <c r="S538" s="9" t="str">
        <f>IF(Table1[[#This Row],[Salary Ratio]] &lt; 0.15, "Efficient",
 IF(Table1[[#This Row],[Salary Ratio]] &lt;= 0.25, "Needs Attention",
 "Too High"))</f>
        <v>Needs Attention</v>
      </c>
      <c r="T538" s="9">
        <f>Table1[[#This Row],[Profit (EBIT)]]/Table1[[#This Row],[Net Sales Actual]]</f>
        <v>-7.0473669431552505E-2</v>
      </c>
      <c r="U538" s="7" t="str">
        <f>IF(Table1[[#This Row],[Profit Ratio]] &gt; 0.15, "Healthy",
 IF(Table1[[#This Row],[Profit Ratio]] &gt;= 0.05, "Moderate",
 "Low"))</f>
        <v>Low</v>
      </c>
      <c r="V538" s="7">
        <f ca="1">DATEDIF(Table1[[#This Row],[Store Open Date]], TODAY(), "d")</f>
        <v>642</v>
      </c>
      <c r="W538" s="7">
        <f ca="1">INT(Table1[[#This Row],[Store Age (Days)]] / 30)</f>
        <v>21</v>
      </c>
      <c r="X538" s="7" t="str">
        <f ca="1">IF(Table1[[#This Row],[Store Age (Months)]] &lt; 12, "&lt;12",
 IF(Table1[[#This Row],[Store Age (Months)]] &lt; 24, "12–24",
 "&gt;24"))</f>
        <v>12–24</v>
      </c>
    </row>
    <row r="539" spans="1:24" x14ac:dyDescent="0.2">
      <c r="A539" s="4">
        <v>2</v>
      </c>
      <c r="B539" s="4" t="str">
        <f t="shared" si="8"/>
        <v>February</v>
      </c>
      <c r="C539" s="1" t="s">
        <v>105</v>
      </c>
      <c r="D539" s="1" t="s">
        <v>1025</v>
      </c>
      <c r="E539" s="1" t="s">
        <v>546</v>
      </c>
      <c r="F539" s="1" t="s">
        <v>898</v>
      </c>
      <c r="G539" s="1" t="s">
        <v>923</v>
      </c>
      <c r="H539" s="6">
        <v>45250</v>
      </c>
      <c r="I539" s="7">
        <v>93596257</v>
      </c>
      <c r="J539" s="7">
        <v>114047507</v>
      </c>
      <c r="K539" s="7">
        <v>14838454</v>
      </c>
      <c r="L539" s="7">
        <v>11869414</v>
      </c>
      <c r="M539" s="7">
        <f>Table1[[#This Row],[Profit (EBIT)]] * (1 - 11%)</f>
        <v>10563778.460000001</v>
      </c>
      <c r="N539" s="9">
        <f>Table1[[#This Row],[Net Sales Actual]]/Table1[[#This Row],[Net Sales Target]]*100%</f>
        <v>1.2185049985492475</v>
      </c>
      <c r="O539" s="9" t="str">
        <f>IF(Table1[[#This Row],[% Achievement]]&gt;=100%, "Achieved",
 IF(Table1[[#This Row],[% Achievement]]&gt;=50%, "Almost Achieve",
 IF(Table1[[#This Row],[% Achievement]]&gt;=0, "Needs Improvement",
 "Bad")))</f>
        <v>Achieved</v>
      </c>
      <c r="P539" s="7">
        <f>Table1[[#This Row],[Net Sales Actual]] - Table1[[#This Row],[Net Sales Target]]</f>
        <v>20451250</v>
      </c>
      <c r="Q539" s="7" t="str">
        <f>IF(Table1[[#This Row],[Profit]] &gt; 0, "Profit", "Loss")</f>
        <v>Profit</v>
      </c>
      <c r="R539" s="9">
        <f>Table1[[#This Row],[Salary Cost]]/Table1[[#This Row],[Net Sales Actual]]</f>
        <v>0.13010765767988247</v>
      </c>
      <c r="S539" s="9" t="str">
        <f>IF(Table1[[#This Row],[Salary Ratio]] &lt; 0.15, "Efficient",
 IF(Table1[[#This Row],[Salary Ratio]] &lt;= 0.25, "Needs Attention",
 "Too High"))</f>
        <v>Efficient</v>
      </c>
      <c r="T539" s="9">
        <f>Table1[[#This Row],[Profit (EBIT)]]/Table1[[#This Row],[Net Sales Actual]]</f>
        <v>0.1040742959861455</v>
      </c>
      <c r="U539" s="7" t="str">
        <f>IF(Table1[[#This Row],[Profit Ratio]] &gt; 0.15, "Healthy",
 IF(Table1[[#This Row],[Profit Ratio]] &gt;= 0.05, "Moderate",
 "Low"))</f>
        <v>Moderate</v>
      </c>
      <c r="V539" s="7">
        <f ca="1">DATEDIF(Table1[[#This Row],[Store Open Date]], TODAY(), "d")</f>
        <v>682</v>
      </c>
      <c r="W539" s="7">
        <f ca="1">INT(Table1[[#This Row],[Store Age (Days)]] / 30)</f>
        <v>22</v>
      </c>
      <c r="X539" s="7" t="str">
        <f ca="1">IF(Table1[[#This Row],[Store Age (Months)]] &lt; 12, "&lt;12",
 IF(Table1[[#This Row],[Store Age (Months)]] &lt; 24, "12–24",
 "&gt;24"))</f>
        <v>12–24</v>
      </c>
    </row>
    <row r="540" spans="1:24" x14ac:dyDescent="0.2">
      <c r="A540" s="4">
        <v>2</v>
      </c>
      <c r="B540" s="4" t="str">
        <f t="shared" si="8"/>
        <v>February</v>
      </c>
      <c r="C540" s="1" t="s">
        <v>106</v>
      </c>
      <c r="D540" s="1" t="s">
        <v>1026</v>
      </c>
      <c r="E540" s="1" t="s">
        <v>547</v>
      </c>
      <c r="F540" s="1" t="s">
        <v>899</v>
      </c>
      <c r="G540" s="1" t="s">
        <v>923</v>
      </c>
      <c r="H540" s="6">
        <v>45269</v>
      </c>
      <c r="I540" s="7">
        <v>171832105</v>
      </c>
      <c r="J540" s="7">
        <v>135448127</v>
      </c>
      <c r="K540" s="7">
        <v>18702816</v>
      </c>
      <c r="L540" s="7">
        <v>-7133940</v>
      </c>
      <c r="M540" s="7">
        <f>Table1[[#This Row],[Profit (EBIT)]] * (1 - 11%)</f>
        <v>-6349206.6000000006</v>
      </c>
      <c r="N540" s="9">
        <f>Table1[[#This Row],[Net Sales Actual]]/Table1[[#This Row],[Net Sales Target]]*100%</f>
        <v>0.78825855622265695</v>
      </c>
      <c r="O540" s="9" t="str">
        <f>IF(Table1[[#This Row],[% Achievement]]&gt;=100%, "Achieved",
 IF(Table1[[#This Row],[% Achievement]]&gt;=50%, "Almost Achieve",
 IF(Table1[[#This Row],[% Achievement]]&gt;=0, "Needs Improvement",
 "Bad")))</f>
        <v>Almost Achieve</v>
      </c>
      <c r="P540" s="7">
        <f>Table1[[#This Row],[Net Sales Actual]] - Table1[[#This Row],[Net Sales Target]]</f>
        <v>-36383978</v>
      </c>
      <c r="Q540" s="7" t="str">
        <f>IF(Table1[[#This Row],[Profit]] &gt; 0, "Profit", "Loss")</f>
        <v>Loss</v>
      </c>
      <c r="R540" s="9">
        <f>Table1[[#This Row],[Salary Cost]]/Table1[[#This Row],[Net Sales Actual]]</f>
        <v>0.13808102344597206</v>
      </c>
      <c r="S540" s="9" t="str">
        <f>IF(Table1[[#This Row],[Salary Ratio]] &lt; 0.15, "Efficient",
 IF(Table1[[#This Row],[Salary Ratio]] &lt;= 0.25, "Needs Attention",
 "Too High"))</f>
        <v>Efficient</v>
      </c>
      <c r="T540" s="9">
        <f>Table1[[#This Row],[Profit (EBIT)]]/Table1[[#This Row],[Net Sales Actual]]</f>
        <v>-5.2669166846434134E-2</v>
      </c>
      <c r="U540" s="7" t="str">
        <f>IF(Table1[[#This Row],[Profit Ratio]] &gt; 0.15, "Healthy",
 IF(Table1[[#This Row],[Profit Ratio]] &gt;= 0.05, "Moderate",
 "Low"))</f>
        <v>Low</v>
      </c>
      <c r="V540" s="7">
        <f ca="1">DATEDIF(Table1[[#This Row],[Store Open Date]], TODAY(), "d")</f>
        <v>663</v>
      </c>
      <c r="W540" s="7">
        <f ca="1">INT(Table1[[#This Row],[Store Age (Days)]] / 30)</f>
        <v>22</v>
      </c>
      <c r="X540" s="7" t="str">
        <f ca="1">IF(Table1[[#This Row],[Store Age (Months)]] &lt; 12, "&lt;12",
 IF(Table1[[#This Row],[Store Age (Months)]] &lt; 24, "12–24",
 "&gt;24"))</f>
        <v>12–24</v>
      </c>
    </row>
    <row r="541" spans="1:24" x14ac:dyDescent="0.2">
      <c r="A541" s="4">
        <v>2</v>
      </c>
      <c r="B541" s="4" t="str">
        <f t="shared" si="8"/>
        <v>February</v>
      </c>
      <c r="C541" s="1" t="s">
        <v>107</v>
      </c>
      <c r="D541" s="1" t="s">
        <v>1027</v>
      </c>
      <c r="E541" s="1" t="s">
        <v>548</v>
      </c>
      <c r="F541" s="1" t="s">
        <v>898</v>
      </c>
      <c r="G541" s="1" t="s">
        <v>923</v>
      </c>
      <c r="H541" s="6">
        <v>45271</v>
      </c>
      <c r="I541" s="7">
        <v>220141068</v>
      </c>
      <c r="J541" s="7">
        <v>194635855</v>
      </c>
      <c r="K541" s="7">
        <v>18703179</v>
      </c>
      <c r="L541" s="7">
        <v>-15541240</v>
      </c>
      <c r="M541" s="7">
        <f>Table1[[#This Row],[Profit (EBIT)]] * (1 - 11%)</f>
        <v>-13831703.6</v>
      </c>
      <c r="N541" s="9">
        <f>Table1[[#This Row],[Net Sales Actual]]/Table1[[#This Row],[Net Sales Target]]*100%</f>
        <v>0.88414150421038207</v>
      </c>
      <c r="O541" s="9" t="str">
        <f>IF(Table1[[#This Row],[% Achievement]]&gt;=100%, "Achieved",
 IF(Table1[[#This Row],[% Achievement]]&gt;=50%, "Almost Achieve",
 IF(Table1[[#This Row],[% Achievement]]&gt;=0, "Needs Improvement",
 "Bad")))</f>
        <v>Almost Achieve</v>
      </c>
      <c r="P541" s="7">
        <f>Table1[[#This Row],[Net Sales Actual]] - Table1[[#This Row],[Net Sales Target]]</f>
        <v>-25505213</v>
      </c>
      <c r="Q541" s="7" t="str">
        <f>IF(Table1[[#This Row],[Profit]] &gt; 0, "Profit", "Loss")</f>
        <v>Loss</v>
      </c>
      <c r="R541" s="9">
        <f>Table1[[#This Row],[Salary Cost]]/Table1[[#This Row],[Net Sales Actual]]</f>
        <v>9.6093183858647221E-2</v>
      </c>
      <c r="S541" s="9" t="str">
        <f>IF(Table1[[#This Row],[Salary Ratio]] &lt; 0.15, "Efficient",
 IF(Table1[[#This Row],[Salary Ratio]] &lt;= 0.25, "Needs Attention",
 "Too High"))</f>
        <v>Efficient</v>
      </c>
      <c r="T541" s="9">
        <f>Table1[[#This Row],[Profit (EBIT)]]/Table1[[#This Row],[Net Sales Actual]]</f>
        <v>-7.9847775221066022E-2</v>
      </c>
      <c r="U541" s="7" t="str">
        <f>IF(Table1[[#This Row],[Profit Ratio]] &gt; 0.15, "Healthy",
 IF(Table1[[#This Row],[Profit Ratio]] &gt;= 0.05, "Moderate",
 "Low"))</f>
        <v>Low</v>
      </c>
      <c r="V541" s="7">
        <f ca="1">DATEDIF(Table1[[#This Row],[Store Open Date]], TODAY(), "d")</f>
        <v>661</v>
      </c>
      <c r="W541" s="7">
        <f ca="1">INT(Table1[[#This Row],[Store Age (Days)]] / 30)</f>
        <v>22</v>
      </c>
      <c r="X541" s="7" t="str">
        <f ca="1">IF(Table1[[#This Row],[Store Age (Months)]] &lt; 12, "&lt;12",
 IF(Table1[[#This Row],[Store Age (Months)]] &lt; 24, "12–24",
 "&gt;24"))</f>
        <v>12–24</v>
      </c>
    </row>
    <row r="542" spans="1:24" x14ac:dyDescent="0.2">
      <c r="A542" s="4">
        <v>2</v>
      </c>
      <c r="B542" s="4" t="str">
        <f t="shared" si="8"/>
        <v>February</v>
      </c>
      <c r="C542" s="1" t="s">
        <v>108</v>
      </c>
      <c r="D542" s="1" t="s">
        <v>1028</v>
      </c>
      <c r="E542" s="1" t="s">
        <v>549</v>
      </c>
      <c r="F542" s="1" t="s">
        <v>899</v>
      </c>
      <c r="G542" s="1" t="s">
        <v>923</v>
      </c>
      <c r="H542" s="6">
        <v>45322</v>
      </c>
      <c r="I542" s="7">
        <v>187477907</v>
      </c>
      <c r="J542" s="7">
        <v>152120870</v>
      </c>
      <c r="K542" s="7">
        <v>14217391</v>
      </c>
      <c r="L542" s="7">
        <v>-12767882</v>
      </c>
      <c r="M542" s="7">
        <f>Table1[[#This Row],[Profit (EBIT)]] * (1 - 11%)</f>
        <v>-11363414.98</v>
      </c>
      <c r="N542" s="9">
        <f>Table1[[#This Row],[Net Sales Actual]]/Table1[[#This Row],[Net Sales Target]]*100%</f>
        <v>0.81140691420242916</v>
      </c>
      <c r="O542" s="9" t="str">
        <f>IF(Table1[[#This Row],[% Achievement]]&gt;=100%, "Achieved",
 IF(Table1[[#This Row],[% Achievement]]&gt;=50%, "Almost Achieve",
 IF(Table1[[#This Row],[% Achievement]]&gt;=0, "Needs Improvement",
 "Bad")))</f>
        <v>Almost Achieve</v>
      </c>
      <c r="P542" s="7">
        <f>Table1[[#This Row],[Net Sales Actual]] - Table1[[#This Row],[Net Sales Target]]</f>
        <v>-35357037</v>
      </c>
      <c r="Q542" s="7" t="str">
        <f>IF(Table1[[#This Row],[Profit]] &gt; 0, "Profit", "Loss")</f>
        <v>Loss</v>
      </c>
      <c r="R542" s="9">
        <f>Table1[[#This Row],[Salary Cost]]/Table1[[#This Row],[Net Sales Actual]]</f>
        <v>9.3461147047081708E-2</v>
      </c>
      <c r="S542" s="9" t="str">
        <f>IF(Table1[[#This Row],[Salary Ratio]] &lt; 0.15, "Efficient",
 IF(Table1[[#This Row],[Salary Ratio]] &lt;= 0.25, "Needs Attention",
 "Too High"))</f>
        <v>Efficient</v>
      </c>
      <c r="T542" s="9">
        <f>Table1[[#This Row],[Profit (EBIT)]]/Table1[[#This Row],[Net Sales Actual]]</f>
        <v>-8.3932480796356207E-2</v>
      </c>
      <c r="U542" s="7" t="str">
        <f>IF(Table1[[#This Row],[Profit Ratio]] &gt; 0.15, "Healthy",
 IF(Table1[[#This Row],[Profit Ratio]] &gt;= 0.05, "Moderate",
 "Low"))</f>
        <v>Low</v>
      </c>
      <c r="V542" s="7">
        <f ca="1">DATEDIF(Table1[[#This Row],[Store Open Date]], TODAY(), "d")</f>
        <v>610</v>
      </c>
      <c r="W542" s="7">
        <f ca="1">INT(Table1[[#This Row],[Store Age (Days)]] / 30)</f>
        <v>20</v>
      </c>
      <c r="X542" s="7" t="str">
        <f ca="1">IF(Table1[[#This Row],[Store Age (Months)]] &lt; 12, "&lt;12",
 IF(Table1[[#This Row],[Store Age (Months)]] &lt; 24, "12–24",
 "&gt;24"))</f>
        <v>12–24</v>
      </c>
    </row>
    <row r="543" spans="1:24" x14ac:dyDescent="0.2">
      <c r="A543" s="4">
        <v>2</v>
      </c>
      <c r="B543" s="4" t="str">
        <f t="shared" si="8"/>
        <v>February</v>
      </c>
      <c r="C543" s="1" t="s">
        <v>109</v>
      </c>
      <c r="D543" s="1" t="s">
        <v>1029</v>
      </c>
      <c r="E543" s="1" t="s">
        <v>550</v>
      </c>
      <c r="F543" s="1" t="s">
        <v>899</v>
      </c>
      <c r="G543" s="1" t="s">
        <v>923</v>
      </c>
      <c r="H543" s="6">
        <v>45212</v>
      </c>
      <c r="I543" s="7">
        <v>168269458</v>
      </c>
      <c r="J543" s="7">
        <v>181415273</v>
      </c>
      <c r="K543" s="7">
        <v>17153067</v>
      </c>
      <c r="L543" s="7">
        <v>-9372513</v>
      </c>
      <c r="M543" s="7">
        <f>Table1[[#This Row],[Profit (EBIT)]] * (1 - 11%)</f>
        <v>-8341536.5700000003</v>
      </c>
      <c r="N543" s="9">
        <f>Table1[[#This Row],[Net Sales Actual]]/Table1[[#This Row],[Net Sales Target]]*100%</f>
        <v>1.0781235950733259</v>
      </c>
      <c r="O543" s="9" t="str">
        <f>IF(Table1[[#This Row],[% Achievement]]&gt;=100%, "Achieved",
 IF(Table1[[#This Row],[% Achievement]]&gt;=50%, "Almost Achieve",
 IF(Table1[[#This Row],[% Achievement]]&gt;=0, "Needs Improvement",
 "Bad")))</f>
        <v>Achieved</v>
      </c>
      <c r="P543" s="7">
        <f>Table1[[#This Row],[Net Sales Actual]] - Table1[[#This Row],[Net Sales Target]]</f>
        <v>13145815</v>
      </c>
      <c r="Q543" s="7" t="str">
        <f>IF(Table1[[#This Row],[Profit]] &gt; 0, "Profit", "Loss")</f>
        <v>Loss</v>
      </c>
      <c r="R543" s="9">
        <f>Table1[[#This Row],[Salary Cost]]/Table1[[#This Row],[Net Sales Actual]]</f>
        <v>9.455139424782609E-2</v>
      </c>
      <c r="S543" s="9" t="str">
        <f>IF(Table1[[#This Row],[Salary Ratio]] &lt; 0.15, "Efficient",
 IF(Table1[[#This Row],[Salary Ratio]] &lt;= 0.25, "Needs Attention",
 "Too High"))</f>
        <v>Efficient</v>
      </c>
      <c r="T543" s="9">
        <f>Table1[[#This Row],[Profit (EBIT)]]/Table1[[#This Row],[Net Sales Actual]]</f>
        <v>-5.1663307311507339E-2</v>
      </c>
      <c r="U543" s="7" t="str">
        <f>IF(Table1[[#This Row],[Profit Ratio]] &gt; 0.15, "Healthy",
 IF(Table1[[#This Row],[Profit Ratio]] &gt;= 0.05, "Moderate",
 "Low"))</f>
        <v>Low</v>
      </c>
      <c r="V543" s="7">
        <f ca="1">DATEDIF(Table1[[#This Row],[Store Open Date]], TODAY(), "d")</f>
        <v>720</v>
      </c>
      <c r="W543" s="7">
        <f ca="1">INT(Table1[[#This Row],[Store Age (Days)]] / 30)</f>
        <v>24</v>
      </c>
      <c r="X543" s="7" t="str">
        <f ca="1">IF(Table1[[#This Row],[Store Age (Months)]] &lt; 12, "&lt;12",
 IF(Table1[[#This Row],[Store Age (Months)]] &lt; 24, "12–24",
 "&gt;24"))</f>
        <v>&gt;24</v>
      </c>
    </row>
    <row r="544" spans="1:24" x14ac:dyDescent="0.2">
      <c r="A544" s="4">
        <v>2</v>
      </c>
      <c r="B544" s="4" t="str">
        <f t="shared" si="8"/>
        <v>February</v>
      </c>
      <c r="C544" s="1" t="s">
        <v>110</v>
      </c>
      <c r="D544" s="1" t="s">
        <v>1030</v>
      </c>
      <c r="E544" s="1" t="s">
        <v>551</v>
      </c>
      <c r="F544" s="1" t="s">
        <v>899</v>
      </c>
      <c r="G544" s="1" t="s">
        <v>923</v>
      </c>
      <c r="H544" s="6">
        <v>45273</v>
      </c>
      <c r="I544" s="7">
        <v>137269710</v>
      </c>
      <c r="J544" s="7">
        <v>170200695</v>
      </c>
      <c r="K544" s="7">
        <v>26681715</v>
      </c>
      <c r="L544" s="7">
        <v>12159175</v>
      </c>
      <c r="M544" s="7">
        <f>Table1[[#This Row],[Profit (EBIT)]] * (1 - 11%)</f>
        <v>10821665.75</v>
      </c>
      <c r="N544" s="9">
        <f>Table1[[#This Row],[Net Sales Actual]]/Table1[[#This Row],[Net Sales Target]]*100%</f>
        <v>1.2398998657460556</v>
      </c>
      <c r="O544" s="9" t="str">
        <f>IF(Table1[[#This Row],[% Achievement]]&gt;=100%, "Achieved",
 IF(Table1[[#This Row],[% Achievement]]&gt;=50%, "Almost Achieve",
 IF(Table1[[#This Row],[% Achievement]]&gt;=0, "Needs Improvement",
 "Bad")))</f>
        <v>Achieved</v>
      </c>
      <c r="P544" s="7">
        <f>Table1[[#This Row],[Net Sales Actual]] - Table1[[#This Row],[Net Sales Target]]</f>
        <v>32930985</v>
      </c>
      <c r="Q544" s="7" t="str">
        <f>IF(Table1[[#This Row],[Profit]] &gt; 0, "Profit", "Loss")</f>
        <v>Profit</v>
      </c>
      <c r="R544" s="9">
        <f>Table1[[#This Row],[Salary Cost]]/Table1[[#This Row],[Net Sales Actual]]</f>
        <v>0.15676619299351274</v>
      </c>
      <c r="S544" s="9" t="str">
        <f>IF(Table1[[#This Row],[Salary Ratio]] &lt; 0.15, "Efficient",
 IF(Table1[[#This Row],[Salary Ratio]] &lt;= 0.25, "Needs Attention",
 "Too High"))</f>
        <v>Needs Attention</v>
      </c>
      <c r="T544" s="9">
        <f>Table1[[#This Row],[Profit (EBIT)]]/Table1[[#This Row],[Net Sales Actual]]</f>
        <v>7.1440219442112152E-2</v>
      </c>
      <c r="U544" s="7" t="str">
        <f>IF(Table1[[#This Row],[Profit Ratio]] &gt; 0.15, "Healthy",
 IF(Table1[[#This Row],[Profit Ratio]] &gt;= 0.05, "Moderate",
 "Low"))</f>
        <v>Moderate</v>
      </c>
      <c r="V544" s="7">
        <f ca="1">DATEDIF(Table1[[#This Row],[Store Open Date]], TODAY(), "d")</f>
        <v>659</v>
      </c>
      <c r="W544" s="7">
        <f ca="1">INT(Table1[[#This Row],[Store Age (Days)]] / 30)</f>
        <v>21</v>
      </c>
      <c r="X544" s="7" t="str">
        <f ca="1">IF(Table1[[#This Row],[Store Age (Months)]] &lt; 12, "&lt;12",
 IF(Table1[[#This Row],[Store Age (Months)]] &lt; 24, "12–24",
 "&gt;24"))</f>
        <v>12–24</v>
      </c>
    </row>
    <row r="545" spans="1:24" x14ac:dyDescent="0.2">
      <c r="A545" s="4">
        <v>2</v>
      </c>
      <c r="B545" s="4" t="str">
        <f t="shared" si="8"/>
        <v>February</v>
      </c>
      <c r="C545" s="1" t="s">
        <v>111</v>
      </c>
      <c r="D545" s="1" t="s">
        <v>1031</v>
      </c>
      <c r="E545" s="1" t="s">
        <v>552</v>
      </c>
      <c r="F545" s="1" t="s">
        <v>899</v>
      </c>
      <c r="G545" s="1" t="s">
        <v>923</v>
      </c>
      <c r="H545" s="6">
        <v>45278</v>
      </c>
      <c r="I545" s="7">
        <v>83547143</v>
      </c>
      <c r="J545" s="7">
        <v>56722286</v>
      </c>
      <c r="K545" s="7">
        <v>9306142</v>
      </c>
      <c r="L545" s="7">
        <v>6944622</v>
      </c>
      <c r="M545" s="7">
        <f>Table1[[#This Row],[Profit (EBIT)]] * (1 - 11%)</f>
        <v>6180713.5800000001</v>
      </c>
      <c r="N545" s="9">
        <f>Table1[[#This Row],[Net Sales Actual]]/Table1[[#This Row],[Net Sales Target]]*100%</f>
        <v>0.67892550197677015</v>
      </c>
      <c r="O545" s="9" t="str">
        <f>IF(Table1[[#This Row],[% Achievement]]&gt;=100%, "Achieved",
 IF(Table1[[#This Row],[% Achievement]]&gt;=50%, "Almost Achieve",
 IF(Table1[[#This Row],[% Achievement]]&gt;=0, "Needs Improvement",
 "Bad")))</f>
        <v>Almost Achieve</v>
      </c>
      <c r="P545" s="7">
        <f>Table1[[#This Row],[Net Sales Actual]] - Table1[[#This Row],[Net Sales Target]]</f>
        <v>-26824857</v>
      </c>
      <c r="Q545" s="7" t="str">
        <f>IF(Table1[[#This Row],[Profit]] &gt; 0, "Profit", "Loss")</f>
        <v>Profit</v>
      </c>
      <c r="R545" s="9">
        <f>Table1[[#This Row],[Salary Cost]]/Table1[[#This Row],[Net Sales Actual]]</f>
        <v>0.16406500259880216</v>
      </c>
      <c r="S545" s="9" t="str">
        <f>IF(Table1[[#This Row],[Salary Ratio]] &lt; 0.15, "Efficient",
 IF(Table1[[#This Row],[Salary Ratio]] &lt;= 0.25, "Needs Attention",
 "Too High"))</f>
        <v>Needs Attention</v>
      </c>
      <c r="T545" s="9">
        <f>Table1[[#This Row],[Profit (EBIT)]]/Table1[[#This Row],[Net Sales Actual]]</f>
        <v>0.12243198378852362</v>
      </c>
      <c r="U545" s="7" t="str">
        <f>IF(Table1[[#This Row],[Profit Ratio]] &gt; 0.15, "Healthy",
 IF(Table1[[#This Row],[Profit Ratio]] &gt;= 0.05, "Moderate",
 "Low"))</f>
        <v>Moderate</v>
      </c>
      <c r="V545" s="7">
        <f ca="1">DATEDIF(Table1[[#This Row],[Store Open Date]], TODAY(), "d")</f>
        <v>654</v>
      </c>
      <c r="W545" s="7">
        <f ca="1">INT(Table1[[#This Row],[Store Age (Days)]] / 30)</f>
        <v>21</v>
      </c>
      <c r="X545" s="7" t="str">
        <f ca="1">IF(Table1[[#This Row],[Store Age (Months)]] &lt; 12, "&lt;12",
 IF(Table1[[#This Row],[Store Age (Months)]] &lt; 24, "12–24",
 "&gt;24"))</f>
        <v>12–24</v>
      </c>
    </row>
    <row r="546" spans="1:24" x14ac:dyDescent="0.2">
      <c r="A546" s="4">
        <v>2</v>
      </c>
      <c r="B546" s="4" t="str">
        <f t="shared" si="8"/>
        <v>February</v>
      </c>
      <c r="C546" s="1" t="s">
        <v>112</v>
      </c>
      <c r="D546" s="1" t="s">
        <v>1032</v>
      </c>
      <c r="E546" s="1" t="s">
        <v>553</v>
      </c>
      <c r="F546" s="1" t="s">
        <v>897</v>
      </c>
      <c r="G546" s="1" t="s">
        <v>923</v>
      </c>
      <c r="H546" s="6">
        <v>45314</v>
      </c>
      <c r="I546" s="7">
        <v>98416026</v>
      </c>
      <c r="J546" s="7">
        <v>87447636</v>
      </c>
      <c r="K546" s="7">
        <v>13282982</v>
      </c>
      <c r="L546" s="7">
        <v>-415527</v>
      </c>
      <c r="M546" s="7">
        <f>Table1[[#This Row],[Profit (EBIT)]] * (1 - 11%)</f>
        <v>-369819.03</v>
      </c>
      <c r="N546" s="9">
        <f>Table1[[#This Row],[Net Sales Actual]]/Table1[[#This Row],[Net Sales Target]]*100%</f>
        <v>0.8885507732246779</v>
      </c>
      <c r="O546" s="9" t="str">
        <f>IF(Table1[[#This Row],[% Achievement]]&gt;=100%, "Achieved",
 IF(Table1[[#This Row],[% Achievement]]&gt;=50%, "Almost Achieve",
 IF(Table1[[#This Row],[% Achievement]]&gt;=0, "Needs Improvement",
 "Bad")))</f>
        <v>Almost Achieve</v>
      </c>
      <c r="P546" s="7">
        <f>Table1[[#This Row],[Net Sales Actual]] - Table1[[#This Row],[Net Sales Target]]</f>
        <v>-10968390</v>
      </c>
      <c r="Q546" s="7" t="str">
        <f>IF(Table1[[#This Row],[Profit]] &gt; 0, "Profit", "Loss")</f>
        <v>Loss</v>
      </c>
      <c r="R546" s="9">
        <f>Table1[[#This Row],[Salary Cost]]/Table1[[#This Row],[Net Sales Actual]]</f>
        <v>0.15189641032720427</v>
      </c>
      <c r="S546" s="9" t="str">
        <f>IF(Table1[[#This Row],[Salary Ratio]] &lt; 0.15, "Efficient",
 IF(Table1[[#This Row],[Salary Ratio]] &lt;= 0.25, "Needs Attention",
 "Too High"))</f>
        <v>Needs Attention</v>
      </c>
      <c r="T546" s="9">
        <f>Table1[[#This Row],[Profit (EBIT)]]/Table1[[#This Row],[Net Sales Actual]]</f>
        <v>-4.7517236486530065E-3</v>
      </c>
      <c r="U546" s="7" t="str">
        <f>IF(Table1[[#This Row],[Profit Ratio]] &gt; 0.15, "Healthy",
 IF(Table1[[#This Row],[Profit Ratio]] &gt;= 0.05, "Moderate",
 "Low"))</f>
        <v>Low</v>
      </c>
      <c r="V546" s="7">
        <f ca="1">DATEDIF(Table1[[#This Row],[Store Open Date]], TODAY(), "d")</f>
        <v>618</v>
      </c>
      <c r="W546" s="7">
        <f ca="1">INT(Table1[[#This Row],[Store Age (Days)]] / 30)</f>
        <v>20</v>
      </c>
      <c r="X546" s="7" t="str">
        <f ca="1">IF(Table1[[#This Row],[Store Age (Months)]] &lt; 12, "&lt;12",
 IF(Table1[[#This Row],[Store Age (Months)]] &lt; 24, "12–24",
 "&gt;24"))</f>
        <v>12–24</v>
      </c>
    </row>
    <row r="547" spans="1:24" x14ac:dyDescent="0.2">
      <c r="A547" s="4">
        <v>2</v>
      </c>
      <c r="B547" s="4" t="str">
        <f t="shared" si="8"/>
        <v>February</v>
      </c>
      <c r="C547" s="1" t="s">
        <v>113</v>
      </c>
      <c r="D547" s="1" t="s">
        <v>1033</v>
      </c>
      <c r="E547" s="1" t="s">
        <v>554</v>
      </c>
      <c r="F547" s="1" t="s">
        <v>899</v>
      </c>
      <c r="G547" s="1" t="s">
        <v>923</v>
      </c>
      <c r="H547" s="6">
        <v>45172</v>
      </c>
      <c r="I547" s="7">
        <v>125475179</v>
      </c>
      <c r="J547" s="7">
        <v>108079122</v>
      </c>
      <c r="K547" s="7">
        <v>9914090</v>
      </c>
      <c r="L547" s="7">
        <v>-5042429</v>
      </c>
      <c r="M547" s="7">
        <f>Table1[[#This Row],[Profit (EBIT)]] * (1 - 11%)</f>
        <v>-4487761.8100000005</v>
      </c>
      <c r="N547" s="9">
        <f>Table1[[#This Row],[Net Sales Actual]]/Table1[[#This Row],[Net Sales Target]]*100%</f>
        <v>0.86135857993077658</v>
      </c>
      <c r="O547" s="9" t="str">
        <f>IF(Table1[[#This Row],[% Achievement]]&gt;=100%, "Achieved",
 IF(Table1[[#This Row],[% Achievement]]&gt;=50%, "Almost Achieve",
 IF(Table1[[#This Row],[% Achievement]]&gt;=0, "Needs Improvement",
 "Bad")))</f>
        <v>Almost Achieve</v>
      </c>
      <c r="P547" s="7">
        <f>Table1[[#This Row],[Net Sales Actual]] - Table1[[#This Row],[Net Sales Target]]</f>
        <v>-17396057</v>
      </c>
      <c r="Q547" s="7" t="str">
        <f>IF(Table1[[#This Row],[Profit]] &gt; 0, "Profit", "Loss")</f>
        <v>Loss</v>
      </c>
      <c r="R547" s="9">
        <f>Table1[[#This Row],[Salary Cost]]/Table1[[#This Row],[Net Sales Actual]]</f>
        <v>9.1729927265693373E-2</v>
      </c>
      <c r="S547" s="9" t="str">
        <f>IF(Table1[[#This Row],[Salary Ratio]] &lt; 0.15, "Efficient",
 IF(Table1[[#This Row],[Salary Ratio]] &lt;= 0.25, "Needs Attention",
 "Too High"))</f>
        <v>Efficient</v>
      </c>
      <c r="T547" s="9">
        <f>Table1[[#This Row],[Profit (EBIT)]]/Table1[[#This Row],[Net Sales Actual]]</f>
        <v>-4.6654977452537043E-2</v>
      </c>
      <c r="U547" s="7" t="str">
        <f>IF(Table1[[#This Row],[Profit Ratio]] &gt; 0.15, "Healthy",
 IF(Table1[[#This Row],[Profit Ratio]] &gt;= 0.05, "Moderate",
 "Low"))</f>
        <v>Low</v>
      </c>
      <c r="V547" s="7">
        <f ca="1">DATEDIF(Table1[[#This Row],[Store Open Date]], TODAY(), "d")</f>
        <v>760</v>
      </c>
      <c r="W547" s="7">
        <f ca="1">INT(Table1[[#This Row],[Store Age (Days)]] / 30)</f>
        <v>25</v>
      </c>
      <c r="X547" s="7" t="str">
        <f ca="1">IF(Table1[[#This Row],[Store Age (Months)]] &lt; 12, "&lt;12",
 IF(Table1[[#This Row],[Store Age (Months)]] &lt; 24, "12–24",
 "&gt;24"))</f>
        <v>&gt;24</v>
      </c>
    </row>
    <row r="548" spans="1:24" x14ac:dyDescent="0.2">
      <c r="A548" s="4">
        <v>2</v>
      </c>
      <c r="B548" s="4" t="str">
        <f t="shared" si="8"/>
        <v>February</v>
      </c>
      <c r="C548" s="1" t="s">
        <v>114</v>
      </c>
      <c r="D548" s="1" t="s">
        <v>1034</v>
      </c>
      <c r="E548" s="1" t="s">
        <v>555</v>
      </c>
      <c r="F548" s="1" t="s">
        <v>899</v>
      </c>
      <c r="G548" s="1" t="s">
        <v>923</v>
      </c>
      <c r="H548" s="6">
        <v>45245</v>
      </c>
      <c r="I548" s="7">
        <v>148057801</v>
      </c>
      <c r="J548" s="7">
        <v>170847365</v>
      </c>
      <c r="K548" s="7">
        <v>15746503</v>
      </c>
      <c r="L548" s="7">
        <v>23474977</v>
      </c>
      <c r="M548" s="7">
        <f>Table1[[#This Row],[Profit (EBIT)]] * (1 - 11%)</f>
        <v>20892729.530000001</v>
      </c>
      <c r="N548" s="9">
        <f>Table1[[#This Row],[Net Sales Actual]]/Table1[[#This Row],[Net Sales Target]]*100%</f>
        <v>1.153923426162462</v>
      </c>
      <c r="O548" s="9" t="str">
        <f>IF(Table1[[#This Row],[% Achievement]]&gt;=100%, "Achieved",
 IF(Table1[[#This Row],[% Achievement]]&gt;=50%, "Almost Achieve",
 IF(Table1[[#This Row],[% Achievement]]&gt;=0, "Needs Improvement",
 "Bad")))</f>
        <v>Achieved</v>
      </c>
      <c r="P548" s="7">
        <f>Table1[[#This Row],[Net Sales Actual]] - Table1[[#This Row],[Net Sales Target]]</f>
        <v>22789564</v>
      </c>
      <c r="Q548" s="7" t="str">
        <f>IF(Table1[[#This Row],[Profit]] &gt; 0, "Profit", "Loss")</f>
        <v>Profit</v>
      </c>
      <c r="R548" s="9">
        <f>Table1[[#This Row],[Salary Cost]]/Table1[[#This Row],[Net Sales Actual]]</f>
        <v>9.2167081417966271E-2</v>
      </c>
      <c r="S548" s="9" t="str">
        <f>IF(Table1[[#This Row],[Salary Ratio]] &lt; 0.15, "Efficient",
 IF(Table1[[#This Row],[Salary Ratio]] &lt;= 0.25, "Needs Attention",
 "Too High"))</f>
        <v>Efficient</v>
      </c>
      <c r="T548" s="9">
        <f>Table1[[#This Row],[Profit (EBIT)]]/Table1[[#This Row],[Net Sales Actual]]</f>
        <v>0.13740321368140504</v>
      </c>
      <c r="U548" s="7" t="str">
        <f>IF(Table1[[#This Row],[Profit Ratio]] &gt; 0.15, "Healthy",
 IF(Table1[[#This Row],[Profit Ratio]] &gt;= 0.05, "Moderate",
 "Low"))</f>
        <v>Moderate</v>
      </c>
      <c r="V548" s="7">
        <f ca="1">DATEDIF(Table1[[#This Row],[Store Open Date]], TODAY(), "d")</f>
        <v>687</v>
      </c>
      <c r="W548" s="7">
        <f ca="1">INT(Table1[[#This Row],[Store Age (Days)]] / 30)</f>
        <v>22</v>
      </c>
      <c r="X548" s="7" t="str">
        <f ca="1">IF(Table1[[#This Row],[Store Age (Months)]] &lt; 12, "&lt;12",
 IF(Table1[[#This Row],[Store Age (Months)]] &lt; 24, "12–24",
 "&gt;24"))</f>
        <v>12–24</v>
      </c>
    </row>
    <row r="549" spans="1:24" x14ac:dyDescent="0.2">
      <c r="A549" s="4">
        <v>2</v>
      </c>
      <c r="B549" s="4" t="str">
        <f t="shared" si="8"/>
        <v>February</v>
      </c>
      <c r="C549" s="1" t="s">
        <v>115</v>
      </c>
      <c r="D549" s="1" t="s">
        <v>1035</v>
      </c>
      <c r="E549" s="1" t="s">
        <v>556</v>
      </c>
      <c r="F549" s="1" t="s">
        <v>899</v>
      </c>
      <c r="G549" s="1" t="s">
        <v>923</v>
      </c>
      <c r="H549" s="6">
        <v>45406</v>
      </c>
      <c r="I549" s="7">
        <v>160228385</v>
      </c>
      <c r="J549" s="7">
        <v>167096292</v>
      </c>
      <c r="K549" s="7">
        <v>23803490</v>
      </c>
      <c r="L549" s="7">
        <v>-171709</v>
      </c>
      <c r="M549" s="7">
        <f>Table1[[#This Row],[Profit (EBIT)]] * (1 - 11%)</f>
        <v>-152821.01</v>
      </c>
      <c r="N549" s="9">
        <f>Table1[[#This Row],[Net Sales Actual]]/Table1[[#This Row],[Net Sales Target]]*100%</f>
        <v>1.0428632354997525</v>
      </c>
      <c r="O549" s="9" t="str">
        <f>IF(Table1[[#This Row],[% Achievement]]&gt;=100%, "Achieved",
 IF(Table1[[#This Row],[% Achievement]]&gt;=50%, "Almost Achieve",
 IF(Table1[[#This Row],[% Achievement]]&gt;=0, "Needs Improvement",
 "Bad")))</f>
        <v>Achieved</v>
      </c>
      <c r="P549" s="7">
        <f>Table1[[#This Row],[Net Sales Actual]] - Table1[[#This Row],[Net Sales Target]]</f>
        <v>6867907</v>
      </c>
      <c r="Q549" s="7" t="str">
        <f>IF(Table1[[#This Row],[Profit]] &gt; 0, "Profit", "Loss")</f>
        <v>Loss</v>
      </c>
      <c r="R549" s="9">
        <f>Table1[[#This Row],[Salary Cost]]/Table1[[#This Row],[Net Sales Actual]]</f>
        <v>0.14245372961358113</v>
      </c>
      <c r="S549" s="9" t="str">
        <f>IF(Table1[[#This Row],[Salary Ratio]] &lt; 0.15, "Efficient",
 IF(Table1[[#This Row],[Salary Ratio]] &lt;= 0.25, "Needs Attention",
 "Too High"))</f>
        <v>Efficient</v>
      </c>
      <c r="T549" s="9">
        <f>Table1[[#This Row],[Profit (EBIT)]]/Table1[[#This Row],[Net Sales Actual]]</f>
        <v>-1.0276050889268086E-3</v>
      </c>
      <c r="U549" s="7" t="str">
        <f>IF(Table1[[#This Row],[Profit Ratio]] &gt; 0.15, "Healthy",
 IF(Table1[[#This Row],[Profit Ratio]] &gt;= 0.05, "Moderate",
 "Low"))</f>
        <v>Low</v>
      </c>
      <c r="V549" s="7">
        <f ca="1">DATEDIF(Table1[[#This Row],[Store Open Date]], TODAY(), "d")</f>
        <v>526</v>
      </c>
      <c r="W549" s="7">
        <f ca="1">INT(Table1[[#This Row],[Store Age (Days)]] / 30)</f>
        <v>17</v>
      </c>
      <c r="X549" s="7" t="str">
        <f ca="1">IF(Table1[[#This Row],[Store Age (Months)]] &lt; 12, "&lt;12",
 IF(Table1[[#This Row],[Store Age (Months)]] &lt; 24, "12–24",
 "&gt;24"))</f>
        <v>12–24</v>
      </c>
    </row>
    <row r="550" spans="1:24" x14ac:dyDescent="0.2">
      <c r="A550" s="4">
        <v>2</v>
      </c>
      <c r="B550" s="4" t="str">
        <f t="shared" si="8"/>
        <v>February</v>
      </c>
      <c r="C550" s="1" t="s">
        <v>116</v>
      </c>
      <c r="D550" s="1" t="s">
        <v>1036</v>
      </c>
      <c r="E550" s="1" t="s">
        <v>557</v>
      </c>
      <c r="F550" s="1" t="s">
        <v>899</v>
      </c>
      <c r="G550" s="1" t="s">
        <v>923</v>
      </c>
      <c r="H550" s="6">
        <v>45341</v>
      </c>
      <c r="I550" s="7">
        <v>79724443</v>
      </c>
      <c r="J550" s="7">
        <v>90906118</v>
      </c>
      <c r="K550" s="7">
        <v>13553015</v>
      </c>
      <c r="L550" s="7">
        <v>7998209</v>
      </c>
      <c r="M550" s="7">
        <f>Table1[[#This Row],[Profit (EBIT)]] * (1 - 11%)</f>
        <v>7118406.0099999998</v>
      </c>
      <c r="N550" s="9">
        <f>Table1[[#This Row],[Net Sales Actual]]/Table1[[#This Row],[Net Sales Target]]*100%</f>
        <v>1.1402540372718566</v>
      </c>
      <c r="O550" s="9" t="str">
        <f>IF(Table1[[#This Row],[% Achievement]]&gt;=100%, "Achieved",
 IF(Table1[[#This Row],[% Achievement]]&gt;=50%, "Almost Achieve",
 IF(Table1[[#This Row],[% Achievement]]&gt;=0, "Needs Improvement",
 "Bad")))</f>
        <v>Achieved</v>
      </c>
      <c r="P550" s="7">
        <f>Table1[[#This Row],[Net Sales Actual]] - Table1[[#This Row],[Net Sales Target]]</f>
        <v>11181675</v>
      </c>
      <c r="Q550" s="7" t="str">
        <f>IF(Table1[[#This Row],[Profit]] &gt; 0, "Profit", "Loss")</f>
        <v>Profit</v>
      </c>
      <c r="R550" s="9">
        <f>Table1[[#This Row],[Salary Cost]]/Table1[[#This Row],[Net Sales Actual]]</f>
        <v>0.14908804047709967</v>
      </c>
      <c r="S550" s="9" t="str">
        <f>IF(Table1[[#This Row],[Salary Ratio]] &lt; 0.15, "Efficient",
 IF(Table1[[#This Row],[Salary Ratio]] &lt;= 0.25, "Needs Attention",
 "Too High"))</f>
        <v>Efficient</v>
      </c>
      <c r="T550" s="9">
        <f>Table1[[#This Row],[Profit (EBIT)]]/Table1[[#This Row],[Net Sales Actual]]</f>
        <v>8.7983176225828935E-2</v>
      </c>
      <c r="U550" s="7" t="str">
        <f>IF(Table1[[#This Row],[Profit Ratio]] &gt; 0.15, "Healthy",
 IF(Table1[[#This Row],[Profit Ratio]] &gt;= 0.05, "Moderate",
 "Low"))</f>
        <v>Moderate</v>
      </c>
      <c r="V550" s="7">
        <f ca="1">DATEDIF(Table1[[#This Row],[Store Open Date]], TODAY(), "d")</f>
        <v>591</v>
      </c>
      <c r="W550" s="7">
        <f ca="1">INT(Table1[[#This Row],[Store Age (Days)]] / 30)</f>
        <v>19</v>
      </c>
      <c r="X550" s="7" t="str">
        <f ca="1">IF(Table1[[#This Row],[Store Age (Months)]] &lt; 12, "&lt;12",
 IF(Table1[[#This Row],[Store Age (Months)]] &lt; 24, "12–24",
 "&gt;24"))</f>
        <v>12–24</v>
      </c>
    </row>
    <row r="551" spans="1:24" x14ac:dyDescent="0.2">
      <c r="A551" s="4">
        <v>2</v>
      </c>
      <c r="B551" s="4" t="str">
        <f t="shared" si="8"/>
        <v>February</v>
      </c>
      <c r="C551" s="1" t="s">
        <v>117</v>
      </c>
      <c r="D551" s="1" t="s">
        <v>1037</v>
      </c>
      <c r="E551" s="1" t="s">
        <v>558</v>
      </c>
      <c r="F551" s="1" t="s">
        <v>898</v>
      </c>
      <c r="G551" s="1" t="s">
        <v>923</v>
      </c>
      <c r="H551" s="6">
        <v>45260</v>
      </c>
      <c r="I551" s="7">
        <v>173856252</v>
      </c>
      <c r="J551" s="7">
        <v>162091158</v>
      </c>
      <c r="K551" s="7">
        <v>17618387</v>
      </c>
      <c r="L551" s="7">
        <v>-9941962</v>
      </c>
      <c r="M551" s="7">
        <f>Table1[[#This Row],[Profit (EBIT)]] * (1 - 11%)</f>
        <v>-8848346.1799999997</v>
      </c>
      <c r="N551" s="9">
        <f>Table1[[#This Row],[Net Sales Actual]]/Table1[[#This Row],[Net Sales Target]]*100%</f>
        <v>0.93232861134036182</v>
      </c>
      <c r="O551" s="9" t="str">
        <f>IF(Table1[[#This Row],[% Achievement]]&gt;=100%, "Achieved",
 IF(Table1[[#This Row],[% Achievement]]&gt;=50%, "Almost Achieve",
 IF(Table1[[#This Row],[% Achievement]]&gt;=0, "Needs Improvement",
 "Bad")))</f>
        <v>Almost Achieve</v>
      </c>
      <c r="P551" s="7">
        <f>Table1[[#This Row],[Net Sales Actual]] - Table1[[#This Row],[Net Sales Target]]</f>
        <v>-11765094</v>
      </c>
      <c r="Q551" s="7" t="str">
        <f>IF(Table1[[#This Row],[Profit]] &gt; 0, "Profit", "Loss")</f>
        <v>Loss</v>
      </c>
      <c r="R551" s="9">
        <f>Table1[[#This Row],[Salary Cost]]/Table1[[#This Row],[Net Sales Actual]]</f>
        <v>0.10869431261636123</v>
      </c>
      <c r="S551" s="9" t="str">
        <f>IF(Table1[[#This Row],[Salary Ratio]] &lt; 0.15, "Efficient",
 IF(Table1[[#This Row],[Salary Ratio]] &lt;= 0.25, "Needs Attention",
 "Too High"))</f>
        <v>Efficient</v>
      </c>
      <c r="T551" s="9">
        <f>Table1[[#This Row],[Profit (EBIT)]]/Table1[[#This Row],[Net Sales Actual]]</f>
        <v>-6.1335622020789064E-2</v>
      </c>
      <c r="U551" s="7" t="str">
        <f>IF(Table1[[#This Row],[Profit Ratio]] &gt; 0.15, "Healthy",
 IF(Table1[[#This Row],[Profit Ratio]] &gt;= 0.05, "Moderate",
 "Low"))</f>
        <v>Low</v>
      </c>
      <c r="V551" s="7">
        <f ca="1">DATEDIF(Table1[[#This Row],[Store Open Date]], TODAY(), "d")</f>
        <v>672</v>
      </c>
      <c r="W551" s="7">
        <f ca="1">INT(Table1[[#This Row],[Store Age (Days)]] / 30)</f>
        <v>22</v>
      </c>
      <c r="X551" s="7" t="str">
        <f ca="1">IF(Table1[[#This Row],[Store Age (Months)]] &lt; 12, "&lt;12",
 IF(Table1[[#This Row],[Store Age (Months)]] &lt; 24, "12–24",
 "&gt;24"))</f>
        <v>12–24</v>
      </c>
    </row>
    <row r="552" spans="1:24" x14ac:dyDescent="0.2">
      <c r="A552" s="4">
        <v>2</v>
      </c>
      <c r="B552" s="4" t="str">
        <f t="shared" si="8"/>
        <v>February</v>
      </c>
      <c r="C552" s="1" t="s">
        <v>118</v>
      </c>
      <c r="D552" s="1" t="s">
        <v>1038</v>
      </c>
      <c r="E552" s="1" t="s">
        <v>559</v>
      </c>
      <c r="F552" s="1" t="s">
        <v>899</v>
      </c>
      <c r="G552" s="1" t="s">
        <v>923</v>
      </c>
      <c r="H552" s="6">
        <v>45465</v>
      </c>
      <c r="I552" s="7">
        <v>59460907</v>
      </c>
      <c r="J552" s="7">
        <v>68666507</v>
      </c>
      <c r="K552" s="7">
        <v>7113111</v>
      </c>
      <c r="L552" s="7">
        <v>-2615063</v>
      </c>
      <c r="M552" s="7">
        <f>Table1[[#This Row],[Profit (EBIT)]] * (1 - 11%)</f>
        <v>-2327406.0699999998</v>
      </c>
      <c r="N552" s="9">
        <f>Table1[[#This Row],[Net Sales Actual]]/Table1[[#This Row],[Net Sales Target]]*100%</f>
        <v>1.1548176855089007</v>
      </c>
      <c r="O552" s="9" t="str">
        <f>IF(Table1[[#This Row],[% Achievement]]&gt;=100%, "Achieved",
 IF(Table1[[#This Row],[% Achievement]]&gt;=50%, "Almost Achieve",
 IF(Table1[[#This Row],[% Achievement]]&gt;=0, "Needs Improvement",
 "Bad")))</f>
        <v>Achieved</v>
      </c>
      <c r="P552" s="7">
        <f>Table1[[#This Row],[Net Sales Actual]] - Table1[[#This Row],[Net Sales Target]]</f>
        <v>9205600</v>
      </c>
      <c r="Q552" s="7" t="str">
        <f>IF(Table1[[#This Row],[Profit]] &gt; 0, "Profit", "Loss")</f>
        <v>Loss</v>
      </c>
      <c r="R552" s="9">
        <f>Table1[[#This Row],[Salary Cost]]/Table1[[#This Row],[Net Sales Actual]]</f>
        <v>0.10358923601574782</v>
      </c>
      <c r="S552" s="9" t="str">
        <f>IF(Table1[[#This Row],[Salary Ratio]] &lt; 0.15, "Efficient",
 IF(Table1[[#This Row],[Salary Ratio]] &lt;= 0.25, "Needs Attention",
 "Too High"))</f>
        <v>Efficient</v>
      </c>
      <c r="T552" s="9">
        <f>Table1[[#This Row],[Profit (EBIT)]]/Table1[[#This Row],[Net Sales Actual]]</f>
        <v>-3.8083530301024342E-2</v>
      </c>
      <c r="U552" s="7" t="str">
        <f>IF(Table1[[#This Row],[Profit Ratio]] &gt; 0.15, "Healthy",
 IF(Table1[[#This Row],[Profit Ratio]] &gt;= 0.05, "Moderate",
 "Low"))</f>
        <v>Low</v>
      </c>
      <c r="V552" s="7">
        <f ca="1">DATEDIF(Table1[[#This Row],[Store Open Date]], TODAY(), "d")</f>
        <v>467</v>
      </c>
      <c r="W552" s="7">
        <f ca="1">INT(Table1[[#This Row],[Store Age (Days)]] / 30)</f>
        <v>15</v>
      </c>
      <c r="X552" s="7" t="str">
        <f ca="1">IF(Table1[[#This Row],[Store Age (Months)]] &lt; 12, "&lt;12",
 IF(Table1[[#This Row],[Store Age (Months)]] &lt; 24, "12–24",
 "&gt;24"))</f>
        <v>12–24</v>
      </c>
    </row>
    <row r="553" spans="1:24" x14ac:dyDescent="0.2">
      <c r="A553" s="4">
        <v>2</v>
      </c>
      <c r="B553" s="4" t="str">
        <f t="shared" si="8"/>
        <v>February</v>
      </c>
      <c r="C553" s="1" t="s">
        <v>119</v>
      </c>
      <c r="D553" s="1" t="s">
        <v>1039</v>
      </c>
      <c r="E553" s="1" t="s">
        <v>560</v>
      </c>
      <c r="F553" s="1" t="s">
        <v>899</v>
      </c>
      <c r="G553" s="1" t="s">
        <v>923</v>
      </c>
      <c r="H553" s="6">
        <v>45044</v>
      </c>
      <c r="I553" s="7">
        <v>233289771</v>
      </c>
      <c r="J553" s="7">
        <v>264482937</v>
      </c>
      <c r="K553" s="7">
        <v>39961541</v>
      </c>
      <c r="L553" s="7">
        <v>-8144332</v>
      </c>
      <c r="M553" s="7">
        <f>Table1[[#This Row],[Profit (EBIT)]] * (1 - 11%)</f>
        <v>-7248455.4800000004</v>
      </c>
      <c r="N553" s="9">
        <f>Table1[[#This Row],[Net Sales Actual]]/Table1[[#This Row],[Net Sales Target]]*100%</f>
        <v>1.1337099602193874</v>
      </c>
      <c r="O553" s="9" t="str">
        <f>IF(Table1[[#This Row],[% Achievement]]&gt;=100%, "Achieved",
 IF(Table1[[#This Row],[% Achievement]]&gt;=50%, "Almost Achieve",
 IF(Table1[[#This Row],[% Achievement]]&gt;=0, "Needs Improvement",
 "Bad")))</f>
        <v>Achieved</v>
      </c>
      <c r="P553" s="7">
        <f>Table1[[#This Row],[Net Sales Actual]] - Table1[[#This Row],[Net Sales Target]]</f>
        <v>31193166</v>
      </c>
      <c r="Q553" s="7" t="str">
        <f>IF(Table1[[#This Row],[Profit]] &gt; 0, "Profit", "Loss")</f>
        <v>Loss</v>
      </c>
      <c r="R553" s="9">
        <f>Table1[[#This Row],[Salary Cost]]/Table1[[#This Row],[Net Sales Actual]]</f>
        <v>0.15109307788728918</v>
      </c>
      <c r="S553" s="9" t="str">
        <f>IF(Table1[[#This Row],[Salary Ratio]] &lt; 0.15, "Efficient",
 IF(Table1[[#This Row],[Salary Ratio]] &lt;= 0.25, "Needs Attention",
 "Too High"))</f>
        <v>Needs Attention</v>
      </c>
      <c r="T553" s="9">
        <f>Table1[[#This Row],[Profit (EBIT)]]/Table1[[#This Row],[Net Sales Actual]]</f>
        <v>-3.079341182603398E-2</v>
      </c>
      <c r="U553" s="7" t="str">
        <f>IF(Table1[[#This Row],[Profit Ratio]] &gt; 0.15, "Healthy",
 IF(Table1[[#This Row],[Profit Ratio]] &gt;= 0.05, "Moderate",
 "Low"))</f>
        <v>Low</v>
      </c>
      <c r="V553" s="7">
        <f ca="1">DATEDIF(Table1[[#This Row],[Store Open Date]], TODAY(), "d")</f>
        <v>888</v>
      </c>
      <c r="W553" s="7">
        <f ca="1">INT(Table1[[#This Row],[Store Age (Days)]] / 30)</f>
        <v>29</v>
      </c>
      <c r="X553" s="7" t="str">
        <f ca="1">IF(Table1[[#This Row],[Store Age (Months)]] &lt; 12, "&lt;12",
 IF(Table1[[#This Row],[Store Age (Months)]] &lt; 24, "12–24",
 "&gt;24"))</f>
        <v>&gt;24</v>
      </c>
    </row>
    <row r="554" spans="1:24" x14ac:dyDescent="0.2">
      <c r="A554" s="4">
        <v>2</v>
      </c>
      <c r="B554" s="4" t="str">
        <f t="shared" si="8"/>
        <v>February</v>
      </c>
      <c r="C554" s="1" t="s">
        <v>120</v>
      </c>
      <c r="D554" s="1" t="s">
        <v>1040</v>
      </c>
      <c r="E554" s="1" t="s">
        <v>561</v>
      </c>
      <c r="F554" s="1" t="s">
        <v>899</v>
      </c>
      <c r="G554" s="1" t="s">
        <v>923</v>
      </c>
      <c r="H554" s="6">
        <v>45087</v>
      </c>
      <c r="I554" s="7">
        <v>194771069</v>
      </c>
      <c r="J554" s="7">
        <v>167207598</v>
      </c>
      <c r="K554" s="7">
        <v>15056592</v>
      </c>
      <c r="L554" s="7">
        <v>-8795409</v>
      </c>
      <c r="M554" s="7">
        <f>Table1[[#This Row],[Profit (EBIT)]] * (1 - 11%)</f>
        <v>-7827914.0099999998</v>
      </c>
      <c r="N554" s="9">
        <f>Table1[[#This Row],[Net Sales Actual]]/Table1[[#This Row],[Net Sales Target]]*100%</f>
        <v>0.85848272465968756</v>
      </c>
      <c r="O554" s="9" t="str">
        <f>IF(Table1[[#This Row],[% Achievement]]&gt;=100%, "Achieved",
 IF(Table1[[#This Row],[% Achievement]]&gt;=50%, "Almost Achieve",
 IF(Table1[[#This Row],[% Achievement]]&gt;=0, "Needs Improvement",
 "Bad")))</f>
        <v>Almost Achieve</v>
      </c>
      <c r="P554" s="7">
        <f>Table1[[#This Row],[Net Sales Actual]] - Table1[[#This Row],[Net Sales Target]]</f>
        <v>-27563471</v>
      </c>
      <c r="Q554" s="7" t="str">
        <f>IF(Table1[[#This Row],[Profit]] &gt; 0, "Profit", "Loss")</f>
        <v>Loss</v>
      </c>
      <c r="R554" s="9">
        <f>Table1[[#This Row],[Salary Cost]]/Table1[[#This Row],[Net Sales Actual]]</f>
        <v>9.0047295578039463E-2</v>
      </c>
      <c r="S554" s="9" t="str">
        <f>IF(Table1[[#This Row],[Salary Ratio]] &lt; 0.15, "Efficient",
 IF(Table1[[#This Row],[Salary Ratio]] &lt;= 0.25, "Needs Attention",
 "Too High"))</f>
        <v>Efficient</v>
      </c>
      <c r="T554" s="9">
        <f>Table1[[#This Row],[Profit (EBIT)]]/Table1[[#This Row],[Net Sales Actual]]</f>
        <v>-5.2601730454856485E-2</v>
      </c>
      <c r="U554" s="7" t="str">
        <f>IF(Table1[[#This Row],[Profit Ratio]] &gt; 0.15, "Healthy",
 IF(Table1[[#This Row],[Profit Ratio]] &gt;= 0.05, "Moderate",
 "Low"))</f>
        <v>Low</v>
      </c>
      <c r="V554" s="7">
        <f ca="1">DATEDIF(Table1[[#This Row],[Store Open Date]], TODAY(), "d")</f>
        <v>845</v>
      </c>
      <c r="W554" s="7">
        <f ca="1">INT(Table1[[#This Row],[Store Age (Days)]] / 30)</f>
        <v>28</v>
      </c>
      <c r="X554" s="7" t="str">
        <f ca="1">IF(Table1[[#This Row],[Store Age (Months)]] &lt; 12, "&lt;12",
 IF(Table1[[#This Row],[Store Age (Months)]] &lt; 24, "12–24",
 "&gt;24"))</f>
        <v>&gt;24</v>
      </c>
    </row>
    <row r="555" spans="1:24" x14ac:dyDescent="0.2">
      <c r="A555" s="4">
        <v>2</v>
      </c>
      <c r="B555" s="4" t="str">
        <f t="shared" si="8"/>
        <v>February</v>
      </c>
      <c r="C555" s="1" t="s">
        <v>121</v>
      </c>
      <c r="D555" s="1" t="s">
        <v>1041</v>
      </c>
      <c r="E555" s="1" t="s">
        <v>562</v>
      </c>
      <c r="F555" s="1" t="s">
        <v>899</v>
      </c>
      <c r="G555" s="1" t="s">
        <v>923</v>
      </c>
      <c r="H555" s="6">
        <v>45104</v>
      </c>
      <c r="I555" s="7">
        <v>101152682</v>
      </c>
      <c r="J555" s="7">
        <v>81231120</v>
      </c>
      <c r="K555" s="7">
        <v>10612106</v>
      </c>
      <c r="L555" s="7">
        <v>-383690</v>
      </c>
      <c r="M555" s="7">
        <f>Table1[[#This Row],[Profit (EBIT)]] * (1 - 11%)</f>
        <v>-341484.1</v>
      </c>
      <c r="N555" s="9">
        <f>Table1[[#This Row],[Net Sales Actual]]/Table1[[#This Row],[Net Sales Target]]*100%</f>
        <v>0.80305453492572743</v>
      </c>
      <c r="O555" s="9" t="str">
        <f>IF(Table1[[#This Row],[% Achievement]]&gt;=100%, "Achieved",
 IF(Table1[[#This Row],[% Achievement]]&gt;=50%, "Almost Achieve",
 IF(Table1[[#This Row],[% Achievement]]&gt;=0, "Needs Improvement",
 "Bad")))</f>
        <v>Almost Achieve</v>
      </c>
      <c r="P555" s="7">
        <f>Table1[[#This Row],[Net Sales Actual]] - Table1[[#This Row],[Net Sales Target]]</f>
        <v>-19921562</v>
      </c>
      <c r="Q555" s="7" t="str">
        <f>IF(Table1[[#This Row],[Profit]] &gt; 0, "Profit", "Loss")</f>
        <v>Loss</v>
      </c>
      <c r="R555" s="9">
        <f>Table1[[#This Row],[Salary Cost]]/Table1[[#This Row],[Net Sales Actual]]</f>
        <v>0.13064089230826806</v>
      </c>
      <c r="S555" s="9" t="str">
        <f>IF(Table1[[#This Row],[Salary Ratio]] &lt; 0.15, "Efficient",
 IF(Table1[[#This Row],[Salary Ratio]] &lt;= 0.25, "Needs Attention",
 "Too High"))</f>
        <v>Efficient</v>
      </c>
      <c r="T555" s="9">
        <f>Table1[[#This Row],[Profit (EBIT)]]/Table1[[#This Row],[Net Sales Actual]]</f>
        <v>-4.7234360427383E-3</v>
      </c>
      <c r="U555" s="7" t="str">
        <f>IF(Table1[[#This Row],[Profit Ratio]] &gt; 0.15, "Healthy",
 IF(Table1[[#This Row],[Profit Ratio]] &gt;= 0.05, "Moderate",
 "Low"))</f>
        <v>Low</v>
      </c>
      <c r="V555" s="7">
        <f ca="1">DATEDIF(Table1[[#This Row],[Store Open Date]], TODAY(), "d")</f>
        <v>828</v>
      </c>
      <c r="W555" s="7">
        <f ca="1">INT(Table1[[#This Row],[Store Age (Days)]] / 30)</f>
        <v>27</v>
      </c>
      <c r="X555" s="7" t="str">
        <f ca="1">IF(Table1[[#This Row],[Store Age (Months)]] &lt; 12, "&lt;12",
 IF(Table1[[#This Row],[Store Age (Months)]] &lt; 24, "12–24",
 "&gt;24"))</f>
        <v>&gt;24</v>
      </c>
    </row>
    <row r="556" spans="1:24" x14ac:dyDescent="0.2">
      <c r="A556" s="4">
        <v>2</v>
      </c>
      <c r="B556" s="4" t="str">
        <f t="shared" si="8"/>
        <v>February</v>
      </c>
      <c r="C556" s="1" t="s">
        <v>122</v>
      </c>
      <c r="D556" s="1" t="s">
        <v>1042</v>
      </c>
      <c r="E556" s="1" t="s">
        <v>563</v>
      </c>
      <c r="F556" s="1" t="s">
        <v>897</v>
      </c>
      <c r="G556" s="1" t="s">
        <v>923</v>
      </c>
      <c r="H556" s="6">
        <v>45170</v>
      </c>
      <c r="I556" s="7">
        <v>106282900</v>
      </c>
      <c r="J556" s="7">
        <v>76595179</v>
      </c>
      <c r="K556" s="7">
        <v>13018523</v>
      </c>
      <c r="L556" s="7">
        <v>11063565</v>
      </c>
      <c r="M556" s="7">
        <f>Table1[[#This Row],[Profit (EBIT)]] * (1 - 11%)</f>
        <v>9846572.8499999996</v>
      </c>
      <c r="N556" s="9">
        <f>Table1[[#This Row],[Net Sales Actual]]/Table1[[#This Row],[Net Sales Target]]*100%</f>
        <v>0.72067264818705545</v>
      </c>
      <c r="O556" s="9" t="str">
        <f>IF(Table1[[#This Row],[% Achievement]]&gt;=100%, "Achieved",
 IF(Table1[[#This Row],[% Achievement]]&gt;=50%, "Almost Achieve",
 IF(Table1[[#This Row],[% Achievement]]&gt;=0, "Needs Improvement",
 "Bad")))</f>
        <v>Almost Achieve</v>
      </c>
      <c r="P556" s="7">
        <f>Table1[[#This Row],[Net Sales Actual]] - Table1[[#This Row],[Net Sales Target]]</f>
        <v>-29687721</v>
      </c>
      <c r="Q556" s="7" t="str">
        <f>IF(Table1[[#This Row],[Profit]] &gt; 0, "Profit", "Loss")</f>
        <v>Profit</v>
      </c>
      <c r="R556" s="9">
        <f>Table1[[#This Row],[Salary Cost]]/Table1[[#This Row],[Net Sales Actual]]</f>
        <v>0.16996530551877162</v>
      </c>
      <c r="S556" s="9" t="str">
        <f>IF(Table1[[#This Row],[Salary Ratio]] &lt; 0.15, "Efficient",
 IF(Table1[[#This Row],[Salary Ratio]] &lt;= 0.25, "Needs Attention",
 "Too High"))</f>
        <v>Needs Attention</v>
      </c>
      <c r="T556" s="9">
        <f>Table1[[#This Row],[Profit (EBIT)]]/Table1[[#This Row],[Net Sales Actual]]</f>
        <v>0.14444205424469339</v>
      </c>
      <c r="U556" s="7" t="str">
        <f>IF(Table1[[#This Row],[Profit Ratio]] &gt; 0.15, "Healthy",
 IF(Table1[[#This Row],[Profit Ratio]] &gt;= 0.05, "Moderate",
 "Low"))</f>
        <v>Moderate</v>
      </c>
      <c r="V556" s="7">
        <f ca="1">DATEDIF(Table1[[#This Row],[Store Open Date]], TODAY(), "d")</f>
        <v>762</v>
      </c>
      <c r="W556" s="7">
        <f ca="1">INT(Table1[[#This Row],[Store Age (Days)]] / 30)</f>
        <v>25</v>
      </c>
      <c r="X556" s="7" t="str">
        <f ca="1">IF(Table1[[#This Row],[Store Age (Months)]] &lt; 12, "&lt;12",
 IF(Table1[[#This Row],[Store Age (Months)]] &lt; 24, "12–24",
 "&gt;24"))</f>
        <v>&gt;24</v>
      </c>
    </row>
    <row r="557" spans="1:24" x14ac:dyDescent="0.2">
      <c r="A557" s="4">
        <v>2</v>
      </c>
      <c r="B557" s="4" t="str">
        <f t="shared" si="8"/>
        <v>February</v>
      </c>
      <c r="C557" s="1" t="s">
        <v>123</v>
      </c>
      <c r="D557" s="1" t="s">
        <v>1043</v>
      </c>
      <c r="E557" s="1" t="s">
        <v>564</v>
      </c>
      <c r="F557" s="1" t="s">
        <v>898</v>
      </c>
      <c r="G557" s="1" t="s">
        <v>923</v>
      </c>
      <c r="H557" s="6">
        <v>45241</v>
      </c>
      <c r="I557" s="7">
        <v>80465701</v>
      </c>
      <c r="J557" s="7">
        <v>56099241</v>
      </c>
      <c r="K557" s="7">
        <v>5586961</v>
      </c>
      <c r="L557" s="7">
        <v>-3488050</v>
      </c>
      <c r="M557" s="7">
        <f>Table1[[#This Row],[Profit (EBIT)]] * (1 - 11%)</f>
        <v>-3104364.5</v>
      </c>
      <c r="N557" s="9">
        <f>Table1[[#This Row],[Net Sales Actual]]/Table1[[#This Row],[Net Sales Target]]*100%</f>
        <v>0.69718203287634317</v>
      </c>
      <c r="O557" s="9" t="str">
        <f>IF(Table1[[#This Row],[% Achievement]]&gt;=100%, "Achieved",
 IF(Table1[[#This Row],[% Achievement]]&gt;=50%, "Almost Achieve",
 IF(Table1[[#This Row],[% Achievement]]&gt;=0, "Needs Improvement",
 "Bad")))</f>
        <v>Almost Achieve</v>
      </c>
      <c r="P557" s="7">
        <f>Table1[[#This Row],[Net Sales Actual]] - Table1[[#This Row],[Net Sales Target]]</f>
        <v>-24366460</v>
      </c>
      <c r="Q557" s="7" t="str">
        <f>IF(Table1[[#This Row],[Profit]] &gt; 0, "Profit", "Loss")</f>
        <v>Loss</v>
      </c>
      <c r="R557" s="9">
        <f>Table1[[#This Row],[Salary Cost]]/Table1[[#This Row],[Net Sales Actual]]</f>
        <v>9.9590670041329085E-2</v>
      </c>
      <c r="S557" s="9" t="str">
        <f>IF(Table1[[#This Row],[Salary Ratio]] &lt; 0.15, "Efficient",
 IF(Table1[[#This Row],[Salary Ratio]] &lt;= 0.25, "Needs Attention",
 "Too High"))</f>
        <v>Efficient</v>
      </c>
      <c r="T557" s="9">
        <f>Table1[[#This Row],[Profit (EBIT)]]/Table1[[#This Row],[Net Sales Actual]]</f>
        <v>-6.2176420533033593E-2</v>
      </c>
      <c r="U557" s="7" t="str">
        <f>IF(Table1[[#This Row],[Profit Ratio]] &gt; 0.15, "Healthy",
 IF(Table1[[#This Row],[Profit Ratio]] &gt;= 0.05, "Moderate",
 "Low"))</f>
        <v>Low</v>
      </c>
      <c r="V557" s="7">
        <f ca="1">DATEDIF(Table1[[#This Row],[Store Open Date]], TODAY(), "d")</f>
        <v>691</v>
      </c>
      <c r="W557" s="7">
        <f ca="1">INT(Table1[[#This Row],[Store Age (Days)]] / 30)</f>
        <v>23</v>
      </c>
      <c r="X557" s="7" t="str">
        <f ca="1">IF(Table1[[#This Row],[Store Age (Months)]] &lt; 12, "&lt;12",
 IF(Table1[[#This Row],[Store Age (Months)]] &lt; 24, "12–24",
 "&gt;24"))</f>
        <v>12–24</v>
      </c>
    </row>
    <row r="558" spans="1:24" x14ac:dyDescent="0.2">
      <c r="A558" s="4">
        <v>2</v>
      </c>
      <c r="B558" s="4" t="str">
        <f t="shared" si="8"/>
        <v>February</v>
      </c>
      <c r="C558" s="1" t="s">
        <v>124</v>
      </c>
      <c r="D558" s="1" t="s">
        <v>1044</v>
      </c>
      <c r="E558" s="1" t="s">
        <v>565</v>
      </c>
      <c r="F558" s="1" t="s">
        <v>899</v>
      </c>
      <c r="G558" s="1" t="s">
        <v>923</v>
      </c>
      <c r="H558" s="6">
        <v>45230</v>
      </c>
      <c r="I558" s="7">
        <v>194458568</v>
      </c>
      <c r="J558" s="7">
        <v>212761727</v>
      </c>
      <c r="K558" s="7">
        <v>28615636</v>
      </c>
      <c r="L558" s="7">
        <v>-19282432</v>
      </c>
      <c r="M558" s="7">
        <f>Table1[[#This Row],[Profit (EBIT)]] * (1 - 11%)</f>
        <v>-17161364.48</v>
      </c>
      <c r="N558" s="9">
        <f>Table1[[#This Row],[Net Sales Actual]]/Table1[[#This Row],[Net Sales Target]]*100%</f>
        <v>1.0941236952850542</v>
      </c>
      <c r="O558" s="9" t="str">
        <f>IF(Table1[[#This Row],[% Achievement]]&gt;=100%, "Achieved",
 IF(Table1[[#This Row],[% Achievement]]&gt;=50%, "Almost Achieve",
 IF(Table1[[#This Row],[% Achievement]]&gt;=0, "Needs Improvement",
 "Bad")))</f>
        <v>Achieved</v>
      </c>
      <c r="P558" s="7">
        <f>Table1[[#This Row],[Net Sales Actual]] - Table1[[#This Row],[Net Sales Target]]</f>
        <v>18303159</v>
      </c>
      <c r="Q558" s="7" t="str">
        <f>IF(Table1[[#This Row],[Profit]] &gt; 0, "Profit", "Loss")</f>
        <v>Loss</v>
      </c>
      <c r="R558" s="9">
        <f>Table1[[#This Row],[Salary Cost]]/Table1[[#This Row],[Net Sales Actual]]</f>
        <v>0.1344961634006665</v>
      </c>
      <c r="S558" s="9" t="str">
        <f>IF(Table1[[#This Row],[Salary Ratio]] &lt; 0.15, "Efficient",
 IF(Table1[[#This Row],[Salary Ratio]] &lt;= 0.25, "Needs Attention",
 "Too High"))</f>
        <v>Efficient</v>
      </c>
      <c r="T558" s="9">
        <f>Table1[[#This Row],[Profit (EBIT)]]/Table1[[#This Row],[Net Sales Actual]]</f>
        <v>-9.0629232390090533E-2</v>
      </c>
      <c r="U558" s="7" t="str">
        <f>IF(Table1[[#This Row],[Profit Ratio]] &gt; 0.15, "Healthy",
 IF(Table1[[#This Row],[Profit Ratio]] &gt;= 0.05, "Moderate",
 "Low"))</f>
        <v>Low</v>
      </c>
      <c r="V558" s="7">
        <f ca="1">DATEDIF(Table1[[#This Row],[Store Open Date]], TODAY(), "d")</f>
        <v>702</v>
      </c>
      <c r="W558" s="7">
        <f ca="1">INT(Table1[[#This Row],[Store Age (Days)]] / 30)</f>
        <v>23</v>
      </c>
      <c r="X558" s="7" t="str">
        <f ca="1">IF(Table1[[#This Row],[Store Age (Months)]] &lt; 12, "&lt;12",
 IF(Table1[[#This Row],[Store Age (Months)]] &lt; 24, "12–24",
 "&gt;24"))</f>
        <v>12–24</v>
      </c>
    </row>
    <row r="559" spans="1:24" x14ac:dyDescent="0.2">
      <c r="A559" s="4">
        <v>2</v>
      </c>
      <c r="B559" s="4" t="str">
        <f t="shared" si="8"/>
        <v>February</v>
      </c>
      <c r="C559" s="1" t="s">
        <v>125</v>
      </c>
      <c r="D559" s="1" t="s">
        <v>1045</v>
      </c>
      <c r="E559" s="1" t="s">
        <v>566</v>
      </c>
      <c r="F559" s="1" t="s">
        <v>899</v>
      </c>
      <c r="G559" s="1" t="s">
        <v>923</v>
      </c>
      <c r="H559" s="6">
        <v>45233</v>
      </c>
      <c r="I559" s="7">
        <v>118154625</v>
      </c>
      <c r="J559" s="7">
        <v>76991127</v>
      </c>
      <c r="K559" s="7">
        <v>13709603</v>
      </c>
      <c r="L559" s="7">
        <v>3146425</v>
      </c>
      <c r="M559" s="7">
        <f>Table1[[#This Row],[Profit (EBIT)]] * (1 - 11%)</f>
        <v>2800318.25</v>
      </c>
      <c r="N559" s="9">
        <f>Table1[[#This Row],[Net Sales Actual]]/Table1[[#This Row],[Net Sales Target]]*100%</f>
        <v>0.65161331602550476</v>
      </c>
      <c r="O559" s="9" t="str">
        <f>IF(Table1[[#This Row],[% Achievement]]&gt;=100%, "Achieved",
 IF(Table1[[#This Row],[% Achievement]]&gt;=50%, "Almost Achieve",
 IF(Table1[[#This Row],[% Achievement]]&gt;=0, "Needs Improvement",
 "Bad")))</f>
        <v>Almost Achieve</v>
      </c>
      <c r="P559" s="7">
        <f>Table1[[#This Row],[Net Sales Actual]] - Table1[[#This Row],[Net Sales Target]]</f>
        <v>-41163498</v>
      </c>
      <c r="Q559" s="7" t="str">
        <f>IF(Table1[[#This Row],[Profit]] &gt; 0, "Profit", "Loss")</f>
        <v>Profit</v>
      </c>
      <c r="R559" s="9">
        <f>Table1[[#This Row],[Salary Cost]]/Table1[[#This Row],[Net Sales Actual]]</f>
        <v>0.17806731157474809</v>
      </c>
      <c r="S559" s="9" t="str">
        <f>IF(Table1[[#This Row],[Salary Ratio]] &lt; 0.15, "Efficient",
 IF(Table1[[#This Row],[Salary Ratio]] &lt;= 0.25, "Needs Attention",
 "Too High"))</f>
        <v>Needs Attention</v>
      </c>
      <c r="T559" s="9">
        <f>Table1[[#This Row],[Profit (EBIT)]]/Table1[[#This Row],[Net Sales Actual]]</f>
        <v>4.086737163881235E-2</v>
      </c>
      <c r="U559" s="7" t="str">
        <f>IF(Table1[[#This Row],[Profit Ratio]] &gt; 0.15, "Healthy",
 IF(Table1[[#This Row],[Profit Ratio]] &gt;= 0.05, "Moderate",
 "Low"))</f>
        <v>Low</v>
      </c>
      <c r="V559" s="7">
        <f ca="1">DATEDIF(Table1[[#This Row],[Store Open Date]], TODAY(), "d")</f>
        <v>699</v>
      </c>
      <c r="W559" s="7">
        <f ca="1">INT(Table1[[#This Row],[Store Age (Days)]] / 30)</f>
        <v>23</v>
      </c>
      <c r="X559" s="7" t="str">
        <f ca="1">IF(Table1[[#This Row],[Store Age (Months)]] &lt; 12, "&lt;12",
 IF(Table1[[#This Row],[Store Age (Months)]] &lt; 24, "12–24",
 "&gt;24"))</f>
        <v>12–24</v>
      </c>
    </row>
    <row r="560" spans="1:24" x14ac:dyDescent="0.2">
      <c r="A560" s="4">
        <v>2</v>
      </c>
      <c r="B560" s="4" t="str">
        <f t="shared" si="8"/>
        <v>February</v>
      </c>
      <c r="C560" s="1" t="s">
        <v>126</v>
      </c>
      <c r="D560" s="1" t="s">
        <v>1046</v>
      </c>
      <c r="E560" s="1" t="s">
        <v>567</v>
      </c>
      <c r="F560" s="1" t="s">
        <v>899</v>
      </c>
      <c r="G560" s="1" t="s">
        <v>923</v>
      </c>
      <c r="H560" s="6">
        <v>44966</v>
      </c>
      <c r="I560" s="7">
        <v>172695715</v>
      </c>
      <c r="J560" s="7">
        <v>203923718</v>
      </c>
      <c r="K560" s="7">
        <v>24706117</v>
      </c>
      <c r="L560" s="7">
        <v>18239975</v>
      </c>
      <c r="M560" s="7">
        <f>Table1[[#This Row],[Profit (EBIT)]] * (1 - 11%)</f>
        <v>16233577.75</v>
      </c>
      <c r="N560" s="9">
        <f>Table1[[#This Row],[Net Sales Actual]]/Table1[[#This Row],[Net Sales Target]]*100%</f>
        <v>1.1808267391000409</v>
      </c>
      <c r="O560" s="9" t="str">
        <f>IF(Table1[[#This Row],[% Achievement]]&gt;=100%, "Achieved",
 IF(Table1[[#This Row],[% Achievement]]&gt;=50%, "Almost Achieve",
 IF(Table1[[#This Row],[% Achievement]]&gt;=0, "Needs Improvement",
 "Bad")))</f>
        <v>Achieved</v>
      </c>
      <c r="P560" s="7">
        <f>Table1[[#This Row],[Net Sales Actual]] - Table1[[#This Row],[Net Sales Target]]</f>
        <v>31228003</v>
      </c>
      <c r="Q560" s="7" t="str">
        <f>IF(Table1[[#This Row],[Profit]] &gt; 0, "Profit", "Loss")</f>
        <v>Profit</v>
      </c>
      <c r="R560" s="9">
        <f>Table1[[#This Row],[Salary Cost]]/Table1[[#This Row],[Net Sales Actual]]</f>
        <v>0.12115371984341713</v>
      </c>
      <c r="S560" s="9" t="str">
        <f>IF(Table1[[#This Row],[Salary Ratio]] &lt; 0.15, "Efficient",
 IF(Table1[[#This Row],[Salary Ratio]] &lt;= 0.25, "Needs Attention",
 "Too High"))</f>
        <v>Efficient</v>
      </c>
      <c r="T560" s="9">
        <f>Table1[[#This Row],[Profit (EBIT)]]/Table1[[#This Row],[Net Sales Actual]]</f>
        <v>8.9445088481566432E-2</v>
      </c>
      <c r="U560" s="7" t="str">
        <f>IF(Table1[[#This Row],[Profit Ratio]] &gt; 0.15, "Healthy",
 IF(Table1[[#This Row],[Profit Ratio]] &gt;= 0.05, "Moderate",
 "Low"))</f>
        <v>Moderate</v>
      </c>
      <c r="V560" s="7">
        <f ca="1">DATEDIF(Table1[[#This Row],[Store Open Date]], TODAY(), "d")</f>
        <v>966</v>
      </c>
      <c r="W560" s="7">
        <f ca="1">INT(Table1[[#This Row],[Store Age (Days)]] / 30)</f>
        <v>32</v>
      </c>
      <c r="X560" s="7" t="str">
        <f ca="1">IF(Table1[[#This Row],[Store Age (Months)]] &lt; 12, "&lt;12",
 IF(Table1[[#This Row],[Store Age (Months)]] &lt; 24, "12–24",
 "&gt;24"))</f>
        <v>&gt;24</v>
      </c>
    </row>
    <row r="561" spans="1:24" x14ac:dyDescent="0.2">
      <c r="A561" s="4">
        <v>2</v>
      </c>
      <c r="B561" s="4" t="str">
        <f t="shared" si="8"/>
        <v>February</v>
      </c>
      <c r="C561" s="1" t="s">
        <v>127</v>
      </c>
      <c r="D561" s="1" t="s">
        <v>1047</v>
      </c>
      <c r="E561" s="1" t="s">
        <v>568</v>
      </c>
      <c r="F561" s="1" t="s">
        <v>898</v>
      </c>
      <c r="G561" s="1" t="s">
        <v>923</v>
      </c>
      <c r="H561" s="6">
        <v>44987</v>
      </c>
      <c r="I561" s="7">
        <v>202558713</v>
      </c>
      <c r="J561" s="7">
        <v>140315607</v>
      </c>
      <c r="K561" s="7">
        <v>23055226</v>
      </c>
      <c r="L561" s="7">
        <v>-7539556</v>
      </c>
      <c r="M561" s="7">
        <f>Table1[[#This Row],[Profit (EBIT)]] * (1 - 11%)</f>
        <v>-6710204.8399999999</v>
      </c>
      <c r="N561" s="9">
        <f>Table1[[#This Row],[Net Sales Actual]]/Table1[[#This Row],[Net Sales Target]]*100%</f>
        <v>0.69271573126553188</v>
      </c>
      <c r="O561" s="9" t="str">
        <f>IF(Table1[[#This Row],[% Achievement]]&gt;=100%, "Achieved",
 IF(Table1[[#This Row],[% Achievement]]&gt;=50%, "Almost Achieve",
 IF(Table1[[#This Row],[% Achievement]]&gt;=0, "Needs Improvement",
 "Bad")))</f>
        <v>Almost Achieve</v>
      </c>
      <c r="P561" s="7">
        <f>Table1[[#This Row],[Net Sales Actual]] - Table1[[#This Row],[Net Sales Target]]</f>
        <v>-62243106</v>
      </c>
      <c r="Q561" s="7" t="str">
        <f>IF(Table1[[#This Row],[Profit]] &gt; 0, "Profit", "Loss")</f>
        <v>Loss</v>
      </c>
      <c r="R561" s="9">
        <f>Table1[[#This Row],[Salary Cost]]/Table1[[#This Row],[Net Sales Actual]]</f>
        <v>0.16430977631732727</v>
      </c>
      <c r="S561" s="9" t="str">
        <f>IF(Table1[[#This Row],[Salary Ratio]] &lt; 0.15, "Efficient",
 IF(Table1[[#This Row],[Salary Ratio]] &lt;= 0.25, "Needs Attention",
 "Too High"))</f>
        <v>Needs Attention</v>
      </c>
      <c r="T561" s="9">
        <f>Table1[[#This Row],[Profit (EBIT)]]/Table1[[#This Row],[Net Sales Actual]]</f>
        <v>-5.3732839569300368E-2</v>
      </c>
      <c r="U561" s="7" t="str">
        <f>IF(Table1[[#This Row],[Profit Ratio]] &gt; 0.15, "Healthy",
 IF(Table1[[#This Row],[Profit Ratio]] &gt;= 0.05, "Moderate",
 "Low"))</f>
        <v>Low</v>
      </c>
      <c r="V561" s="7">
        <f ca="1">DATEDIF(Table1[[#This Row],[Store Open Date]], TODAY(), "d")</f>
        <v>945</v>
      </c>
      <c r="W561" s="7">
        <f ca="1">INT(Table1[[#This Row],[Store Age (Days)]] / 30)</f>
        <v>31</v>
      </c>
      <c r="X561" s="7" t="str">
        <f ca="1">IF(Table1[[#This Row],[Store Age (Months)]] &lt; 12, "&lt;12",
 IF(Table1[[#This Row],[Store Age (Months)]] &lt; 24, "12–24",
 "&gt;24"))</f>
        <v>&gt;24</v>
      </c>
    </row>
    <row r="562" spans="1:24" x14ac:dyDescent="0.2">
      <c r="A562" s="4">
        <v>2</v>
      </c>
      <c r="B562" s="4" t="str">
        <f t="shared" si="8"/>
        <v>February</v>
      </c>
      <c r="C562" s="1" t="s">
        <v>128</v>
      </c>
      <c r="D562" s="1" t="s">
        <v>1048</v>
      </c>
      <c r="E562" s="1" t="s">
        <v>569</v>
      </c>
      <c r="F562" s="1" t="s">
        <v>898</v>
      </c>
      <c r="G562" s="1" t="s">
        <v>923</v>
      </c>
      <c r="H562" s="6">
        <v>45230</v>
      </c>
      <c r="I562" s="7">
        <v>256084843</v>
      </c>
      <c r="J562" s="7">
        <v>225383014</v>
      </c>
      <c r="K562" s="7">
        <v>31767216</v>
      </c>
      <c r="L562" s="7">
        <v>-14751084</v>
      </c>
      <c r="M562" s="7">
        <f>Table1[[#This Row],[Profit (EBIT)]] * (1 - 11%)</f>
        <v>-13128464.76</v>
      </c>
      <c r="N562" s="9">
        <f>Table1[[#This Row],[Net Sales Actual]]/Table1[[#This Row],[Net Sales Target]]*100%</f>
        <v>0.88011071393241336</v>
      </c>
      <c r="O562" s="9" t="str">
        <f>IF(Table1[[#This Row],[% Achievement]]&gt;=100%, "Achieved",
 IF(Table1[[#This Row],[% Achievement]]&gt;=50%, "Almost Achieve",
 IF(Table1[[#This Row],[% Achievement]]&gt;=0, "Needs Improvement",
 "Bad")))</f>
        <v>Almost Achieve</v>
      </c>
      <c r="P562" s="7">
        <f>Table1[[#This Row],[Net Sales Actual]] - Table1[[#This Row],[Net Sales Target]]</f>
        <v>-30701829</v>
      </c>
      <c r="Q562" s="7" t="str">
        <f>IF(Table1[[#This Row],[Profit]] &gt; 0, "Profit", "Loss")</f>
        <v>Loss</v>
      </c>
      <c r="R562" s="9">
        <f>Table1[[#This Row],[Salary Cost]]/Table1[[#This Row],[Net Sales Actual]]</f>
        <v>0.14094769360037043</v>
      </c>
      <c r="S562" s="9" t="str">
        <f>IF(Table1[[#This Row],[Salary Ratio]] &lt; 0.15, "Efficient",
 IF(Table1[[#This Row],[Salary Ratio]] &lt;= 0.25, "Needs Attention",
 "Too High"))</f>
        <v>Efficient</v>
      </c>
      <c r="T562" s="9">
        <f>Table1[[#This Row],[Profit (EBIT)]]/Table1[[#This Row],[Net Sales Actual]]</f>
        <v>-6.5448960585823029E-2</v>
      </c>
      <c r="U562" s="7" t="str">
        <f>IF(Table1[[#This Row],[Profit Ratio]] &gt; 0.15, "Healthy",
 IF(Table1[[#This Row],[Profit Ratio]] &gt;= 0.05, "Moderate",
 "Low"))</f>
        <v>Low</v>
      </c>
      <c r="V562" s="7">
        <f ca="1">DATEDIF(Table1[[#This Row],[Store Open Date]], TODAY(), "d")</f>
        <v>702</v>
      </c>
      <c r="W562" s="7">
        <f ca="1">INT(Table1[[#This Row],[Store Age (Days)]] / 30)</f>
        <v>23</v>
      </c>
      <c r="X562" s="7" t="str">
        <f ca="1">IF(Table1[[#This Row],[Store Age (Months)]] &lt; 12, "&lt;12",
 IF(Table1[[#This Row],[Store Age (Months)]] &lt; 24, "12–24",
 "&gt;24"))</f>
        <v>12–24</v>
      </c>
    </row>
    <row r="563" spans="1:24" x14ac:dyDescent="0.2">
      <c r="A563" s="4">
        <v>2</v>
      </c>
      <c r="B563" s="4" t="str">
        <f t="shared" si="8"/>
        <v>February</v>
      </c>
      <c r="C563" s="1" t="s">
        <v>129</v>
      </c>
      <c r="D563" s="1" t="s">
        <v>1049</v>
      </c>
      <c r="E563" s="1" t="s">
        <v>570</v>
      </c>
      <c r="F563" s="1" t="s">
        <v>900</v>
      </c>
      <c r="G563" s="1" t="s">
        <v>923</v>
      </c>
      <c r="H563" s="6">
        <v>44897</v>
      </c>
      <c r="I563" s="7">
        <v>104827178</v>
      </c>
      <c r="J563" s="7">
        <v>86237468</v>
      </c>
      <c r="K563" s="7">
        <v>14498481</v>
      </c>
      <c r="L563" s="7">
        <v>6935068</v>
      </c>
      <c r="M563" s="7">
        <f>Table1[[#This Row],[Profit (EBIT)]] * (1 - 11%)</f>
        <v>6172210.5200000005</v>
      </c>
      <c r="N563" s="9">
        <f>Table1[[#This Row],[Net Sales Actual]]/Table1[[#This Row],[Net Sales Target]]*100%</f>
        <v>0.82266326009462931</v>
      </c>
      <c r="O563" s="9" t="str">
        <f>IF(Table1[[#This Row],[% Achievement]]&gt;=100%, "Achieved",
 IF(Table1[[#This Row],[% Achievement]]&gt;=50%, "Almost Achieve",
 IF(Table1[[#This Row],[% Achievement]]&gt;=0, "Needs Improvement",
 "Bad")))</f>
        <v>Almost Achieve</v>
      </c>
      <c r="P563" s="7">
        <f>Table1[[#This Row],[Net Sales Actual]] - Table1[[#This Row],[Net Sales Target]]</f>
        <v>-18589710</v>
      </c>
      <c r="Q563" s="7" t="str">
        <f>IF(Table1[[#This Row],[Profit]] &gt; 0, "Profit", "Loss")</f>
        <v>Profit</v>
      </c>
      <c r="R563" s="9">
        <f>Table1[[#This Row],[Salary Cost]]/Table1[[#This Row],[Net Sales Actual]]</f>
        <v>0.16812275842792601</v>
      </c>
      <c r="S563" s="9" t="str">
        <f>IF(Table1[[#This Row],[Salary Ratio]] &lt; 0.15, "Efficient",
 IF(Table1[[#This Row],[Salary Ratio]] &lt;= 0.25, "Needs Attention",
 "Too High"))</f>
        <v>Needs Attention</v>
      </c>
      <c r="T563" s="9">
        <f>Table1[[#This Row],[Profit (EBIT)]]/Table1[[#This Row],[Net Sales Actual]]</f>
        <v>8.041827016535319E-2</v>
      </c>
      <c r="U563" s="7" t="str">
        <f>IF(Table1[[#This Row],[Profit Ratio]] &gt; 0.15, "Healthy",
 IF(Table1[[#This Row],[Profit Ratio]] &gt;= 0.05, "Moderate",
 "Low"))</f>
        <v>Moderate</v>
      </c>
      <c r="V563" s="7">
        <f ca="1">DATEDIF(Table1[[#This Row],[Store Open Date]], TODAY(), "d")</f>
        <v>1035</v>
      </c>
      <c r="W563" s="7">
        <f ca="1">INT(Table1[[#This Row],[Store Age (Days)]] / 30)</f>
        <v>34</v>
      </c>
      <c r="X563" s="7" t="str">
        <f ca="1">IF(Table1[[#This Row],[Store Age (Months)]] &lt; 12, "&lt;12",
 IF(Table1[[#This Row],[Store Age (Months)]] &lt; 24, "12–24",
 "&gt;24"))</f>
        <v>&gt;24</v>
      </c>
    </row>
    <row r="564" spans="1:24" x14ac:dyDescent="0.2">
      <c r="A564" s="4">
        <v>2</v>
      </c>
      <c r="B564" s="4" t="str">
        <f t="shared" si="8"/>
        <v>February</v>
      </c>
      <c r="C564" s="1" t="s">
        <v>130</v>
      </c>
      <c r="D564" s="1" t="s">
        <v>1050</v>
      </c>
      <c r="E564" s="1" t="s">
        <v>571</v>
      </c>
      <c r="F564" s="1" t="s">
        <v>900</v>
      </c>
      <c r="G564" s="1" t="s">
        <v>923</v>
      </c>
      <c r="H564" s="6">
        <v>44923</v>
      </c>
      <c r="I564" s="7">
        <v>165157148</v>
      </c>
      <c r="J564" s="7">
        <v>180172442</v>
      </c>
      <c r="K564" s="7">
        <v>31766360</v>
      </c>
      <c r="L564" s="7">
        <v>16775128</v>
      </c>
      <c r="M564" s="7">
        <f>Table1[[#This Row],[Profit (EBIT)]] * (1 - 11%)</f>
        <v>14929863.92</v>
      </c>
      <c r="N564" s="9">
        <f>Table1[[#This Row],[Net Sales Actual]]/Table1[[#This Row],[Net Sales Target]]*100%</f>
        <v>1.0909151930862842</v>
      </c>
      <c r="O564" s="9" t="str">
        <f>IF(Table1[[#This Row],[% Achievement]]&gt;=100%, "Achieved",
 IF(Table1[[#This Row],[% Achievement]]&gt;=50%, "Almost Achieve",
 IF(Table1[[#This Row],[% Achievement]]&gt;=0, "Needs Improvement",
 "Bad")))</f>
        <v>Achieved</v>
      </c>
      <c r="P564" s="7">
        <f>Table1[[#This Row],[Net Sales Actual]] - Table1[[#This Row],[Net Sales Target]]</f>
        <v>15015294</v>
      </c>
      <c r="Q564" s="7" t="str">
        <f>IF(Table1[[#This Row],[Profit]] &gt; 0, "Profit", "Loss")</f>
        <v>Profit</v>
      </c>
      <c r="R564" s="9">
        <f>Table1[[#This Row],[Salary Cost]]/Table1[[#This Row],[Net Sales Actual]]</f>
        <v>0.17631087000530304</v>
      </c>
      <c r="S564" s="9" t="str">
        <f>IF(Table1[[#This Row],[Salary Ratio]] &lt; 0.15, "Efficient",
 IF(Table1[[#This Row],[Salary Ratio]] &lt;= 0.25, "Needs Attention",
 "Too High"))</f>
        <v>Needs Attention</v>
      </c>
      <c r="T564" s="9">
        <f>Table1[[#This Row],[Profit (EBIT)]]/Table1[[#This Row],[Net Sales Actual]]</f>
        <v>9.3105959012311112E-2</v>
      </c>
      <c r="U564" s="7" t="str">
        <f>IF(Table1[[#This Row],[Profit Ratio]] &gt; 0.15, "Healthy",
 IF(Table1[[#This Row],[Profit Ratio]] &gt;= 0.05, "Moderate",
 "Low"))</f>
        <v>Moderate</v>
      </c>
      <c r="V564" s="7">
        <f ca="1">DATEDIF(Table1[[#This Row],[Store Open Date]], TODAY(), "d")</f>
        <v>1009</v>
      </c>
      <c r="W564" s="7">
        <f ca="1">INT(Table1[[#This Row],[Store Age (Days)]] / 30)</f>
        <v>33</v>
      </c>
      <c r="X564" s="7" t="str">
        <f ca="1">IF(Table1[[#This Row],[Store Age (Months)]] &lt; 12, "&lt;12",
 IF(Table1[[#This Row],[Store Age (Months)]] &lt; 24, "12–24",
 "&gt;24"))</f>
        <v>&gt;24</v>
      </c>
    </row>
    <row r="565" spans="1:24" x14ac:dyDescent="0.2">
      <c r="A565" s="4">
        <v>2</v>
      </c>
      <c r="B565" s="4" t="str">
        <f t="shared" si="8"/>
        <v>February</v>
      </c>
      <c r="C565" s="1" t="s">
        <v>131</v>
      </c>
      <c r="D565" s="1" t="s">
        <v>1051</v>
      </c>
      <c r="E565" s="1" t="s">
        <v>572</v>
      </c>
      <c r="F565" s="1" t="s">
        <v>900</v>
      </c>
      <c r="G565" s="1" t="s">
        <v>923</v>
      </c>
      <c r="H565" s="6">
        <v>45026</v>
      </c>
      <c r="I565" s="7">
        <v>118521425</v>
      </c>
      <c r="J565" s="7">
        <v>95363236</v>
      </c>
      <c r="K565" s="7">
        <v>11300136</v>
      </c>
      <c r="L565" s="7">
        <v>3214336</v>
      </c>
      <c r="M565" s="7">
        <f>Table1[[#This Row],[Profit (EBIT)]] * (1 - 11%)</f>
        <v>2860759.04</v>
      </c>
      <c r="N565" s="9">
        <f>Table1[[#This Row],[Net Sales Actual]]/Table1[[#This Row],[Net Sales Target]]*100%</f>
        <v>0.80460757200649591</v>
      </c>
      <c r="O565" s="9" t="str">
        <f>IF(Table1[[#This Row],[% Achievement]]&gt;=100%, "Achieved",
 IF(Table1[[#This Row],[% Achievement]]&gt;=50%, "Almost Achieve",
 IF(Table1[[#This Row],[% Achievement]]&gt;=0, "Needs Improvement",
 "Bad")))</f>
        <v>Almost Achieve</v>
      </c>
      <c r="P565" s="7">
        <f>Table1[[#This Row],[Net Sales Actual]] - Table1[[#This Row],[Net Sales Target]]</f>
        <v>-23158189</v>
      </c>
      <c r="Q565" s="7" t="str">
        <f>IF(Table1[[#This Row],[Profit]] &gt; 0, "Profit", "Loss")</f>
        <v>Profit</v>
      </c>
      <c r="R565" s="9">
        <f>Table1[[#This Row],[Salary Cost]]/Table1[[#This Row],[Net Sales Actual]]</f>
        <v>0.11849572722133717</v>
      </c>
      <c r="S565" s="9" t="str">
        <f>IF(Table1[[#This Row],[Salary Ratio]] &lt; 0.15, "Efficient",
 IF(Table1[[#This Row],[Salary Ratio]] &lt;= 0.25, "Needs Attention",
 "Too High"))</f>
        <v>Efficient</v>
      </c>
      <c r="T565" s="9">
        <f>Table1[[#This Row],[Profit (EBIT)]]/Table1[[#This Row],[Net Sales Actual]]</f>
        <v>3.370623874382786E-2</v>
      </c>
      <c r="U565" s="7" t="str">
        <f>IF(Table1[[#This Row],[Profit Ratio]] &gt; 0.15, "Healthy",
 IF(Table1[[#This Row],[Profit Ratio]] &gt;= 0.05, "Moderate",
 "Low"))</f>
        <v>Low</v>
      </c>
      <c r="V565" s="7">
        <f ca="1">DATEDIF(Table1[[#This Row],[Store Open Date]], TODAY(), "d")</f>
        <v>906</v>
      </c>
      <c r="W565" s="7">
        <f ca="1">INT(Table1[[#This Row],[Store Age (Days)]] / 30)</f>
        <v>30</v>
      </c>
      <c r="X565" s="7" t="str">
        <f ca="1">IF(Table1[[#This Row],[Store Age (Months)]] &lt; 12, "&lt;12",
 IF(Table1[[#This Row],[Store Age (Months)]] &lt; 24, "12–24",
 "&gt;24"))</f>
        <v>&gt;24</v>
      </c>
    </row>
    <row r="566" spans="1:24" x14ac:dyDescent="0.2">
      <c r="A566" s="4">
        <v>2</v>
      </c>
      <c r="B566" s="4" t="str">
        <f t="shared" si="8"/>
        <v>February</v>
      </c>
      <c r="C566" s="1" t="s">
        <v>132</v>
      </c>
      <c r="D566" s="1" t="s">
        <v>1052</v>
      </c>
      <c r="E566" s="1" t="s">
        <v>573</v>
      </c>
      <c r="F566" s="1" t="s">
        <v>900</v>
      </c>
      <c r="G566" s="1" t="s">
        <v>923</v>
      </c>
      <c r="H566" s="6">
        <v>45063</v>
      </c>
      <c r="I566" s="7">
        <v>227602548</v>
      </c>
      <c r="J566" s="7">
        <v>269488775</v>
      </c>
      <c r="K566" s="7">
        <v>38799018</v>
      </c>
      <c r="L566" s="7">
        <v>9056490</v>
      </c>
      <c r="M566" s="7">
        <f>Table1[[#This Row],[Profit (EBIT)]] * (1 - 11%)</f>
        <v>8060276.1000000006</v>
      </c>
      <c r="N566" s="9">
        <f>Table1[[#This Row],[Net Sales Actual]]/Table1[[#This Row],[Net Sales Target]]*100%</f>
        <v>1.1840323290229597</v>
      </c>
      <c r="O566" s="9" t="str">
        <f>IF(Table1[[#This Row],[% Achievement]]&gt;=100%, "Achieved",
 IF(Table1[[#This Row],[% Achievement]]&gt;=50%, "Almost Achieve",
 IF(Table1[[#This Row],[% Achievement]]&gt;=0, "Needs Improvement",
 "Bad")))</f>
        <v>Achieved</v>
      </c>
      <c r="P566" s="7">
        <f>Table1[[#This Row],[Net Sales Actual]] - Table1[[#This Row],[Net Sales Target]]</f>
        <v>41886227</v>
      </c>
      <c r="Q566" s="7" t="str">
        <f>IF(Table1[[#This Row],[Profit]] &gt; 0, "Profit", "Loss")</f>
        <v>Profit</v>
      </c>
      <c r="R566" s="9">
        <f>Table1[[#This Row],[Salary Cost]]/Table1[[#This Row],[Net Sales Actual]]</f>
        <v>0.14397266824935473</v>
      </c>
      <c r="S566" s="9" t="str">
        <f>IF(Table1[[#This Row],[Salary Ratio]] &lt; 0.15, "Efficient",
 IF(Table1[[#This Row],[Salary Ratio]] &lt;= 0.25, "Needs Attention",
 "Too High"))</f>
        <v>Efficient</v>
      </c>
      <c r="T566" s="9">
        <f>Table1[[#This Row],[Profit (EBIT)]]/Table1[[#This Row],[Net Sales Actual]]</f>
        <v>3.3606186380119168E-2</v>
      </c>
      <c r="U566" s="7" t="str">
        <f>IF(Table1[[#This Row],[Profit Ratio]] &gt; 0.15, "Healthy",
 IF(Table1[[#This Row],[Profit Ratio]] &gt;= 0.05, "Moderate",
 "Low"))</f>
        <v>Low</v>
      </c>
      <c r="V566" s="7">
        <f ca="1">DATEDIF(Table1[[#This Row],[Store Open Date]], TODAY(), "d")</f>
        <v>869</v>
      </c>
      <c r="W566" s="7">
        <f ca="1">INT(Table1[[#This Row],[Store Age (Days)]] / 30)</f>
        <v>28</v>
      </c>
      <c r="X566" s="7" t="str">
        <f ca="1">IF(Table1[[#This Row],[Store Age (Months)]] &lt; 12, "&lt;12",
 IF(Table1[[#This Row],[Store Age (Months)]] &lt; 24, "12–24",
 "&gt;24"))</f>
        <v>&gt;24</v>
      </c>
    </row>
    <row r="567" spans="1:24" x14ac:dyDescent="0.2">
      <c r="A567" s="4">
        <v>2</v>
      </c>
      <c r="B567" s="4" t="str">
        <f t="shared" si="8"/>
        <v>February</v>
      </c>
      <c r="C567" s="1" t="s">
        <v>133</v>
      </c>
      <c r="D567" s="1" t="s">
        <v>1053</v>
      </c>
      <c r="E567" s="1" t="s">
        <v>574</v>
      </c>
      <c r="F567" s="1" t="s">
        <v>900</v>
      </c>
      <c r="G567" s="1" t="s">
        <v>923</v>
      </c>
      <c r="H567" s="6">
        <v>45042</v>
      </c>
      <c r="I567" s="7">
        <v>124384525</v>
      </c>
      <c r="J567" s="7">
        <v>113705737</v>
      </c>
      <c r="K567" s="7">
        <v>19609077</v>
      </c>
      <c r="L567" s="7">
        <v>14644767</v>
      </c>
      <c r="M567" s="7">
        <f>Table1[[#This Row],[Profit (EBIT)]] * (1 - 11%)</f>
        <v>13033842.630000001</v>
      </c>
      <c r="N567" s="9">
        <f>Table1[[#This Row],[Net Sales Actual]]/Table1[[#This Row],[Net Sales Target]]*100%</f>
        <v>0.91414697286499269</v>
      </c>
      <c r="O567" s="9" t="str">
        <f>IF(Table1[[#This Row],[% Achievement]]&gt;=100%, "Achieved",
 IF(Table1[[#This Row],[% Achievement]]&gt;=50%, "Almost Achieve",
 IF(Table1[[#This Row],[% Achievement]]&gt;=0, "Needs Improvement",
 "Bad")))</f>
        <v>Almost Achieve</v>
      </c>
      <c r="P567" s="7">
        <f>Table1[[#This Row],[Net Sales Actual]] - Table1[[#This Row],[Net Sales Target]]</f>
        <v>-10678788</v>
      </c>
      <c r="Q567" s="7" t="str">
        <f>IF(Table1[[#This Row],[Profit]] &gt; 0, "Profit", "Loss")</f>
        <v>Profit</v>
      </c>
      <c r="R567" s="9">
        <f>Table1[[#This Row],[Salary Cost]]/Table1[[#This Row],[Net Sales Actual]]</f>
        <v>0.17245459655215109</v>
      </c>
      <c r="S567" s="9" t="str">
        <f>IF(Table1[[#This Row],[Salary Ratio]] &lt; 0.15, "Efficient",
 IF(Table1[[#This Row],[Salary Ratio]] &lt;= 0.25, "Needs Attention",
 "Too High"))</f>
        <v>Needs Attention</v>
      </c>
      <c r="T567" s="9">
        <f>Table1[[#This Row],[Profit (EBIT)]]/Table1[[#This Row],[Net Sales Actual]]</f>
        <v>0.1287953219106262</v>
      </c>
      <c r="U567" s="7" t="str">
        <f>IF(Table1[[#This Row],[Profit Ratio]] &gt; 0.15, "Healthy",
 IF(Table1[[#This Row],[Profit Ratio]] &gt;= 0.05, "Moderate",
 "Low"))</f>
        <v>Moderate</v>
      </c>
      <c r="V567" s="7">
        <f ca="1">DATEDIF(Table1[[#This Row],[Store Open Date]], TODAY(), "d")</f>
        <v>890</v>
      </c>
      <c r="W567" s="7">
        <f ca="1">INT(Table1[[#This Row],[Store Age (Days)]] / 30)</f>
        <v>29</v>
      </c>
      <c r="X567" s="7" t="str">
        <f ca="1">IF(Table1[[#This Row],[Store Age (Months)]] &lt; 12, "&lt;12",
 IF(Table1[[#This Row],[Store Age (Months)]] &lt; 24, "12–24",
 "&gt;24"))</f>
        <v>&gt;24</v>
      </c>
    </row>
    <row r="568" spans="1:24" x14ac:dyDescent="0.2">
      <c r="A568" s="4">
        <v>2</v>
      </c>
      <c r="B568" s="4" t="str">
        <f t="shared" si="8"/>
        <v>February</v>
      </c>
      <c r="C568" s="1" t="s">
        <v>134</v>
      </c>
      <c r="D568" s="1" t="s">
        <v>1054</v>
      </c>
      <c r="E568" s="1" t="s">
        <v>575</v>
      </c>
      <c r="F568" s="1" t="s">
        <v>900</v>
      </c>
      <c r="G568" s="1" t="s">
        <v>923</v>
      </c>
      <c r="H568" s="6">
        <v>45105</v>
      </c>
      <c r="I568" s="7">
        <v>198167609</v>
      </c>
      <c r="J568" s="7">
        <v>217362845</v>
      </c>
      <c r="K568" s="7">
        <v>33360097</v>
      </c>
      <c r="L568" s="7">
        <v>30131960</v>
      </c>
      <c r="M568" s="7">
        <f>Table1[[#This Row],[Profit (EBIT)]] * (1 - 11%)</f>
        <v>26817444.400000002</v>
      </c>
      <c r="N568" s="9">
        <f>Table1[[#This Row],[Net Sales Actual]]/Table1[[#This Row],[Net Sales Target]]*100%</f>
        <v>1.0968636403136902</v>
      </c>
      <c r="O568" s="9" t="str">
        <f>IF(Table1[[#This Row],[% Achievement]]&gt;=100%, "Achieved",
 IF(Table1[[#This Row],[% Achievement]]&gt;=50%, "Almost Achieve",
 IF(Table1[[#This Row],[% Achievement]]&gt;=0, "Needs Improvement",
 "Bad")))</f>
        <v>Achieved</v>
      </c>
      <c r="P568" s="7">
        <f>Table1[[#This Row],[Net Sales Actual]] - Table1[[#This Row],[Net Sales Target]]</f>
        <v>19195236</v>
      </c>
      <c r="Q568" s="7" t="str">
        <f>IF(Table1[[#This Row],[Profit]] &gt; 0, "Profit", "Loss")</f>
        <v>Profit</v>
      </c>
      <c r="R568" s="9">
        <f>Table1[[#This Row],[Salary Cost]]/Table1[[#This Row],[Net Sales Actual]]</f>
        <v>0.15347653827405508</v>
      </c>
      <c r="S568" s="9" t="str">
        <f>IF(Table1[[#This Row],[Salary Ratio]] &lt; 0.15, "Efficient",
 IF(Table1[[#This Row],[Salary Ratio]] &lt;= 0.25, "Needs Attention",
 "Too High"))</f>
        <v>Needs Attention</v>
      </c>
      <c r="T568" s="9">
        <f>Table1[[#This Row],[Profit (EBIT)]]/Table1[[#This Row],[Net Sales Actual]]</f>
        <v>0.13862516383607326</v>
      </c>
      <c r="U568" s="7" t="str">
        <f>IF(Table1[[#This Row],[Profit Ratio]] &gt; 0.15, "Healthy",
 IF(Table1[[#This Row],[Profit Ratio]] &gt;= 0.05, "Moderate",
 "Low"))</f>
        <v>Moderate</v>
      </c>
      <c r="V568" s="7">
        <f ca="1">DATEDIF(Table1[[#This Row],[Store Open Date]], TODAY(), "d")</f>
        <v>827</v>
      </c>
      <c r="W568" s="7">
        <f ca="1">INT(Table1[[#This Row],[Store Age (Days)]] / 30)</f>
        <v>27</v>
      </c>
      <c r="X568" s="7" t="str">
        <f ca="1">IF(Table1[[#This Row],[Store Age (Months)]] &lt; 12, "&lt;12",
 IF(Table1[[#This Row],[Store Age (Months)]] &lt; 24, "12–24",
 "&gt;24"))</f>
        <v>&gt;24</v>
      </c>
    </row>
    <row r="569" spans="1:24" x14ac:dyDescent="0.2">
      <c r="A569" s="4">
        <v>2</v>
      </c>
      <c r="B569" s="4" t="str">
        <f t="shared" si="8"/>
        <v>February</v>
      </c>
      <c r="C569" s="1" t="s">
        <v>135</v>
      </c>
      <c r="D569" s="1" t="s">
        <v>1055</v>
      </c>
      <c r="E569" s="1" t="s">
        <v>576</v>
      </c>
      <c r="F569" s="1" t="s">
        <v>900</v>
      </c>
      <c r="G569" s="1" t="s">
        <v>923</v>
      </c>
      <c r="H569" s="6">
        <v>45147</v>
      </c>
      <c r="I569" s="7">
        <v>97053455</v>
      </c>
      <c r="J569" s="7">
        <v>111315500</v>
      </c>
      <c r="K569" s="7">
        <v>15613027</v>
      </c>
      <c r="L569" s="7">
        <v>-3739851</v>
      </c>
      <c r="M569" s="7">
        <f>Table1[[#This Row],[Profit (EBIT)]] * (1 - 11%)</f>
        <v>-3328467.39</v>
      </c>
      <c r="N569" s="9">
        <f>Table1[[#This Row],[Net Sales Actual]]/Table1[[#This Row],[Net Sales Target]]*100%</f>
        <v>1.1469504099570695</v>
      </c>
      <c r="O569" s="9" t="str">
        <f>IF(Table1[[#This Row],[% Achievement]]&gt;=100%, "Achieved",
 IF(Table1[[#This Row],[% Achievement]]&gt;=50%, "Almost Achieve",
 IF(Table1[[#This Row],[% Achievement]]&gt;=0, "Needs Improvement",
 "Bad")))</f>
        <v>Achieved</v>
      </c>
      <c r="P569" s="7">
        <f>Table1[[#This Row],[Net Sales Actual]] - Table1[[#This Row],[Net Sales Target]]</f>
        <v>14262045</v>
      </c>
      <c r="Q569" s="7" t="str">
        <f>IF(Table1[[#This Row],[Profit]] &gt; 0, "Profit", "Loss")</f>
        <v>Loss</v>
      </c>
      <c r="R569" s="9">
        <f>Table1[[#This Row],[Salary Cost]]/Table1[[#This Row],[Net Sales Actual]]</f>
        <v>0.14025923613512942</v>
      </c>
      <c r="S569" s="9" t="str">
        <f>IF(Table1[[#This Row],[Salary Ratio]] &lt; 0.15, "Efficient",
 IF(Table1[[#This Row],[Salary Ratio]] &lt;= 0.25, "Needs Attention",
 "Too High"))</f>
        <v>Efficient</v>
      </c>
      <c r="T569" s="9">
        <f>Table1[[#This Row],[Profit (EBIT)]]/Table1[[#This Row],[Net Sales Actual]]</f>
        <v>-3.3596857580480706E-2</v>
      </c>
      <c r="U569" s="7" t="str">
        <f>IF(Table1[[#This Row],[Profit Ratio]] &gt; 0.15, "Healthy",
 IF(Table1[[#This Row],[Profit Ratio]] &gt;= 0.05, "Moderate",
 "Low"))</f>
        <v>Low</v>
      </c>
      <c r="V569" s="7">
        <f ca="1">DATEDIF(Table1[[#This Row],[Store Open Date]], TODAY(), "d")</f>
        <v>785</v>
      </c>
      <c r="W569" s="7">
        <f ca="1">INT(Table1[[#This Row],[Store Age (Days)]] / 30)</f>
        <v>26</v>
      </c>
      <c r="X569" s="7" t="str">
        <f ca="1">IF(Table1[[#This Row],[Store Age (Months)]] &lt; 12, "&lt;12",
 IF(Table1[[#This Row],[Store Age (Months)]] &lt; 24, "12–24",
 "&gt;24"))</f>
        <v>&gt;24</v>
      </c>
    </row>
    <row r="570" spans="1:24" x14ac:dyDescent="0.2">
      <c r="A570" s="4">
        <v>2</v>
      </c>
      <c r="B570" s="4" t="str">
        <f t="shared" si="8"/>
        <v>February</v>
      </c>
      <c r="C570" s="1" t="s">
        <v>136</v>
      </c>
      <c r="D570" s="1" t="s">
        <v>1056</v>
      </c>
      <c r="E570" s="1" t="s">
        <v>577</v>
      </c>
      <c r="F570" s="1" t="s">
        <v>900</v>
      </c>
      <c r="G570" s="1" t="s">
        <v>923</v>
      </c>
      <c r="H570" s="6">
        <v>45140</v>
      </c>
      <c r="I570" s="7">
        <v>181718343</v>
      </c>
      <c r="J570" s="7">
        <v>177187170</v>
      </c>
      <c r="K570" s="7">
        <v>22887316</v>
      </c>
      <c r="L570" s="7">
        <v>15450082</v>
      </c>
      <c r="M570" s="7">
        <f>Table1[[#This Row],[Profit (EBIT)]] * (1 - 11%)</f>
        <v>13750572.98</v>
      </c>
      <c r="N570" s="9">
        <f>Table1[[#This Row],[Net Sales Actual]]/Table1[[#This Row],[Net Sales Target]]*100%</f>
        <v>0.97506485627595674</v>
      </c>
      <c r="O570" s="9" t="str">
        <f>IF(Table1[[#This Row],[% Achievement]]&gt;=100%, "Achieved",
 IF(Table1[[#This Row],[% Achievement]]&gt;=50%, "Almost Achieve",
 IF(Table1[[#This Row],[% Achievement]]&gt;=0, "Needs Improvement",
 "Bad")))</f>
        <v>Almost Achieve</v>
      </c>
      <c r="P570" s="7">
        <f>Table1[[#This Row],[Net Sales Actual]] - Table1[[#This Row],[Net Sales Target]]</f>
        <v>-4531173</v>
      </c>
      <c r="Q570" s="7" t="str">
        <f>IF(Table1[[#This Row],[Profit]] &gt; 0, "Profit", "Loss")</f>
        <v>Profit</v>
      </c>
      <c r="R570" s="9">
        <f>Table1[[#This Row],[Salary Cost]]/Table1[[#This Row],[Net Sales Actual]]</f>
        <v>0.12917027796087041</v>
      </c>
      <c r="S570" s="9" t="str">
        <f>IF(Table1[[#This Row],[Salary Ratio]] &lt; 0.15, "Efficient",
 IF(Table1[[#This Row],[Salary Ratio]] &lt;= 0.25, "Needs Attention",
 "Too High"))</f>
        <v>Efficient</v>
      </c>
      <c r="T570" s="9">
        <f>Table1[[#This Row],[Profit (EBIT)]]/Table1[[#This Row],[Net Sales Actual]]</f>
        <v>8.7196392379877169E-2</v>
      </c>
      <c r="U570" s="7" t="str">
        <f>IF(Table1[[#This Row],[Profit Ratio]] &gt; 0.15, "Healthy",
 IF(Table1[[#This Row],[Profit Ratio]] &gt;= 0.05, "Moderate",
 "Low"))</f>
        <v>Moderate</v>
      </c>
      <c r="V570" s="7">
        <f ca="1">DATEDIF(Table1[[#This Row],[Store Open Date]], TODAY(), "d")</f>
        <v>792</v>
      </c>
      <c r="W570" s="7">
        <f ca="1">INT(Table1[[#This Row],[Store Age (Days)]] / 30)</f>
        <v>26</v>
      </c>
      <c r="X570" s="7" t="str">
        <f ca="1">IF(Table1[[#This Row],[Store Age (Months)]] &lt; 12, "&lt;12",
 IF(Table1[[#This Row],[Store Age (Months)]] &lt; 24, "12–24",
 "&gt;24"))</f>
        <v>&gt;24</v>
      </c>
    </row>
    <row r="571" spans="1:24" x14ac:dyDescent="0.2">
      <c r="A571" s="4">
        <v>2</v>
      </c>
      <c r="B571" s="4" t="str">
        <f t="shared" si="8"/>
        <v>February</v>
      </c>
      <c r="C571" s="1" t="s">
        <v>137</v>
      </c>
      <c r="D571" s="1" t="s">
        <v>1057</v>
      </c>
      <c r="E571" s="1" t="s">
        <v>578</v>
      </c>
      <c r="F571" s="1" t="s">
        <v>900</v>
      </c>
      <c r="G571" s="1" t="s">
        <v>923</v>
      </c>
      <c r="H571" s="6">
        <v>45187</v>
      </c>
      <c r="I571" s="7">
        <v>149511852</v>
      </c>
      <c r="J571" s="7">
        <v>127512606</v>
      </c>
      <c r="K571" s="7">
        <v>12122959</v>
      </c>
      <c r="L571" s="7">
        <v>16638690</v>
      </c>
      <c r="M571" s="7">
        <f>Table1[[#This Row],[Profit (EBIT)]] * (1 - 11%)</f>
        <v>14808434.1</v>
      </c>
      <c r="N571" s="9">
        <f>Table1[[#This Row],[Net Sales Actual]]/Table1[[#This Row],[Net Sales Target]]*100%</f>
        <v>0.85285951778592106</v>
      </c>
      <c r="O571" s="9" t="str">
        <f>IF(Table1[[#This Row],[% Achievement]]&gt;=100%, "Achieved",
 IF(Table1[[#This Row],[% Achievement]]&gt;=50%, "Almost Achieve",
 IF(Table1[[#This Row],[% Achievement]]&gt;=0, "Needs Improvement",
 "Bad")))</f>
        <v>Almost Achieve</v>
      </c>
      <c r="P571" s="7">
        <f>Table1[[#This Row],[Net Sales Actual]] - Table1[[#This Row],[Net Sales Target]]</f>
        <v>-21999246</v>
      </c>
      <c r="Q571" s="7" t="str">
        <f>IF(Table1[[#This Row],[Profit]] &gt; 0, "Profit", "Loss")</f>
        <v>Profit</v>
      </c>
      <c r="R571" s="9">
        <f>Table1[[#This Row],[Salary Cost]]/Table1[[#This Row],[Net Sales Actual]]</f>
        <v>9.5072631485548967E-2</v>
      </c>
      <c r="S571" s="9" t="str">
        <f>IF(Table1[[#This Row],[Salary Ratio]] &lt; 0.15, "Efficient",
 IF(Table1[[#This Row],[Salary Ratio]] &lt;= 0.25, "Needs Attention",
 "Too High"))</f>
        <v>Efficient</v>
      </c>
      <c r="T571" s="9">
        <f>Table1[[#This Row],[Profit (EBIT)]]/Table1[[#This Row],[Net Sales Actual]]</f>
        <v>0.13048662812208545</v>
      </c>
      <c r="U571" s="7" t="str">
        <f>IF(Table1[[#This Row],[Profit Ratio]] &gt; 0.15, "Healthy",
 IF(Table1[[#This Row],[Profit Ratio]] &gt;= 0.05, "Moderate",
 "Low"))</f>
        <v>Moderate</v>
      </c>
      <c r="V571" s="7">
        <f ca="1">DATEDIF(Table1[[#This Row],[Store Open Date]], TODAY(), "d")</f>
        <v>745</v>
      </c>
      <c r="W571" s="7">
        <f ca="1">INT(Table1[[#This Row],[Store Age (Days)]] / 30)</f>
        <v>24</v>
      </c>
      <c r="X571" s="7" t="str">
        <f ca="1">IF(Table1[[#This Row],[Store Age (Months)]] &lt; 12, "&lt;12",
 IF(Table1[[#This Row],[Store Age (Months)]] &lt; 24, "12–24",
 "&gt;24"))</f>
        <v>&gt;24</v>
      </c>
    </row>
    <row r="572" spans="1:24" x14ac:dyDescent="0.2">
      <c r="A572" s="4">
        <v>2</v>
      </c>
      <c r="B572" s="4" t="str">
        <f t="shared" si="8"/>
        <v>February</v>
      </c>
      <c r="C572" s="1" t="s">
        <v>138</v>
      </c>
      <c r="D572" s="1" t="s">
        <v>1058</v>
      </c>
      <c r="E572" s="1" t="s">
        <v>579</v>
      </c>
      <c r="F572" s="1" t="s">
        <v>900</v>
      </c>
      <c r="G572" s="1" t="s">
        <v>923</v>
      </c>
      <c r="H572" s="6">
        <v>45318</v>
      </c>
      <c r="I572" s="7">
        <v>143365421</v>
      </c>
      <c r="J572" s="7">
        <v>178398022</v>
      </c>
      <c r="K572" s="7">
        <v>16707783</v>
      </c>
      <c r="L572" s="7">
        <v>5795555</v>
      </c>
      <c r="M572" s="7">
        <f>Table1[[#This Row],[Profit (EBIT)]] * (1 - 11%)</f>
        <v>5158043.95</v>
      </c>
      <c r="N572" s="9">
        <f>Table1[[#This Row],[Net Sales Actual]]/Table1[[#This Row],[Net Sales Target]]*100%</f>
        <v>1.2443587913713168</v>
      </c>
      <c r="O572" s="9" t="str">
        <f>IF(Table1[[#This Row],[% Achievement]]&gt;=100%, "Achieved",
 IF(Table1[[#This Row],[% Achievement]]&gt;=50%, "Almost Achieve",
 IF(Table1[[#This Row],[% Achievement]]&gt;=0, "Needs Improvement",
 "Bad")))</f>
        <v>Achieved</v>
      </c>
      <c r="P572" s="7">
        <f>Table1[[#This Row],[Net Sales Actual]] - Table1[[#This Row],[Net Sales Target]]</f>
        <v>35032601</v>
      </c>
      <c r="Q572" s="7" t="str">
        <f>IF(Table1[[#This Row],[Profit]] &gt; 0, "Profit", "Loss")</f>
        <v>Profit</v>
      </c>
      <c r="R572" s="9">
        <f>Table1[[#This Row],[Salary Cost]]/Table1[[#This Row],[Net Sales Actual]]</f>
        <v>9.3654530541824058E-2</v>
      </c>
      <c r="S572" s="9" t="str">
        <f>IF(Table1[[#This Row],[Salary Ratio]] &lt; 0.15, "Efficient",
 IF(Table1[[#This Row],[Salary Ratio]] &lt;= 0.25, "Needs Attention",
 "Too High"))</f>
        <v>Efficient</v>
      </c>
      <c r="T572" s="9">
        <f>Table1[[#This Row],[Profit (EBIT)]]/Table1[[#This Row],[Net Sales Actual]]</f>
        <v>3.2486655037016046E-2</v>
      </c>
      <c r="U572" s="7" t="str">
        <f>IF(Table1[[#This Row],[Profit Ratio]] &gt; 0.15, "Healthy",
 IF(Table1[[#This Row],[Profit Ratio]] &gt;= 0.05, "Moderate",
 "Low"))</f>
        <v>Low</v>
      </c>
      <c r="V572" s="7">
        <f ca="1">DATEDIF(Table1[[#This Row],[Store Open Date]], TODAY(), "d")</f>
        <v>614</v>
      </c>
      <c r="W572" s="7">
        <f ca="1">INT(Table1[[#This Row],[Store Age (Days)]] / 30)</f>
        <v>20</v>
      </c>
      <c r="X572" s="7" t="str">
        <f ca="1">IF(Table1[[#This Row],[Store Age (Months)]] &lt; 12, "&lt;12",
 IF(Table1[[#This Row],[Store Age (Months)]] &lt; 24, "12–24",
 "&gt;24"))</f>
        <v>12–24</v>
      </c>
    </row>
    <row r="573" spans="1:24" x14ac:dyDescent="0.2">
      <c r="A573" s="4">
        <v>2</v>
      </c>
      <c r="B573" s="4" t="str">
        <f t="shared" si="8"/>
        <v>February</v>
      </c>
      <c r="C573" s="1" t="s">
        <v>139</v>
      </c>
      <c r="D573" s="1" t="s">
        <v>1059</v>
      </c>
      <c r="E573" s="1" t="s">
        <v>580</v>
      </c>
      <c r="F573" s="1" t="s">
        <v>900</v>
      </c>
      <c r="G573" s="1" t="s">
        <v>923</v>
      </c>
      <c r="H573" s="6">
        <v>45217</v>
      </c>
      <c r="I573" s="7">
        <v>110034275</v>
      </c>
      <c r="J573" s="7">
        <v>91275637</v>
      </c>
      <c r="K573" s="7">
        <v>11255889</v>
      </c>
      <c r="L573" s="7">
        <v>13320462</v>
      </c>
      <c r="M573" s="7">
        <f>Table1[[#This Row],[Profit (EBIT)]] * (1 - 11%)</f>
        <v>11855211.18</v>
      </c>
      <c r="N573" s="9">
        <f>Table1[[#This Row],[Net Sales Actual]]/Table1[[#This Row],[Net Sales Target]]*100%</f>
        <v>0.82952004727617823</v>
      </c>
      <c r="O573" s="9" t="str">
        <f>IF(Table1[[#This Row],[% Achievement]]&gt;=100%, "Achieved",
 IF(Table1[[#This Row],[% Achievement]]&gt;=50%, "Almost Achieve",
 IF(Table1[[#This Row],[% Achievement]]&gt;=0, "Needs Improvement",
 "Bad")))</f>
        <v>Almost Achieve</v>
      </c>
      <c r="P573" s="7">
        <f>Table1[[#This Row],[Net Sales Actual]] - Table1[[#This Row],[Net Sales Target]]</f>
        <v>-18758638</v>
      </c>
      <c r="Q573" s="7" t="str">
        <f>IF(Table1[[#This Row],[Profit]] &gt; 0, "Profit", "Loss")</f>
        <v>Profit</v>
      </c>
      <c r="R573" s="9">
        <f>Table1[[#This Row],[Salary Cost]]/Table1[[#This Row],[Net Sales Actual]]</f>
        <v>0.12331756172789021</v>
      </c>
      <c r="S573" s="9" t="str">
        <f>IF(Table1[[#This Row],[Salary Ratio]] &lt; 0.15, "Efficient",
 IF(Table1[[#This Row],[Salary Ratio]] &lt;= 0.25, "Needs Attention",
 "Too High"))</f>
        <v>Efficient</v>
      </c>
      <c r="T573" s="9">
        <f>Table1[[#This Row],[Profit (EBIT)]]/Table1[[#This Row],[Net Sales Actual]]</f>
        <v>0.14593666434779304</v>
      </c>
      <c r="U573" s="7" t="str">
        <f>IF(Table1[[#This Row],[Profit Ratio]] &gt; 0.15, "Healthy",
 IF(Table1[[#This Row],[Profit Ratio]] &gt;= 0.05, "Moderate",
 "Low"))</f>
        <v>Moderate</v>
      </c>
      <c r="V573" s="7">
        <f ca="1">DATEDIF(Table1[[#This Row],[Store Open Date]], TODAY(), "d")</f>
        <v>715</v>
      </c>
      <c r="W573" s="7">
        <f ca="1">INT(Table1[[#This Row],[Store Age (Days)]] / 30)</f>
        <v>23</v>
      </c>
      <c r="X573" s="7" t="str">
        <f ca="1">IF(Table1[[#This Row],[Store Age (Months)]] &lt; 12, "&lt;12",
 IF(Table1[[#This Row],[Store Age (Months)]] &lt; 24, "12–24",
 "&gt;24"))</f>
        <v>12–24</v>
      </c>
    </row>
    <row r="574" spans="1:24" x14ac:dyDescent="0.2">
      <c r="A574" s="4">
        <v>2</v>
      </c>
      <c r="B574" s="4" t="str">
        <f t="shared" si="8"/>
        <v>February</v>
      </c>
      <c r="C574" s="1" t="s">
        <v>140</v>
      </c>
      <c r="D574" s="1" t="s">
        <v>1060</v>
      </c>
      <c r="E574" s="1" t="s">
        <v>581</v>
      </c>
      <c r="F574" s="1" t="s">
        <v>900</v>
      </c>
      <c r="G574" s="1" t="s">
        <v>923</v>
      </c>
      <c r="H574" s="6">
        <v>45175</v>
      </c>
      <c r="I574" s="7">
        <v>170868952</v>
      </c>
      <c r="J574" s="7">
        <v>174415163</v>
      </c>
      <c r="K574" s="7">
        <v>15784619</v>
      </c>
      <c r="L574" s="7">
        <v>24923944</v>
      </c>
      <c r="M574" s="7">
        <f>Table1[[#This Row],[Profit (EBIT)]] * (1 - 11%)</f>
        <v>22182310.16</v>
      </c>
      <c r="N574" s="9">
        <f>Table1[[#This Row],[Net Sales Actual]]/Table1[[#This Row],[Net Sales Target]]*100%</f>
        <v>1.020753981097748</v>
      </c>
      <c r="O574" s="9" t="str">
        <f>IF(Table1[[#This Row],[% Achievement]]&gt;=100%, "Achieved",
 IF(Table1[[#This Row],[% Achievement]]&gt;=50%, "Almost Achieve",
 IF(Table1[[#This Row],[% Achievement]]&gt;=0, "Needs Improvement",
 "Bad")))</f>
        <v>Achieved</v>
      </c>
      <c r="P574" s="7">
        <f>Table1[[#This Row],[Net Sales Actual]] - Table1[[#This Row],[Net Sales Target]]</f>
        <v>3546211</v>
      </c>
      <c r="Q574" s="7" t="str">
        <f>IF(Table1[[#This Row],[Profit]] &gt; 0, "Profit", "Loss")</f>
        <v>Profit</v>
      </c>
      <c r="R574" s="9">
        <f>Table1[[#This Row],[Salary Cost]]/Table1[[#This Row],[Net Sales Actual]]</f>
        <v>9.0500268030022132E-2</v>
      </c>
      <c r="S574" s="9" t="str">
        <f>IF(Table1[[#This Row],[Salary Ratio]] &lt; 0.15, "Efficient",
 IF(Table1[[#This Row],[Salary Ratio]] &lt;= 0.25, "Needs Attention",
 "Too High"))</f>
        <v>Efficient</v>
      </c>
      <c r="T574" s="9">
        <f>Table1[[#This Row],[Profit (EBIT)]]/Table1[[#This Row],[Net Sales Actual]]</f>
        <v>0.14290009865713338</v>
      </c>
      <c r="U574" s="7" t="str">
        <f>IF(Table1[[#This Row],[Profit Ratio]] &gt; 0.15, "Healthy",
 IF(Table1[[#This Row],[Profit Ratio]] &gt;= 0.05, "Moderate",
 "Low"))</f>
        <v>Moderate</v>
      </c>
      <c r="V574" s="7">
        <f ca="1">DATEDIF(Table1[[#This Row],[Store Open Date]], TODAY(), "d")</f>
        <v>757</v>
      </c>
      <c r="W574" s="7">
        <f ca="1">INT(Table1[[#This Row],[Store Age (Days)]] / 30)</f>
        <v>25</v>
      </c>
      <c r="X574" s="7" t="str">
        <f ca="1">IF(Table1[[#This Row],[Store Age (Months)]] &lt; 12, "&lt;12",
 IF(Table1[[#This Row],[Store Age (Months)]] &lt; 24, "12–24",
 "&gt;24"))</f>
        <v>&gt;24</v>
      </c>
    </row>
    <row r="575" spans="1:24" x14ac:dyDescent="0.2">
      <c r="A575" s="4">
        <v>2</v>
      </c>
      <c r="B575" s="4" t="str">
        <f t="shared" si="8"/>
        <v>February</v>
      </c>
      <c r="C575" s="1" t="s">
        <v>141</v>
      </c>
      <c r="D575" s="1" t="s">
        <v>1061</v>
      </c>
      <c r="E575" s="1" t="s">
        <v>582</v>
      </c>
      <c r="F575" s="1" t="s">
        <v>900</v>
      </c>
      <c r="G575" s="1" t="s">
        <v>923</v>
      </c>
      <c r="H575" s="6">
        <v>45199</v>
      </c>
      <c r="I575" s="7">
        <v>183336164</v>
      </c>
      <c r="J575" s="7">
        <v>209730777</v>
      </c>
      <c r="K575" s="7">
        <v>22594501</v>
      </c>
      <c r="L575" s="7">
        <v>-9390090</v>
      </c>
      <c r="M575" s="7">
        <f>Table1[[#This Row],[Profit (EBIT)]] * (1 - 11%)</f>
        <v>-8357180.1000000006</v>
      </c>
      <c r="N575" s="9">
        <f>Table1[[#This Row],[Net Sales Actual]]/Table1[[#This Row],[Net Sales Target]]*100%</f>
        <v>1.1439683934916409</v>
      </c>
      <c r="O575" s="9" t="str">
        <f>IF(Table1[[#This Row],[% Achievement]]&gt;=100%, "Achieved",
 IF(Table1[[#This Row],[% Achievement]]&gt;=50%, "Almost Achieve",
 IF(Table1[[#This Row],[% Achievement]]&gt;=0, "Needs Improvement",
 "Bad")))</f>
        <v>Achieved</v>
      </c>
      <c r="P575" s="7">
        <f>Table1[[#This Row],[Net Sales Actual]] - Table1[[#This Row],[Net Sales Target]]</f>
        <v>26394613</v>
      </c>
      <c r="Q575" s="7" t="str">
        <f>IF(Table1[[#This Row],[Profit]] &gt; 0, "Profit", "Loss")</f>
        <v>Loss</v>
      </c>
      <c r="R575" s="9">
        <f>Table1[[#This Row],[Salary Cost]]/Table1[[#This Row],[Net Sales Actual]]</f>
        <v>0.10773097455315297</v>
      </c>
      <c r="S575" s="9" t="str">
        <f>IF(Table1[[#This Row],[Salary Ratio]] &lt; 0.15, "Efficient",
 IF(Table1[[#This Row],[Salary Ratio]] &lt;= 0.25, "Needs Attention",
 "Too High"))</f>
        <v>Efficient</v>
      </c>
      <c r="T575" s="9">
        <f>Table1[[#This Row],[Profit (EBIT)]]/Table1[[#This Row],[Net Sales Actual]]</f>
        <v>-4.477211277389203E-2</v>
      </c>
      <c r="U575" s="7" t="str">
        <f>IF(Table1[[#This Row],[Profit Ratio]] &gt; 0.15, "Healthy",
 IF(Table1[[#This Row],[Profit Ratio]] &gt;= 0.05, "Moderate",
 "Low"))</f>
        <v>Low</v>
      </c>
      <c r="V575" s="7">
        <f ca="1">DATEDIF(Table1[[#This Row],[Store Open Date]], TODAY(), "d")</f>
        <v>733</v>
      </c>
      <c r="W575" s="7">
        <f ca="1">INT(Table1[[#This Row],[Store Age (Days)]] / 30)</f>
        <v>24</v>
      </c>
      <c r="X575" s="7" t="str">
        <f ca="1">IF(Table1[[#This Row],[Store Age (Months)]] &lt; 12, "&lt;12",
 IF(Table1[[#This Row],[Store Age (Months)]] &lt; 24, "12–24",
 "&gt;24"))</f>
        <v>&gt;24</v>
      </c>
    </row>
    <row r="576" spans="1:24" x14ac:dyDescent="0.2">
      <c r="A576" s="4">
        <v>2</v>
      </c>
      <c r="B576" s="4" t="str">
        <f t="shared" si="8"/>
        <v>February</v>
      </c>
      <c r="C576" s="1" t="s">
        <v>142</v>
      </c>
      <c r="D576" s="1" t="s">
        <v>1062</v>
      </c>
      <c r="E576" s="1" t="s">
        <v>583</v>
      </c>
      <c r="F576" s="1" t="s">
        <v>900</v>
      </c>
      <c r="G576" s="1" t="s">
        <v>923</v>
      </c>
      <c r="H576" s="6">
        <v>45275</v>
      </c>
      <c r="I576" s="7">
        <v>131071743</v>
      </c>
      <c r="J576" s="7">
        <v>127899183</v>
      </c>
      <c r="K576" s="7">
        <v>16963355</v>
      </c>
      <c r="L576" s="7">
        <v>12457005</v>
      </c>
      <c r="M576" s="7">
        <f>Table1[[#This Row],[Profit (EBIT)]] * (1 - 11%)</f>
        <v>11086734.449999999</v>
      </c>
      <c r="N576" s="9">
        <f>Table1[[#This Row],[Net Sales Actual]]/Table1[[#This Row],[Net Sales Target]]*100%</f>
        <v>0.97579524062634915</v>
      </c>
      <c r="O576" s="9" t="str">
        <f>IF(Table1[[#This Row],[% Achievement]]&gt;=100%, "Achieved",
 IF(Table1[[#This Row],[% Achievement]]&gt;=50%, "Almost Achieve",
 IF(Table1[[#This Row],[% Achievement]]&gt;=0, "Needs Improvement",
 "Bad")))</f>
        <v>Almost Achieve</v>
      </c>
      <c r="P576" s="7">
        <f>Table1[[#This Row],[Net Sales Actual]] - Table1[[#This Row],[Net Sales Target]]</f>
        <v>-3172560</v>
      </c>
      <c r="Q576" s="7" t="str">
        <f>IF(Table1[[#This Row],[Profit]] &gt; 0, "Profit", "Loss")</f>
        <v>Profit</v>
      </c>
      <c r="R576" s="9">
        <f>Table1[[#This Row],[Salary Cost]]/Table1[[#This Row],[Net Sales Actual]]</f>
        <v>0.13263067520923882</v>
      </c>
      <c r="S576" s="9" t="str">
        <f>IF(Table1[[#This Row],[Salary Ratio]] &lt; 0.15, "Efficient",
 IF(Table1[[#This Row],[Salary Ratio]] &lt;= 0.25, "Needs Attention",
 "Too High"))</f>
        <v>Efficient</v>
      </c>
      <c r="T576" s="9">
        <f>Table1[[#This Row],[Profit (EBIT)]]/Table1[[#This Row],[Net Sales Actual]]</f>
        <v>9.7397064686488261E-2</v>
      </c>
      <c r="U576" s="7" t="str">
        <f>IF(Table1[[#This Row],[Profit Ratio]] &gt; 0.15, "Healthy",
 IF(Table1[[#This Row],[Profit Ratio]] &gt;= 0.05, "Moderate",
 "Low"))</f>
        <v>Moderate</v>
      </c>
      <c r="V576" s="7">
        <f ca="1">DATEDIF(Table1[[#This Row],[Store Open Date]], TODAY(), "d")</f>
        <v>657</v>
      </c>
      <c r="W576" s="7">
        <f ca="1">INT(Table1[[#This Row],[Store Age (Days)]] / 30)</f>
        <v>21</v>
      </c>
      <c r="X576" s="7" t="str">
        <f ca="1">IF(Table1[[#This Row],[Store Age (Months)]] &lt; 12, "&lt;12",
 IF(Table1[[#This Row],[Store Age (Months)]] &lt; 24, "12–24",
 "&gt;24"))</f>
        <v>12–24</v>
      </c>
    </row>
    <row r="577" spans="1:24" x14ac:dyDescent="0.2">
      <c r="A577" s="4">
        <v>2</v>
      </c>
      <c r="B577" s="4" t="str">
        <f t="shared" si="8"/>
        <v>February</v>
      </c>
      <c r="C577" s="1" t="s">
        <v>143</v>
      </c>
      <c r="D577" s="1" t="s">
        <v>1063</v>
      </c>
      <c r="E577" s="1" t="s">
        <v>584</v>
      </c>
      <c r="F577" s="1" t="s">
        <v>900</v>
      </c>
      <c r="G577" s="1" t="s">
        <v>923</v>
      </c>
      <c r="H577" s="6">
        <v>45323</v>
      </c>
      <c r="I577" s="7">
        <v>167766955</v>
      </c>
      <c r="J577" s="7">
        <v>190325103</v>
      </c>
      <c r="K577" s="7">
        <v>25718336</v>
      </c>
      <c r="L577" s="7">
        <v>858116</v>
      </c>
      <c r="M577" s="7">
        <f>Table1[[#This Row],[Profit (EBIT)]] * (1 - 11%)</f>
        <v>763723.24</v>
      </c>
      <c r="N577" s="9">
        <f>Table1[[#This Row],[Net Sales Actual]]/Table1[[#This Row],[Net Sales Target]]*100%</f>
        <v>1.1344612113869503</v>
      </c>
      <c r="O577" s="9" t="str">
        <f>IF(Table1[[#This Row],[% Achievement]]&gt;=100%, "Achieved",
 IF(Table1[[#This Row],[% Achievement]]&gt;=50%, "Almost Achieve",
 IF(Table1[[#This Row],[% Achievement]]&gt;=0, "Needs Improvement",
 "Bad")))</f>
        <v>Achieved</v>
      </c>
      <c r="P577" s="7">
        <f>Table1[[#This Row],[Net Sales Actual]] - Table1[[#This Row],[Net Sales Target]]</f>
        <v>22558148</v>
      </c>
      <c r="Q577" s="7" t="str">
        <f>IF(Table1[[#This Row],[Profit]] &gt; 0, "Profit", "Loss")</f>
        <v>Profit</v>
      </c>
      <c r="R577" s="9">
        <f>Table1[[#This Row],[Salary Cost]]/Table1[[#This Row],[Net Sales Actual]]</f>
        <v>0.13512844913579267</v>
      </c>
      <c r="S577" s="9" t="str">
        <f>IF(Table1[[#This Row],[Salary Ratio]] &lt; 0.15, "Efficient",
 IF(Table1[[#This Row],[Salary Ratio]] &lt;= 0.25, "Needs Attention",
 "Too High"))</f>
        <v>Efficient</v>
      </c>
      <c r="T577" s="9">
        <f>Table1[[#This Row],[Profit (EBIT)]]/Table1[[#This Row],[Net Sales Actual]]</f>
        <v>4.508685330909817E-3</v>
      </c>
      <c r="U577" s="7" t="str">
        <f>IF(Table1[[#This Row],[Profit Ratio]] &gt; 0.15, "Healthy",
 IF(Table1[[#This Row],[Profit Ratio]] &gt;= 0.05, "Moderate",
 "Low"))</f>
        <v>Low</v>
      </c>
      <c r="V577" s="7">
        <f ca="1">DATEDIF(Table1[[#This Row],[Store Open Date]], TODAY(), "d")</f>
        <v>609</v>
      </c>
      <c r="W577" s="7">
        <f ca="1">INT(Table1[[#This Row],[Store Age (Days)]] / 30)</f>
        <v>20</v>
      </c>
      <c r="X577" s="7" t="str">
        <f ca="1">IF(Table1[[#This Row],[Store Age (Months)]] &lt; 12, "&lt;12",
 IF(Table1[[#This Row],[Store Age (Months)]] &lt; 24, "12–24",
 "&gt;24"))</f>
        <v>12–24</v>
      </c>
    </row>
    <row r="578" spans="1:24" x14ac:dyDescent="0.2">
      <c r="A578" s="4">
        <v>2</v>
      </c>
      <c r="B578" s="4" t="str">
        <f t="shared" si="8"/>
        <v>February</v>
      </c>
      <c r="C578" s="1" t="s">
        <v>144</v>
      </c>
      <c r="D578" s="1" t="s">
        <v>1064</v>
      </c>
      <c r="E578" s="1" t="s">
        <v>585</v>
      </c>
      <c r="F578" s="1" t="s">
        <v>900</v>
      </c>
      <c r="G578" s="1" t="s">
        <v>923</v>
      </c>
      <c r="H578" s="6">
        <v>45297</v>
      </c>
      <c r="I578" s="7">
        <v>136521933</v>
      </c>
      <c r="J578" s="7">
        <v>156517468</v>
      </c>
      <c r="K578" s="7">
        <v>22289919</v>
      </c>
      <c r="L578" s="7">
        <v>16265530</v>
      </c>
      <c r="M578" s="7">
        <f>Table1[[#This Row],[Profit (EBIT)]] * (1 - 11%)</f>
        <v>14476321.700000001</v>
      </c>
      <c r="N578" s="9">
        <f>Table1[[#This Row],[Net Sales Actual]]/Table1[[#This Row],[Net Sales Target]]*100%</f>
        <v>1.1464639018845419</v>
      </c>
      <c r="O578" s="9" t="str">
        <f>IF(Table1[[#This Row],[% Achievement]]&gt;=100%, "Achieved",
 IF(Table1[[#This Row],[% Achievement]]&gt;=50%, "Almost Achieve",
 IF(Table1[[#This Row],[% Achievement]]&gt;=0, "Needs Improvement",
 "Bad")))</f>
        <v>Achieved</v>
      </c>
      <c r="P578" s="7">
        <f>Table1[[#This Row],[Net Sales Actual]] - Table1[[#This Row],[Net Sales Target]]</f>
        <v>19995535</v>
      </c>
      <c r="Q578" s="7" t="str">
        <f>IF(Table1[[#This Row],[Profit]] &gt; 0, "Profit", "Loss")</f>
        <v>Profit</v>
      </c>
      <c r="R578" s="9">
        <f>Table1[[#This Row],[Salary Cost]]/Table1[[#This Row],[Net Sales Actual]]</f>
        <v>0.14241170193220862</v>
      </c>
      <c r="S578" s="9" t="str">
        <f>IF(Table1[[#This Row],[Salary Ratio]] &lt; 0.15, "Efficient",
 IF(Table1[[#This Row],[Salary Ratio]] &lt;= 0.25, "Needs Attention",
 "Too High"))</f>
        <v>Efficient</v>
      </c>
      <c r="T578" s="9">
        <f>Table1[[#This Row],[Profit (EBIT)]]/Table1[[#This Row],[Net Sales Actual]]</f>
        <v>0.10392149967567837</v>
      </c>
      <c r="U578" s="7" t="str">
        <f>IF(Table1[[#This Row],[Profit Ratio]] &gt; 0.15, "Healthy",
 IF(Table1[[#This Row],[Profit Ratio]] &gt;= 0.05, "Moderate",
 "Low"))</f>
        <v>Moderate</v>
      </c>
      <c r="V578" s="7">
        <f ca="1">DATEDIF(Table1[[#This Row],[Store Open Date]], TODAY(), "d")</f>
        <v>635</v>
      </c>
      <c r="W578" s="7">
        <f ca="1">INT(Table1[[#This Row],[Store Age (Days)]] / 30)</f>
        <v>21</v>
      </c>
      <c r="X578" s="7" t="str">
        <f ca="1">IF(Table1[[#This Row],[Store Age (Months)]] &lt; 12, "&lt;12",
 IF(Table1[[#This Row],[Store Age (Months)]] &lt; 24, "12–24",
 "&gt;24"))</f>
        <v>12–24</v>
      </c>
    </row>
    <row r="579" spans="1:24" x14ac:dyDescent="0.2">
      <c r="A579" s="4">
        <v>2</v>
      </c>
      <c r="B579" s="4" t="str">
        <f t="shared" ref="B579:B642" si="9">TEXT(DATE(2024, A579, 1), "mmmm")</f>
        <v>February</v>
      </c>
      <c r="C579" s="1" t="s">
        <v>145</v>
      </c>
      <c r="D579" s="1" t="s">
        <v>1065</v>
      </c>
      <c r="E579" s="1" t="s">
        <v>586</v>
      </c>
      <c r="F579" s="1" t="s">
        <v>900</v>
      </c>
      <c r="G579" s="1" t="s">
        <v>923</v>
      </c>
      <c r="H579" s="6">
        <v>45408</v>
      </c>
      <c r="I579" s="7">
        <v>113016889</v>
      </c>
      <c r="J579" s="7">
        <v>96295865</v>
      </c>
      <c r="K579" s="7">
        <v>14029452</v>
      </c>
      <c r="L579" s="7">
        <v>7896123</v>
      </c>
      <c r="M579" s="7">
        <f>Table1[[#This Row],[Profit (EBIT)]] * (1 - 11%)</f>
        <v>7027549.4699999997</v>
      </c>
      <c r="N579" s="9">
        <f>Table1[[#This Row],[Net Sales Actual]]/Table1[[#This Row],[Net Sales Target]]*100%</f>
        <v>0.85204844914816225</v>
      </c>
      <c r="O579" s="9" t="str">
        <f>IF(Table1[[#This Row],[% Achievement]]&gt;=100%, "Achieved",
 IF(Table1[[#This Row],[% Achievement]]&gt;=50%, "Almost Achieve",
 IF(Table1[[#This Row],[% Achievement]]&gt;=0, "Needs Improvement",
 "Bad")))</f>
        <v>Almost Achieve</v>
      </c>
      <c r="P579" s="7">
        <f>Table1[[#This Row],[Net Sales Actual]] - Table1[[#This Row],[Net Sales Target]]</f>
        <v>-16721024</v>
      </c>
      <c r="Q579" s="7" t="str">
        <f>IF(Table1[[#This Row],[Profit]] &gt; 0, "Profit", "Loss")</f>
        <v>Profit</v>
      </c>
      <c r="R579" s="9">
        <f>Table1[[#This Row],[Salary Cost]]/Table1[[#This Row],[Net Sales Actual]]</f>
        <v>0.14569111560501585</v>
      </c>
      <c r="S579" s="9" t="str">
        <f>IF(Table1[[#This Row],[Salary Ratio]] &lt; 0.15, "Efficient",
 IF(Table1[[#This Row],[Salary Ratio]] &lt;= 0.25, "Needs Attention",
 "Too High"))</f>
        <v>Efficient</v>
      </c>
      <c r="T579" s="9">
        <f>Table1[[#This Row],[Profit (EBIT)]]/Table1[[#This Row],[Net Sales Actual]]</f>
        <v>8.1998567643584694E-2</v>
      </c>
      <c r="U579" s="7" t="str">
        <f>IF(Table1[[#This Row],[Profit Ratio]] &gt; 0.15, "Healthy",
 IF(Table1[[#This Row],[Profit Ratio]] &gt;= 0.05, "Moderate",
 "Low"))</f>
        <v>Moderate</v>
      </c>
      <c r="V579" s="7">
        <f ca="1">DATEDIF(Table1[[#This Row],[Store Open Date]], TODAY(), "d")</f>
        <v>524</v>
      </c>
      <c r="W579" s="7">
        <f ca="1">INT(Table1[[#This Row],[Store Age (Days)]] / 30)</f>
        <v>17</v>
      </c>
      <c r="X579" s="7" t="str">
        <f ca="1">IF(Table1[[#This Row],[Store Age (Months)]] &lt; 12, "&lt;12",
 IF(Table1[[#This Row],[Store Age (Months)]] &lt; 24, "12–24",
 "&gt;24"))</f>
        <v>12–24</v>
      </c>
    </row>
    <row r="580" spans="1:24" x14ac:dyDescent="0.2">
      <c r="A580" s="4">
        <v>2</v>
      </c>
      <c r="B580" s="4" t="str">
        <f t="shared" si="9"/>
        <v>February</v>
      </c>
      <c r="C580" s="1" t="s">
        <v>146</v>
      </c>
      <c r="D580" s="1" t="s">
        <v>1066</v>
      </c>
      <c r="E580" s="1" t="s">
        <v>587</v>
      </c>
      <c r="F580" s="1" t="s">
        <v>898</v>
      </c>
      <c r="G580" s="1" t="s">
        <v>923</v>
      </c>
      <c r="H580" s="6">
        <v>45165</v>
      </c>
      <c r="I580" s="7">
        <v>214514050</v>
      </c>
      <c r="J580" s="7">
        <v>217186231</v>
      </c>
      <c r="K580" s="7">
        <v>27336438</v>
      </c>
      <c r="L580" s="7">
        <v>4169020</v>
      </c>
      <c r="M580" s="7">
        <f>Table1[[#This Row],[Profit (EBIT)]] * (1 - 11%)</f>
        <v>3710427.8000000003</v>
      </c>
      <c r="N580" s="9">
        <f>Table1[[#This Row],[Net Sales Actual]]/Table1[[#This Row],[Net Sales Target]]*100%</f>
        <v>1.0124569043379676</v>
      </c>
      <c r="O580" s="9" t="str">
        <f>IF(Table1[[#This Row],[% Achievement]]&gt;=100%, "Achieved",
 IF(Table1[[#This Row],[% Achievement]]&gt;=50%, "Almost Achieve",
 IF(Table1[[#This Row],[% Achievement]]&gt;=0, "Needs Improvement",
 "Bad")))</f>
        <v>Achieved</v>
      </c>
      <c r="P580" s="7">
        <f>Table1[[#This Row],[Net Sales Actual]] - Table1[[#This Row],[Net Sales Target]]</f>
        <v>2672181</v>
      </c>
      <c r="Q580" s="7" t="str">
        <f>IF(Table1[[#This Row],[Profit]] &gt; 0, "Profit", "Loss")</f>
        <v>Profit</v>
      </c>
      <c r="R580" s="9">
        <f>Table1[[#This Row],[Salary Cost]]/Table1[[#This Row],[Net Sales Actual]]</f>
        <v>0.12586634923463449</v>
      </c>
      <c r="S580" s="9" t="str">
        <f>IF(Table1[[#This Row],[Salary Ratio]] &lt; 0.15, "Efficient",
 IF(Table1[[#This Row],[Salary Ratio]] &lt;= 0.25, "Needs Attention",
 "Too High"))</f>
        <v>Efficient</v>
      </c>
      <c r="T580" s="9">
        <f>Table1[[#This Row],[Profit (EBIT)]]/Table1[[#This Row],[Net Sales Actual]]</f>
        <v>1.9195599927326886E-2</v>
      </c>
      <c r="U580" s="7" t="str">
        <f>IF(Table1[[#This Row],[Profit Ratio]] &gt; 0.15, "Healthy",
 IF(Table1[[#This Row],[Profit Ratio]] &gt;= 0.05, "Moderate",
 "Low"))</f>
        <v>Low</v>
      </c>
      <c r="V580" s="7">
        <f ca="1">DATEDIF(Table1[[#This Row],[Store Open Date]], TODAY(), "d")</f>
        <v>767</v>
      </c>
      <c r="W580" s="7">
        <f ca="1">INT(Table1[[#This Row],[Store Age (Days)]] / 30)</f>
        <v>25</v>
      </c>
      <c r="X580" s="7" t="str">
        <f ca="1">IF(Table1[[#This Row],[Store Age (Months)]] &lt; 12, "&lt;12",
 IF(Table1[[#This Row],[Store Age (Months)]] &lt; 24, "12–24",
 "&gt;24"))</f>
        <v>&gt;24</v>
      </c>
    </row>
    <row r="581" spans="1:24" x14ac:dyDescent="0.2">
      <c r="A581" s="4">
        <v>2</v>
      </c>
      <c r="B581" s="4" t="str">
        <f t="shared" si="9"/>
        <v>February</v>
      </c>
      <c r="C581" s="1" t="s">
        <v>147</v>
      </c>
      <c r="D581" s="1" t="s">
        <v>1067</v>
      </c>
      <c r="E581" s="1" t="s">
        <v>588</v>
      </c>
      <c r="F581" s="1" t="s">
        <v>900</v>
      </c>
      <c r="G581" s="1" t="s">
        <v>923</v>
      </c>
      <c r="H581" s="6">
        <v>45197</v>
      </c>
      <c r="I581" s="7">
        <v>93353582</v>
      </c>
      <c r="J581" s="7">
        <v>63766876</v>
      </c>
      <c r="K581" s="7">
        <v>8791922</v>
      </c>
      <c r="L581" s="7">
        <v>-5752351</v>
      </c>
      <c r="M581" s="7">
        <f>Table1[[#This Row],[Profit (EBIT)]] * (1 - 11%)</f>
        <v>-5119592.3899999997</v>
      </c>
      <c r="N581" s="9">
        <f>Table1[[#This Row],[Net Sales Actual]]/Table1[[#This Row],[Net Sales Target]]*100%</f>
        <v>0.68306833689573909</v>
      </c>
      <c r="O581" s="9" t="str">
        <f>IF(Table1[[#This Row],[% Achievement]]&gt;=100%, "Achieved",
 IF(Table1[[#This Row],[% Achievement]]&gt;=50%, "Almost Achieve",
 IF(Table1[[#This Row],[% Achievement]]&gt;=0, "Needs Improvement",
 "Bad")))</f>
        <v>Almost Achieve</v>
      </c>
      <c r="P581" s="7">
        <f>Table1[[#This Row],[Net Sales Actual]] - Table1[[#This Row],[Net Sales Target]]</f>
        <v>-29586706</v>
      </c>
      <c r="Q581" s="7" t="str">
        <f>IF(Table1[[#This Row],[Profit]] &gt; 0, "Profit", "Loss")</f>
        <v>Loss</v>
      </c>
      <c r="R581" s="9">
        <f>Table1[[#This Row],[Salary Cost]]/Table1[[#This Row],[Net Sales Actual]]</f>
        <v>0.13787600320893875</v>
      </c>
      <c r="S581" s="9" t="str">
        <f>IF(Table1[[#This Row],[Salary Ratio]] &lt; 0.15, "Efficient",
 IF(Table1[[#This Row],[Salary Ratio]] &lt;= 0.25, "Needs Attention",
 "Too High"))</f>
        <v>Efficient</v>
      </c>
      <c r="T581" s="9">
        <f>Table1[[#This Row],[Profit (EBIT)]]/Table1[[#This Row],[Net Sales Actual]]</f>
        <v>-9.0209076574489871E-2</v>
      </c>
      <c r="U581" s="7" t="str">
        <f>IF(Table1[[#This Row],[Profit Ratio]] &gt; 0.15, "Healthy",
 IF(Table1[[#This Row],[Profit Ratio]] &gt;= 0.05, "Moderate",
 "Low"))</f>
        <v>Low</v>
      </c>
      <c r="V581" s="7">
        <f ca="1">DATEDIF(Table1[[#This Row],[Store Open Date]], TODAY(), "d")</f>
        <v>735</v>
      </c>
      <c r="W581" s="7">
        <f ca="1">INT(Table1[[#This Row],[Store Age (Days)]] / 30)</f>
        <v>24</v>
      </c>
      <c r="X581" s="7" t="str">
        <f ca="1">IF(Table1[[#This Row],[Store Age (Months)]] &lt; 12, "&lt;12",
 IF(Table1[[#This Row],[Store Age (Months)]] &lt; 24, "12–24",
 "&gt;24"))</f>
        <v>&gt;24</v>
      </c>
    </row>
    <row r="582" spans="1:24" x14ac:dyDescent="0.2">
      <c r="A582" s="4">
        <v>2</v>
      </c>
      <c r="B582" s="4" t="str">
        <f t="shared" si="9"/>
        <v>February</v>
      </c>
      <c r="C582" s="1" t="s">
        <v>148</v>
      </c>
      <c r="D582" s="1" t="s">
        <v>1068</v>
      </c>
      <c r="E582" s="1" t="s">
        <v>589</v>
      </c>
      <c r="F582" s="1" t="s">
        <v>898</v>
      </c>
      <c r="G582" s="1" t="s">
        <v>923</v>
      </c>
      <c r="H582" s="6">
        <v>45448</v>
      </c>
      <c r="I582" s="7">
        <v>262699680</v>
      </c>
      <c r="J582" s="7">
        <v>195083048</v>
      </c>
      <c r="K582" s="7">
        <v>24354115</v>
      </c>
      <c r="L582" s="7">
        <v>3843402</v>
      </c>
      <c r="M582" s="7">
        <f>Table1[[#This Row],[Profit (EBIT)]] * (1 - 11%)</f>
        <v>3420627.7800000003</v>
      </c>
      <c r="N582" s="9">
        <f>Table1[[#This Row],[Net Sales Actual]]/Table1[[#This Row],[Net Sales Target]]*100%</f>
        <v>0.74260862441857567</v>
      </c>
      <c r="O582" s="9" t="str">
        <f>IF(Table1[[#This Row],[% Achievement]]&gt;=100%, "Achieved",
 IF(Table1[[#This Row],[% Achievement]]&gt;=50%, "Almost Achieve",
 IF(Table1[[#This Row],[% Achievement]]&gt;=0, "Needs Improvement",
 "Bad")))</f>
        <v>Almost Achieve</v>
      </c>
      <c r="P582" s="7">
        <f>Table1[[#This Row],[Net Sales Actual]] - Table1[[#This Row],[Net Sales Target]]</f>
        <v>-67616632</v>
      </c>
      <c r="Q582" s="7" t="str">
        <f>IF(Table1[[#This Row],[Profit]] &gt; 0, "Profit", "Loss")</f>
        <v>Profit</v>
      </c>
      <c r="R582" s="9">
        <f>Table1[[#This Row],[Salary Cost]]/Table1[[#This Row],[Net Sales Actual]]</f>
        <v>0.1248397297954869</v>
      </c>
      <c r="S582" s="9" t="str">
        <f>IF(Table1[[#This Row],[Salary Ratio]] &lt; 0.15, "Efficient",
 IF(Table1[[#This Row],[Salary Ratio]] &lt;= 0.25, "Needs Attention",
 "Too High"))</f>
        <v>Efficient</v>
      </c>
      <c r="T582" s="9">
        <f>Table1[[#This Row],[Profit (EBIT)]]/Table1[[#This Row],[Net Sales Actual]]</f>
        <v>1.9701363288111021E-2</v>
      </c>
      <c r="U582" s="7" t="str">
        <f>IF(Table1[[#This Row],[Profit Ratio]] &gt; 0.15, "Healthy",
 IF(Table1[[#This Row],[Profit Ratio]] &gt;= 0.05, "Moderate",
 "Low"))</f>
        <v>Low</v>
      </c>
      <c r="V582" s="7">
        <f ca="1">DATEDIF(Table1[[#This Row],[Store Open Date]], TODAY(), "d")</f>
        <v>484</v>
      </c>
      <c r="W582" s="7">
        <f ca="1">INT(Table1[[#This Row],[Store Age (Days)]] / 30)</f>
        <v>16</v>
      </c>
      <c r="X582" s="7" t="str">
        <f ca="1">IF(Table1[[#This Row],[Store Age (Months)]] &lt; 12, "&lt;12",
 IF(Table1[[#This Row],[Store Age (Months)]] &lt; 24, "12–24",
 "&gt;24"))</f>
        <v>12–24</v>
      </c>
    </row>
    <row r="583" spans="1:24" x14ac:dyDescent="0.2">
      <c r="A583" s="4">
        <v>2</v>
      </c>
      <c r="B583" s="4" t="str">
        <f t="shared" si="9"/>
        <v>February</v>
      </c>
      <c r="C583" s="1" t="s">
        <v>149</v>
      </c>
      <c r="D583" s="1" t="s">
        <v>1069</v>
      </c>
      <c r="E583" s="1" t="s">
        <v>590</v>
      </c>
      <c r="F583" s="1" t="s">
        <v>897</v>
      </c>
      <c r="G583" s="1" t="s">
        <v>923</v>
      </c>
      <c r="H583" s="6">
        <v>45260</v>
      </c>
      <c r="I583" s="7">
        <v>99884195</v>
      </c>
      <c r="J583" s="7">
        <v>73922148</v>
      </c>
      <c r="K583" s="7">
        <v>6983802</v>
      </c>
      <c r="L583" s="7">
        <v>-1654289</v>
      </c>
      <c r="M583" s="7">
        <f>Table1[[#This Row],[Profit (EBIT)]] * (1 - 11%)</f>
        <v>-1472317.21</v>
      </c>
      <c r="N583" s="9">
        <f>Table1[[#This Row],[Net Sales Actual]]/Table1[[#This Row],[Net Sales Target]]*100%</f>
        <v>0.74007852793928008</v>
      </c>
      <c r="O583" s="9" t="str">
        <f>IF(Table1[[#This Row],[% Achievement]]&gt;=100%, "Achieved",
 IF(Table1[[#This Row],[% Achievement]]&gt;=50%, "Almost Achieve",
 IF(Table1[[#This Row],[% Achievement]]&gt;=0, "Needs Improvement",
 "Bad")))</f>
        <v>Almost Achieve</v>
      </c>
      <c r="P583" s="7">
        <f>Table1[[#This Row],[Net Sales Actual]] - Table1[[#This Row],[Net Sales Target]]</f>
        <v>-25962047</v>
      </c>
      <c r="Q583" s="7" t="str">
        <f>IF(Table1[[#This Row],[Profit]] &gt; 0, "Profit", "Loss")</f>
        <v>Loss</v>
      </c>
      <c r="R583" s="9">
        <f>Table1[[#This Row],[Salary Cost]]/Table1[[#This Row],[Net Sales Actual]]</f>
        <v>9.4475095610046397E-2</v>
      </c>
      <c r="S583" s="9" t="str">
        <f>IF(Table1[[#This Row],[Salary Ratio]] &lt; 0.15, "Efficient",
 IF(Table1[[#This Row],[Salary Ratio]] &lt;= 0.25, "Needs Attention",
 "Too High"))</f>
        <v>Efficient</v>
      </c>
      <c r="T583" s="9">
        <f>Table1[[#This Row],[Profit (EBIT)]]/Table1[[#This Row],[Net Sales Actual]]</f>
        <v>-2.2378800464510313E-2</v>
      </c>
      <c r="U583" s="7" t="str">
        <f>IF(Table1[[#This Row],[Profit Ratio]] &gt; 0.15, "Healthy",
 IF(Table1[[#This Row],[Profit Ratio]] &gt;= 0.05, "Moderate",
 "Low"))</f>
        <v>Low</v>
      </c>
      <c r="V583" s="7">
        <f ca="1">DATEDIF(Table1[[#This Row],[Store Open Date]], TODAY(), "d")</f>
        <v>672</v>
      </c>
      <c r="W583" s="7">
        <f ca="1">INT(Table1[[#This Row],[Store Age (Days)]] / 30)</f>
        <v>22</v>
      </c>
      <c r="X583" s="7" t="str">
        <f ca="1">IF(Table1[[#This Row],[Store Age (Months)]] &lt; 12, "&lt;12",
 IF(Table1[[#This Row],[Store Age (Months)]] &lt; 24, "12–24",
 "&gt;24"))</f>
        <v>12–24</v>
      </c>
    </row>
    <row r="584" spans="1:24" x14ac:dyDescent="0.2">
      <c r="A584" s="4">
        <v>2</v>
      </c>
      <c r="B584" s="4" t="str">
        <f t="shared" si="9"/>
        <v>February</v>
      </c>
      <c r="C584" s="1" t="s">
        <v>150</v>
      </c>
      <c r="D584" s="1" t="s">
        <v>1070</v>
      </c>
      <c r="E584" s="1" t="s">
        <v>591</v>
      </c>
      <c r="F584" s="1" t="s">
        <v>897</v>
      </c>
      <c r="G584" s="1" t="s">
        <v>923</v>
      </c>
      <c r="H584" s="6">
        <v>45133</v>
      </c>
      <c r="I584" s="7">
        <v>136696174</v>
      </c>
      <c r="J584" s="7">
        <v>119204237</v>
      </c>
      <c r="K584" s="7">
        <v>20233450</v>
      </c>
      <c r="L584" s="7">
        <v>-3233951</v>
      </c>
      <c r="M584" s="7">
        <f>Table1[[#This Row],[Profit (EBIT)]] * (1 - 11%)</f>
        <v>-2878216.39</v>
      </c>
      <c r="N584" s="9">
        <f>Table1[[#This Row],[Net Sales Actual]]/Table1[[#This Row],[Net Sales Target]]*100%</f>
        <v>0.87203784503873527</v>
      </c>
      <c r="O584" s="9" t="str">
        <f>IF(Table1[[#This Row],[% Achievement]]&gt;=100%, "Achieved",
 IF(Table1[[#This Row],[% Achievement]]&gt;=50%, "Almost Achieve",
 IF(Table1[[#This Row],[% Achievement]]&gt;=0, "Needs Improvement",
 "Bad")))</f>
        <v>Almost Achieve</v>
      </c>
      <c r="P584" s="7">
        <f>Table1[[#This Row],[Net Sales Actual]] - Table1[[#This Row],[Net Sales Target]]</f>
        <v>-17491937</v>
      </c>
      <c r="Q584" s="7" t="str">
        <f>IF(Table1[[#This Row],[Profit]] &gt; 0, "Profit", "Loss")</f>
        <v>Loss</v>
      </c>
      <c r="R584" s="9">
        <f>Table1[[#This Row],[Salary Cost]]/Table1[[#This Row],[Net Sales Actual]]</f>
        <v>0.16973767467678183</v>
      </c>
      <c r="S584" s="9" t="str">
        <f>IF(Table1[[#This Row],[Salary Ratio]] &lt; 0.15, "Efficient",
 IF(Table1[[#This Row],[Salary Ratio]] &lt;= 0.25, "Needs Attention",
 "Too High"))</f>
        <v>Needs Attention</v>
      </c>
      <c r="T584" s="9">
        <f>Table1[[#This Row],[Profit (EBIT)]]/Table1[[#This Row],[Net Sales Actual]]</f>
        <v>-2.7129497083228676E-2</v>
      </c>
      <c r="U584" s="7" t="str">
        <f>IF(Table1[[#This Row],[Profit Ratio]] &gt; 0.15, "Healthy",
 IF(Table1[[#This Row],[Profit Ratio]] &gt;= 0.05, "Moderate",
 "Low"))</f>
        <v>Low</v>
      </c>
      <c r="V584" s="7">
        <f ca="1">DATEDIF(Table1[[#This Row],[Store Open Date]], TODAY(), "d")</f>
        <v>799</v>
      </c>
      <c r="W584" s="7">
        <f ca="1">INT(Table1[[#This Row],[Store Age (Days)]] / 30)</f>
        <v>26</v>
      </c>
      <c r="X584" s="7" t="str">
        <f ca="1">IF(Table1[[#This Row],[Store Age (Months)]] &lt; 12, "&lt;12",
 IF(Table1[[#This Row],[Store Age (Months)]] &lt; 24, "12–24",
 "&gt;24"))</f>
        <v>&gt;24</v>
      </c>
    </row>
    <row r="585" spans="1:24" x14ac:dyDescent="0.2">
      <c r="A585" s="4">
        <v>2</v>
      </c>
      <c r="B585" s="4" t="str">
        <f t="shared" si="9"/>
        <v>February</v>
      </c>
      <c r="C585" s="1" t="s">
        <v>151</v>
      </c>
      <c r="D585" s="1" t="s">
        <v>1071</v>
      </c>
      <c r="E585" s="1" t="s">
        <v>592</v>
      </c>
      <c r="F585" s="1" t="s">
        <v>897</v>
      </c>
      <c r="G585" s="1" t="s">
        <v>923</v>
      </c>
      <c r="H585" s="6">
        <v>45160</v>
      </c>
      <c r="I585" s="7">
        <v>95240642</v>
      </c>
      <c r="J585" s="7">
        <v>92399447</v>
      </c>
      <c r="K585" s="7">
        <v>10157795</v>
      </c>
      <c r="L585" s="7">
        <v>8551046</v>
      </c>
      <c r="M585" s="7">
        <f>Table1[[#This Row],[Profit (EBIT)]] * (1 - 11%)</f>
        <v>7610430.9400000004</v>
      </c>
      <c r="N585" s="9">
        <f>Table1[[#This Row],[Net Sales Actual]]/Table1[[#This Row],[Net Sales Target]]*100%</f>
        <v>0.97016825023082054</v>
      </c>
      <c r="O585" s="9" t="str">
        <f>IF(Table1[[#This Row],[% Achievement]]&gt;=100%, "Achieved",
 IF(Table1[[#This Row],[% Achievement]]&gt;=50%, "Almost Achieve",
 IF(Table1[[#This Row],[% Achievement]]&gt;=0, "Needs Improvement",
 "Bad")))</f>
        <v>Almost Achieve</v>
      </c>
      <c r="P585" s="7">
        <f>Table1[[#This Row],[Net Sales Actual]] - Table1[[#This Row],[Net Sales Target]]</f>
        <v>-2841195</v>
      </c>
      <c r="Q585" s="7" t="str">
        <f>IF(Table1[[#This Row],[Profit]] &gt; 0, "Profit", "Loss")</f>
        <v>Profit</v>
      </c>
      <c r="R585" s="9">
        <f>Table1[[#This Row],[Salary Cost]]/Table1[[#This Row],[Net Sales Actual]]</f>
        <v>0.1099335042557127</v>
      </c>
      <c r="S585" s="9" t="str">
        <f>IF(Table1[[#This Row],[Salary Ratio]] &lt; 0.15, "Efficient",
 IF(Table1[[#This Row],[Salary Ratio]] &lt;= 0.25, "Needs Attention",
 "Too High"))</f>
        <v>Efficient</v>
      </c>
      <c r="T585" s="9">
        <f>Table1[[#This Row],[Profit (EBIT)]]/Table1[[#This Row],[Net Sales Actual]]</f>
        <v>9.2544341742651345E-2</v>
      </c>
      <c r="U585" s="7" t="str">
        <f>IF(Table1[[#This Row],[Profit Ratio]] &gt; 0.15, "Healthy",
 IF(Table1[[#This Row],[Profit Ratio]] &gt;= 0.05, "Moderate",
 "Low"))</f>
        <v>Moderate</v>
      </c>
      <c r="V585" s="7">
        <f ca="1">DATEDIF(Table1[[#This Row],[Store Open Date]], TODAY(), "d")</f>
        <v>772</v>
      </c>
      <c r="W585" s="7">
        <f ca="1">INT(Table1[[#This Row],[Store Age (Days)]] / 30)</f>
        <v>25</v>
      </c>
      <c r="X585" s="7" t="str">
        <f ca="1">IF(Table1[[#This Row],[Store Age (Months)]] &lt; 12, "&lt;12",
 IF(Table1[[#This Row],[Store Age (Months)]] &lt; 24, "12–24",
 "&gt;24"))</f>
        <v>&gt;24</v>
      </c>
    </row>
    <row r="586" spans="1:24" x14ac:dyDescent="0.2">
      <c r="A586" s="4">
        <v>2</v>
      </c>
      <c r="B586" s="4" t="str">
        <f t="shared" si="9"/>
        <v>February</v>
      </c>
      <c r="C586" s="1" t="s">
        <v>152</v>
      </c>
      <c r="D586" s="1" t="s">
        <v>1072</v>
      </c>
      <c r="E586" s="1" t="s">
        <v>593</v>
      </c>
      <c r="F586" s="1" t="s">
        <v>897</v>
      </c>
      <c r="G586" s="1" t="s">
        <v>923</v>
      </c>
      <c r="H586" s="6">
        <v>45256</v>
      </c>
      <c r="I586" s="7">
        <v>127534267</v>
      </c>
      <c r="J586" s="7">
        <v>152720790</v>
      </c>
      <c r="K586" s="7">
        <v>25061172</v>
      </c>
      <c r="L586" s="7">
        <v>-14616717</v>
      </c>
      <c r="M586" s="7">
        <f>Table1[[#This Row],[Profit (EBIT)]] * (1 - 11%)</f>
        <v>-13008878.130000001</v>
      </c>
      <c r="N586" s="9">
        <f>Table1[[#This Row],[Net Sales Actual]]/Table1[[#This Row],[Net Sales Target]]*100%</f>
        <v>1.1974882797577846</v>
      </c>
      <c r="O586" s="9" t="str">
        <f>IF(Table1[[#This Row],[% Achievement]]&gt;=100%, "Achieved",
 IF(Table1[[#This Row],[% Achievement]]&gt;=50%, "Almost Achieve",
 IF(Table1[[#This Row],[% Achievement]]&gt;=0, "Needs Improvement",
 "Bad")))</f>
        <v>Achieved</v>
      </c>
      <c r="P586" s="7">
        <f>Table1[[#This Row],[Net Sales Actual]] - Table1[[#This Row],[Net Sales Target]]</f>
        <v>25186523</v>
      </c>
      <c r="Q586" s="7" t="str">
        <f>IF(Table1[[#This Row],[Profit]] &gt; 0, "Profit", "Loss")</f>
        <v>Loss</v>
      </c>
      <c r="R586" s="9">
        <f>Table1[[#This Row],[Salary Cost]]/Table1[[#This Row],[Net Sales Actual]]</f>
        <v>0.16409797251572625</v>
      </c>
      <c r="S586" s="9" t="str">
        <f>IF(Table1[[#This Row],[Salary Ratio]] &lt; 0.15, "Efficient",
 IF(Table1[[#This Row],[Salary Ratio]] &lt;= 0.25, "Needs Attention",
 "Too High"))</f>
        <v>Needs Attention</v>
      </c>
      <c r="T586" s="9">
        <f>Table1[[#This Row],[Profit (EBIT)]]/Table1[[#This Row],[Net Sales Actual]]</f>
        <v>-9.5708757137780653E-2</v>
      </c>
      <c r="U586" s="7" t="str">
        <f>IF(Table1[[#This Row],[Profit Ratio]] &gt; 0.15, "Healthy",
 IF(Table1[[#This Row],[Profit Ratio]] &gt;= 0.05, "Moderate",
 "Low"))</f>
        <v>Low</v>
      </c>
      <c r="V586" s="7">
        <f ca="1">DATEDIF(Table1[[#This Row],[Store Open Date]], TODAY(), "d")</f>
        <v>676</v>
      </c>
      <c r="W586" s="7">
        <f ca="1">INT(Table1[[#This Row],[Store Age (Days)]] / 30)</f>
        <v>22</v>
      </c>
      <c r="X586" s="7" t="str">
        <f ca="1">IF(Table1[[#This Row],[Store Age (Months)]] &lt; 12, "&lt;12",
 IF(Table1[[#This Row],[Store Age (Months)]] &lt; 24, "12–24",
 "&gt;24"))</f>
        <v>12–24</v>
      </c>
    </row>
    <row r="587" spans="1:24" x14ac:dyDescent="0.2">
      <c r="A587" s="4">
        <v>2</v>
      </c>
      <c r="B587" s="4" t="str">
        <f t="shared" si="9"/>
        <v>February</v>
      </c>
      <c r="C587" s="1" t="s">
        <v>153</v>
      </c>
      <c r="D587" s="1" t="s">
        <v>1073</v>
      </c>
      <c r="E587" s="1" t="s">
        <v>594</v>
      </c>
      <c r="F587" s="1" t="s">
        <v>900</v>
      </c>
      <c r="G587" s="1" t="s">
        <v>923</v>
      </c>
      <c r="H587" s="6">
        <v>45236</v>
      </c>
      <c r="I587" s="7">
        <v>156459054</v>
      </c>
      <c r="J587" s="7">
        <v>102164862</v>
      </c>
      <c r="K587" s="7">
        <v>11811711</v>
      </c>
      <c r="L587" s="7">
        <v>-9641587</v>
      </c>
      <c r="M587" s="7">
        <f>Table1[[#This Row],[Profit (EBIT)]] * (1 - 11%)</f>
        <v>-8581012.4299999997</v>
      </c>
      <c r="N587" s="9">
        <f>Table1[[#This Row],[Net Sales Actual]]/Table1[[#This Row],[Net Sales Target]]*100%</f>
        <v>0.65298146312453098</v>
      </c>
      <c r="O587" s="9" t="str">
        <f>IF(Table1[[#This Row],[% Achievement]]&gt;=100%, "Achieved",
 IF(Table1[[#This Row],[% Achievement]]&gt;=50%, "Almost Achieve",
 IF(Table1[[#This Row],[% Achievement]]&gt;=0, "Needs Improvement",
 "Bad")))</f>
        <v>Almost Achieve</v>
      </c>
      <c r="P587" s="7">
        <f>Table1[[#This Row],[Net Sales Actual]] - Table1[[#This Row],[Net Sales Target]]</f>
        <v>-54294192</v>
      </c>
      <c r="Q587" s="7" t="str">
        <f>IF(Table1[[#This Row],[Profit]] &gt; 0, "Profit", "Loss")</f>
        <v>Loss</v>
      </c>
      <c r="R587" s="9">
        <f>Table1[[#This Row],[Salary Cost]]/Table1[[#This Row],[Net Sales Actual]]</f>
        <v>0.11561422164892661</v>
      </c>
      <c r="S587" s="9" t="str">
        <f>IF(Table1[[#This Row],[Salary Ratio]] &lt; 0.15, "Efficient",
 IF(Table1[[#This Row],[Salary Ratio]] &lt;= 0.25, "Needs Attention",
 "Too High"))</f>
        <v>Efficient</v>
      </c>
      <c r="T587" s="9">
        <f>Table1[[#This Row],[Profit (EBIT)]]/Table1[[#This Row],[Net Sales Actual]]</f>
        <v>-9.4372828497531758E-2</v>
      </c>
      <c r="U587" s="7" t="str">
        <f>IF(Table1[[#This Row],[Profit Ratio]] &gt; 0.15, "Healthy",
 IF(Table1[[#This Row],[Profit Ratio]] &gt;= 0.05, "Moderate",
 "Low"))</f>
        <v>Low</v>
      </c>
      <c r="V587" s="7">
        <f ca="1">DATEDIF(Table1[[#This Row],[Store Open Date]], TODAY(), "d")</f>
        <v>696</v>
      </c>
      <c r="W587" s="7">
        <f ca="1">INT(Table1[[#This Row],[Store Age (Days)]] / 30)</f>
        <v>23</v>
      </c>
      <c r="X587" s="7" t="str">
        <f ca="1">IF(Table1[[#This Row],[Store Age (Months)]] &lt; 12, "&lt;12",
 IF(Table1[[#This Row],[Store Age (Months)]] &lt; 24, "12–24",
 "&gt;24"))</f>
        <v>12–24</v>
      </c>
    </row>
    <row r="588" spans="1:24" x14ac:dyDescent="0.2">
      <c r="A588" s="4">
        <v>2</v>
      </c>
      <c r="B588" s="4" t="str">
        <f t="shared" si="9"/>
        <v>February</v>
      </c>
      <c r="C588" s="1" t="s">
        <v>154</v>
      </c>
      <c r="D588" s="1" t="s">
        <v>1074</v>
      </c>
      <c r="E588" s="1" t="s">
        <v>595</v>
      </c>
      <c r="F588" s="1" t="s">
        <v>900</v>
      </c>
      <c r="G588" s="1" t="s">
        <v>923</v>
      </c>
      <c r="H588" s="6">
        <v>44898</v>
      </c>
      <c r="I588" s="7">
        <v>145906298</v>
      </c>
      <c r="J588" s="7">
        <v>161990229</v>
      </c>
      <c r="K588" s="7">
        <v>14896965</v>
      </c>
      <c r="L588" s="7">
        <v>17331556</v>
      </c>
      <c r="M588" s="7">
        <f>Table1[[#This Row],[Profit (EBIT)]] * (1 - 11%)</f>
        <v>15425084.84</v>
      </c>
      <c r="N588" s="9">
        <f>Table1[[#This Row],[Net Sales Actual]]/Table1[[#This Row],[Net Sales Target]]*100%</f>
        <v>1.1102346589589984</v>
      </c>
      <c r="O588" s="9" t="str">
        <f>IF(Table1[[#This Row],[% Achievement]]&gt;=100%, "Achieved",
 IF(Table1[[#This Row],[% Achievement]]&gt;=50%, "Almost Achieve",
 IF(Table1[[#This Row],[% Achievement]]&gt;=0, "Needs Improvement",
 "Bad")))</f>
        <v>Achieved</v>
      </c>
      <c r="P588" s="7">
        <f>Table1[[#This Row],[Net Sales Actual]] - Table1[[#This Row],[Net Sales Target]]</f>
        <v>16083931</v>
      </c>
      <c r="Q588" s="7" t="str">
        <f>IF(Table1[[#This Row],[Profit]] &gt; 0, "Profit", "Loss")</f>
        <v>Profit</v>
      </c>
      <c r="R588" s="9">
        <f>Table1[[#This Row],[Salary Cost]]/Table1[[#This Row],[Net Sales Actual]]</f>
        <v>9.1962120752357226E-2</v>
      </c>
      <c r="S588" s="9" t="str">
        <f>IF(Table1[[#This Row],[Salary Ratio]] &lt; 0.15, "Efficient",
 IF(Table1[[#This Row],[Salary Ratio]] &lt;= 0.25, "Needs Attention",
 "Too High"))</f>
        <v>Efficient</v>
      </c>
      <c r="T588" s="9">
        <f>Table1[[#This Row],[Profit (EBIT)]]/Table1[[#This Row],[Net Sales Actual]]</f>
        <v>0.1069913667447189</v>
      </c>
      <c r="U588" s="7" t="str">
        <f>IF(Table1[[#This Row],[Profit Ratio]] &gt; 0.15, "Healthy",
 IF(Table1[[#This Row],[Profit Ratio]] &gt;= 0.05, "Moderate",
 "Low"))</f>
        <v>Moderate</v>
      </c>
      <c r="V588" s="7">
        <f ca="1">DATEDIF(Table1[[#This Row],[Store Open Date]], TODAY(), "d")</f>
        <v>1034</v>
      </c>
      <c r="W588" s="7">
        <f ca="1">INT(Table1[[#This Row],[Store Age (Days)]] / 30)</f>
        <v>34</v>
      </c>
      <c r="X588" s="7" t="str">
        <f ca="1">IF(Table1[[#This Row],[Store Age (Months)]] &lt; 12, "&lt;12",
 IF(Table1[[#This Row],[Store Age (Months)]] &lt; 24, "12–24",
 "&gt;24"))</f>
        <v>&gt;24</v>
      </c>
    </row>
    <row r="589" spans="1:24" x14ac:dyDescent="0.2">
      <c r="A589" s="4">
        <v>2</v>
      </c>
      <c r="B589" s="4" t="str">
        <f t="shared" si="9"/>
        <v>February</v>
      </c>
      <c r="C589" s="1" t="s">
        <v>155</v>
      </c>
      <c r="D589" s="1" t="s">
        <v>1075</v>
      </c>
      <c r="E589" s="1" t="s">
        <v>596</v>
      </c>
      <c r="F589" s="1" t="s">
        <v>900</v>
      </c>
      <c r="G589" s="1" t="s">
        <v>923</v>
      </c>
      <c r="H589" s="6">
        <v>45017</v>
      </c>
      <c r="I589" s="7">
        <v>113125070</v>
      </c>
      <c r="J589" s="7">
        <v>96475440</v>
      </c>
      <c r="K589" s="7">
        <v>9205029</v>
      </c>
      <c r="L589" s="7">
        <v>4720107</v>
      </c>
      <c r="M589" s="7">
        <f>Table1[[#This Row],[Profit (EBIT)]] * (1 - 11%)</f>
        <v>4200895.2300000004</v>
      </c>
      <c r="N589" s="9">
        <f>Table1[[#This Row],[Net Sales Actual]]/Table1[[#This Row],[Net Sales Target]]*100%</f>
        <v>0.85282104134830594</v>
      </c>
      <c r="O589" s="9" t="str">
        <f>IF(Table1[[#This Row],[% Achievement]]&gt;=100%, "Achieved",
 IF(Table1[[#This Row],[% Achievement]]&gt;=50%, "Almost Achieve",
 IF(Table1[[#This Row],[% Achievement]]&gt;=0, "Needs Improvement",
 "Bad")))</f>
        <v>Almost Achieve</v>
      </c>
      <c r="P589" s="7">
        <f>Table1[[#This Row],[Net Sales Actual]] - Table1[[#This Row],[Net Sales Target]]</f>
        <v>-16649630</v>
      </c>
      <c r="Q589" s="7" t="str">
        <f>IF(Table1[[#This Row],[Profit]] &gt; 0, "Profit", "Loss")</f>
        <v>Profit</v>
      </c>
      <c r="R589" s="9">
        <f>Table1[[#This Row],[Salary Cost]]/Table1[[#This Row],[Net Sales Actual]]</f>
        <v>9.5413184951527563E-2</v>
      </c>
      <c r="S589" s="9" t="str">
        <f>IF(Table1[[#This Row],[Salary Ratio]] &lt; 0.15, "Efficient",
 IF(Table1[[#This Row],[Salary Ratio]] &lt;= 0.25, "Needs Attention",
 "Too High"))</f>
        <v>Efficient</v>
      </c>
      <c r="T589" s="9">
        <f>Table1[[#This Row],[Profit (EBIT)]]/Table1[[#This Row],[Net Sales Actual]]</f>
        <v>4.8925477821091044E-2</v>
      </c>
      <c r="U589" s="7" t="str">
        <f>IF(Table1[[#This Row],[Profit Ratio]] &gt; 0.15, "Healthy",
 IF(Table1[[#This Row],[Profit Ratio]] &gt;= 0.05, "Moderate",
 "Low"))</f>
        <v>Low</v>
      </c>
      <c r="V589" s="7">
        <f ca="1">DATEDIF(Table1[[#This Row],[Store Open Date]], TODAY(), "d")</f>
        <v>915</v>
      </c>
      <c r="W589" s="7">
        <f ca="1">INT(Table1[[#This Row],[Store Age (Days)]] / 30)</f>
        <v>30</v>
      </c>
      <c r="X589" s="7" t="str">
        <f ca="1">IF(Table1[[#This Row],[Store Age (Months)]] &lt; 12, "&lt;12",
 IF(Table1[[#This Row],[Store Age (Months)]] &lt; 24, "12–24",
 "&gt;24"))</f>
        <v>&gt;24</v>
      </c>
    </row>
    <row r="590" spans="1:24" x14ac:dyDescent="0.2">
      <c r="A590" s="4">
        <v>2</v>
      </c>
      <c r="B590" s="4" t="str">
        <f t="shared" si="9"/>
        <v>February</v>
      </c>
      <c r="C590" s="1" t="s">
        <v>156</v>
      </c>
      <c r="D590" s="1" t="s">
        <v>1076</v>
      </c>
      <c r="E590" s="1" t="s">
        <v>597</v>
      </c>
      <c r="F590" s="1" t="s">
        <v>900</v>
      </c>
      <c r="G590" s="1" t="s">
        <v>923</v>
      </c>
      <c r="H590" s="6">
        <v>45101</v>
      </c>
      <c r="I590" s="7">
        <v>247191746</v>
      </c>
      <c r="J590" s="7">
        <v>274327097</v>
      </c>
      <c r="K590" s="7">
        <v>47964773</v>
      </c>
      <c r="L590" s="7">
        <v>-9484156</v>
      </c>
      <c r="M590" s="7">
        <f>Table1[[#This Row],[Profit (EBIT)]] * (1 - 11%)</f>
        <v>-8440898.8399999999</v>
      </c>
      <c r="N590" s="9">
        <f>Table1[[#This Row],[Net Sales Actual]]/Table1[[#This Row],[Net Sales Target]]*100%</f>
        <v>1.1097745027457349</v>
      </c>
      <c r="O590" s="9" t="str">
        <f>IF(Table1[[#This Row],[% Achievement]]&gt;=100%, "Achieved",
 IF(Table1[[#This Row],[% Achievement]]&gt;=50%, "Almost Achieve",
 IF(Table1[[#This Row],[% Achievement]]&gt;=0, "Needs Improvement",
 "Bad")))</f>
        <v>Achieved</v>
      </c>
      <c r="P590" s="7">
        <f>Table1[[#This Row],[Net Sales Actual]] - Table1[[#This Row],[Net Sales Target]]</f>
        <v>27135351</v>
      </c>
      <c r="Q590" s="7" t="str">
        <f>IF(Table1[[#This Row],[Profit]] &gt; 0, "Profit", "Loss")</f>
        <v>Loss</v>
      </c>
      <c r="R590" s="9">
        <f>Table1[[#This Row],[Salary Cost]]/Table1[[#This Row],[Net Sales Actual]]</f>
        <v>0.17484518855240902</v>
      </c>
      <c r="S590" s="9" t="str">
        <f>IF(Table1[[#This Row],[Salary Ratio]] &lt; 0.15, "Efficient",
 IF(Table1[[#This Row],[Salary Ratio]] &lt;= 0.25, "Needs Attention",
 "Too High"))</f>
        <v>Needs Attention</v>
      </c>
      <c r="T590" s="9">
        <f>Table1[[#This Row],[Profit (EBIT)]]/Table1[[#This Row],[Net Sales Actual]]</f>
        <v>-3.4572435985060566E-2</v>
      </c>
      <c r="U590" s="7" t="str">
        <f>IF(Table1[[#This Row],[Profit Ratio]] &gt; 0.15, "Healthy",
 IF(Table1[[#This Row],[Profit Ratio]] &gt;= 0.05, "Moderate",
 "Low"))</f>
        <v>Low</v>
      </c>
      <c r="V590" s="7">
        <f ca="1">DATEDIF(Table1[[#This Row],[Store Open Date]], TODAY(), "d")</f>
        <v>831</v>
      </c>
      <c r="W590" s="7">
        <f ca="1">INT(Table1[[#This Row],[Store Age (Days)]] / 30)</f>
        <v>27</v>
      </c>
      <c r="X590" s="7" t="str">
        <f ca="1">IF(Table1[[#This Row],[Store Age (Months)]] &lt; 12, "&lt;12",
 IF(Table1[[#This Row],[Store Age (Months)]] &lt; 24, "12–24",
 "&gt;24"))</f>
        <v>&gt;24</v>
      </c>
    </row>
    <row r="591" spans="1:24" x14ac:dyDescent="0.2">
      <c r="A591" s="4">
        <v>2</v>
      </c>
      <c r="B591" s="4" t="str">
        <f t="shared" si="9"/>
        <v>February</v>
      </c>
      <c r="C591" s="1" t="s">
        <v>157</v>
      </c>
      <c r="D591" s="1" t="s">
        <v>1077</v>
      </c>
      <c r="E591" s="1" t="s">
        <v>598</v>
      </c>
      <c r="F591" s="1" t="s">
        <v>900</v>
      </c>
      <c r="G591" s="1" t="s">
        <v>923</v>
      </c>
      <c r="H591" s="6">
        <v>45033</v>
      </c>
      <c r="I591" s="7">
        <v>186787407</v>
      </c>
      <c r="J591" s="7">
        <v>137245525</v>
      </c>
      <c r="K591" s="7">
        <v>23782104</v>
      </c>
      <c r="L591" s="7">
        <v>-2952110</v>
      </c>
      <c r="M591" s="7">
        <f>Table1[[#This Row],[Profit (EBIT)]] * (1 - 11%)</f>
        <v>-2627377.9</v>
      </c>
      <c r="N591" s="9">
        <f>Table1[[#This Row],[Net Sales Actual]]/Table1[[#This Row],[Net Sales Target]]*100%</f>
        <v>0.73476861852897823</v>
      </c>
      <c r="O591" s="9" t="str">
        <f>IF(Table1[[#This Row],[% Achievement]]&gt;=100%, "Achieved",
 IF(Table1[[#This Row],[% Achievement]]&gt;=50%, "Almost Achieve",
 IF(Table1[[#This Row],[% Achievement]]&gt;=0, "Needs Improvement",
 "Bad")))</f>
        <v>Almost Achieve</v>
      </c>
      <c r="P591" s="7">
        <f>Table1[[#This Row],[Net Sales Actual]] - Table1[[#This Row],[Net Sales Target]]</f>
        <v>-49541882</v>
      </c>
      <c r="Q591" s="7" t="str">
        <f>IF(Table1[[#This Row],[Profit]] &gt; 0, "Profit", "Loss")</f>
        <v>Loss</v>
      </c>
      <c r="R591" s="9">
        <f>Table1[[#This Row],[Salary Cost]]/Table1[[#This Row],[Net Sales Actual]]</f>
        <v>0.17328145307469953</v>
      </c>
      <c r="S591" s="9" t="str">
        <f>IF(Table1[[#This Row],[Salary Ratio]] &lt; 0.15, "Efficient",
 IF(Table1[[#This Row],[Salary Ratio]] &lt;= 0.25, "Needs Attention",
 "Too High"))</f>
        <v>Needs Attention</v>
      </c>
      <c r="T591" s="9">
        <f>Table1[[#This Row],[Profit (EBIT)]]/Table1[[#This Row],[Net Sales Actual]]</f>
        <v>-2.1509699496577394E-2</v>
      </c>
      <c r="U591" s="7" t="str">
        <f>IF(Table1[[#This Row],[Profit Ratio]] &gt; 0.15, "Healthy",
 IF(Table1[[#This Row],[Profit Ratio]] &gt;= 0.05, "Moderate",
 "Low"))</f>
        <v>Low</v>
      </c>
      <c r="V591" s="7">
        <f ca="1">DATEDIF(Table1[[#This Row],[Store Open Date]], TODAY(), "d")</f>
        <v>899</v>
      </c>
      <c r="W591" s="7">
        <f ca="1">INT(Table1[[#This Row],[Store Age (Days)]] / 30)</f>
        <v>29</v>
      </c>
      <c r="X591" s="7" t="str">
        <f ca="1">IF(Table1[[#This Row],[Store Age (Months)]] &lt; 12, "&lt;12",
 IF(Table1[[#This Row],[Store Age (Months)]] &lt; 24, "12–24",
 "&gt;24"))</f>
        <v>&gt;24</v>
      </c>
    </row>
    <row r="592" spans="1:24" x14ac:dyDescent="0.2">
      <c r="A592" s="4">
        <v>2</v>
      </c>
      <c r="B592" s="4" t="str">
        <f t="shared" si="9"/>
        <v>February</v>
      </c>
      <c r="C592" s="1" t="s">
        <v>158</v>
      </c>
      <c r="D592" s="1" t="s">
        <v>1078</v>
      </c>
      <c r="E592" s="1" t="s">
        <v>599</v>
      </c>
      <c r="F592" s="1" t="s">
        <v>900</v>
      </c>
      <c r="G592" s="1" t="s">
        <v>923</v>
      </c>
      <c r="H592" s="6">
        <v>45072</v>
      </c>
      <c r="I592" s="7">
        <v>152311974</v>
      </c>
      <c r="J592" s="7">
        <v>182538152</v>
      </c>
      <c r="K592" s="7">
        <v>32653511</v>
      </c>
      <c r="L592" s="7">
        <v>-384571</v>
      </c>
      <c r="M592" s="7">
        <f>Table1[[#This Row],[Profit (EBIT)]] * (1 - 11%)</f>
        <v>-342268.19</v>
      </c>
      <c r="N592" s="9">
        <f>Table1[[#This Row],[Net Sales Actual]]/Table1[[#This Row],[Net Sales Target]]*100%</f>
        <v>1.1984491252145415</v>
      </c>
      <c r="O592" s="9" t="str">
        <f>IF(Table1[[#This Row],[% Achievement]]&gt;=100%, "Achieved",
 IF(Table1[[#This Row],[% Achievement]]&gt;=50%, "Almost Achieve",
 IF(Table1[[#This Row],[% Achievement]]&gt;=0, "Needs Improvement",
 "Bad")))</f>
        <v>Achieved</v>
      </c>
      <c r="P592" s="7">
        <f>Table1[[#This Row],[Net Sales Actual]] - Table1[[#This Row],[Net Sales Target]]</f>
        <v>30226178</v>
      </c>
      <c r="Q592" s="7" t="str">
        <f>IF(Table1[[#This Row],[Profit]] &gt; 0, "Profit", "Loss")</f>
        <v>Loss</v>
      </c>
      <c r="R592" s="9">
        <f>Table1[[#This Row],[Salary Cost]]/Table1[[#This Row],[Net Sales Actual]]</f>
        <v>0.17888595146947692</v>
      </c>
      <c r="S592" s="9" t="str">
        <f>IF(Table1[[#This Row],[Salary Ratio]] &lt; 0.15, "Efficient",
 IF(Table1[[#This Row],[Salary Ratio]] &lt;= 0.25, "Needs Attention",
 "Too High"))</f>
        <v>Needs Attention</v>
      </c>
      <c r="T592" s="9">
        <f>Table1[[#This Row],[Profit (EBIT)]]/Table1[[#This Row],[Net Sales Actual]]</f>
        <v>-2.1067979257289732E-3</v>
      </c>
      <c r="U592" s="7" t="str">
        <f>IF(Table1[[#This Row],[Profit Ratio]] &gt; 0.15, "Healthy",
 IF(Table1[[#This Row],[Profit Ratio]] &gt;= 0.05, "Moderate",
 "Low"))</f>
        <v>Low</v>
      </c>
      <c r="V592" s="7">
        <f ca="1">DATEDIF(Table1[[#This Row],[Store Open Date]], TODAY(), "d")</f>
        <v>860</v>
      </c>
      <c r="W592" s="7">
        <f ca="1">INT(Table1[[#This Row],[Store Age (Days)]] / 30)</f>
        <v>28</v>
      </c>
      <c r="X592" s="7" t="str">
        <f ca="1">IF(Table1[[#This Row],[Store Age (Months)]] &lt; 12, "&lt;12",
 IF(Table1[[#This Row],[Store Age (Months)]] &lt; 24, "12–24",
 "&gt;24"))</f>
        <v>&gt;24</v>
      </c>
    </row>
    <row r="593" spans="1:24" x14ac:dyDescent="0.2">
      <c r="A593" s="4">
        <v>2</v>
      </c>
      <c r="B593" s="4" t="str">
        <f t="shared" si="9"/>
        <v>February</v>
      </c>
      <c r="C593" s="1" t="s">
        <v>159</v>
      </c>
      <c r="D593" s="1" t="s">
        <v>1079</v>
      </c>
      <c r="E593" s="1" t="s">
        <v>600</v>
      </c>
      <c r="F593" s="1" t="s">
        <v>900</v>
      </c>
      <c r="G593" s="1" t="s">
        <v>923</v>
      </c>
      <c r="H593" s="6">
        <v>45140</v>
      </c>
      <c r="I593" s="7">
        <v>248249750</v>
      </c>
      <c r="J593" s="7">
        <v>291956319</v>
      </c>
      <c r="K593" s="7">
        <v>33368586</v>
      </c>
      <c r="L593" s="7">
        <v>26297951</v>
      </c>
      <c r="M593" s="7">
        <f>Table1[[#This Row],[Profit (EBIT)]] * (1 - 11%)</f>
        <v>23405176.390000001</v>
      </c>
      <c r="N593" s="9">
        <f>Table1[[#This Row],[Net Sales Actual]]/Table1[[#This Row],[Net Sales Target]]*100%</f>
        <v>1.1760588641076175</v>
      </c>
      <c r="O593" s="9" t="str">
        <f>IF(Table1[[#This Row],[% Achievement]]&gt;=100%, "Achieved",
 IF(Table1[[#This Row],[% Achievement]]&gt;=50%, "Almost Achieve",
 IF(Table1[[#This Row],[% Achievement]]&gt;=0, "Needs Improvement",
 "Bad")))</f>
        <v>Achieved</v>
      </c>
      <c r="P593" s="7">
        <f>Table1[[#This Row],[Net Sales Actual]] - Table1[[#This Row],[Net Sales Target]]</f>
        <v>43706569</v>
      </c>
      <c r="Q593" s="7" t="str">
        <f>IF(Table1[[#This Row],[Profit]] &gt; 0, "Profit", "Loss")</f>
        <v>Profit</v>
      </c>
      <c r="R593" s="9">
        <f>Table1[[#This Row],[Salary Cost]]/Table1[[#This Row],[Net Sales Actual]]</f>
        <v>0.11429307683523712</v>
      </c>
      <c r="S593" s="9" t="str">
        <f>IF(Table1[[#This Row],[Salary Ratio]] &lt; 0.15, "Efficient",
 IF(Table1[[#This Row],[Salary Ratio]] &lt;= 0.25, "Needs Attention",
 "Too High"))</f>
        <v>Efficient</v>
      </c>
      <c r="T593" s="9">
        <f>Table1[[#This Row],[Profit (EBIT)]]/Table1[[#This Row],[Net Sales Actual]]</f>
        <v>9.0074950561354353E-2</v>
      </c>
      <c r="U593" s="7" t="str">
        <f>IF(Table1[[#This Row],[Profit Ratio]] &gt; 0.15, "Healthy",
 IF(Table1[[#This Row],[Profit Ratio]] &gt;= 0.05, "Moderate",
 "Low"))</f>
        <v>Moderate</v>
      </c>
      <c r="V593" s="7">
        <f ca="1">DATEDIF(Table1[[#This Row],[Store Open Date]], TODAY(), "d")</f>
        <v>792</v>
      </c>
      <c r="W593" s="7">
        <f ca="1">INT(Table1[[#This Row],[Store Age (Days)]] / 30)</f>
        <v>26</v>
      </c>
      <c r="X593" s="7" t="str">
        <f ca="1">IF(Table1[[#This Row],[Store Age (Months)]] &lt; 12, "&lt;12",
 IF(Table1[[#This Row],[Store Age (Months)]] &lt; 24, "12–24",
 "&gt;24"))</f>
        <v>&gt;24</v>
      </c>
    </row>
    <row r="594" spans="1:24" x14ac:dyDescent="0.2">
      <c r="A594" s="4">
        <v>2</v>
      </c>
      <c r="B594" s="4" t="str">
        <f t="shared" si="9"/>
        <v>February</v>
      </c>
      <c r="C594" s="1" t="s">
        <v>160</v>
      </c>
      <c r="D594" s="1" t="s">
        <v>1080</v>
      </c>
      <c r="E594" s="1" t="s">
        <v>601</v>
      </c>
      <c r="F594" s="1" t="s">
        <v>900</v>
      </c>
      <c r="G594" s="1" t="s">
        <v>923</v>
      </c>
      <c r="H594" s="6">
        <v>45174</v>
      </c>
      <c r="I594" s="7">
        <v>91709560</v>
      </c>
      <c r="J594" s="7">
        <v>110494689</v>
      </c>
      <c r="K594" s="7">
        <v>10495850</v>
      </c>
      <c r="L594" s="7">
        <v>827324</v>
      </c>
      <c r="M594" s="7">
        <f>Table1[[#This Row],[Profit (EBIT)]] * (1 - 11%)</f>
        <v>736318.36</v>
      </c>
      <c r="N594" s="9">
        <f>Table1[[#This Row],[Net Sales Actual]]/Table1[[#This Row],[Net Sales Target]]*100%</f>
        <v>1.2048328331310281</v>
      </c>
      <c r="O594" s="9" t="str">
        <f>IF(Table1[[#This Row],[% Achievement]]&gt;=100%, "Achieved",
 IF(Table1[[#This Row],[% Achievement]]&gt;=50%, "Almost Achieve",
 IF(Table1[[#This Row],[% Achievement]]&gt;=0, "Needs Improvement",
 "Bad")))</f>
        <v>Achieved</v>
      </c>
      <c r="P594" s="7">
        <f>Table1[[#This Row],[Net Sales Actual]] - Table1[[#This Row],[Net Sales Target]]</f>
        <v>18785129</v>
      </c>
      <c r="Q594" s="7" t="str">
        <f>IF(Table1[[#This Row],[Profit]] &gt; 0, "Profit", "Loss")</f>
        <v>Profit</v>
      </c>
      <c r="R594" s="9">
        <f>Table1[[#This Row],[Salary Cost]]/Table1[[#This Row],[Net Sales Actual]]</f>
        <v>9.4989633393148878E-2</v>
      </c>
      <c r="S594" s="9" t="str">
        <f>IF(Table1[[#This Row],[Salary Ratio]] &lt; 0.15, "Efficient",
 IF(Table1[[#This Row],[Salary Ratio]] &lt;= 0.25, "Needs Attention",
 "Too High"))</f>
        <v>Efficient</v>
      </c>
      <c r="T594" s="9">
        <f>Table1[[#This Row],[Profit (EBIT)]]/Table1[[#This Row],[Net Sales Actual]]</f>
        <v>7.4874548947777937E-3</v>
      </c>
      <c r="U594" s="7" t="str">
        <f>IF(Table1[[#This Row],[Profit Ratio]] &gt; 0.15, "Healthy",
 IF(Table1[[#This Row],[Profit Ratio]] &gt;= 0.05, "Moderate",
 "Low"))</f>
        <v>Low</v>
      </c>
      <c r="V594" s="7">
        <f ca="1">DATEDIF(Table1[[#This Row],[Store Open Date]], TODAY(), "d")</f>
        <v>758</v>
      </c>
      <c r="W594" s="7">
        <f ca="1">INT(Table1[[#This Row],[Store Age (Days)]] / 30)</f>
        <v>25</v>
      </c>
      <c r="X594" s="7" t="str">
        <f ca="1">IF(Table1[[#This Row],[Store Age (Months)]] &lt; 12, "&lt;12",
 IF(Table1[[#This Row],[Store Age (Months)]] &lt; 24, "12–24",
 "&gt;24"))</f>
        <v>&gt;24</v>
      </c>
    </row>
    <row r="595" spans="1:24" x14ac:dyDescent="0.2">
      <c r="A595" s="4">
        <v>2</v>
      </c>
      <c r="B595" s="4" t="str">
        <f t="shared" si="9"/>
        <v>February</v>
      </c>
      <c r="C595" s="1" t="s">
        <v>161</v>
      </c>
      <c r="D595" s="1" t="s">
        <v>1081</v>
      </c>
      <c r="E595" s="1" t="s">
        <v>602</v>
      </c>
      <c r="F595" s="1" t="s">
        <v>898</v>
      </c>
      <c r="G595" s="1" t="s">
        <v>923</v>
      </c>
      <c r="H595" s="6">
        <v>45403</v>
      </c>
      <c r="I595" s="7">
        <v>139953650</v>
      </c>
      <c r="J595" s="7">
        <v>128593282</v>
      </c>
      <c r="K595" s="7">
        <v>21259557</v>
      </c>
      <c r="L595" s="7">
        <v>8793035</v>
      </c>
      <c r="M595" s="7">
        <f>Table1[[#This Row],[Profit (EBIT)]] * (1 - 11%)</f>
        <v>7825801.1500000004</v>
      </c>
      <c r="N595" s="9">
        <f>Table1[[#This Row],[Net Sales Actual]]/Table1[[#This Row],[Net Sales Target]]*100%</f>
        <v>0.91882764043667309</v>
      </c>
      <c r="O595" s="9" t="str">
        <f>IF(Table1[[#This Row],[% Achievement]]&gt;=100%, "Achieved",
 IF(Table1[[#This Row],[% Achievement]]&gt;=50%, "Almost Achieve",
 IF(Table1[[#This Row],[% Achievement]]&gt;=0, "Needs Improvement",
 "Bad")))</f>
        <v>Almost Achieve</v>
      </c>
      <c r="P595" s="7">
        <f>Table1[[#This Row],[Net Sales Actual]] - Table1[[#This Row],[Net Sales Target]]</f>
        <v>-11360368</v>
      </c>
      <c r="Q595" s="7" t="str">
        <f>IF(Table1[[#This Row],[Profit]] &gt; 0, "Profit", "Loss")</f>
        <v>Profit</v>
      </c>
      <c r="R595" s="9">
        <f>Table1[[#This Row],[Salary Cost]]/Table1[[#This Row],[Net Sales Actual]]</f>
        <v>0.16532400969437891</v>
      </c>
      <c r="S595" s="9" t="str">
        <f>IF(Table1[[#This Row],[Salary Ratio]] &lt; 0.15, "Efficient",
 IF(Table1[[#This Row],[Salary Ratio]] &lt;= 0.25, "Needs Attention",
 "Too High"))</f>
        <v>Needs Attention</v>
      </c>
      <c r="T595" s="9">
        <f>Table1[[#This Row],[Profit (EBIT)]]/Table1[[#This Row],[Net Sales Actual]]</f>
        <v>6.8378649827134833E-2</v>
      </c>
      <c r="U595" s="7" t="str">
        <f>IF(Table1[[#This Row],[Profit Ratio]] &gt; 0.15, "Healthy",
 IF(Table1[[#This Row],[Profit Ratio]] &gt;= 0.05, "Moderate",
 "Low"))</f>
        <v>Moderate</v>
      </c>
      <c r="V595" s="7">
        <f ca="1">DATEDIF(Table1[[#This Row],[Store Open Date]], TODAY(), "d")</f>
        <v>529</v>
      </c>
      <c r="W595" s="7">
        <f ca="1">INT(Table1[[#This Row],[Store Age (Days)]] / 30)</f>
        <v>17</v>
      </c>
      <c r="X595" s="7" t="str">
        <f ca="1">IF(Table1[[#This Row],[Store Age (Months)]] &lt; 12, "&lt;12",
 IF(Table1[[#This Row],[Store Age (Months)]] &lt; 24, "12–24",
 "&gt;24"))</f>
        <v>12–24</v>
      </c>
    </row>
    <row r="596" spans="1:24" x14ac:dyDescent="0.2">
      <c r="A596" s="4">
        <v>2</v>
      </c>
      <c r="B596" s="4" t="str">
        <f t="shared" si="9"/>
        <v>February</v>
      </c>
      <c r="C596" s="1" t="s">
        <v>162</v>
      </c>
      <c r="D596" s="1" t="s">
        <v>1082</v>
      </c>
      <c r="E596" s="1" t="s">
        <v>603</v>
      </c>
      <c r="F596" s="1" t="s">
        <v>900</v>
      </c>
      <c r="G596" s="1" t="s">
        <v>923</v>
      </c>
      <c r="H596" s="6">
        <v>45289</v>
      </c>
      <c r="I596" s="7">
        <v>141571845</v>
      </c>
      <c r="J596" s="7">
        <v>116176572</v>
      </c>
      <c r="K596" s="7">
        <v>11078301</v>
      </c>
      <c r="L596" s="7">
        <v>6877905</v>
      </c>
      <c r="M596" s="7">
        <f>Table1[[#This Row],[Profit (EBIT)]] * (1 - 11%)</f>
        <v>6121335.4500000002</v>
      </c>
      <c r="N596" s="9">
        <f>Table1[[#This Row],[Net Sales Actual]]/Table1[[#This Row],[Net Sales Target]]*100%</f>
        <v>0.82061918455608174</v>
      </c>
      <c r="O596" s="9" t="str">
        <f>IF(Table1[[#This Row],[% Achievement]]&gt;=100%, "Achieved",
 IF(Table1[[#This Row],[% Achievement]]&gt;=50%, "Almost Achieve",
 IF(Table1[[#This Row],[% Achievement]]&gt;=0, "Needs Improvement",
 "Bad")))</f>
        <v>Almost Achieve</v>
      </c>
      <c r="P596" s="7">
        <f>Table1[[#This Row],[Net Sales Actual]] - Table1[[#This Row],[Net Sales Target]]</f>
        <v>-25395273</v>
      </c>
      <c r="Q596" s="7" t="str">
        <f>IF(Table1[[#This Row],[Profit]] &gt; 0, "Profit", "Loss")</f>
        <v>Profit</v>
      </c>
      <c r="R596" s="9">
        <f>Table1[[#This Row],[Salary Cost]]/Table1[[#This Row],[Net Sales Actual]]</f>
        <v>9.5357444356337182E-2</v>
      </c>
      <c r="S596" s="9" t="str">
        <f>IF(Table1[[#This Row],[Salary Ratio]] &lt; 0.15, "Efficient",
 IF(Table1[[#This Row],[Salary Ratio]] &lt;= 0.25, "Needs Attention",
 "Too High"))</f>
        <v>Efficient</v>
      </c>
      <c r="T596" s="9">
        <f>Table1[[#This Row],[Profit (EBIT)]]/Table1[[#This Row],[Net Sales Actual]]</f>
        <v>5.9202168574917155E-2</v>
      </c>
      <c r="U596" s="7" t="str">
        <f>IF(Table1[[#This Row],[Profit Ratio]] &gt; 0.15, "Healthy",
 IF(Table1[[#This Row],[Profit Ratio]] &gt;= 0.05, "Moderate",
 "Low"))</f>
        <v>Moderate</v>
      </c>
      <c r="V596" s="7">
        <f ca="1">DATEDIF(Table1[[#This Row],[Store Open Date]], TODAY(), "d")</f>
        <v>643</v>
      </c>
      <c r="W596" s="7">
        <f ca="1">INT(Table1[[#This Row],[Store Age (Days)]] / 30)</f>
        <v>21</v>
      </c>
      <c r="X596" s="7" t="str">
        <f ca="1">IF(Table1[[#This Row],[Store Age (Months)]] &lt; 12, "&lt;12",
 IF(Table1[[#This Row],[Store Age (Months)]] &lt; 24, "12–24",
 "&gt;24"))</f>
        <v>12–24</v>
      </c>
    </row>
    <row r="597" spans="1:24" x14ac:dyDescent="0.2">
      <c r="A597" s="4">
        <v>2</v>
      </c>
      <c r="B597" s="4" t="str">
        <f t="shared" si="9"/>
        <v>February</v>
      </c>
      <c r="C597" s="1" t="s">
        <v>163</v>
      </c>
      <c r="D597" s="1" t="s">
        <v>1083</v>
      </c>
      <c r="E597" s="1" t="s">
        <v>604</v>
      </c>
      <c r="F597" s="1" t="s">
        <v>900</v>
      </c>
      <c r="G597" s="1" t="s">
        <v>923</v>
      </c>
      <c r="H597" s="6">
        <v>45216</v>
      </c>
      <c r="I597" s="7">
        <v>175999078</v>
      </c>
      <c r="J597" s="7">
        <v>161106858</v>
      </c>
      <c r="K597" s="7">
        <v>23867185</v>
      </c>
      <c r="L597" s="7">
        <v>22149301</v>
      </c>
      <c r="M597" s="7">
        <f>Table1[[#This Row],[Profit (EBIT)]] * (1 - 11%)</f>
        <v>19712877.890000001</v>
      </c>
      <c r="N597" s="9">
        <f>Table1[[#This Row],[Net Sales Actual]]/Table1[[#This Row],[Net Sales Target]]*100%</f>
        <v>0.91538467036742088</v>
      </c>
      <c r="O597" s="9" t="str">
        <f>IF(Table1[[#This Row],[% Achievement]]&gt;=100%, "Achieved",
 IF(Table1[[#This Row],[% Achievement]]&gt;=50%, "Almost Achieve",
 IF(Table1[[#This Row],[% Achievement]]&gt;=0, "Needs Improvement",
 "Bad")))</f>
        <v>Almost Achieve</v>
      </c>
      <c r="P597" s="7">
        <f>Table1[[#This Row],[Net Sales Actual]] - Table1[[#This Row],[Net Sales Target]]</f>
        <v>-14892220</v>
      </c>
      <c r="Q597" s="7" t="str">
        <f>IF(Table1[[#This Row],[Profit]] &gt; 0, "Profit", "Loss")</f>
        <v>Profit</v>
      </c>
      <c r="R597" s="9">
        <f>Table1[[#This Row],[Salary Cost]]/Table1[[#This Row],[Net Sales Actual]]</f>
        <v>0.14814505910108433</v>
      </c>
      <c r="S597" s="9" t="str">
        <f>IF(Table1[[#This Row],[Salary Ratio]] &lt; 0.15, "Efficient",
 IF(Table1[[#This Row],[Salary Ratio]] &lt;= 0.25, "Needs Attention",
 "Too High"))</f>
        <v>Efficient</v>
      </c>
      <c r="T597" s="9">
        <f>Table1[[#This Row],[Profit (EBIT)]]/Table1[[#This Row],[Net Sales Actual]]</f>
        <v>0.13748204933647207</v>
      </c>
      <c r="U597" s="7" t="str">
        <f>IF(Table1[[#This Row],[Profit Ratio]] &gt; 0.15, "Healthy",
 IF(Table1[[#This Row],[Profit Ratio]] &gt;= 0.05, "Moderate",
 "Low"))</f>
        <v>Moderate</v>
      </c>
      <c r="V597" s="7">
        <f ca="1">DATEDIF(Table1[[#This Row],[Store Open Date]], TODAY(), "d")</f>
        <v>716</v>
      </c>
      <c r="W597" s="7">
        <f ca="1">INT(Table1[[#This Row],[Store Age (Days)]] / 30)</f>
        <v>23</v>
      </c>
      <c r="X597" s="7" t="str">
        <f ca="1">IF(Table1[[#This Row],[Store Age (Months)]] &lt; 12, "&lt;12",
 IF(Table1[[#This Row],[Store Age (Months)]] &lt; 24, "12–24",
 "&gt;24"))</f>
        <v>12–24</v>
      </c>
    </row>
    <row r="598" spans="1:24" x14ac:dyDescent="0.2">
      <c r="A598" s="4">
        <v>2</v>
      </c>
      <c r="B598" s="4" t="str">
        <f t="shared" si="9"/>
        <v>February</v>
      </c>
      <c r="C598" s="1" t="s">
        <v>164</v>
      </c>
      <c r="D598" s="1" t="s">
        <v>1084</v>
      </c>
      <c r="E598" s="1" t="s">
        <v>605</v>
      </c>
      <c r="F598" s="1" t="s">
        <v>900</v>
      </c>
      <c r="G598" s="1" t="s">
        <v>923</v>
      </c>
      <c r="H598" s="6">
        <v>45237</v>
      </c>
      <c r="I598" s="7">
        <v>111033284</v>
      </c>
      <c r="J598" s="7">
        <v>102046447</v>
      </c>
      <c r="K598" s="7">
        <v>16112147</v>
      </c>
      <c r="L598" s="7">
        <v>-3901521</v>
      </c>
      <c r="M598" s="7">
        <f>Table1[[#This Row],[Profit (EBIT)]] * (1 - 11%)</f>
        <v>-3472353.69</v>
      </c>
      <c r="N598" s="9">
        <f>Table1[[#This Row],[Net Sales Actual]]/Table1[[#This Row],[Net Sales Target]]*100%</f>
        <v>0.91906177430544156</v>
      </c>
      <c r="O598" s="9" t="str">
        <f>IF(Table1[[#This Row],[% Achievement]]&gt;=100%, "Achieved",
 IF(Table1[[#This Row],[% Achievement]]&gt;=50%, "Almost Achieve",
 IF(Table1[[#This Row],[% Achievement]]&gt;=0, "Needs Improvement",
 "Bad")))</f>
        <v>Almost Achieve</v>
      </c>
      <c r="P598" s="7">
        <f>Table1[[#This Row],[Net Sales Actual]] - Table1[[#This Row],[Net Sales Target]]</f>
        <v>-8986837</v>
      </c>
      <c r="Q598" s="7" t="str">
        <f>IF(Table1[[#This Row],[Profit]] &gt; 0, "Profit", "Loss")</f>
        <v>Loss</v>
      </c>
      <c r="R598" s="9">
        <f>Table1[[#This Row],[Salary Cost]]/Table1[[#This Row],[Net Sales Actual]]</f>
        <v>0.1578903281169603</v>
      </c>
      <c r="S598" s="9" t="str">
        <f>IF(Table1[[#This Row],[Salary Ratio]] &lt; 0.15, "Efficient",
 IF(Table1[[#This Row],[Salary Ratio]] &lt;= 0.25, "Needs Attention",
 "Too High"))</f>
        <v>Needs Attention</v>
      </c>
      <c r="T598" s="9">
        <f>Table1[[#This Row],[Profit (EBIT)]]/Table1[[#This Row],[Net Sales Actual]]</f>
        <v>-3.8232796091372E-2</v>
      </c>
      <c r="U598" s="7" t="str">
        <f>IF(Table1[[#This Row],[Profit Ratio]] &gt; 0.15, "Healthy",
 IF(Table1[[#This Row],[Profit Ratio]] &gt;= 0.05, "Moderate",
 "Low"))</f>
        <v>Low</v>
      </c>
      <c r="V598" s="7">
        <f ca="1">DATEDIF(Table1[[#This Row],[Store Open Date]], TODAY(), "d")</f>
        <v>695</v>
      </c>
      <c r="W598" s="7">
        <f ca="1">INT(Table1[[#This Row],[Store Age (Days)]] / 30)</f>
        <v>23</v>
      </c>
      <c r="X598" s="7" t="str">
        <f ca="1">IF(Table1[[#This Row],[Store Age (Months)]] &lt; 12, "&lt;12",
 IF(Table1[[#This Row],[Store Age (Months)]] &lt; 24, "12–24",
 "&gt;24"))</f>
        <v>12–24</v>
      </c>
    </row>
    <row r="599" spans="1:24" x14ac:dyDescent="0.2">
      <c r="A599" s="4">
        <v>2</v>
      </c>
      <c r="B599" s="4" t="str">
        <f t="shared" si="9"/>
        <v>February</v>
      </c>
      <c r="C599" s="1" t="s">
        <v>165</v>
      </c>
      <c r="D599" s="1" t="s">
        <v>1085</v>
      </c>
      <c r="E599" s="1" t="s">
        <v>606</v>
      </c>
      <c r="F599" s="1" t="s">
        <v>900</v>
      </c>
      <c r="G599" s="1" t="s">
        <v>923</v>
      </c>
      <c r="H599" s="6">
        <v>45345</v>
      </c>
      <c r="I599" s="7">
        <v>145733646</v>
      </c>
      <c r="J599" s="7">
        <v>103059675</v>
      </c>
      <c r="K599" s="7">
        <v>15741201</v>
      </c>
      <c r="L599" s="7">
        <v>-7323409</v>
      </c>
      <c r="M599" s="7">
        <f>Table1[[#This Row],[Profit (EBIT)]] * (1 - 11%)</f>
        <v>-6517834.0099999998</v>
      </c>
      <c r="N599" s="9">
        <f>Table1[[#This Row],[Net Sales Actual]]/Table1[[#This Row],[Net Sales Target]]*100%</f>
        <v>0.70717832037222206</v>
      </c>
      <c r="O599" s="9" t="str">
        <f>IF(Table1[[#This Row],[% Achievement]]&gt;=100%, "Achieved",
 IF(Table1[[#This Row],[% Achievement]]&gt;=50%, "Almost Achieve",
 IF(Table1[[#This Row],[% Achievement]]&gt;=0, "Needs Improvement",
 "Bad")))</f>
        <v>Almost Achieve</v>
      </c>
      <c r="P599" s="7">
        <f>Table1[[#This Row],[Net Sales Actual]] - Table1[[#This Row],[Net Sales Target]]</f>
        <v>-42673971</v>
      </c>
      <c r="Q599" s="7" t="str">
        <f>IF(Table1[[#This Row],[Profit]] &gt; 0, "Profit", "Loss")</f>
        <v>Loss</v>
      </c>
      <c r="R599" s="9">
        <f>Table1[[#This Row],[Salary Cost]]/Table1[[#This Row],[Net Sales Actual]]</f>
        <v>0.15273870211603133</v>
      </c>
      <c r="S599" s="9" t="str">
        <f>IF(Table1[[#This Row],[Salary Ratio]] &lt; 0.15, "Efficient",
 IF(Table1[[#This Row],[Salary Ratio]] &lt;= 0.25, "Needs Attention",
 "Too High"))</f>
        <v>Needs Attention</v>
      </c>
      <c r="T599" s="9">
        <f>Table1[[#This Row],[Profit (EBIT)]]/Table1[[#This Row],[Net Sales Actual]]</f>
        <v>-7.1059888360796797E-2</v>
      </c>
      <c r="U599" s="7" t="str">
        <f>IF(Table1[[#This Row],[Profit Ratio]] &gt; 0.15, "Healthy",
 IF(Table1[[#This Row],[Profit Ratio]] &gt;= 0.05, "Moderate",
 "Low"))</f>
        <v>Low</v>
      </c>
      <c r="V599" s="7">
        <f ca="1">DATEDIF(Table1[[#This Row],[Store Open Date]], TODAY(), "d")</f>
        <v>587</v>
      </c>
      <c r="W599" s="7">
        <f ca="1">INT(Table1[[#This Row],[Store Age (Days)]] / 30)</f>
        <v>19</v>
      </c>
      <c r="X599" s="7" t="str">
        <f ca="1">IF(Table1[[#This Row],[Store Age (Months)]] &lt; 12, "&lt;12",
 IF(Table1[[#This Row],[Store Age (Months)]] &lt; 24, "12–24",
 "&gt;24"))</f>
        <v>12–24</v>
      </c>
    </row>
    <row r="600" spans="1:24" x14ac:dyDescent="0.2">
      <c r="A600" s="4">
        <v>2</v>
      </c>
      <c r="B600" s="4" t="str">
        <f t="shared" si="9"/>
        <v>February</v>
      </c>
      <c r="C600" s="1" t="s">
        <v>166</v>
      </c>
      <c r="D600" s="1" t="s">
        <v>1086</v>
      </c>
      <c r="E600" s="1" t="s">
        <v>607</v>
      </c>
      <c r="F600" s="1" t="s">
        <v>900</v>
      </c>
      <c r="G600" s="1" t="s">
        <v>923</v>
      </c>
      <c r="H600" s="6">
        <v>45323</v>
      </c>
      <c r="I600" s="7">
        <v>209234257</v>
      </c>
      <c r="J600" s="7">
        <v>191043433</v>
      </c>
      <c r="K600" s="7">
        <v>23401734</v>
      </c>
      <c r="L600" s="7">
        <v>20042011</v>
      </c>
      <c r="M600" s="7">
        <f>Table1[[#This Row],[Profit (EBIT)]] * (1 - 11%)</f>
        <v>17837389.789999999</v>
      </c>
      <c r="N600" s="9">
        <f>Table1[[#This Row],[Net Sales Actual]]/Table1[[#This Row],[Net Sales Target]]*100%</f>
        <v>0.91306001100957379</v>
      </c>
      <c r="O600" s="9" t="str">
        <f>IF(Table1[[#This Row],[% Achievement]]&gt;=100%, "Achieved",
 IF(Table1[[#This Row],[% Achievement]]&gt;=50%, "Almost Achieve",
 IF(Table1[[#This Row],[% Achievement]]&gt;=0, "Needs Improvement",
 "Bad")))</f>
        <v>Almost Achieve</v>
      </c>
      <c r="P600" s="7">
        <f>Table1[[#This Row],[Net Sales Actual]] - Table1[[#This Row],[Net Sales Target]]</f>
        <v>-18190824</v>
      </c>
      <c r="Q600" s="7" t="str">
        <f>IF(Table1[[#This Row],[Profit]] &gt; 0, "Profit", "Loss")</f>
        <v>Profit</v>
      </c>
      <c r="R600" s="9">
        <f>Table1[[#This Row],[Salary Cost]]/Table1[[#This Row],[Net Sales Actual]]</f>
        <v>0.12249431258911685</v>
      </c>
      <c r="S600" s="9" t="str">
        <f>IF(Table1[[#This Row],[Salary Ratio]] &lt; 0.15, "Efficient",
 IF(Table1[[#This Row],[Salary Ratio]] &lt;= 0.25, "Needs Attention",
 "Too High"))</f>
        <v>Efficient</v>
      </c>
      <c r="T600" s="9">
        <f>Table1[[#This Row],[Profit (EBIT)]]/Table1[[#This Row],[Net Sales Actual]]</f>
        <v>0.10490813887332102</v>
      </c>
      <c r="U600" s="7" t="str">
        <f>IF(Table1[[#This Row],[Profit Ratio]] &gt; 0.15, "Healthy",
 IF(Table1[[#This Row],[Profit Ratio]] &gt;= 0.05, "Moderate",
 "Low"))</f>
        <v>Moderate</v>
      </c>
      <c r="V600" s="7">
        <f ca="1">DATEDIF(Table1[[#This Row],[Store Open Date]], TODAY(), "d")</f>
        <v>609</v>
      </c>
      <c r="W600" s="7">
        <f ca="1">INT(Table1[[#This Row],[Store Age (Days)]] / 30)</f>
        <v>20</v>
      </c>
      <c r="X600" s="7" t="str">
        <f ca="1">IF(Table1[[#This Row],[Store Age (Months)]] &lt; 12, "&lt;12",
 IF(Table1[[#This Row],[Store Age (Months)]] &lt; 24, "12–24",
 "&gt;24"))</f>
        <v>12–24</v>
      </c>
    </row>
    <row r="601" spans="1:24" x14ac:dyDescent="0.2">
      <c r="A601" s="4">
        <v>2</v>
      </c>
      <c r="B601" s="4" t="str">
        <f t="shared" si="9"/>
        <v>February</v>
      </c>
      <c r="C601" s="1" t="s">
        <v>167</v>
      </c>
      <c r="D601" s="1" t="s">
        <v>1087</v>
      </c>
      <c r="E601" s="1" t="s">
        <v>608</v>
      </c>
      <c r="F601" s="1" t="s">
        <v>900</v>
      </c>
      <c r="G601" s="1" t="s">
        <v>923</v>
      </c>
      <c r="H601" s="6">
        <v>45221</v>
      </c>
      <c r="I601" s="7">
        <v>132107222</v>
      </c>
      <c r="J601" s="7">
        <v>138469326</v>
      </c>
      <c r="K601" s="7">
        <v>17573252</v>
      </c>
      <c r="L601" s="7">
        <v>-8407393</v>
      </c>
      <c r="M601" s="7">
        <f>Table1[[#This Row],[Profit (EBIT)]] * (1 - 11%)</f>
        <v>-7482579.7700000005</v>
      </c>
      <c r="N601" s="9">
        <f>Table1[[#This Row],[Net Sales Actual]]/Table1[[#This Row],[Net Sales Target]]*100%</f>
        <v>1.0481586388971225</v>
      </c>
      <c r="O601" s="9" t="str">
        <f>IF(Table1[[#This Row],[% Achievement]]&gt;=100%, "Achieved",
 IF(Table1[[#This Row],[% Achievement]]&gt;=50%, "Almost Achieve",
 IF(Table1[[#This Row],[% Achievement]]&gt;=0, "Needs Improvement",
 "Bad")))</f>
        <v>Achieved</v>
      </c>
      <c r="P601" s="7">
        <f>Table1[[#This Row],[Net Sales Actual]] - Table1[[#This Row],[Net Sales Target]]</f>
        <v>6362104</v>
      </c>
      <c r="Q601" s="7" t="str">
        <f>IF(Table1[[#This Row],[Profit]] &gt; 0, "Profit", "Loss")</f>
        <v>Loss</v>
      </c>
      <c r="R601" s="9">
        <f>Table1[[#This Row],[Salary Cost]]/Table1[[#This Row],[Net Sales Actual]]</f>
        <v>0.12691079322506416</v>
      </c>
      <c r="S601" s="9" t="str">
        <f>IF(Table1[[#This Row],[Salary Ratio]] &lt; 0.15, "Efficient",
 IF(Table1[[#This Row],[Salary Ratio]] &lt;= 0.25, "Needs Attention",
 "Too High"))</f>
        <v>Efficient</v>
      </c>
      <c r="T601" s="9">
        <f>Table1[[#This Row],[Profit (EBIT)]]/Table1[[#This Row],[Net Sales Actual]]</f>
        <v>-6.0716645649015438E-2</v>
      </c>
      <c r="U601" s="7" t="str">
        <f>IF(Table1[[#This Row],[Profit Ratio]] &gt; 0.15, "Healthy",
 IF(Table1[[#This Row],[Profit Ratio]] &gt;= 0.05, "Moderate",
 "Low"))</f>
        <v>Low</v>
      </c>
      <c r="V601" s="7">
        <f ca="1">DATEDIF(Table1[[#This Row],[Store Open Date]], TODAY(), "d")</f>
        <v>711</v>
      </c>
      <c r="W601" s="7">
        <f ca="1">INT(Table1[[#This Row],[Store Age (Days)]] / 30)</f>
        <v>23</v>
      </c>
      <c r="X601" s="7" t="str">
        <f ca="1">IF(Table1[[#This Row],[Store Age (Months)]] &lt; 12, "&lt;12",
 IF(Table1[[#This Row],[Store Age (Months)]] &lt; 24, "12–24",
 "&gt;24"))</f>
        <v>12–24</v>
      </c>
    </row>
    <row r="602" spans="1:24" x14ac:dyDescent="0.2">
      <c r="A602" s="4">
        <v>2</v>
      </c>
      <c r="B602" s="4" t="str">
        <f t="shared" si="9"/>
        <v>February</v>
      </c>
      <c r="C602" s="1" t="s">
        <v>168</v>
      </c>
      <c r="D602" s="1" t="s">
        <v>1088</v>
      </c>
      <c r="E602" s="1" t="s">
        <v>609</v>
      </c>
      <c r="F602" s="1" t="s">
        <v>898</v>
      </c>
      <c r="G602" s="1" t="s">
        <v>923</v>
      </c>
      <c r="H602" s="6">
        <v>45222</v>
      </c>
      <c r="I602" s="7">
        <v>114851219</v>
      </c>
      <c r="J602" s="7">
        <v>84389246</v>
      </c>
      <c r="K602" s="7">
        <v>14201989</v>
      </c>
      <c r="L602" s="7">
        <v>2269535</v>
      </c>
      <c r="M602" s="7">
        <f>Table1[[#This Row],[Profit (EBIT)]] * (1 - 11%)</f>
        <v>2019886.1500000001</v>
      </c>
      <c r="N602" s="9">
        <f>Table1[[#This Row],[Net Sales Actual]]/Table1[[#This Row],[Net Sales Target]]*100%</f>
        <v>0.73477013770310962</v>
      </c>
      <c r="O602" s="9" t="str">
        <f>IF(Table1[[#This Row],[% Achievement]]&gt;=100%, "Achieved",
 IF(Table1[[#This Row],[% Achievement]]&gt;=50%, "Almost Achieve",
 IF(Table1[[#This Row],[% Achievement]]&gt;=0, "Needs Improvement",
 "Bad")))</f>
        <v>Almost Achieve</v>
      </c>
      <c r="P602" s="7">
        <f>Table1[[#This Row],[Net Sales Actual]] - Table1[[#This Row],[Net Sales Target]]</f>
        <v>-30461973</v>
      </c>
      <c r="Q602" s="7" t="str">
        <f>IF(Table1[[#This Row],[Profit]] &gt; 0, "Profit", "Loss")</f>
        <v>Profit</v>
      </c>
      <c r="R602" s="9">
        <f>Table1[[#This Row],[Salary Cost]]/Table1[[#This Row],[Net Sales Actual]]</f>
        <v>0.16829145505103812</v>
      </c>
      <c r="S602" s="9" t="str">
        <f>IF(Table1[[#This Row],[Salary Ratio]] &lt; 0.15, "Efficient",
 IF(Table1[[#This Row],[Salary Ratio]] &lt;= 0.25, "Needs Attention",
 "Too High"))</f>
        <v>Needs Attention</v>
      </c>
      <c r="T602" s="9">
        <f>Table1[[#This Row],[Profit (EBIT)]]/Table1[[#This Row],[Net Sales Actual]]</f>
        <v>2.6893651828575407E-2</v>
      </c>
      <c r="U602" s="7" t="str">
        <f>IF(Table1[[#This Row],[Profit Ratio]] &gt; 0.15, "Healthy",
 IF(Table1[[#This Row],[Profit Ratio]] &gt;= 0.05, "Moderate",
 "Low"))</f>
        <v>Low</v>
      </c>
      <c r="V602" s="7">
        <f ca="1">DATEDIF(Table1[[#This Row],[Store Open Date]], TODAY(), "d")</f>
        <v>710</v>
      </c>
      <c r="W602" s="7">
        <f ca="1">INT(Table1[[#This Row],[Store Age (Days)]] / 30)</f>
        <v>23</v>
      </c>
      <c r="X602" s="7" t="str">
        <f ca="1">IF(Table1[[#This Row],[Store Age (Months)]] &lt; 12, "&lt;12",
 IF(Table1[[#This Row],[Store Age (Months)]] &lt; 24, "12–24",
 "&gt;24"))</f>
        <v>12–24</v>
      </c>
    </row>
    <row r="603" spans="1:24" x14ac:dyDescent="0.2">
      <c r="A603" s="4">
        <v>2</v>
      </c>
      <c r="B603" s="4" t="str">
        <f t="shared" si="9"/>
        <v>February</v>
      </c>
      <c r="C603" s="1" t="s">
        <v>169</v>
      </c>
      <c r="D603" s="1" t="s">
        <v>1089</v>
      </c>
      <c r="E603" s="1" t="s">
        <v>610</v>
      </c>
      <c r="F603" s="1" t="s">
        <v>900</v>
      </c>
      <c r="G603" s="1" t="s">
        <v>923</v>
      </c>
      <c r="H603" s="6">
        <v>45230</v>
      </c>
      <c r="I603" s="7">
        <v>136837291</v>
      </c>
      <c r="J603" s="7">
        <v>160586822</v>
      </c>
      <c r="K603" s="7">
        <v>22735149</v>
      </c>
      <c r="L603" s="7">
        <v>-10396788</v>
      </c>
      <c r="M603" s="7">
        <f>Table1[[#This Row],[Profit (EBIT)]] * (1 - 11%)</f>
        <v>-9253141.3200000003</v>
      </c>
      <c r="N603" s="9">
        <f>Table1[[#This Row],[Net Sales Actual]]/Table1[[#This Row],[Net Sales Target]]*100%</f>
        <v>1.1735603710541156</v>
      </c>
      <c r="O603" s="9" t="str">
        <f>IF(Table1[[#This Row],[% Achievement]]&gt;=100%, "Achieved",
 IF(Table1[[#This Row],[% Achievement]]&gt;=50%, "Almost Achieve",
 IF(Table1[[#This Row],[% Achievement]]&gt;=0, "Needs Improvement",
 "Bad")))</f>
        <v>Achieved</v>
      </c>
      <c r="P603" s="7">
        <f>Table1[[#This Row],[Net Sales Actual]] - Table1[[#This Row],[Net Sales Target]]</f>
        <v>23749531</v>
      </c>
      <c r="Q603" s="7" t="str">
        <f>IF(Table1[[#This Row],[Profit]] &gt; 0, "Profit", "Loss")</f>
        <v>Loss</v>
      </c>
      <c r="R603" s="9">
        <f>Table1[[#This Row],[Salary Cost]]/Table1[[#This Row],[Net Sales Actual]]</f>
        <v>0.14157543387962432</v>
      </c>
      <c r="S603" s="9" t="str">
        <f>IF(Table1[[#This Row],[Salary Ratio]] &lt; 0.15, "Efficient",
 IF(Table1[[#This Row],[Salary Ratio]] &lt;= 0.25, "Needs Attention",
 "Too High"))</f>
        <v>Efficient</v>
      </c>
      <c r="T603" s="9">
        <f>Table1[[#This Row],[Profit (EBIT)]]/Table1[[#This Row],[Net Sales Actual]]</f>
        <v>-6.4742473077896767E-2</v>
      </c>
      <c r="U603" s="7" t="str">
        <f>IF(Table1[[#This Row],[Profit Ratio]] &gt; 0.15, "Healthy",
 IF(Table1[[#This Row],[Profit Ratio]] &gt;= 0.05, "Moderate",
 "Low"))</f>
        <v>Low</v>
      </c>
      <c r="V603" s="7">
        <f ca="1">DATEDIF(Table1[[#This Row],[Store Open Date]], TODAY(), "d")</f>
        <v>702</v>
      </c>
      <c r="W603" s="7">
        <f ca="1">INT(Table1[[#This Row],[Store Age (Days)]] / 30)</f>
        <v>23</v>
      </c>
      <c r="X603" s="7" t="str">
        <f ca="1">IF(Table1[[#This Row],[Store Age (Months)]] &lt; 12, "&lt;12",
 IF(Table1[[#This Row],[Store Age (Months)]] &lt; 24, "12–24",
 "&gt;24"))</f>
        <v>12–24</v>
      </c>
    </row>
    <row r="604" spans="1:24" x14ac:dyDescent="0.2">
      <c r="A604" s="4">
        <v>2</v>
      </c>
      <c r="B604" s="4" t="str">
        <f t="shared" si="9"/>
        <v>February</v>
      </c>
      <c r="C604" s="1" t="s">
        <v>170</v>
      </c>
      <c r="D604" s="1" t="s">
        <v>1090</v>
      </c>
      <c r="E604" s="1" t="s">
        <v>611</v>
      </c>
      <c r="F604" s="1" t="s">
        <v>898</v>
      </c>
      <c r="G604" s="1" t="s">
        <v>923</v>
      </c>
      <c r="H604" s="6">
        <v>45231</v>
      </c>
      <c r="I604" s="7">
        <v>157101946</v>
      </c>
      <c r="J604" s="7">
        <v>115272591</v>
      </c>
      <c r="K604" s="7">
        <v>15647683</v>
      </c>
      <c r="L604" s="7">
        <v>5639197</v>
      </c>
      <c r="M604" s="7">
        <f>Table1[[#This Row],[Profit (EBIT)]] * (1 - 11%)</f>
        <v>5018885.33</v>
      </c>
      <c r="N604" s="9">
        <f>Table1[[#This Row],[Net Sales Actual]]/Table1[[#This Row],[Net Sales Target]]*100%</f>
        <v>0.73374387736737523</v>
      </c>
      <c r="O604" s="9" t="str">
        <f>IF(Table1[[#This Row],[% Achievement]]&gt;=100%, "Achieved",
 IF(Table1[[#This Row],[% Achievement]]&gt;=50%, "Almost Achieve",
 IF(Table1[[#This Row],[% Achievement]]&gt;=0, "Needs Improvement",
 "Bad")))</f>
        <v>Almost Achieve</v>
      </c>
      <c r="P604" s="7">
        <f>Table1[[#This Row],[Net Sales Actual]] - Table1[[#This Row],[Net Sales Target]]</f>
        <v>-41829355</v>
      </c>
      <c r="Q604" s="7" t="str">
        <f>IF(Table1[[#This Row],[Profit]] &gt; 0, "Profit", "Loss")</f>
        <v>Profit</v>
      </c>
      <c r="R604" s="9">
        <f>Table1[[#This Row],[Salary Cost]]/Table1[[#This Row],[Net Sales Actual]]</f>
        <v>0.13574504454402347</v>
      </c>
      <c r="S604" s="9" t="str">
        <f>IF(Table1[[#This Row],[Salary Ratio]] &lt; 0.15, "Efficient",
 IF(Table1[[#This Row],[Salary Ratio]] &lt;= 0.25, "Needs Attention",
 "Too High"))</f>
        <v>Efficient</v>
      </c>
      <c r="T604" s="9">
        <f>Table1[[#This Row],[Profit (EBIT)]]/Table1[[#This Row],[Net Sales Actual]]</f>
        <v>4.8920536539340906E-2</v>
      </c>
      <c r="U604" s="7" t="str">
        <f>IF(Table1[[#This Row],[Profit Ratio]] &gt; 0.15, "Healthy",
 IF(Table1[[#This Row],[Profit Ratio]] &gt;= 0.05, "Moderate",
 "Low"))</f>
        <v>Low</v>
      </c>
      <c r="V604" s="7">
        <f ca="1">DATEDIF(Table1[[#This Row],[Store Open Date]], TODAY(), "d")</f>
        <v>701</v>
      </c>
      <c r="W604" s="7">
        <f ca="1">INT(Table1[[#This Row],[Store Age (Days)]] / 30)</f>
        <v>23</v>
      </c>
      <c r="X604" s="7" t="str">
        <f ca="1">IF(Table1[[#This Row],[Store Age (Months)]] &lt; 12, "&lt;12",
 IF(Table1[[#This Row],[Store Age (Months)]] &lt; 24, "12–24",
 "&gt;24"))</f>
        <v>12–24</v>
      </c>
    </row>
    <row r="605" spans="1:24" x14ac:dyDescent="0.2">
      <c r="A605" s="4">
        <v>2</v>
      </c>
      <c r="B605" s="4" t="str">
        <f t="shared" si="9"/>
        <v>February</v>
      </c>
      <c r="C605" s="1" t="s">
        <v>171</v>
      </c>
      <c r="D605" s="1" t="s">
        <v>1091</v>
      </c>
      <c r="E605" s="1" t="s">
        <v>612</v>
      </c>
      <c r="F605" s="1" t="s">
        <v>901</v>
      </c>
      <c r="G605" s="1" t="s">
        <v>924</v>
      </c>
      <c r="H605" s="6">
        <v>45148</v>
      </c>
      <c r="I605" s="7">
        <v>147644994</v>
      </c>
      <c r="J605" s="7">
        <v>163749885</v>
      </c>
      <c r="K605" s="7">
        <v>14818375</v>
      </c>
      <c r="L605" s="7">
        <v>17103665</v>
      </c>
      <c r="M605" s="7">
        <f>Table1[[#This Row],[Profit (EBIT)]] * (1 - 11%)</f>
        <v>15222261.85</v>
      </c>
      <c r="N605" s="9">
        <f>Table1[[#This Row],[Net Sales Actual]]/Table1[[#This Row],[Net Sales Target]]*100%</f>
        <v>1.1090784764432988</v>
      </c>
      <c r="O605" s="9" t="str">
        <f>IF(Table1[[#This Row],[% Achievement]]&gt;=100%, "Achieved",
 IF(Table1[[#This Row],[% Achievement]]&gt;=50%, "Almost Achieve",
 IF(Table1[[#This Row],[% Achievement]]&gt;=0, "Needs Improvement",
 "Bad")))</f>
        <v>Achieved</v>
      </c>
      <c r="P605" s="7">
        <f>Table1[[#This Row],[Net Sales Actual]] - Table1[[#This Row],[Net Sales Target]]</f>
        <v>16104891</v>
      </c>
      <c r="Q605" s="7" t="str">
        <f>IF(Table1[[#This Row],[Profit]] &gt; 0, "Profit", "Loss")</f>
        <v>Profit</v>
      </c>
      <c r="R605" s="9">
        <f>Table1[[#This Row],[Salary Cost]]/Table1[[#This Row],[Net Sales Actual]]</f>
        <v>9.0493956682778737E-2</v>
      </c>
      <c r="S605" s="9" t="str">
        <f>IF(Table1[[#This Row],[Salary Ratio]] &lt; 0.15, "Efficient",
 IF(Table1[[#This Row],[Salary Ratio]] &lt;= 0.25, "Needs Attention",
 "Too High"))</f>
        <v>Efficient</v>
      </c>
      <c r="T605" s="9">
        <f>Table1[[#This Row],[Profit (EBIT)]]/Table1[[#This Row],[Net Sales Actual]]</f>
        <v>0.10444993594957334</v>
      </c>
      <c r="U605" s="7" t="str">
        <f>IF(Table1[[#This Row],[Profit Ratio]] &gt; 0.15, "Healthy",
 IF(Table1[[#This Row],[Profit Ratio]] &gt;= 0.05, "Moderate",
 "Low"))</f>
        <v>Moderate</v>
      </c>
      <c r="V605" s="7">
        <f ca="1">DATEDIF(Table1[[#This Row],[Store Open Date]], TODAY(), "d")</f>
        <v>784</v>
      </c>
      <c r="W605" s="7">
        <f ca="1">INT(Table1[[#This Row],[Store Age (Days)]] / 30)</f>
        <v>26</v>
      </c>
      <c r="X605" s="7" t="str">
        <f ca="1">IF(Table1[[#This Row],[Store Age (Months)]] &lt; 12, "&lt;12",
 IF(Table1[[#This Row],[Store Age (Months)]] &lt; 24, "12–24",
 "&gt;24"))</f>
        <v>&gt;24</v>
      </c>
    </row>
    <row r="606" spans="1:24" x14ac:dyDescent="0.2">
      <c r="A606" s="4">
        <v>2</v>
      </c>
      <c r="B606" s="4" t="str">
        <f t="shared" si="9"/>
        <v>February</v>
      </c>
      <c r="C606" s="1" t="s">
        <v>172</v>
      </c>
      <c r="D606" s="1" t="s">
        <v>1092</v>
      </c>
      <c r="E606" s="1" t="s">
        <v>613</v>
      </c>
      <c r="F606" s="1" t="s">
        <v>901</v>
      </c>
      <c r="G606" s="1" t="s">
        <v>924</v>
      </c>
      <c r="H606" s="6">
        <v>45170</v>
      </c>
      <c r="I606" s="7">
        <v>181890790</v>
      </c>
      <c r="J606" s="7">
        <v>150651168</v>
      </c>
      <c r="K606" s="7">
        <v>25006887</v>
      </c>
      <c r="L606" s="7">
        <v>8779157</v>
      </c>
      <c r="M606" s="7">
        <f>Table1[[#This Row],[Profit (EBIT)]] * (1 - 11%)</f>
        <v>7813449.7300000004</v>
      </c>
      <c r="N606" s="9">
        <f>Table1[[#This Row],[Net Sales Actual]]/Table1[[#This Row],[Net Sales Target]]*100%</f>
        <v>0.82825066623769128</v>
      </c>
      <c r="O606" s="9" t="str">
        <f>IF(Table1[[#This Row],[% Achievement]]&gt;=100%, "Achieved",
 IF(Table1[[#This Row],[% Achievement]]&gt;=50%, "Almost Achieve",
 IF(Table1[[#This Row],[% Achievement]]&gt;=0, "Needs Improvement",
 "Bad")))</f>
        <v>Almost Achieve</v>
      </c>
      <c r="P606" s="7">
        <f>Table1[[#This Row],[Net Sales Actual]] - Table1[[#This Row],[Net Sales Target]]</f>
        <v>-31239622</v>
      </c>
      <c r="Q606" s="7" t="str">
        <f>IF(Table1[[#This Row],[Profit]] &gt; 0, "Profit", "Loss")</f>
        <v>Profit</v>
      </c>
      <c r="R606" s="9">
        <f>Table1[[#This Row],[Salary Cost]]/Table1[[#This Row],[Net Sales Actual]]</f>
        <v>0.16599198885733166</v>
      </c>
      <c r="S606" s="9" t="str">
        <f>IF(Table1[[#This Row],[Salary Ratio]] &lt; 0.15, "Efficient",
 IF(Table1[[#This Row],[Salary Ratio]] &lt;= 0.25, "Needs Attention",
 "Too High"))</f>
        <v>Needs Attention</v>
      </c>
      <c r="T606" s="9">
        <f>Table1[[#This Row],[Profit (EBIT)]]/Table1[[#This Row],[Net Sales Actual]]</f>
        <v>5.8274735712636493E-2</v>
      </c>
      <c r="U606" s="7" t="str">
        <f>IF(Table1[[#This Row],[Profit Ratio]] &gt; 0.15, "Healthy",
 IF(Table1[[#This Row],[Profit Ratio]] &gt;= 0.05, "Moderate",
 "Low"))</f>
        <v>Moderate</v>
      </c>
      <c r="V606" s="7">
        <f ca="1">DATEDIF(Table1[[#This Row],[Store Open Date]], TODAY(), "d")</f>
        <v>762</v>
      </c>
      <c r="W606" s="7">
        <f ca="1">INT(Table1[[#This Row],[Store Age (Days)]] / 30)</f>
        <v>25</v>
      </c>
      <c r="X606" s="7" t="str">
        <f ca="1">IF(Table1[[#This Row],[Store Age (Months)]] &lt; 12, "&lt;12",
 IF(Table1[[#This Row],[Store Age (Months)]] &lt; 24, "12–24",
 "&gt;24"))</f>
        <v>&gt;24</v>
      </c>
    </row>
    <row r="607" spans="1:24" x14ac:dyDescent="0.2">
      <c r="A607" s="4">
        <v>2</v>
      </c>
      <c r="B607" s="4" t="str">
        <f t="shared" si="9"/>
        <v>February</v>
      </c>
      <c r="C607" s="1" t="s">
        <v>173</v>
      </c>
      <c r="D607" s="1" t="s">
        <v>1093</v>
      </c>
      <c r="E607" s="1" t="s">
        <v>614</v>
      </c>
      <c r="F607" s="1" t="s">
        <v>901</v>
      </c>
      <c r="G607" s="1" t="s">
        <v>924</v>
      </c>
      <c r="H607" s="6">
        <v>45227</v>
      </c>
      <c r="I607" s="7">
        <v>110529123</v>
      </c>
      <c r="J607" s="7">
        <v>95453972</v>
      </c>
      <c r="K607" s="7">
        <v>11239684</v>
      </c>
      <c r="L607" s="7">
        <v>11813403</v>
      </c>
      <c r="M607" s="7">
        <f>Table1[[#This Row],[Profit (EBIT)]] * (1 - 11%)</f>
        <v>10513928.67</v>
      </c>
      <c r="N607" s="9">
        <f>Table1[[#This Row],[Net Sales Actual]]/Table1[[#This Row],[Net Sales Target]]*100%</f>
        <v>0.86360924079710644</v>
      </c>
      <c r="O607" s="9" t="str">
        <f>IF(Table1[[#This Row],[% Achievement]]&gt;=100%, "Achieved",
 IF(Table1[[#This Row],[% Achievement]]&gt;=50%, "Almost Achieve",
 IF(Table1[[#This Row],[% Achievement]]&gt;=0, "Needs Improvement",
 "Bad")))</f>
        <v>Almost Achieve</v>
      </c>
      <c r="P607" s="7">
        <f>Table1[[#This Row],[Net Sales Actual]] - Table1[[#This Row],[Net Sales Target]]</f>
        <v>-15075151</v>
      </c>
      <c r="Q607" s="7" t="str">
        <f>IF(Table1[[#This Row],[Profit]] &gt; 0, "Profit", "Loss")</f>
        <v>Profit</v>
      </c>
      <c r="R607" s="9">
        <f>Table1[[#This Row],[Salary Cost]]/Table1[[#This Row],[Net Sales Actual]]</f>
        <v>0.11774977787199888</v>
      </c>
      <c r="S607" s="9" t="str">
        <f>IF(Table1[[#This Row],[Salary Ratio]] &lt; 0.15, "Efficient",
 IF(Table1[[#This Row],[Salary Ratio]] &lt;= 0.25, "Needs Attention",
 "Too High"))</f>
        <v>Efficient</v>
      </c>
      <c r="T607" s="9">
        <f>Table1[[#This Row],[Profit (EBIT)]]/Table1[[#This Row],[Net Sales Actual]]</f>
        <v>0.12376020350415591</v>
      </c>
      <c r="U607" s="7" t="str">
        <f>IF(Table1[[#This Row],[Profit Ratio]] &gt; 0.15, "Healthy",
 IF(Table1[[#This Row],[Profit Ratio]] &gt;= 0.05, "Moderate",
 "Low"))</f>
        <v>Moderate</v>
      </c>
      <c r="V607" s="7">
        <f ca="1">DATEDIF(Table1[[#This Row],[Store Open Date]], TODAY(), "d")</f>
        <v>705</v>
      </c>
      <c r="W607" s="7">
        <f ca="1">INT(Table1[[#This Row],[Store Age (Days)]] / 30)</f>
        <v>23</v>
      </c>
      <c r="X607" s="7" t="str">
        <f ca="1">IF(Table1[[#This Row],[Store Age (Months)]] &lt; 12, "&lt;12",
 IF(Table1[[#This Row],[Store Age (Months)]] &lt; 24, "12–24",
 "&gt;24"))</f>
        <v>12–24</v>
      </c>
    </row>
    <row r="608" spans="1:24" x14ac:dyDescent="0.2">
      <c r="A608" s="4">
        <v>2</v>
      </c>
      <c r="B608" s="4" t="str">
        <f t="shared" si="9"/>
        <v>February</v>
      </c>
      <c r="C608" s="1" t="s">
        <v>174</v>
      </c>
      <c r="D608" s="1" t="s">
        <v>1094</v>
      </c>
      <c r="E608" s="1" t="s">
        <v>615</v>
      </c>
      <c r="F608" s="1" t="s">
        <v>901</v>
      </c>
      <c r="G608" s="1" t="s">
        <v>924</v>
      </c>
      <c r="H608" s="6">
        <v>45219</v>
      </c>
      <c r="I608" s="7">
        <v>128916524</v>
      </c>
      <c r="J608" s="7">
        <v>123863769</v>
      </c>
      <c r="K608" s="7">
        <v>17753530</v>
      </c>
      <c r="L608" s="7">
        <v>13099709</v>
      </c>
      <c r="M608" s="7">
        <f>Table1[[#This Row],[Profit (EBIT)]] * (1 - 11%)</f>
        <v>11658741.01</v>
      </c>
      <c r="N608" s="9">
        <f>Table1[[#This Row],[Net Sales Actual]]/Table1[[#This Row],[Net Sales Target]]*100%</f>
        <v>0.96080599411755785</v>
      </c>
      <c r="O608" s="9" t="str">
        <f>IF(Table1[[#This Row],[% Achievement]]&gt;=100%, "Achieved",
 IF(Table1[[#This Row],[% Achievement]]&gt;=50%, "Almost Achieve",
 IF(Table1[[#This Row],[% Achievement]]&gt;=0, "Needs Improvement",
 "Bad")))</f>
        <v>Almost Achieve</v>
      </c>
      <c r="P608" s="7">
        <f>Table1[[#This Row],[Net Sales Actual]] - Table1[[#This Row],[Net Sales Target]]</f>
        <v>-5052755</v>
      </c>
      <c r="Q608" s="7" t="str">
        <f>IF(Table1[[#This Row],[Profit]] &gt; 0, "Profit", "Loss")</f>
        <v>Profit</v>
      </c>
      <c r="R608" s="9">
        <f>Table1[[#This Row],[Salary Cost]]/Table1[[#This Row],[Net Sales Actual]]</f>
        <v>0.14333109789352527</v>
      </c>
      <c r="S608" s="9" t="str">
        <f>IF(Table1[[#This Row],[Salary Ratio]] &lt; 0.15, "Efficient",
 IF(Table1[[#This Row],[Salary Ratio]] &lt;= 0.25, "Needs Attention",
 "Too High"))</f>
        <v>Efficient</v>
      </c>
      <c r="T608" s="9">
        <f>Table1[[#This Row],[Profit (EBIT)]]/Table1[[#This Row],[Net Sales Actual]]</f>
        <v>0.10575900528265049</v>
      </c>
      <c r="U608" s="7" t="str">
        <f>IF(Table1[[#This Row],[Profit Ratio]] &gt; 0.15, "Healthy",
 IF(Table1[[#This Row],[Profit Ratio]] &gt;= 0.05, "Moderate",
 "Low"))</f>
        <v>Moderate</v>
      </c>
      <c r="V608" s="7">
        <f ca="1">DATEDIF(Table1[[#This Row],[Store Open Date]], TODAY(), "d")</f>
        <v>713</v>
      </c>
      <c r="W608" s="7">
        <f ca="1">INT(Table1[[#This Row],[Store Age (Days)]] / 30)</f>
        <v>23</v>
      </c>
      <c r="X608" s="7" t="str">
        <f ca="1">IF(Table1[[#This Row],[Store Age (Months)]] &lt; 12, "&lt;12",
 IF(Table1[[#This Row],[Store Age (Months)]] &lt; 24, "12–24",
 "&gt;24"))</f>
        <v>12–24</v>
      </c>
    </row>
    <row r="609" spans="1:24" x14ac:dyDescent="0.2">
      <c r="A609" s="4">
        <v>2</v>
      </c>
      <c r="B609" s="4" t="str">
        <f t="shared" si="9"/>
        <v>February</v>
      </c>
      <c r="C609" s="1" t="s">
        <v>175</v>
      </c>
      <c r="D609" s="1" t="s">
        <v>1095</v>
      </c>
      <c r="E609" s="1" t="s">
        <v>616</v>
      </c>
      <c r="F609" s="1" t="s">
        <v>901</v>
      </c>
      <c r="G609" s="1" t="s">
        <v>924</v>
      </c>
      <c r="H609" s="6">
        <v>45256</v>
      </c>
      <c r="I609" s="7">
        <v>111730971</v>
      </c>
      <c r="J609" s="7">
        <v>107844492</v>
      </c>
      <c r="K609" s="7">
        <v>16035236</v>
      </c>
      <c r="L609" s="7">
        <v>-19224</v>
      </c>
      <c r="M609" s="7">
        <f>Table1[[#This Row],[Profit (EBIT)]] * (1 - 11%)</f>
        <v>-17109.36</v>
      </c>
      <c r="N609" s="9">
        <f>Table1[[#This Row],[Net Sales Actual]]/Table1[[#This Row],[Net Sales Target]]*100%</f>
        <v>0.96521574130059251</v>
      </c>
      <c r="O609" s="9" t="str">
        <f>IF(Table1[[#This Row],[% Achievement]]&gt;=100%, "Achieved",
 IF(Table1[[#This Row],[% Achievement]]&gt;=50%, "Almost Achieve",
 IF(Table1[[#This Row],[% Achievement]]&gt;=0, "Needs Improvement",
 "Bad")))</f>
        <v>Almost Achieve</v>
      </c>
      <c r="P609" s="7">
        <f>Table1[[#This Row],[Net Sales Actual]] - Table1[[#This Row],[Net Sales Target]]</f>
        <v>-3886479</v>
      </c>
      <c r="Q609" s="7" t="str">
        <f>IF(Table1[[#This Row],[Profit]] &gt; 0, "Profit", "Loss")</f>
        <v>Loss</v>
      </c>
      <c r="R609" s="9">
        <f>Table1[[#This Row],[Salary Cost]]/Table1[[#This Row],[Net Sales Actual]]</f>
        <v>0.14868850232981765</v>
      </c>
      <c r="S609" s="9" t="str">
        <f>IF(Table1[[#This Row],[Salary Ratio]] &lt; 0.15, "Efficient",
 IF(Table1[[#This Row],[Salary Ratio]] &lt;= 0.25, "Needs Attention",
 "Too High"))</f>
        <v>Efficient</v>
      </c>
      <c r="T609" s="9">
        <f>Table1[[#This Row],[Profit (EBIT)]]/Table1[[#This Row],[Net Sales Actual]]</f>
        <v>-1.7825666979821278E-4</v>
      </c>
      <c r="U609" s="7" t="str">
        <f>IF(Table1[[#This Row],[Profit Ratio]] &gt; 0.15, "Healthy",
 IF(Table1[[#This Row],[Profit Ratio]] &gt;= 0.05, "Moderate",
 "Low"))</f>
        <v>Low</v>
      </c>
      <c r="V609" s="7">
        <f ca="1">DATEDIF(Table1[[#This Row],[Store Open Date]], TODAY(), "d")</f>
        <v>676</v>
      </c>
      <c r="W609" s="7">
        <f ca="1">INT(Table1[[#This Row],[Store Age (Days)]] / 30)</f>
        <v>22</v>
      </c>
      <c r="X609" s="7" t="str">
        <f ca="1">IF(Table1[[#This Row],[Store Age (Months)]] &lt; 12, "&lt;12",
 IF(Table1[[#This Row],[Store Age (Months)]] &lt; 24, "12–24",
 "&gt;24"))</f>
        <v>12–24</v>
      </c>
    </row>
    <row r="610" spans="1:24" x14ac:dyDescent="0.2">
      <c r="A610" s="4">
        <v>2</v>
      </c>
      <c r="B610" s="4" t="str">
        <f t="shared" si="9"/>
        <v>February</v>
      </c>
      <c r="C610" s="1" t="s">
        <v>176</v>
      </c>
      <c r="D610" s="1" t="s">
        <v>1096</v>
      </c>
      <c r="E610" s="1" t="s">
        <v>617</v>
      </c>
      <c r="F610" s="1" t="s">
        <v>901</v>
      </c>
      <c r="G610" s="1" t="s">
        <v>924</v>
      </c>
      <c r="H610" s="6">
        <v>45187</v>
      </c>
      <c r="I610" s="7">
        <v>110382344</v>
      </c>
      <c r="J610" s="7">
        <v>83603447</v>
      </c>
      <c r="K610" s="7">
        <v>9521570</v>
      </c>
      <c r="L610" s="7">
        <v>-1356740</v>
      </c>
      <c r="M610" s="7">
        <f>Table1[[#This Row],[Profit (EBIT)]] * (1 - 11%)</f>
        <v>-1207498.6000000001</v>
      </c>
      <c r="N610" s="9">
        <f>Table1[[#This Row],[Net Sales Actual]]/Table1[[#This Row],[Net Sales Target]]*100%</f>
        <v>0.75739872855028334</v>
      </c>
      <c r="O610" s="9" t="str">
        <f>IF(Table1[[#This Row],[% Achievement]]&gt;=100%, "Achieved",
 IF(Table1[[#This Row],[% Achievement]]&gt;=50%, "Almost Achieve",
 IF(Table1[[#This Row],[% Achievement]]&gt;=0, "Needs Improvement",
 "Bad")))</f>
        <v>Almost Achieve</v>
      </c>
      <c r="P610" s="7">
        <f>Table1[[#This Row],[Net Sales Actual]] - Table1[[#This Row],[Net Sales Target]]</f>
        <v>-26778897</v>
      </c>
      <c r="Q610" s="7" t="str">
        <f>IF(Table1[[#This Row],[Profit]] &gt; 0, "Profit", "Loss")</f>
        <v>Loss</v>
      </c>
      <c r="R610" s="9">
        <f>Table1[[#This Row],[Salary Cost]]/Table1[[#This Row],[Net Sales Actual]]</f>
        <v>0.11388968208451979</v>
      </c>
      <c r="S610" s="9" t="str">
        <f>IF(Table1[[#This Row],[Salary Ratio]] &lt; 0.15, "Efficient",
 IF(Table1[[#This Row],[Salary Ratio]] &lt;= 0.25, "Needs Attention",
 "Too High"))</f>
        <v>Efficient</v>
      </c>
      <c r="T610" s="9">
        <f>Table1[[#This Row],[Profit (EBIT)]]/Table1[[#This Row],[Net Sales Actual]]</f>
        <v>-1.6228278243120765E-2</v>
      </c>
      <c r="U610" s="7" t="str">
        <f>IF(Table1[[#This Row],[Profit Ratio]] &gt; 0.15, "Healthy",
 IF(Table1[[#This Row],[Profit Ratio]] &gt;= 0.05, "Moderate",
 "Low"))</f>
        <v>Low</v>
      </c>
      <c r="V610" s="7">
        <f ca="1">DATEDIF(Table1[[#This Row],[Store Open Date]], TODAY(), "d")</f>
        <v>745</v>
      </c>
      <c r="W610" s="7">
        <f ca="1">INT(Table1[[#This Row],[Store Age (Days)]] / 30)</f>
        <v>24</v>
      </c>
      <c r="X610" s="7" t="str">
        <f ca="1">IF(Table1[[#This Row],[Store Age (Months)]] &lt; 12, "&lt;12",
 IF(Table1[[#This Row],[Store Age (Months)]] &lt; 24, "12–24",
 "&gt;24"))</f>
        <v>&gt;24</v>
      </c>
    </row>
    <row r="611" spans="1:24" x14ac:dyDescent="0.2">
      <c r="A611" s="4">
        <v>2</v>
      </c>
      <c r="B611" s="4" t="str">
        <f t="shared" si="9"/>
        <v>February</v>
      </c>
      <c r="C611" s="1" t="s">
        <v>177</v>
      </c>
      <c r="D611" s="1" t="s">
        <v>1097</v>
      </c>
      <c r="E611" s="1" t="s">
        <v>618</v>
      </c>
      <c r="F611" s="1" t="s">
        <v>901</v>
      </c>
      <c r="G611" s="1" t="s">
        <v>924</v>
      </c>
      <c r="H611" s="6">
        <v>45191</v>
      </c>
      <c r="I611" s="7">
        <v>57698595</v>
      </c>
      <c r="J611" s="7">
        <v>57777576</v>
      </c>
      <c r="K611" s="7">
        <v>9660732</v>
      </c>
      <c r="L611" s="7">
        <v>8532827</v>
      </c>
      <c r="M611" s="7">
        <f>Table1[[#This Row],[Profit (EBIT)]] * (1 - 11%)</f>
        <v>7594216.0300000003</v>
      </c>
      <c r="N611" s="9">
        <f>Table1[[#This Row],[Net Sales Actual]]/Table1[[#This Row],[Net Sales Target]]*100%</f>
        <v>1.0013688548222015</v>
      </c>
      <c r="O611" s="9" t="str">
        <f>IF(Table1[[#This Row],[% Achievement]]&gt;=100%, "Achieved",
 IF(Table1[[#This Row],[% Achievement]]&gt;=50%, "Almost Achieve",
 IF(Table1[[#This Row],[% Achievement]]&gt;=0, "Needs Improvement",
 "Bad")))</f>
        <v>Achieved</v>
      </c>
      <c r="P611" s="7">
        <f>Table1[[#This Row],[Net Sales Actual]] - Table1[[#This Row],[Net Sales Target]]</f>
        <v>78981</v>
      </c>
      <c r="Q611" s="7" t="str">
        <f>IF(Table1[[#This Row],[Profit]] &gt; 0, "Profit", "Loss")</f>
        <v>Profit</v>
      </c>
      <c r="R611" s="9">
        <f>Table1[[#This Row],[Salary Cost]]/Table1[[#This Row],[Net Sales Actual]]</f>
        <v>0.1672055608563433</v>
      </c>
      <c r="S611" s="9" t="str">
        <f>IF(Table1[[#This Row],[Salary Ratio]] &lt; 0.15, "Efficient",
 IF(Table1[[#This Row],[Salary Ratio]] &lt;= 0.25, "Needs Attention",
 "Too High"))</f>
        <v>Needs Attention</v>
      </c>
      <c r="T611" s="9">
        <f>Table1[[#This Row],[Profit (EBIT)]]/Table1[[#This Row],[Net Sales Actual]]</f>
        <v>0.14768405998894796</v>
      </c>
      <c r="U611" s="7" t="str">
        <f>IF(Table1[[#This Row],[Profit Ratio]] &gt; 0.15, "Healthy",
 IF(Table1[[#This Row],[Profit Ratio]] &gt;= 0.05, "Moderate",
 "Low"))</f>
        <v>Moderate</v>
      </c>
      <c r="V611" s="7">
        <f ca="1">DATEDIF(Table1[[#This Row],[Store Open Date]], TODAY(), "d")</f>
        <v>741</v>
      </c>
      <c r="W611" s="7">
        <f ca="1">INT(Table1[[#This Row],[Store Age (Days)]] / 30)</f>
        <v>24</v>
      </c>
      <c r="X611" s="7" t="str">
        <f ca="1">IF(Table1[[#This Row],[Store Age (Months)]] &lt; 12, "&lt;12",
 IF(Table1[[#This Row],[Store Age (Months)]] &lt; 24, "12–24",
 "&gt;24"))</f>
        <v>&gt;24</v>
      </c>
    </row>
    <row r="612" spans="1:24" x14ac:dyDescent="0.2">
      <c r="A612" s="4">
        <v>2</v>
      </c>
      <c r="B612" s="4" t="str">
        <f t="shared" si="9"/>
        <v>February</v>
      </c>
      <c r="C612" s="1" t="s">
        <v>178</v>
      </c>
      <c r="D612" s="1" t="s">
        <v>1098</v>
      </c>
      <c r="E612" s="1" t="s">
        <v>619</v>
      </c>
      <c r="F612" s="1" t="s">
        <v>901</v>
      </c>
      <c r="G612" s="1" t="s">
        <v>924</v>
      </c>
      <c r="H612" s="6">
        <v>45207</v>
      </c>
      <c r="I612" s="7">
        <v>110349066</v>
      </c>
      <c r="J612" s="7">
        <v>87092786</v>
      </c>
      <c r="K612" s="7">
        <v>13324714</v>
      </c>
      <c r="L612" s="7">
        <v>11662318</v>
      </c>
      <c r="M612" s="7">
        <f>Table1[[#This Row],[Profit (EBIT)]] * (1 - 11%)</f>
        <v>10379463.02</v>
      </c>
      <c r="N612" s="9">
        <f>Table1[[#This Row],[Net Sales Actual]]/Table1[[#This Row],[Net Sales Target]]*100%</f>
        <v>0.78924805761382699</v>
      </c>
      <c r="O612" s="9" t="str">
        <f>IF(Table1[[#This Row],[% Achievement]]&gt;=100%, "Achieved",
 IF(Table1[[#This Row],[% Achievement]]&gt;=50%, "Almost Achieve",
 IF(Table1[[#This Row],[% Achievement]]&gt;=0, "Needs Improvement",
 "Bad")))</f>
        <v>Almost Achieve</v>
      </c>
      <c r="P612" s="7">
        <f>Table1[[#This Row],[Net Sales Actual]] - Table1[[#This Row],[Net Sales Target]]</f>
        <v>-23256280</v>
      </c>
      <c r="Q612" s="7" t="str">
        <f>IF(Table1[[#This Row],[Profit]] &gt; 0, "Profit", "Loss")</f>
        <v>Profit</v>
      </c>
      <c r="R612" s="9">
        <f>Table1[[#This Row],[Salary Cost]]/Table1[[#This Row],[Net Sales Actual]]</f>
        <v>0.15299446271014916</v>
      </c>
      <c r="S612" s="9" t="str">
        <f>IF(Table1[[#This Row],[Salary Ratio]] &lt; 0.15, "Efficient",
 IF(Table1[[#This Row],[Salary Ratio]] &lt;= 0.25, "Needs Attention",
 "Too High"))</f>
        <v>Needs Attention</v>
      </c>
      <c r="T612" s="9">
        <f>Table1[[#This Row],[Profit (EBIT)]]/Table1[[#This Row],[Net Sales Actual]]</f>
        <v>0.13390681979102151</v>
      </c>
      <c r="U612" s="7" t="str">
        <f>IF(Table1[[#This Row],[Profit Ratio]] &gt; 0.15, "Healthy",
 IF(Table1[[#This Row],[Profit Ratio]] &gt;= 0.05, "Moderate",
 "Low"))</f>
        <v>Moderate</v>
      </c>
      <c r="V612" s="7">
        <f ca="1">DATEDIF(Table1[[#This Row],[Store Open Date]], TODAY(), "d")</f>
        <v>725</v>
      </c>
      <c r="W612" s="7">
        <f ca="1">INT(Table1[[#This Row],[Store Age (Days)]] / 30)</f>
        <v>24</v>
      </c>
      <c r="X612" s="7" t="str">
        <f ca="1">IF(Table1[[#This Row],[Store Age (Months)]] &lt; 12, "&lt;12",
 IF(Table1[[#This Row],[Store Age (Months)]] &lt; 24, "12–24",
 "&gt;24"))</f>
        <v>&gt;24</v>
      </c>
    </row>
    <row r="613" spans="1:24" x14ac:dyDescent="0.2">
      <c r="A613" s="4">
        <v>2</v>
      </c>
      <c r="B613" s="4" t="str">
        <f t="shared" si="9"/>
        <v>February</v>
      </c>
      <c r="C613" s="1" t="s">
        <v>179</v>
      </c>
      <c r="D613" s="1" t="s">
        <v>1099</v>
      </c>
      <c r="E613" s="1" t="s">
        <v>620</v>
      </c>
      <c r="F613" s="1" t="s">
        <v>901</v>
      </c>
      <c r="G613" s="1" t="s">
        <v>924</v>
      </c>
      <c r="H613" s="6">
        <v>45226</v>
      </c>
      <c r="I613" s="7">
        <v>108440640</v>
      </c>
      <c r="J613" s="7">
        <v>74671354</v>
      </c>
      <c r="K613" s="7">
        <v>8186902</v>
      </c>
      <c r="L613" s="7">
        <v>-4939939</v>
      </c>
      <c r="M613" s="7">
        <f>Table1[[#This Row],[Profit (EBIT)]] * (1 - 11%)</f>
        <v>-4396545.71</v>
      </c>
      <c r="N613" s="9">
        <f>Table1[[#This Row],[Net Sales Actual]]/Table1[[#This Row],[Net Sales Target]]*100%</f>
        <v>0.68859197068552902</v>
      </c>
      <c r="O613" s="9" t="str">
        <f>IF(Table1[[#This Row],[% Achievement]]&gt;=100%, "Achieved",
 IF(Table1[[#This Row],[% Achievement]]&gt;=50%, "Almost Achieve",
 IF(Table1[[#This Row],[% Achievement]]&gt;=0, "Needs Improvement",
 "Bad")))</f>
        <v>Almost Achieve</v>
      </c>
      <c r="P613" s="7">
        <f>Table1[[#This Row],[Net Sales Actual]] - Table1[[#This Row],[Net Sales Target]]</f>
        <v>-33769286</v>
      </c>
      <c r="Q613" s="7" t="str">
        <f>IF(Table1[[#This Row],[Profit]] &gt; 0, "Profit", "Loss")</f>
        <v>Loss</v>
      </c>
      <c r="R613" s="9">
        <f>Table1[[#This Row],[Salary Cost]]/Table1[[#This Row],[Net Sales Actual]]</f>
        <v>0.10963912613664405</v>
      </c>
      <c r="S613" s="9" t="str">
        <f>IF(Table1[[#This Row],[Salary Ratio]] &lt; 0.15, "Efficient",
 IF(Table1[[#This Row],[Salary Ratio]] &lt;= 0.25, "Needs Attention",
 "Too High"))</f>
        <v>Efficient</v>
      </c>
      <c r="T613" s="9">
        <f>Table1[[#This Row],[Profit (EBIT)]]/Table1[[#This Row],[Net Sales Actual]]</f>
        <v>-6.6155744276446354E-2</v>
      </c>
      <c r="U613" s="7" t="str">
        <f>IF(Table1[[#This Row],[Profit Ratio]] &gt; 0.15, "Healthy",
 IF(Table1[[#This Row],[Profit Ratio]] &gt;= 0.05, "Moderate",
 "Low"))</f>
        <v>Low</v>
      </c>
      <c r="V613" s="7">
        <f ca="1">DATEDIF(Table1[[#This Row],[Store Open Date]], TODAY(), "d")</f>
        <v>706</v>
      </c>
      <c r="W613" s="7">
        <f ca="1">INT(Table1[[#This Row],[Store Age (Days)]] / 30)</f>
        <v>23</v>
      </c>
      <c r="X613" s="7" t="str">
        <f ca="1">IF(Table1[[#This Row],[Store Age (Months)]] &lt; 12, "&lt;12",
 IF(Table1[[#This Row],[Store Age (Months)]] &lt; 24, "12–24",
 "&gt;24"))</f>
        <v>12–24</v>
      </c>
    </row>
    <row r="614" spans="1:24" x14ac:dyDescent="0.2">
      <c r="A614" s="4">
        <v>2</v>
      </c>
      <c r="B614" s="4" t="str">
        <f t="shared" si="9"/>
        <v>February</v>
      </c>
      <c r="C614" s="1" t="s">
        <v>180</v>
      </c>
      <c r="D614" s="1" t="s">
        <v>1100</v>
      </c>
      <c r="E614" s="1" t="s">
        <v>621</v>
      </c>
      <c r="F614" s="1" t="s">
        <v>901</v>
      </c>
      <c r="G614" s="1" t="s">
        <v>924</v>
      </c>
      <c r="H614" s="6">
        <v>45214</v>
      </c>
      <c r="I614" s="7">
        <v>143280117</v>
      </c>
      <c r="J614" s="7">
        <v>114248119</v>
      </c>
      <c r="K614" s="7">
        <v>15665185</v>
      </c>
      <c r="L614" s="7">
        <v>6461445</v>
      </c>
      <c r="M614" s="7">
        <f>Table1[[#This Row],[Profit (EBIT)]] * (1 - 11%)</f>
        <v>5750686.0499999998</v>
      </c>
      <c r="N614" s="9">
        <f>Table1[[#This Row],[Net Sales Actual]]/Table1[[#This Row],[Net Sales Target]]*100%</f>
        <v>0.79737594714554849</v>
      </c>
      <c r="O614" s="9" t="str">
        <f>IF(Table1[[#This Row],[% Achievement]]&gt;=100%, "Achieved",
 IF(Table1[[#This Row],[% Achievement]]&gt;=50%, "Almost Achieve",
 IF(Table1[[#This Row],[% Achievement]]&gt;=0, "Needs Improvement",
 "Bad")))</f>
        <v>Almost Achieve</v>
      </c>
      <c r="P614" s="7">
        <f>Table1[[#This Row],[Net Sales Actual]] - Table1[[#This Row],[Net Sales Target]]</f>
        <v>-29031998</v>
      </c>
      <c r="Q614" s="7" t="str">
        <f>IF(Table1[[#This Row],[Profit]] &gt; 0, "Profit", "Loss")</f>
        <v>Profit</v>
      </c>
      <c r="R614" s="9">
        <f>Table1[[#This Row],[Salary Cost]]/Table1[[#This Row],[Net Sales Actual]]</f>
        <v>0.13711547408496064</v>
      </c>
      <c r="S614" s="9" t="str">
        <f>IF(Table1[[#This Row],[Salary Ratio]] &lt; 0.15, "Efficient",
 IF(Table1[[#This Row],[Salary Ratio]] &lt;= 0.25, "Needs Attention",
 "Too High"))</f>
        <v>Efficient</v>
      </c>
      <c r="T614" s="9">
        <f>Table1[[#This Row],[Profit (EBIT)]]/Table1[[#This Row],[Net Sales Actual]]</f>
        <v>5.6556248422785851E-2</v>
      </c>
      <c r="U614" s="7" t="str">
        <f>IF(Table1[[#This Row],[Profit Ratio]] &gt; 0.15, "Healthy",
 IF(Table1[[#This Row],[Profit Ratio]] &gt;= 0.05, "Moderate",
 "Low"))</f>
        <v>Moderate</v>
      </c>
      <c r="V614" s="7">
        <f ca="1">DATEDIF(Table1[[#This Row],[Store Open Date]], TODAY(), "d")</f>
        <v>718</v>
      </c>
      <c r="W614" s="7">
        <f ca="1">INT(Table1[[#This Row],[Store Age (Days)]] / 30)</f>
        <v>23</v>
      </c>
      <c r="X614" s="7" t="str">
        <f ca="1">IF(Table1[[#This Row],[Store Age (Months)]] &lt; 12, "&lt;12",
 IF(Table1[[#This Row],[Store Age (Months)]] &lt; 24, "12–24",
 "&gt;24"))</f>
        <v>12–24</v>
      </c>
    </row>
    <row r="615" spans="1:24" x14ac:dyDescent="0.2">
      <c r="A615" s="4">
        <v>2</v>
      </c>
      <c r="B615" s="4" t="str">
        <f t="shared" si="9"/>
        <v>February</v>
      </c>
      <c r="C615" s="1" t="s">
        <v>181</v>
      </c>
      <c r="D615" s="1" t="s">
        <v>1101</v>
      </c>
      <c r="E615" s="1" t="s">
        <v>622</v>
      </c>
      <c r="F615" s="1" t="s">
        <v>901</v>
      </c>
      <c r="G615" s="1" t="s">
        <v>924</v>
      </c>
      <c r="H615" s="6">
        <v>45210</v>
      </c>
      <c r="I615" s="7">
        <v>129296043</v>
      </c>
      <c r="J615" s="7">
        <v>94252731</v>
      </c>
      <c r="K615" s="7">
        <v>16337518</v>
      </c>
      <c r="L615" s="7">
        <v>8406573</v>
      </c>
      <c r="M615" s="7">
        <f>Table1[[#This Row],[Profit (EBIT)]] * (1 - 11%)</f>
        <v>7481849.9699999997</v>
      </c>
      <c r="N615" s="9">
        <f>Table1[[#This Row],[Net Sales Actual]]/Table1[[#This Row],[Net Sales Target]]*100%</f>
        <v>0.72896841088941911</v>
      </c>
      <c r="O615" s="9" t="str">
        <f>IF(Table1[[#This Row],[% Achievement]]&gt;=100%, "Achieved",
 IF(Table1[[#This Row],[% Achievement]]&gt;=50%, "Almost Achieve",
 IF(Table1[[#This Row],[% Achievement]]&gt;=0, "Needs Improvement",
 "Bad")))</f>
        <v>Almost Achieve</v>
      </c>
      <c r="P615" s="7">
        <f>Table1[[#This Row],[Net Sales Actual]] - Table1[[#This Row],[Net Sales Target]]</f>
        <v>-35043312</v>
      </c>
      <c r="Q615" s="7" t="str">
        <f>IF(Table1[[#This Row],[Profit]] &gt; 0, "Profit", "Loss")</f>
        <v>Profit</v>
      </c>
      <c r="R615" s="9">
        <f>Table1[[#This Row],[Salary Cost]]/Table1[[#This Row],[Net Sales Actual]]</f>
        <v>0.17333734340281345</v>
      </c>
      <c r="S615" s="9" t="str">
        <f>IF(Table1[[#This Row],[Salary Ratio]] &lt; 0.15, "Efficient",
 IF(Table1[[#This Row],[Salary Ratio]] &lt;= 0.25, "Needs Attention",
 "Too High"))</f>
        <v>Needs Attention</v>
      </c>
      <c r="T615" s="9">
        <f>Table1[[#This Row],[Profit (EBIT)]]/Table1[[#This Row],[Net Sales Actual]]</f>
        <v>8.9191824054413865E-2</v>
      </c>
      <c r="U615" s="7" t="str">
        <f>IF(Table1[[#This Row],[Profit Ratio]] &gt; 0.15, "Healthy",
 IF(Table1[[#This Row],[Profit Ratio]] &gt;= 0.05, "Moderate",
 "Low"))</f>
        <v>Moderate</v>
      </c>
      <c r="V615" s="7">
        <f ca="1">DATEDIF(Table1[[#This Row],[Store Open Date]], TODAY(), "d")</f>
        <v>722</v>
      </c>
      <c r="W615" s="7">
        <f ca="1">INT(Table1[[#This Row],[Store Age (Days)]] / 30)</f>
        <v>24</v>
      </c>
      <c r="X615" s="7" t="str">
        <f ca="1">IF(Table1[[#This Row],[Store Age (Months)]] &lt; 12, "&lt;12",
 IF(Table1[[#This Row],[Store Age (Months)]] &lt; 24, "12–24",
 "&gt;24"))</f>
        <v>&gt;24</v>
      </c>
    </row>
    <row r="616" spans="1:24" x14ac:dyDescent="0.2">
      <c r="A616" s="4">
        <v>2</v>
      </c>
      <c r="B616" s="4" t="str">
        <f t="shared" si="9"/>
        <v>February</v>
      </c>
      <c r="C616" s="1" t="s">
        <v>182</v>
      </c>
      <c r="D616" s="1" t="s">
        <v>1102</v>
      </c>
      <c r="E616" s="1" t="s">
        <v>623</v>
      </c>
      <c r="F616" s="1" t="s">
        <v>901</v>
      </c>
      <c r="G616" s="1" t="s">
        <v>924</v>
      </c>
      <c r="H616" s="6">
        <v>45226</v>
      </c>
      <c r="I616" s="7">
        <v>89516827</v>
      </c>
      <c r="J616" s="7">
        <v>62158519</v>
      </c>
      <c r="K616" s="7">
        <v>10006500</v>
      </c>
      <c r="L616" s="7">
        <v>-391209</v>
      </c>
      <c r="M616" s="7">
        <f>Table1[[#This Row],[Profit (EBIT)]] * (1 - 11%)</f>
        <v>-348176.01</v>
      </c>
      <c r="N616" s="9">
        <f>Table1[[#This Row],[Net Sales Actual]]/Table1[[#This Row],[Net Sales Target]]*100%</f>
        <v>0.6943780413485835</v>
      </c>
      <c r="O616" s="9" t="str">
        <f>IF(Table1[[#This Row],[% Achievement]]&gt;=100%, "Achieved",
 IF(Table1[[#This Row],[% Achievement]]&gt;=50%, "Almost Achieve",
 IF(Table1[[#This Row],[% Achievement]]&gt;=0, "Needs Improvement",
 "Bad")))</f>
        <v>Almost Achieve</v>
      </c>
      <c r="P616" s="7">
        <f>Table1[[#This Row],[Net Sales Actual]] - Table1[[#This Row],[Net Sales Target]]</f>
        <v>-27358308</v>
      </c>
      <c r="Q616" s="7" t="str">
        <f>IF(Table1[[#This Row],[Profit]] &gt; 0, "Profit", "Loss")</f>
        <v>Loss</v>
      </c>
      <c r="R616" s="9">
        <f>Table1[[#This Row],[Salary Cost]]/Table1[[#This Row],[Net Sales Actual]]</f>
        <v>0.16098356526158547</v>
      </c>
      <c r="S616" s="9" t="str">
        <f>IF(Table1[[#This Row],[Salary Ratio]] &lt; 0.15, "Efficient",
 IF(Table1[[#This Row],[Salary Ratio]] &lt;= 0.25, "Needs Attention",
 "Too High"))</f>
        <v>Needs Attention</v>
      </c>
      <c r="T616" s="9">
        <f>Table1[[#This Row],[Profit (EBIT)]]/Table1[[#This Row],[Net Sales Actual]]</f>
        <v>-6.2937310330704634E-3</v>
      </c>
      <c r="U616" s="7" t="str">
        <f>IF(Table1[[#This Row],[Profit Ratio]] &gt; 0.15, "Healthy",
 IF(Table1[[#This Row],[Profit Ratio]] &gt;= 0.05, "Moderate",
 "Low"))</f>
        <v>Low</v>
      </c>
      <c r="V616" s="7">
        <f ca="1">DATEDIF(Table1[[#This Row],[Store Open Date]], TODAY(), "d")</f>
        <v>706</v>
      </c>
      <c r="W616" s="7">
        <f ca="1">INT(Table1[[#This Row],[Store Age (Days)]] / 30)</f>
        <v>23</v>
      </c>
      <c r="X616" s="7" t="str">
        <f ca="1">IF(Table1[[#This Row],[Store Age (Months)]] &lt; 12, "&lt;12",
 IF(Table1[[#This Row],[Store Age (Months)]] &lt; 24, "12–24",
 "&gt;24"))</f>
        <v>12–24</v>
      </c>
    </row>
    <row r="617" spans="1:24" x14ac:dyDescent="0.2">
      <c r="A617" s="4">
        <v>2</v>
      </c>
      <c r="B617" s="4" t="str">
        <f t="shared" si="9"/>
        <v>February</v>
      </c>
      <c r="C617" s="1" t="s">
        <v>183</v>
      </c>
      <c r="D617" s="1" t="s">
        <v>1103</v>
      </c>
      <c r="E617" s="1" t="s">
        <v>624</v>
      </c>
      <c r="F617" s="1" t="s">
        <v>901</v>
      </c>
      <c r="G617" s="1" t="s">
        <v>924</v>
      </c>
      <c r="H617" s="6">
        <v>45276</v>
      </c>
      <c r="I617" s="7">
        <v>102078261</v>
      </c>
      <c r="J617" s="7">
        <v>82968054</v>
      </c>
      <c r="K617" s="7">
        <v>11153227</v>
      </c>
      <c r="L617" s="7">
        <v>-649444</v>
      </c>
      <c r="M617" s="7">
        <f>Table1[[#This Row],[Profit (EBIT)]] * (1 - 11%)</f>
        <v>-578005.16</v>
      </c>
      <c r="N617" s="9">
        <f>Table1[[#This Row],[Net Sales Actual]]/Table1[[#This Row],[Net Sales Target]]*100%</f>
        <v>0.81278867005777067</v>
      </c>
      <c r="O617" s="9" t="str">
        <f>IF(Table1[[#This Row],[% Achievement]]&gt;=100%, "Achieved",
 IF(Table1[[#This Row],[% Achievement]]&gt;=50%, "Almost Achieve",
 IF(Table1[[#This Row],[% Achievement]]&gt;=0, "Needs Improvement",
 "Bad")))</f>
        <v>Almost Achieve</v>
      </c>
      <c r="P617" s="7">
        <f>Table1[[#This Row],[Net Sales Actual]] - Table1[[#This Row],[Net Sales Target]]</f>
        <v>-19110207</v>
      </c>
      <c r="Q617" s="7" t="str">
        <f>IF(Table1[[#This Row],[Profit]] &gt; 0, "Profit", "Loss")</f>
        <v>Loss</v>
      </c>
      <c r="R617" s="9">
        <f>Table1[[#This Row],[Salary Cost]]/Table1[[#This Row],[Net Sales Actual]]</f>
        <v>0.13442796910724217</v>
      </c>
      <c r="S617" s="9" t="str">
        <f>IF(Table1[[#This Row],[Salary Ratio]] &lt; 0.15, "Efficient",
 IF(Table1[[#This Row],[Salary Ratio]] &lt;= 0.25, "Needs Attention",
 "Too High"))</f>
        <v>Efficient</v>
      </c>
      <c r="T617" s="9">
        <f>Table1[[#This Row],[Profit (EBIT)]]/Table1[[#This Row],[Net Sales Actual]]</f>
        <v>-7.8276392983738056E-3</v>
      </c>
      <c r="U617" s="7" t="str">
        <f>IF(Table1[[#This Row],[Profit Ratio]] &gt; 0.15, "Healthy",
 IF(Table1[[#This Row],[Profit Ratio]] &gt;= 0.05, "Moderate",
 "Low"))</f>
        <v>Low</v>
      </c>
      <c r="V617" s="7">
        <f ca="1">DATEDIF(Table1[[#This Row],[Store Open Date]], TODAY(), "d")</f>
        <v>656</v>
      </c>
      <c r="W617" s="7">
        <f ca="1">INT(Table1[[#This Row],[Store Age (Days)]] / 30)</f>
        <v>21</v>
      </c>
      <c r="X617" s="7" t="str">
        <f ca="1">IF(Table1[[#This Row],[Store Age (Months)]] &lt; 12, "&lt;12",
 IF(Table1[[#This Row],[Store Age (Months)]] &lt; 24, "12–24",
 "&gt;24"))</f>
        <v>12–24</v>
      </c>
    </row>
    <row r="618" spans="1:24" x14ac:dyDescent="0.2">
      <c r="A618" s="4">
        <v>2</v>
      </c>
      <c r="B618" s="4" t="str">
        <f t="shared" si="9"/>
        <v>February</v>
      </c>
      <c r="C618" s="1" t="s">
        <v>184</v>
      </c>
      <c r="D618" s="1" t="s">
        <v>1104</v>
      </c>
      <c r="E618" s="1" t="s">
        <v>625</v>
      </c>
      <c r="F618" s="1" t="s">
        <v>901</v>
      </c>
      <c r="G618" s="1" t="s">
        <v>924</v>
      </c>
      <c r="H618" s="6">
        <v>45222</v>
      </c>
      <c r="I618" s="7">
        <v>138674612</v>
      </c>
      <c r="J618" s="7">
        <v>121472128</v>
      </c>
      <c r="K618" s="7">
        <v>11404986</v>
      </c>
      <c r="L618" s="7">
        <v>-1015972</v>
      </c>
      <c r="M618" s="7">
        <f>Table1[[#This Row],[Profit (EBIT)]] * (1 - 11%)</f>
        <v>-904215.08</v>
      </c>
      <c r="N618" s="9">
        <f>Table1[[#This Row],[Net Sales Actual]]/Table1[[#This Row],[Net Sales Target]]*100%</f>
        <v>0.87595073278445512</v>
      </c>
      <c r="O618" s="9" t="str">
        <f>IF(Table1[[#This Row],[% Achievement]]&gt;=100%, "Achieved",
 IF(Table1[[#This Row],[% Achievement]]&gt;=50%, "Almost Achieve",
 IF(Table1[[#This Row],[% Achievement]]&gt;=0, "Needs Improvement",
 "Bad")))</f>
        <v>Almost Achieve</v>
      </c>
      <c r="P618" s="7">
        <f>Table1[[#This Row],[Net Sales Actual]] - Table1[[#This Row],[Net Sales Target]]</f>
        <v>-17202484</v>
      </c>
      <c r="Q618" s="7" t="str">
        <f>IF(Table1[[#This Row],[Profit]] &gt; 0, "Profit", "Loss")</f>
        <v>Loss</v>
      </c>
      <c r="R618" s="9">
        <f>Table1[[#This Row],[Salary Cost]]/Table1[[#This Row],[Net Sales Actual]]</f>
        <v>9.3889735758971804E-2</v>
      </c>
      <c r="S618" s="9" t="str">
        <f>IF(Table1[[#This Row],[Salary Ratio]] &lt; 0.15, "Efficient",
 IF(Table1[[#This Row],[Salary Ratio]] &lt;= 0.25, "Needs Attention",
 "Too High"))</f>
        <v>Efficient</v>
      </c>
      <c r="T618" s="9">
        <f>Table1[[#This Row],[Profit (EBIT)]]/Table1[[#This Row],[Net Sales Actual]]</f>
        <v>-8.3638281203075662E-3</v>
      </c>
      <c r="U618" s="7" t="str">
        <f>IF(Table1[[#This Row],[Profit Ratio]] &gt; 0.15, "Healthy",
 IF(Table1[[#This Row],[Profit Ratio]] &gt;= 0.05, "Moderate",
 "Low"))</f>
        <v>Low</v>
      </c>
      <c r="V618" s="7">
        <f ca="1">DATEDIF(Table1[[#This Row],[Store Open Date]], TODAY(), "d")</f>
        <v>710</v>
      </c>
      <c r="W618" s="7">
        <f ca="1">INT(Table1[[#This Row],[Store Age (Days)]] / 30)</f>
        <v>23</v>
      </c>
      <c r="X618" s="7" t="str">
        <f ca="1">IF(Table1[[#This Row],[Store Age (Months)]] &lt; 12, "&lt;12",
 IF(Table1[[#This Row],[Store Age (Months)]] &lt; 24, "12–24",
 "&gt;24"))</f>
        <v>12–24</v>
      </c>
    </row>
    <row r="619" spans="1:24" x14ac:dyDescent="0.2">
      <c r="A619" s="4">
        <v>2</v>
      </c>
      <c r="B619" s="4" t="str">
        <f t="shared" si="9"/>
        <v>February</v>
      </c>
      <c r="C619" s="1" t="s">
        <v>185</v>
      </c>
      <c r="D619" s="1" t="s">
        <v>1105</v>
      </c>
      <c r="E619" s="1" t="s">
        <v>626</v>
      </c>
      <c r="F619" s="1" t="s">
        <v>902</v>
      </c>
      <c r="G619" s="1" t="s">
        <v>924</v>
      </c>
      <c r="H619" s="6">
        <v>45262</v>
      </c>
      <c r="I619" s="7">
        <v>184151614</v>
      </c>
      <c r="J619" s="7">
        <v>176616997</v>
      </c>
      <c r="K619" s="7">
        <v>25315432</v>
      </c>
      <c r="L619" s="7">
        <v>10540550</v>
      </c>
      <c r="M619" s="7">
        <f>Table1[[#This Row],[Profit (EBIT)]] * (1 - 11%)</f>
        <v>9381089.5</v>
      </c>
      <c r="N619" s="9">
        <f>Table1[[#This Row],[Net Sales Actual]]/Table1[[#This Row],[Net Sales Target]]*100%</f>
        <v>0.95908470832082959</v>
      </c>
      <c r="O619" s="9" t="str">
        <f>IF(Table1[[#This Row],[% Achievement]]&gt;=100%, "Achieved",
 IF(Table1[[#This Row],[% Achievement]]&gt;=50%, "Almost Achieve",
 IF(Table1[[#This Row],[% Achievement]]&gt;=0, "Needs Improvement",
 "Bad")))</f>
        <v>Almost Achieve</v>
      </c>
      <c r="P619" s="7">
        <f>Table1[[#This Row],[Net Sales Actual]] - Table1[[#This Row],[Net Sales Target]]</f>
        <v>-7534617</v>
      </c>
      <c r="Q619" s="7" t="str">
        <f>IF(Table1[[#This Row],[Profit]] &gt; 0, "Profit", "Loss")</f>
        <v>Profit</v>
      </c>
      <c r="R619" s="9">
        <f>Table1[[#This Row],[Salary Cost]]/Table1[[#This Row],[Net Sales Actual]]</f>
        <v>0.14333519666852901</v>
      </c>
      <c r="S619" s="9" t="str">
        <f>IF(Table1[[#This Row],[Salary Ratio]] &lt; 0.15, "Efficient",
 IF(Table1[[#This Row],[Salary Ratio]] &lt;= 0.25, "Needs Attention",
 "Too High"))</f>
        <v>Efficient</v>
      </c>
      <c r="T619" s="9">
        <f>Table1[[#This Row],[Profit (EBIT)]]/Table1[[#This Row],[Net Sales Actual]]</f>
        <v>5.9680269617538563E-2</v>
      </c>
      <c r="U619" s="7" t="str">
        <f>IF(Table1[[#This Row],[Profit Ratio]] &gt; 0.15, "Healthy",
 IF(Table1[[#This Row],[Profit Ratio]] &gt;= 0.05, "Moderate",
 "Low"))</f>
        <v>Moderate</v>
      </c>
      <c r="V619" s="7">
        <f ca="1">DATEDIF(Table1[[#This Row],[Store Open Date]], TODAY(), "d")</f>
        <v>670</v>
      </c>
      <c r="W619" s="7">
        <f ca="1">INT(Table1[[#This Row],[Store Age (Days)]] / 30)</f>
        <v>22</v>
      </c>
      <c r="X619" s="7" t="str">
        <f ca="1">IF(Table1[[#This Row],[Store Age (Months)]] &lt; 12, "&lt;12",
 IF(Table1[[#This Row],[Store Age (Months)]] &lt; 24, "12–24",
 "&gt;24"))</f>
        <v>12–24</v>
      </c>
    </row>
    <row r="620" spans="1:24" x14ac:dyDescent="0.2">
      <c r="A620" s="4">
        <v>2</v>
      </c>
      <c r="B620" s="4" t="str">
        <f t="shared" si="9"/>
        <v>February</v>
      </c>
      <c r="C620" s="1" t="s">
        <v>186</v>
      </c>
      <c r="D620" s="1" t="s">
        <v>1106</v>
      </c>
      <c r="E620" s="1" t="s">
        <v>627</v>
      </c>
      <c r="F620" s="1" t="s">
        <v>901</v>
      </c>
      <c r="G620" s="1" t="s">
        <v>924</v>
      </c>
      <c r="H620" s="6">
        <v>45285</v>
      </c>
      <c r="I620" s="7">
        <v>91062719</v>
      </c>
      <c r="J620" s="7">
        <v>64652657</v>
      </c>
      <c r="K620" s="7">
        <v>8507600</v>
      </c>
      <c r="L620" s="7">
        <v>4366293</v>
      </c>
      <c r="M620" s="7">
        <f>Table1[[#This Row],[Profit (EBIT)]] * (1 - 11%)</f>
        <v>3886000.77</v>
      </c>
      <c r="N620" s="9">
        <f>Table1[[#This Row],[Net Sales Actual]]/Table1[[#This Row],[Net Sales Target]]*100%</f>
        <v>0.70997942637754974</v>
      </c>
      <c r="O620" s="9" t="str">
        <f>IF(Table1[[#This Row],[% Achievement]]&gt;=100%, "Achieved",
 IF(Table1[[#This Row],[% Achievement]]&gt;=50%, "Almost Achieve",
 IF(Table1[[#This Row],[% Achievement]]&gt;=0, "Needs Improvement",
 "Bad")))</f>
        <v>Almost Achieve</v>
      </c>
      <c r="P620" s="7">
        <f>Table1[[#This Row],[Net Sales Actual]] - Table1[[#This Row],[Net Sales Target]]</f>
        <v>-26410062</v>
      </c>
      <c r="Q620" s="7" t="str">
        <f>IF(Table1[[#This Row],[Profit]] &gt; 0, "Profit", "Loss")</f>
        <v>Profit</v>
      </c>
      <c r="R620" s="9">
        <f>Table1[[#This Row],[Salary Cost]]/Table1[[#This Row],[Net Sales Actual]]</f>
        <v>0.13158933282509952</v>
      </c>
      <c r="S620" s="9" t="str">
        <f>IF(Table1[[#This Row],[Salary Ratio]] &lt; 0.15, "Efficient",
 IF(Table1[[#This Row],[Salary Ratio]] &lt;= 0.25, "Needs Attention",
 "Too High"))</f>
        <v>Efficient</v>
      </c>
      <c r="T620" s="9">
        <f>Table1[[#This Row],[Profit (EBIT)]]/Table1[[#This Row],[Net Sales Actual]]</f>
        <v>6.7534625839120579E-2</v>
      </c>
      <c r="U620" s="7" t="str">
        <f>IF(Table1[[#This Row],[Profit Ratio]] &gt; 0.15, "Healthy",
 IF(Table1[[#This Row],[Profit Ratio]] &gt;= 0.05, "Moderate",
 "Low"))</f>
        <v>Moderate</v>
      </c>
      <c r="V620" s="7">
        <f ca="1">DATEDIF(Table1[[#This Row],[Store Open Date]], TODAY(), "d")</f>
        <v>647</v>
      </c>
      <c r="W620" s="7">
        <f ca="1">INT(Table1[[#This Row],[Store Age (Days)]] / 30)</f>
        <v>21</v>
      </c>
      <c r="X620" s="7" t="str">
        <f ca="1">IF(Table1[[#This Row],[Store Age (Months)]] &lt; 12, "&lt;12",
 IF(Table1[[#This Row],[Store Age (Months)]] &lt; 24, "12–24",
 "&gt;24"))</f>
        <v>12–24</v>
      </c>
    </row>
    <row r="621" spans="1:24" x14ac:dyDescent="0.2">
      <c r="A621" s="4">
        <v>2</v>
      </c>
      <c r="B621" s="4" t="str">
        <f t="shared" si="9"/>
        <v>February</v>
      </c>
      <c r="C621" s="1" t="s">
        <v>187</v>
      </c>
      <c r="D621" s="1" t="s">
        <v>1107</v>
      </c>
      <c r="E621" s="1" t="s">
        <v>628</v>
      </c>
      <c r="F621" s="1" t="s">
        <v>901</v>
      </c>
      <c r="G621" s="1" t="s">
        <v>924</v>
      </c>
      <c r="H621" s="6">
        <v>45373</v>
      </c>
      <c r="I621" s="7">
        <v>136765979</v>
      </c>
      <c r="J621" s="7">
        <v>112169604</v>
      </c>
      <c r="K621" s="7">
        <v>15032157</v>
      </c>
      <c r="L621" s="7">
        <v>1766359</v>
      </c>
      <c r="M621" s="7">
        <f>Table1[[#This Row],[Profit (EBIT)]] * (1 - 11%)</f>
        <v>1572059.51</v>
      </c>
      <c r="N621" s="9">
        <f>Table1[[#This Row],[Net Sales Actual]]/Table1[[#This Row],[Net Sales Target]]*100%</f>
        <v>0.8201572117580499</v>
      </c>
      <c r="O621" s="9" t="str">
        <f>IF(Table1[[#This Row],[% Achievement]]&gt;=100%, "Achieved",
 IF(Table1[[#This Row],[% Achievement]]&gt;=50%, "Almost Achieve",
 IF(Table1[[#This Row],[% Achievement]]&gt;=0, "Needs Improvement",
 "Bad")))</f>
        <v>Almost Achieve</v>
      </c>
      <c r="P621" s="7">
        <f>Table1[[#This Row],[Net Sales Actual]] - Table1[[#This Row],[Net Sales Target]]</f>
        <v>-24596375</v>
      </c>
      <c r="Q621" s="7" t="str">
        <f>IF(Table1[[#This Row],[Profit]] &gt; 0, "Profit", "Loss")</f>
        <v>Profit</v>
      </c>
      <c r="R621" s="9">
        <f>Table1[[#This Row],[Salary Cost]]/Table1[[#This Row],[Net Sales Actual]]</f>
        <v>0.13401274912230232</v>
      </c>
      <c r="S621" s="9" t="str">
        <f>IF(Table1[[#This Row],[Salary Ratio]] &lt; 0.15, "Efficient",
 IF(Table1[[#This Row],[Salary Ratio]] &lt;= 0.25, "Needs Attention",
 "Too High"))</f>
        <v>Efficient</v>
      </c>
      <c r="T621" s="9">
        <f>Table1[[#This Row],[Profit (EBIT)]]/Table1[[#This Row],[Net Sales Actual]]</f>
        <v>1.5747216153138954E-2</v>
      </c>
      <c r="U621" s="7" t="str">
        <f>IF(Table1[[#This Row],[Profit Ratio]] &gt; 0.15, "Healthy",
 IF(Table1[[#This Row],[Profit Ratio]] &gt;= 0.05, "Moderate",
 "Low"))</f>
        <v>Low</v>
      </c>
      <c r="V621" s="7">
        <f ca="1">DATEDIF(Table1[[#This Row],[Store Open Date]], TODAY(), "d")</f>
        <v>559</v>
      </c>
      <c r="W621" s="7">
        <f ca="1">INT(Table1[[#This Row],[Store Age (Days)]] / 30)</f>
        <v>18</v>
      </c>
      <c r="X621" s="7" t="str">
        <f ca="1">IF(Table1[[#This Row],[Store Age (Months)]] &lt; 12, "&lt;12",
 IF(Table1[[#This Row],[Store Age (Months)]] &lt; 24, "12–24",
 "&gt;24"))</f>
        <v>12–24</v>
      </c>
    </row>
    <row r="622" spans="1:24" x14ac:dyDescent="0.2">
      <c r="A622" s="4">
        <v>2</v>
      </c>
      <c r="B622" s="4" t="str">
        <f t="shared" si="9"/>
        <v>February</v>
      </c>
      <c r="C622" s="1" t="s">
        <v>188</v>
      </c>
      <c r="D622" s="1" t="s">
        <v>1108</v>
      </c>
      <c r="E622" s="1" t="s">
        <v>629</v>
      </c>
      <c r="F622" s="1" t="s">
        <v>901</v>
      </c>
      <c r="G622" s="1" t="s">
        <v>924</v>
      </c>
      <c r="H622" s="6">
        <v>45260</v>
      </c>
      <c r="I622" s="7">
        <v>85105764</v>
      </c>
      <c r="J622" s="7">
        <v>80016685</v>
      </c>
      <c r="K622" s="7">
        <v>11301649</v>
      </c>
      <c r="L622" s="7">
        <v>-3287936</v>
      </c>
      <c r="M622" s="7">
        <f>Table1[[#This Row],[Profit (EBIT)]] * (1 - 11%)</f>
        <v>-2926263.04</v>
      </c>
      <c r="N622" s="9">
        <f>Table1[[#This Row],[Net Sales Actual]]/Table1[[#This Row],[Net Sales Target]]*100%</f>
        <v>0.94020288684559605</v>
      </c>
      <c r="O622" s="9" t="str">
        <f>IF(Table1[[#This Row],[% Achievement]]&gt;=100%, "Achieved",
 IF(Table1[[#This Row],[% Achievement]]&gt;=50%, "Almost Achieve",
 IF(Table1[[#This Row],[% Achievement]]&gt;=0, "Needs Improvement",
 "Bad")))</f>
        <v>Almost Achieve</v>
      </c>
      <c r="P622" s="7">
        <f>Table1[[#This Row],[Net Sales Actual]] - Table1[[#This Row],[Net Sales Target]]</f>
        <v>-5089079</v>
      </c>
      <c r="Q622" s="7" t="str">
        <f>IF(Table1[[#This Row],[Profit]] &gt; 0, "Profit", "Loss")</f>
        <v>Loss</v>
      </c>
      <c r="R622" s="9">
        <f>Table1[[#This Row],[Salary Cost]]/Table1[[#This Row],[Net Sales Actual]]</f>
        <v>0.14124115489163291</v>
      </c>
      <c r="S622" s="9" t="str">
        <f>IF(Table1[[#This Row],[Salary Ratio]] &lt; 0.15, "Efficient",
 IF(Table1[[#This Row],[Salary Ratio]] &lt;= 0.25, "Needs Attention",
 "Too High"))</f>
        <v>Efficient</v>
      </c>
      <c r="T622" s="9">
        <f>Table1[[#This Row],[Profit (EBIT)]]/Table1[[#This Row],[Net Sales Actual]]</f>
        <v>-4.1090630035473225E-2</v>
      </c>
      <c r="U622" s="7" t="str">
        <f>IF(Table1[[#This Row],[Profit Ratio]] &gt; 0.15, "Healthy",
 IF(Table1[[#This Row],[Profit Ratio]] &gt;= 0.05, "Moderate",
 "Low"))</f>
        <v>Low</v>
      </c>
      <c r="V622" s="7">
        <f ca="1">DATEDIF(Table1[[#This Row],[Store Open Date]], TODAY(), "d")</f>
        <v>672</v>
      </c>
      <c r="W622" s="7">
        <f ca="1">INT(Table1[[#This Row],[Store Age (Days)]] / 30)</f>
        <v>22</v>
      </c>
      <c r="X622" s="7" t="str">
        <f ca="1">IF(Table1[[#This Row],[Store Age (Months)]] &lt; 12, "&lt;12",
 IF(Table1[[#This Row],[Store Age (Months)]] &lt; 24, "12–24",
 "&gt;24"))</f>
        <v>12–24</v>
      </c>
    </row>
    <row r="623" spans="1:24" x14ac:dyDescent="0.2">
      <c r="A623" s="4">
        <v>2</v>
      </c>
      <c r="B623" s="4" t="str">
        <f t="shared" si="9"/>
        <v>February</v>
      </c>
      <c r="C623" s="1" t="s">
        <v>189</v>
      </c>
      <c r="D623" s="1" t="s">
        <v>1109</v>
      </c>
      <c r="E623" s="1" t="s">
        <v>630</v>
      </c>
      <c r="F623" s="1" t="s">
        <v>901</v>
      </c>
      <c r="G623" s="1" t="s">
        <v>924</v>
      </c>
      <c r="H623" s="6">
        <v>45212</v>
      </c>
      <c r="I623" s="7">
        <v>80914971</v>
      </c>
      <c r="J623" s="7">
        <v>80959705</v>
      </c>
      <c r="K623" s="7">
        <v>9392472</v>
      </c>
      <c r="L623" s="7">
        <v>2933448</v>
      </c>
      <c r="M623" s="7">
        <f>Table1[[#This Row],[Profit (EBIT)]] * (1 - 11%)</f>
        <v>2610768.7200000002</v>
      </c>
      <c r="N623" s="9">
        <f>Table1[[#This Row],[Net Sales Actual]]/Table1[[#This Row],[Net Sales Target]]*100%</f>
        <v>1.0005528519561602</v>
      </c>
      <c r="O623" s="9" t="str">
        <f>IF(Table1[[#This Row],[% Achievement]]&gt;=100%, "Achieved",
 IF(Table1[[#This Row],[% Achievement]]&gt;=50%, "Almost Achieve",
 IF(Table1[[#This Row],[% Achievement]]&gt;=0, "Needs Improvement",
 "Bad")))</f>
        <v>Achieved</v>
      </c>
      <c r="P623" s="7">
        <f>Table1[[#This Row],[Net Sales Actual]] - Table1[[#This Row],[Net Sales Target]]</f>
        <v>44734</v>
      </c>
      <c r="Q623" s="7" t="str">
        <f>IF(Table1[[#This Row],[Profit]] &gt; 0, "Profit", "Loss")</f>
        <v>Profit</v>
      </c>
      <c r="R623" s="9">
        <f>Table1[[#This Row],[Salary Cost]]/Table1[[#This Row],[Net Sales Actual]]</f>
        <v>0.11601415790731945</v>
      </c>
      <c r="S623" s="9" t="str">
        <f>IF(Table1[[#This Row],[Salary Ratio]] &lt; 0.15, "Efficient",
 IF(Table1[[#This Row],[Salary Ratio]] &lt;= 0.25, "Needs Attention",
 "Too High"))</f>
        <v>Efficient</v>
      </c>
      <c r="T623" s="9">
        <f>Table1[[#This Row],[Profit (EBIT)]]/Table1[[#This Row],[Net Sales Actual]]</f>
        <v>3.6233432421721397E-2</v>
      </c>
      <c r="U623" s="7" t="str">
        <f>IF(Table1[[#This Row],[Profit Ratio]] &gt; 0.15, "Healthy",
 IF(Table1[[#This Row],[Profit Ratio]] &gt;= 0.05, "Moderate",
 "Low"))</f>
        <v>Low</v>
      </c>
      <c r="V623" s="7">
        <f ca="1">DATEDIF(Table1[[#This Row],[Store Open Date]], TODAY(), "d")</f>
        <v>720</v>
      </c>
      <c r="W623" s="7">
        <f ca="1">INT(Table1[[#This Row],[Store Age (Days)]] / 30)</f>
        <v>24</v>
      </c>
      <c r="X623" s="7" t="str">
        <f ca="1">IF(Table1[[#This Row],[Store Age (Months)]] &lt; 12, "&lt;12",
 IF(Table1[[#This Row],[Store Age (Months)]] &lt; 24, "12–24",
 "&gt;24"))</f>
        <v>&gt;24</v>
      </c>
    </row>
    <row r="624" spans="1:24" x14ac:dyDescent="0.2">
      <c r="A624" s="4">
        <v>2</v>
      </c>
      <c r="B624" s="4" t="str">
        <f t="shared" si="9"/>
        <v>February</v>
      </c>
      <c r="C624" s="1" t="s">
        <v>190</v>
      </c>
      <c r="D624" s="1" t="s">
        <v>1110</v>
      </c>
      <c r="E624" s="1" t="s">
        <v>631</v>
      </c>
      <c r="F624" s="1" t="s">
        <v>901</v>
      </c>
      <c r="G624" s="1" t="s">
        <v>924</v>
      </c>
      <c r="H624" s="6">
        <v>45260</v>
      </c>
      <c r="I624" s="7">
        <v>316293731</v>
      </c>
      <c r="J624" s="7">
        <v>208039434</v>
      </c>
      <c r="K624" s="7">
        <v>26217861</v>
      </c>
      <c r="L624" s="7">
        <v>6407675</v>
      </c>
      <c r="M624" s="7">
        <f>Table1[[#This Row],[Profit (EBIT)]] * (1 - 11%)</f>
        <v>5702830.75</v>
      </c>
      <c r="N624" s="9">
        <f>Table1[[#This Row],[Net Sales Actual]]/Table1[[#This Row],[Net Sales Target]]*100%</f>
        <v>0.65774125001548012</v>
      </c>
      <c r="O624" s="9" t="str">
        <f>IF(Table1[[#This Row],[% Achievement]]&gt;=100%, "Achieved",
 IF(Table1[[#This Row],[% Achievement]]&gt;=50%, "Almost Achieve",
 IF(Table1[[#This Row],[% Achievement]]&gt;=0, "Needs Improvement",
 "Bad")))</f>
        <v>Almost Achieve</v>
      </c>
      <c r="P624" s="7">
        <f>Table1[[#This Row],[Net Sales Actual]] - Table1[[#This Row],[Net Sales Target]]</f>
        <v>-108254297</v>
      </c>
      <c r="Q624" s="7" t="str">
        <f>IF(Table1[[#This Row],[Profit]] &gt; 0, "Profit", "Loss")</f>
        <v>Profit</v>
      </c>
      <c r="R624" s="9">
        <f>Table1[[#This Row],[Salary Cost]]/Table1[[#This Row],[Net Sales Actual]]</f>
        <v>0.12602351629162767</v>
      </c>
      <c r="S624" s="9" t="str">
        <f>IF(Table1[[#This Row],[Salary Ratio]] &lt; 0.15, "Efficient",
 IF(Table1[[#This Row],[Salary Ratio]] &lt;= 0.25, "Needs Attention",
 "Too High"))</f>
        <v>Efficient</v>
      </c>
      <c r="T624" s="9">
        <f>Table1[[#This Row],[Profit (EBIT)]]/Table1[[#This Row],[Net Sales Actual]]</f>
        <v>3.0800290487235222E-2</v>
      </c>
      <c r="U624" s="7" t="str">
        <f>IF(Table1[[#This Row],[Profit Ratio]] &gt; 0.15, "Healthy",
 IF(Table1[[#This Row],[Profit Ratio]] &gt;= 0.05, "Moderate",
 "Low"))</f>
        <v>Low</v>
      </c>
      <c r="V624" s="7">
        <f ca="1">DATEDIF(Table1[[#This Row],[Store Open Date]], TODAY(), "d")</f>
        <v>672</v>
      </c>
      <c r="W624" s="7">
        <f ca="1">INT(Table1[[#This Row],[Store Age (Days)]] / 30)</f>
        <v>22</v>
      </c>
      <c r="X624" s="7" t="str">
        <f ca="1">IF(Table1[[#This Row],[Store Age (Months)]] &lt; 12, "&lt;12",
 IF(Table1[[#This Row],[Store Age (Months)]] &lt; 24, "12–24",
 "&gt;24"))</f>
        <v>12–24</v>
      </c>
    </row>
    <row r="625" spans="1:24" x14ac:dyDescent="0.2">
      <c r="A625" s="4">
        <v>2</v>
      </c>
      <c r="B625" s="4" t="str">
        <f t="shared" si="9"/>
        <v>February</v>
      </c>
      <c r="C625" s="1" t="s">
        <v>191</v>
      </c>
      <c r="D625" s="1" t="s">
        <v>1111</v>
      </c>
      <c r="E625" s="1" t="s">
        <v>632</v>
      </c>
      <c r="F625" s="1" t="s">
        <v>901</v>
      </c>
      <c r="G625" s="1" t="s">
        <v>924</v>
      </c>
      <c r="H625" s="6">
        <v>45248</v>
      </c>
      <c r="I625" s="7">
        <v>201450216</v>
      </c>
      <c r="J625" s="7">
        <v>156939915</v>
      </c>
      <c r="K625" s="7">
        <v>15180580</v>
      </c>
      <c r="L625" s="7">
        <v>7495773</v>
      </c>
      <c r="M625" s="7">
        <f>Table1[[#This Row],[Profit (EBIT)]] * (1 - 11%)</f>
        <v>6671237.9699999997</v>
      </c>
      <c r="N625" s="9">
        <f>Table1[[#This Row],[Net Sales Actual]]/Table1[[#This Row],[Net Sales Target]]*100%</f>
        <v>0.7790506166545883</v>
      </c>
      <c r="O625" s="9" t="str">
        <f>IF(Table1[[#This Row],[% Achievement]]&gt;=100%, "Achieved",
 IF(Table1[[#This Row],[% Achievement]]&gt;=50%, "Almost Achieve",
 IF(Table1[[#This Row],[% Achievement]]&gt;=0, "Needs Improvement",
 "Bad")))</f>
        <v>Almost Achieve</v>
      </c>
      <c r="P625" s="7">
        <f>Table1[[#This Row],[Net Sales Actual]] - Table1[[#This Row],[Net Sales Target]]</f>
        <v>-44510301</v>
      </c>
      <c r="Q625" s="7" t="str">
        <f>IF(Table1[[#This Row],[Profit]] &gt; 0, "Profit", "Loss")</f>
        <v>Profit</v>
      </c>
      <c r="R625" s="9">
        <f>Table1[[#This Row],[Salary Cost]]/Table1[[#This Row],[Net Sales Actual]]</f>
        <v>9.6728611073862242E-2</v>
      </c>
      <c r="S625" s="9" t="str">
        <f>IF(Table1[[#This Row],[Salary Ratio]] &lt; 0.15, "Efficient",
 IF(Table1[[#This Row],[Salary Ratio]] &lt;= 0.25, "Needs Attention",
 "Too High"))</f>
        <v>Efficient</v>
      </c>
      <c r="T625" s="9">
        <f>Table1[[#This Row],[Profit (EBIT)]]/Table1[[#This Row],[Net Sales Actual]]</f>
        <v>4.7762055943511884E-2</v>
      </c>
      <c r="U625" s="7" t="str">
        <f>IF(Table1[[#This Row],[Profit Ratio]] &gt; 0.15, "Healthy",
 IF(Table1[[#This Row],[Profit Ratio]] &gt;= 0.05, "Moderate",
 "Low"))</f>
        <v>Low</v>
      </c>
      <c r="V625" s="7">
        <f ca="1">DATEDIF(Table1[[#This Row],[Store Open Date]], TODAY(), "d")</f>
        <v>684</v>
      </c>
      <c r="W625" s="7">
        <f ca="1">INT(Table1[[#This Row],[Store Age (Days)]] / 30)</f>
        <v>22</v>
      </c>
      <c r="X625" s="7" t="str">
        <f ca="1">IF(Table1[[#This Row],[Store Age (Months)]] &lt; 12, "&lt;12",
 IF(Table1[[#This Row],[Store Age (Months)]] &lt; 24, "12–24",
 "&gt;24"))</f>
        <v>12–24</v>
      </c>
    </row>
    <row r="626" spans="1:24" x14ac:dyDescent="0.2">
      <c r="A626" s="4">
        <v>2</v>
      </c>
      <c r="B626" s="4" t="str">
        <f t="shared" si="9"/>
        <v>February</v>
      </c>
      <c r="C626" s="1" t="s">
        <v>192</v>
      </c>
      <c r="D626" s="1" t="s">
        <v>1112</v>
      </c>
      <c r="E626" s="1" t="s">
        <v>633</v>
      </c>
      <c r="F626" s="1" t="s">
        <v>901</v>
      </c>
      <c r="G626" s="1" t="s">
        <v>924</v>
      </c>
      <c r="H626" s="6">
        <v>45244</v>
      </c>
      <c r="I626" s="7">
        <v>128639466</v>
      </c>
      <c r="J626" s="7">
        <v>126541875</v>
      </c>
      <c r="K626" s="7">
        <v>13481265</v>
      </c>
      <c r="L626" s="7">
        <v>-139209</v>
      </c>
      <c r="M626" s="7">
        <f>Table1[[#This Row],[Profit (EBIT)]] * (1 - 11%)</f>
        <v>-123896.01</v>
      </c>
      <c r="N626" s="9">
        <f>Table1[[#This Row],[Net Sales Actual]]/Table1[[#This Row],[Net Sales Target]]*100%</f>
        <v>0.98369403212541318</v>
      </c>
      <c r="O626" s="9" t="str">
        <f>IF(Table1[[#This Row],[% Achievement]]&gt;=100%, "Achieved",
 IF(Table1[[#This Row],[% Achievement]]&gt;=50%, "Almost Achieve",
 IF(Table1[[#This Row],[% Achievement]]&gt;=0, "Needs Improvement",
 "Bad")))</f>
        <v>Almost Achieve</v>
      </c>
      <c r="P626" s="7">
        <f>Table1[[#This Row],[Net Sales Actual]] - Table1[[#This Row],[Net Sales Target]]</f>
        <v>-2097591</v>
      </c>
      <c r="Q626" s="7" t="str">
        <f>IF(Table1[[#This Row],[Profit]] &gt; 0, "Profit", "Loss")</f>
        <v>Loss</v>
      </c>
      <c r="R626" s="9">
        <f>Table1[[#This Row],[Salary Cost]]/Table1[[#This Row],[Net Sales Actual]]</f>
        <v>0.10653599845900813</v>
      </c>
      <c r="S626" s="9" t="str">
        <f>IF(Table1[[#This Row],[Salary Ratio]] &lt; 0.15, "Efficient",
 IF(Table1[[#This Row],[Salary Ratio]] &lt;= 0.25, "Needs Attention",
 "Too High"))</f>
        <v>Efficient</v>
      </c>
      <c r="T626" s="9">
        <f>Table1[[#This Row],[Profit (EBIT)]]/Table1[[#This Row],[Net Sales Actual]]</f>
        <v>-1.1001022388833735E-3</v>
      </c>
      <c r="U626" s="7" t="str">
        <f>IF(Table1[[#This Row],[Profit Ratio]] &gt; 0.15, "Healthy",
 IF(Table1[[#This Row],[Profit Ratio]] &gt;= 0.05, "Moderate",
 "Low"))</f>
        <v>Low</v>
      </c>
      <c r="V626" s="7">
        <f ca="1">DATEDIF(Table1[[#This Row],[Store Open Date]], TODAY(), "d")</f>
        <v>688</v>
      </c>
      <c r="W626" s="7">
        <f ca="1">INT(Table1[[#This Row],[Store Age (Days)]] / 30)</f>
        <v>22</v>
      </c>
      <c r="X626" s="7" t="str">
        <f ca="1">IF(Table1[[#This Row],[Store Age (Months)]] &lt; 12, "&lt;12",
 IF(Table1[[#This Row],[Store Age (Months)]] &lt; 24, "12–24",
 "&gt;24"))</f>
        <v>12–24</v>
      </c>
    </row>
    <row r="627" spans="1:24" x14ac:dyDescent="0.2">
      <c r="A627" s="4">
        <v>2</v>
      </c>
      <c r="B627" s="4" t="str">
        <f t="shared" si="9"/>
        <v>February</v>
      </c>
      <c r="C627" s="1" t="s">
        <v>193</v>
      </c>
      <c r="D627" s="1" t="s">
        <v>1113</v>
      </c>
      <c r="E627" s="1" t="s">
        <v>634</v>
      </c>
      <c r="F627" s="1" t="s">
        <v>901</v>
      </c>
      <c r="G627" s="1" t="s">
        <v>924</v>
      </c>
      <c r="H627" s="6">
        <v>45268</v>
      </c>
      <c r="I627" s="7">
        <v>78600099</v>
      </c>
      <c r="J627" s="7">
        <v>66312915</v>
      </c>
      <c r="K627" s="7">
        <v>8646891</v>
      </c>
      <c r="L627" s="7">
        <v>8290591</v>
      </c>
      <c r="M627" s="7">
        <f>Table1[[#This Row],[Profit (EBIT)]] * (1 - 11%)</f>
        <v>7378625.9900000002</v>
      </c>
      <c r="N627" s="9">
        <f>Table1[[#This Row],[Net Sales Actual]]/Table1[[#This Row],[Net Sales Target]]*100%</f>
        <v>0.84367470071507167</v>
      </c>
      <c r="O627" s="9" t="str">
        <f>IF(Table1[[#This Row],[% Achievement]]&gt;=100%, "Achieved",
 IF(Table1[[#This Row],[% Achievement]]&gt;=50%, "Almost Achieve",
 IF(Table1[[#This Row],[% Achievement]]&gt;=0, "Needs Improvement",
 "Bad")))</f>
        <v>Almost Achieve</v>
      </c>
      <c r="P627" s="7">
        <f>Table1[[#This Row],[Net Sales Actual]] - Table1[[#This Row],[Net Sales Target]]</f>
        <v>-12287184</v>
      </c>
      <c r="Q627" s="7" t="str">
        <f>IF(Table1[[#This Row],[Profit]] &gt; 0, "Profit", "Loss")</f>
        <v>Profit</v>
      </c>
      <c r="R627" s="9">
        <f>Table1[[#This Row],[Salary Cost]]/Table1[[#This Row],[Net Sales Actual]]</f>
        <v>0.13039527820485647</v>
      </c>
      <c r="S627" s="9" t="str">
        <f>IF(Table1[[#This Row],[Salary Ratio]] &lt; 0.15, "Efficient",
 IF(Table1[[#This Row],[Salary Ratio]] &lt;= 0.25, "Needs Attention",
 "Too High"))</f>
        <v>Efficient</v>
      </c>
      <c r="T627" s="9">
        <f>Table1[[#This Row],[Profit (EBIT)]]/Table1[[#This Row],[Net Sales Actual]]</f>
        <v>0.12502226753265183</v>
      </c>
      <c r="U627" s="7" t="str">
        <f>IF(Table1[[#This Row],[Profit Ratio]] &gt; 0.15, "Healthy",
 IF(Table1[[#This Row],[Profit Ratio]] &gt;= 0.05, "Moderate",
 "Low"))</f>
        <v>Moderate</v>
      </c>
      <c r="V627" s="7">
        <f ca="1">DATEDIF(Table1[[#This Row],[Store Open Date]], TODAY(), "d")</f>
        <v>664</v>
      </c>
      <c r="W627" s="7">
        <f ca="1">INT(Table1[[#This Row],[Store Age (Days)]] / 30)</f>
        <v>22</v>
      </c>
      <c r="X627" s="7" t="str">
        <f ca="1">IF(Table1[[#This Row],[Store Age (Months)]] &lt; 12, "&lt;12",
 IF(Table1[[#This Row],[Store Age (Months)]] &lt; 24, "12–24",
 "&gt;24"))</f>
        <v>12–24</v>
      </c>
    </row>
    <row r="628" spans="1:24" x14ac:dyDescent="0.2">
      <c r="A628" s="4">
        <v>2</v>
      </c>
      <c r="B628" s="4" t="str">
        <f t="shared" si="9"/>
        <v>February</v>
      </c>
      <c r="C628" s="1" t="s">
        <v>194</v>
      </c>
      <c r="D628" s="1" t="s">
        <v>1114</v>
      </c>
      <c r="E628" s="1" t="s">
        <v>635</v>
      </c>
      <c r="F628" s="1" t="s">
        <v>901</v>
      </c>
      <c r="G628" s="1" t="s">
        <v>924</v>
      </c>
      <c r="H628" s="6">
        <v>45232</v>
      </c>
      <c r="I628" s="7">
        <v>57822366</v>
      </c>
      <c r="J628" s="7">
        <v>54241277</v>
      </c>
      <c r="K628" s="7">
        <v>9057654</v>
      </c>
      <c r="L628" s="7">
        <v>3595847</v>
      </c>
      <c r="M628" s="7">
        <f>Table1[[#This Row],[Profit (EBIT)]] * (1 - 11%)</f>
        <v>3200303.83</v>
      </c>
      <c r="N628" s="9">
        <f>Table1[[#This Row],[Net Sales Actual]]/Table1[[#This Row],[Net Sales Target]]*100%</f>
        <v>0.9380674080337702</v>
      </c>
      <c r="O628" s="9" t="str">
        <f>IF(Table1[[#This Row],[% Achievement]]&gt;=100%, "Achieved",
 IF(Table1[[#This Row],[% Achievement]]&gt;=50%, "Almost Achieve",
 IF(Table1[[#This Row],[% Achievement]]&gt;=0, "Needs Improvement",
 "Bad")))</f>
        <v>Almost Achieve</v>
      </c>
      <c r="P628" s="7">
        <f>Table1[[#This Row],[Net Sales Actual]] - Table1[[#This Row],[Net Sales Target]]</f>
        <v>-3581089</v>
      </c>
      <c r="Q628" s="7" t="str">
        <f>IF(Table1[[#This Row],[Profit]] &gt; 0, "Profit", "Loss")</f>
        <v>Profit</v>
      </c>
      <c r="R628" s="9">
        <f>Table1[[#This Row],[Salary Cost]]/Table1[[#This Row],[Net Sales Actual]]</f>
        <v>0.1669882145289463</v>
      </c>
      <c r="S628" s="9" t="str">
        <f>IF(Table1[[#This Row],[Salary Ratio]] &lt; 0.15, "Efficient",
 IF(Table1[[#This Row],[Salary Ratio]] &lt;= 0.25, "Needs Attention",
 "Too High"))</f>
        <v>Needs Attention</v>
      </c>
      <c r="T628" s="9">
        <f>Table1[[#This Row],[Profit (EBIT)]]/Table1[[#This Row],[Net Sales Actual]]</f>
        <v>6.6293553523822824E-2</v>
      </c>
      <c r="U628" s="7" t="str">
        <f>IF(Table1[[#This Row],[Profit Ratio]] &gt; 0.15, "Healthy",
 IF(Table1[[#This Row],[Profit Ratio]] &gt;= 0.05, "Moderate",
 "Low"))</f>
        <v>Moderate</v>
      </c>
      <c r="V628" s="7">
        <f ca="1">DATEDIF(Table1[[#This Row],[Store Open Date]], TODAY(), "d")</f>
        <v>700</v>
      </c>
      <c r="W628" s="7">
        <f ca="1">INT(Table1[[#This Row],[Store Age (Days)]] / 30)</f>
        <v>23</v>
      </c>
      <c r="X628" s="7" t="str">
        <f ca="1">IF(Table1[[#This Row],[Store Age (Months)]] &lt; 12, "&lt;12",
 IF(Table1[[#This Row],[Store Age (Months)]] &lt; 24, "12–24",
 "&gt;24"))</f>
        <v>12–24</v>
      </c>
    </row>
    <row r="629" spans="1:24" x14ac:dyDescent="0.2">
      <c r="A629" s="4">
        <v>2</v>
      </c>
      <c r="B629" s="4" t="str">
        <f t="shared" si="9"/>
        <v>February</v>
      </c>
      <c r="C629" s="1" t="s">
        <v>195</v>
      </c>
      <c r="D629" s="1" t="s">
        <v>1115</v>
      </c>
      <c r="E629" s="1" t="s">
        <v>636</v>
      </c>
      <c r="F629" s="1" t="s">
        <v>901</v>
      </c>
      <c r="G629" s="1" t="s">
        <v>924</v>
      </c>
      <c r="H629" s="6">
        <v>45233</v>
      </c>
      <c r="I629" s="7">
        <v>101903043</v>
      </c>
      <c r="J629" s="7">
        <v>113545946</v>
      </c>
      <c r="K629" s="7">
        <v>11036224</v>
      </c>
      <c r="L629" s="7">
        <v>-2481836</v>
      </c>
      <c r="M629" s="7">
        <f>Table1[[#This Row],[Profit (EBIT)]] * (1 - 11%)</f>
        <v>-2208834.04</v>
      </c>
      <c r="N629" s="9">
        <f>Table1[[#This Row],[Net Sales Actual]]/Table1[[#This Row],[Net Sales Target]]*100%</f>
        <v>1.1142547136693455</v>
      </c>
      <c r="O629" s="9" t="str">
        <f>IF(Table1[[#This Row],[% Achievement]]&gt;=100%, "Achieved",
 IF(Table1[[#This Row],[% Achievement]]&gt;=50%, "Almost Achieve",
 IF(Table1[[#This Row],[% Achievement]]&gt;=0, "Needs Improvement",
 "Bad")))</f>
        <v>Achieved</v>
      </c>
      <c r="P629" s="7">
        <f>Table1[[#This Row],[Net Sales Actual]] - Table1[[#This Row],[Net Sales Target]]</f>
        <v>11642903</v>
      </c>
      <c r="Q629" s="7" t="str">
        <f>IF(Table1[[#This Row],[Profit]] &gt; 0, "Profit", "Loss")</f>
        <v>Loss</v>
      </c>
      <c r="R629" s="9">
        <f>Table1[[#This Row],[Salary Cost]]/Table1[[#This Row],[Net Sales Actual]]</f>
        <v>9.719610773245925E-2</v>
      </c>
      <c r="S629" s="9" t="str">
        <f>IF(Table1[[#This Row],[Salary Ratio]] &lt; 0.15, "Efficient",
 IF(Table1[[#This Row],[Salary Ratio]] &lt;= 0.25, "Needs Attention",
 "Too High"))</f>
        <v>Efficient</v>
      </c>
      <c r="T629" s="9">
        <f>Table1[[#This Row],[Profit (EBIT)]]/Table1[[#This Row],[Net Sales Actual]]</f>
        <v>-2.1857548309122371E-2</v>
      </c>
      <c r="U629" s="7" t="str">
        <f>IF(Table1[[#This Row],[Profit Ratio]] &gt; 0.15, "Healthy",
 IF(Table1[[#This Row],[Profit Ratio]] &gt;= 0.05, "Moderate",
 "Low"))</f>
        <v>Low</v>
      </c>
      <c r="V629" s="7">
        <f ca="1">DATEDIF(Table1[[#This Row],[Store Open Date]], TODAY(), "d")</f>
        <v>699</v>
      </c>
      <c r="W629" s="7">
        <f ca="1">INT(Table1[[#This Row],[Store Age (Days)]] / 30)</f>
        <v>23</v>
      </c>
      <c r="X629" s="7" t="str">
        <f ca="1">IF(Table1[[#This Row],[Store Age (Months)]] &lt; 12, "&lt;12",
 IF(Table1[[#This Row],[Store Age (Months)]] &lt; 24, "12–24",
 "&gt;24"))</f>
        <v>12–24</v>
      </c>
    </row>
    <row r="630" spans="1:24" x14ac:dyDescent="0.2">
      <c r="A630" s="4">
        <v>2</v>
      </c>
      <c r="B630" s="4" t="str">
        <f t="shared" si="9"/>
        <v>February</v>
      </c>
      <c r="C630" s="1" t="s">
        <v>196</v>
      </c>
      <c r="D630" s="1" t="s">
        <v>1116</v>
      </c>
      <c r="E630" s="1" t="s">
        <v>637</v>
      </c>
      <c r="F630" s="1" t="s">
        <v>903</v>
      </c>
      <c r="G630" s="1" t="s">
        <v>925</v>
      </c>
      <c r="H630" s="6">
        <v>45276</v>
      </c>
      <c r="I630" s="7">
        <v>168851657</v>
      </c>
      <c r="J630" s="7">
        <v>116974963</v>
      </c>
      <c r="K630" s="7">
        <v>19885287</v>
      </c>
      <c r="L630" s="7">
        <v>-11318299</v>
      </c>
      <c r="M630" s="7">
        <f>Table1[[#This Row],[Profit (EBIT)]] * (1 - 11%)</f>
        <v>-10073286.109999999</v>
      </c>
      <c r="N630" s="9">
        <f>Table1[[#This Row],[Net Sales Actual]]/Table1[[#This Row],[Net Sales Target]]*100%</f>
        <v>0.69276763449232837</v>
      </c>
      <c r="O630" s="9" t="str">
        <f>IF(Table1[[#This Row],[% Achievement]]&gt;=100%, "Achieved",
 IF(Table1[[#This Row],[% Achievement]]&gt;=50%, "Almost Achieve",
 IF(Table1[[#This Row],[% Achievement]]&gt;=0, "Needs Improvement",
 "Bad")))</f>
        <v>Almost Achieve</v>
      </c>
      <c r="P630" s="7">
        <f>Table1[[#This Row],[Net Sales Actual]] - Table1[[#This Row],[Net Sales Target]]</f>
        <v>-51876694</v>
      </c>
      <c r="Q630" s="7" t="str">
        <f>IF(Table1[[#This Row],[Profit]] &gt; 0, "Profit", "Loss")</f>
        <v>Loss</v>
      </c>
      <c r="R630" s="9">
        <f>Table1[[#This Row],[Salary Cost]]/Table1[[#This Row],[Net Sales Actual]]</f>
        <v>0.16999609566023116</v>
      </c>
      <c r="S630" s="9" t="str">
        <f>IF(Table1[[#This Row],[Salary Ratio]] &lt; 0.15, "Efficient",
 IF(Table1[[#This Row],[Salary Ratio]] &lt;= 0.25, "Needs Attention",
 "Too High"))</f>
        <v>Needs Attention</v>
      </c>
      <c r="T630" s="9">
        <f>Table1[[#This Row],[Profit (EBIT)]]/Table1[[#This Row],[Net Sales Actual]]</f>
        <v>-9.6758303740604734E-2</v>
      </c>
      <c r="U630" s="7" t="str">
        <f>IF(Table1[[#This Row],[Profit Ratio]] &gt; 0.15, "Healthy",
 IF(Table1[[#This Row],[Profit Ratio]] &gt;= 0.05, "Moderate",
 "Low"))</f>
        <v>Low</v>
      </c>
      <c r="V630" s="7">
        <f ca="1">DATEDIF(Table1[[#This Row],[Store Open Date]], TODAY(), "d")</f>
        <v>656</v>
      </c>
      <c r="W630" s="7">
        <f ca="1">INT(Table1[[#This Row],[Store Age (Days)]] / 30)</f>
        <v>21</v>
      </c>
      <c r="X630" s="7" t="str">
        <f ca="1">IF(Table1[[#This Row],[Store Age (Months)]] &lt; 12, "&lt;12",
 IF(Table1[[#This Row],[Store Age (Months)]] &lt; 24, "12–24",
 "&gt;24"))</f>
        <v>12–24</v>
      </c>
    </row>
    <row r="631" spans="1:24" x14ac:dyDescent="0.2">
      <c r="A631" s="4">
        <v>2</v>
      </c>
      <c r="B631" s="4" t="str">
        <f t="shared" si="9"/>
        <v>February</v>
      </c>
      <c r="C631" s="1" t="s">
        <v>197</v>
      </c>
      <c r="D631" s="1" t="s">
        <v>1117</v>
      </c>
      <c r="E631" s="1" t="s">
        <v>638</v>
      </c>
      <c r="F631" s="1" t="s">
        <v>903</v>
      </c>
      <c r="G631" s="1" t="s">
        <v>925</v>
      </c>
      <c r="H631" s="6">
        <v>45356</v>
      </c>
      <c r="I631" s="7">
        <v>105678663</v>
      </c>
      <c r="J631" s="7">
        <v>89578027</v>
      </c>
      <c r="K631" s="7">
        <v>10526095</v>
      </c>
      <c r="L631" s="7">
        <v>9084790</v>
      </c>
      <c r="M631" s="7">
        <f>Table1[[#This Row],[Profit (EBIT)]] * (1 - 11%)</f>
        <v>8085463.1000000006</v>
      </c>
      <c r="N631" s="9">
        <f>Table1[[#This Row],[Net Sales Actual]]/Table1[[#This Row],[Net Sales Target]]*100%</f>
        <v>0.84764534729210195</v>
      </c>
      <c r="O631" s="9" t="str">
        <f>IF(Table1[[#This Row],[% Achievement]]&gt;=100%, "Achieved",
 IF(Table1[[#This Row],[% Achievement]]&gt;=50%, "Almost Achieve",
 IF(Table1[[#This Row],[% Achievement]]&gt;=0, "Needs Improvement",
 "Bad")))</f>
        <v>Almost Achieve</v>
      </c>
      <c r="P631" s="7">
        <f>Table1[[#This Row],[Net Sales Actual]] - Table1[[#This Row],[Net Sales Target]]</f>
        <v>-16100636</v>
      </c>
      <c r="Q631" s="7" t="str">
        <f>IF(Table1[[#This Row],[Profit]] &gt; 0, "Profit", "Loss")</f>
        <v>Profit</v>
      </c>
      <c r="R631" s="9">
        <f>Table1[[#This Row],[Salary Cost]]/Table1[[#This Row],[Net Sales Actual]]</f>
        <v>0.11750755573127325</v>
      </c>
      <c r="S631" s="9" t="str">
        <f>IF(Table1[[#This Row],[Salary Ratio]] &lt; 0.15, "Efficient",
 IF(Table1[[#This Row],[Salary Ratio]] &lt;= 0.25, "Needs Attention",
 "Too High"))</f>
        <v>Efficient</v>
      </c>
      <c r="T631" s="9">
        <f>Table1[[#This Row],[Profit (EBIT)]]/Table1[[#This Row],[Net Sales Actual]]</f>
        <v>0.10141761662154046</v>
      </c>
      <c r="U631" s="7" t="str">
        <f>IF(Table1[[#This Row],[Profit Ratio]] &gt; 0.15, "Healthy",
 IF(Table1[[#This Row],[Profit Ratio]] &gt;= 0.05, "Moderate",
 "Low"))</f>
        <v>Moderate</v>
      </c>
      <c r="V631" s="7">
        <f ca="1">DATEDIF(Table1[[#This Row],[Store Open Date]], TODAY(), "d")</f>
        <v>576</v>
      </c>
      <c r="W631" s="7">
        <f ca="1">INT(Table1[[#This Row],[Store Age (Days)]] / 30)</f>
        <v>19</v>
      </c>
      <c r="X631" s="7" t="str">
        <f ca="1">IF(Table1[[#This Row],[Store Age (Months)]] &lt; 12, "&lt;12",
 IF(Table1[[#This Row],[Store Age (Months)]] &lt; 24, "12–24",
 "&gt;24"))</f>
        <v>12–24</v>
      </c>
    </row>
    <row r="632" spans="1:24" x14ac:dyDescent="0.2">
      <c r="A632" s="4">
        <v>2</v>
      </c>
      <c r="B632" s="4" t="str">
        <f t="shared" si="9"/>
        <v>February</v>
      </c>
      <c r="C632" s="1" t="s">
        <v>198</v>
      </c>
      <c r="D632" s="1" t="s">
        <v>1118</v>
      </c>
      <c r="E632" s="1" t="s">
        <v>639</v>
      </c>
      <c r="F632" s="1" t="s">
        <v>903</v>
      </c>
      <c r="G632" s="1" t="s">
        <v>925</v>
      </c>
      <c r="H632" s="6">
        <v>45221</v>
      </c>
      <c r="I632" s="7">
        <v>101444898</v>
      </c>
      <c r="J632" s="7">
        <v>81225031</v>
      </c>
      <c r="K632" s="7">
        <v>8586192</v>
      </c>
      <c r="L632" s="7">
        <v>10534582</v>
      </c>
      <c r="M632" s="7">
        <f>Table1[[#This Row],[Profit (EBIT)]] * (1 - 11%)</f>
        <v>9375777.9800000004</v>
      </c>
      <c r="N632" s="9">
        <f>Table1[[#This Row],[Net Sales Actual]]/Table1[[#This Row],[Net Sales Target]]*100%</f>
        <v>0.80068128216758616</v>
      </c>
      <c r="O632" s="9" t="str">
        <f>IF(Table1[[#This Row],[% Achievement]]&gt;=100%, "Achieved",
 IF(Table1[[#This Row],[% Achievement]]&gt;=50%, "Almost Achieve",
 IF(Table1[[#This Row],[% Achievement]]&gt;=0, "Needs Improvement",
 "Bad")))</f>
        <v>Almost Achieve</v>
      </c>
      <c r="P632" s="7">
        <f>Table1[[#This Row],[Net Sales Actual]] - Table1[[#This Row],[Net Sales Target]]</f>
        <v>-20219867</v>
      </c>
      <c r="Q632" s="7" t="str">
        <f>IF(Table1[[#This Row],[Profit]] &gt; 0, "Profit", "Loss")</f>
        <v>Profit</v>
      </c>
      <c r="R632" s="9">
        <f>Table1[[#This Row],[Salary Cost]]/Table1[[#This Row],[Net Sales Actual]]</f>
        <v>0.10570869465103683</v>
      </c>
      <c r="S632" s="9" t="str">
        <f>IF(Table1[[#This Row],[Salary Ratio]] &lt; 0.15, "Efficient",
 IF(Table1[[#This Row],[Salary Ratio]] &lt;= 0.25, "Needs Attention",
 "Too High"))</f>
        <v>Efficient</v>
      </c>
      <c r="T632" s="9">
        <f>Table1[[#This Row],[Profit (EBIT)]]/Table1[[#This Row],[Net Sales Actual]]</f>
        <v>0.12969625090078452</v>
      </c>
      <c r="U632" s="7" t="str">
        <f>IF(Table1[[#This Row],[Profit Ratio]] &gt; 0.15, "Healthy",
 IF(Table1[[#This Row],[Profit Ratio]] &gt;= 0.05, "Moderate",
 "Low"))</f>
        <v>Moderate</v>
      </c>
      <c r="V632" s="7">
        <f ca="1">DATEDIF(Table1[[#This Row],[Store Open Date]], TODAY(), "d")</f>
        <v>711</v>
      </c>
      <c r="W632" s="7">
        <f ca="1">INT(Table1[[#This Row],[Store Age (Days)]] / 30)</f>
        <v>23</v>
      </c>
      <c r="X632" s="7" t="str">
        <f ca="1">IF(Table1[[#This Row],[Store Age (Months)]] &lt; 12, "&lt;12",
 IF(Table1[[#This Row],[Store Age (Months)]] &lt; 24, "12–24",
 "&gt;24"))</f>
        <v>12–24</v>
      </c>
    </row>
    <row r="633" spans="1:24" x14ac:dyDescent="0.2">
      <c r="A633" s="4">
        <v>2</v>
      </c>
      <c r="B633" s="4" t="str">
        <f t="shared" si="9"/>
        <v>February</v>
      </c>
      <c r="C633" s="1" t="s">
        <v>199</v>
      </c>
      <c r="D633" s="1" t="s">
        <v>1119</v>
      </c>
      <c r="E633" s="1" t="s">
        <v>640</v>
      </c>
      <c r="F633" s="1" t="s">
        <v>903</v>
      </c>
      <c r="G633" s="1" t="s">
        <v>925</v>
      </c>
      <c r="H633" s="6">
        <v>45542</v>
      </c>
      <c r="I633" s="7">
        <v>75330812</v>
      </c>
      <c r="J633" s="7">
        <v>84484908</v>
      </c>
      <c r="K633" s="7">
        <v>9299609</v>
      </c>
      <c r="L633" s="7">
        <v>6511659</v>
      </c>
      <c r="M633" s="7">
        <f>Table1[[#This Row],[Profit (EBIT)]] * (1 - 11%)</f>
        <v>5795376.5099999998</v>
      </c>
      <c r="N633" s="9">
        <f>Table1[[#This Row],[Net Sales Actual]]/Table1[[#This Row],[Net Sales Target]]*100%</f>
        <v>1.1215186157823442</v>
      </c>
      <c r="O633" s="9" t="str">
        <f>IF(Table1[[#This Row],[% Achievement]]&gt;=100%, "Achieved",
 IF(Table1[[#This Row],[% Achievement]]&gt;=50%, "Almost Achieve",
 IF(Table1[[#This Row],[% Achievement]]&gt;=0, "Needs Improvement",
 "Bad")))</f>
        <v>Achieved</v>
      </c>
      <c r="P633" s="7">
        <f>Table1[[#This Row],[Net Sales Actual]] - Table1[[#This Row],[Net Sales Target]]</f>
        <v>9154096</v>
      </c>
      <c r="Q633" s="7" t="str">
        <f>IF(Table1[[#This Row],[Profit]] &gt; 0, "Profit", "Loss")</f>
        <v>Profit</v>
      </c>
      <c r="R633" s="9">
        <f>Table1[[#This Row],[Salary Cost]]/Table1[[#This Row],[Net Sales Actual]]</f>
        <v>0.1100742040223326</v>
      </c>
      <c r="S633" s="9" t="str">
        <f>IF(Table1[[#This Row],[Salary Ratio]] &lt; 0.15, "Efficient",
 IF(Table1[[#This Row],[Salary Ratio]] &lt;= 0.25, "Needs Attention",
 "Too High"))</f>
        <v>Efficient</v>
      </c>
      <c r="T633" s="9">
        <f>Table1[[#This Row],[Profit (EBIT)]]/Table1[[#This Row],[Net Sales Actual]]</f>
        <v>7.7074819090765898E-2</v>
      </c>
      <c r="U633" s="7" t="str">
        <f>IF(Table1[[#This Row],[Profit Ratio]] &gt; 0.15, "Healthy",
 IF(Table1[[#This Row],[Profit Ratio]] &gt;= 0.05, "Moderate",
 "Low"))</f>
        <v>Moderate</v>
      </c>
      <c r="V633" s="7">
        <f ca="1">DATEDIF(Table1[[#This Row],[Store Open Date]], TODAY(), "d")</f>
        <v>390</v>
      </c>
      <c r="W633" s="7">
        <f ca="1">INT(Table1[[#This Row],[Store Age (Days)]] / 30)</f>
        <v>13</v>
      </c>
      <c r="X633" s="7" t="str">
        <f ca="1">IF(Table1[[#This Row],[Store Age (Months)]] &lt; 12, "&lt;12",
 IF(Table1[[#This Row],[Store Age (Months)]] &lt; 24, "12–24",
 "&gt;24"))</f>
        <v>12–24</v>
      </c>
    </row>
    <row r="634" spans="1:24" x14ac:dyDescent="0.2">
      <c r="A634" s="4">
        <v>2</v>
      </c>
      <c r="B634" s="4" t="str">
        <f t="shared" si="9"/>
        <v>February</v>
      </c>
      <c r="C634" s="1" t="s">
        <v>200</v>
      </c>
      <c r="D634" s="1" t="s">
        <v>1120</v>
      </c>
      <c r="E634" s="1" t="s">
        <v>641</v>
      </c>
      <c r="F634" s="1" t="s">
        <v>903</v>
      </c>
      <c r="G634" s="1" t="s">
        <v>925</v>
      </c>
      <c r="H634" s="6">
        <v>45387</v>
      </c>
      <c r="I634" s="7">
        <v>179692024</v>
      </c>
      <c r="J634" s="7">
        <v>148128591</v>
      </c>
      <c r="K634" s="7">
        <v>17368224</v>
      </c>
      <c r="L634" s="7">
        <v>-12158011</v>
      </c>
      <c r="M634" s="7">
        <f>Table1[[#This Row],[Profit (EBIT)]] * (1 - 11%)</f>
        <v>-10820629.790000001</v>
      </c>
      <c r="N634" s="9">
        <f>Table1[[#This Row],[Net Sales Actual]]/Table1[[#This Row],[Net Sales Target]]*100%</f>
        <v>0.82434705616093451</v>
      </c>
      <c r="O634" s="9" t="str">
        <f>IF(Table1[[#This Row],[% Achievement]]&gt;=100%, "Achieved",
 IF(Table1[[#This Row],[% Achievement]]&gt;=50%, "Almost Achieve",
 IF(Table1[[#This Row],[% Achievement]]&gt;=0, "Needs Improvement",
 "Bad")))</f>
        <v>Almost Achieve</v>
      </c>
      <c r="P634" s="7">
        <f>Table1[[#This Row],[Net Sales Actual]] - Table1[[#This Row],[Net Sales Target]]</f>
        <v>-31563433</v>
      </c>
      <c r="Q634" s="7" t="str">
        <f>IF(Table1[[#This Row],[Profit]] &gt; 0, "Profit", "Loss")</f>
        <v>Loss</v>
      </c>
      <c r="R634" s="9">
        <f>Table1[[#This Row],[Salary Cost]]/Table1[[#This Row],[Net Sales Actual]]</f>
        <v>0.11725099039117978</v>
      </c>
      <c r="S634" s="9" t="str">
        <f>IF(Table1[[#This Row],[Salary Ratio]] &lt; 0.15, "Efficient",
 IF(Table1[[#This Row],[Salary Ratio]] &lt;= 0.25, "Needs Attention",
 "Too High"))</f>
        <v>Efficient</v>
      </c>
      <c r="T634" s="9">
        <f>Table1[[#This Row],[Profit (EBIT)]]/Table1[[#This Row],[Net Sales Actual]]</f>
        <v>-8.2077409350366393E-2</v>
      </c>
      <c r="U634" s="7" t="str">
        <f>IF(Table1[[#This Row],[Profit Ratio]] &gt; 0.15, "Healthy",
 IF(Table1[[#This Row],[Profit Ratio]] &gt;= 0.05, "Moderate",
 "Low"))</f>
        <v>Low</v>
      </c>
      <c r="V634" s="7">
        <f ca="1">DATEDIF(Table1[[#This Row],[Store Open Date]], TODAY(), "d")</f>
        <v>545</v>
      </c>
      <c r="W634" s="7">
        <f ca="1">INT(Table1[[#This Row],[Store Age (Days)]] / 30)</f>
        <v>18</v>
      </c>
      <c r="X634" s="7" t="str">
        <f ca="1">IF(Table1[[#This Row],[Store Age (Months)]] &lt; 12, "&lt;12",
 IF(Table1[[#This Row],[Store Age (Months)]] &lt; 24, "12–24",
 "&gt;24"))</f>
        <v>12–24</v>
      </c>
    </row>
    <row r="635" spans="1:24" x14ac:dyDescent="0.2">
      <c r="A635" s="4">
        <v>2</v>
      </c>
      <c r="B635" s="4" t="str">
        <f t="shared" si="9"/>
        <v>February</v>
      </c>
      <c r="C635" s="1" t="s">
        <v>201</v>
      </c>
      <c r="D635" s="1" t="s">
        <v>1121</v>
      </c>
      <c r="E635" s="1" t="s">
        <v>642</v>
      </c>
      <c r="F635" s="1" t="s">
        <v>903</v>
      </c>
      <c r="G635" s="1" t="s">
        <v>925</v>
      </c>
      <c r="H635" s="6">
        <v>45448</v>
      </c>
      <c r="I635" s="7">
        <v>118417550</v>
      </c>
      <c r="J635" s="7">
        <v>101583505</v>
      </c>
      <c r="K635" s="7">
        <v>12078711</v>
      </c>
      <c r="L635" s="7">
        <v>-9547746</v>
      </c>
      <c r="M635" s="7">
        <f>Table1[[#This Row],[Profit (EBIT)]] * (1 - 11%)</f>
        <v>-8497493.9399999995</v>
      </c>
      <c r="N635" s="9">
        <f>Table1[[#This Row],[Net Sales Actual]]/Table1[[#This Row],[Net Sales Target]]*100%</f>
        <v>0.85784163749376674</v>
      </c>
      <c r="O635" s="9" t="str">
        <f>IF(Table1[[#This Row],[% Achievement]]&gt;=100%, "Achieved",
 IF(Table1[[#This Row],[% Achievement]]&gt;=50%, "Almost Achieve",
 IF(Table1[[#This Row],[% Achievement]]&gt;=0, "Needs Improvement",
 "Bad")))</f>
        <v>Almost Achieve</v>
      </c>
      <c r="P635" s="7">
        <f>Table1[[#This Row],[Net Sales Actual]] - Table1[[#This Row],[Net Sales Target]]</f>
        <v>-16834045</v>
      </c>
      <c r="Q635" s="7" t="str">
        <f>IF(Table1[[#This Row],[Profit]] &gt; 0, "Profit", "Loss")</f>
        <v>Loss</v>
      </c>
      <c r="R635" s="9">
        <f>Table1[[#This Row],[Salary Cost]]/Table1[[#This Row],[Net Sales Actual]]</f>
        <v>0.11890425517410529</v>
      </c>
      <c r="S635" s="9" t="str">
        <f>IF(Table1[[#This Row],[Salary Ratio]] &lt; 0.15, "Efficient",
 IF(Table1[[#This Row],[Salary Ratio]] &lt;= 0.25, "Needs Attention",
 "Too High"))</f>
        <v>Efficient</v>
      </c>
      <c r="T635" s="9">
        <f>Table1[[#This Row],[Profit (EBIT)]]/Table1[[#This Row],[Net Sales Actual]]</f>
        <v>-9.3989137311219967E-2</v>
      </c>
      <c r="U635" s="7" t="str">
        <f>IF(Table1[[#This Row],[Profit Ratio]] &gt; 0.15, "Healthy",
 IF(Table1[[#This Row],[Profit Ratio]] &gt;= 0.05, "Moderate",
 "Low"))</f>
        <v>Low</v>
      </c>
      <c r="V635" s="7">
        <f ca="1">DATEDIF(Table1[[#This Row],[Store Open Date]], TODAY(), "d")</f>
        <v>484</v>
      </c>
      <c r="W635" s="7">
        <f ca="1">INT(Table1[[#This Row],[Store Age (Days)]] / 30)</f>
        <v>16</v>
      </c>
      <c r="X635" s="7" t="str">
        <f ca="1">IF(Table1[[#This Row],[Store Age (Months)]] &lt; 12, "&lt;12",
 IF(Table1[[#This Row],[Store Age (Months)]] &lt; 24, "12–24",
 "&gt;24"))</f>
        <v>12–24</v>
      </c>
    </row>
    <row r="636" spans="1:24" x14ac:dyDescent="0.2">
      <c r="A636" s="4">
        <v>2</v>
      </c>
      <c r="B636" s="4" t="str">
        <f t="shared" si="9"/>
        <v>February</v>
      </c>
      <c r="C636" s="1" t="s">
        <v>202</v>
      </c>
      <c r="D636" s="1" t="s">
        <v>1122</v>
      </c>
      <c r="E636" s="1" t="s">
        <v>643</v>
      </c>
      <c r="F636" s="1" t="s">
        <v>903</v>
      </c>
      <c r="G636" s="1" t="s">
        <v>925</v>
      </c>
      <c r="H636" s="6">
        <v>45248</v>
      </c>
      <c r="I636" s="7">
        <v>102819819</v>
      </c>
      <c r="J636" s="7">
        <v>98288323</v>
      </c>
      <c r="K636" s="7">
        <v>10134690</v>
      </c>
      <c r="L636" s="7">
        <v>8928440</v>
      </c>
      <c r="M636" s="7">
        <f>Table1[[#This Row],[Profit (EBIT)]] * (1 - 11%)</f>
        <v>7946311.6000000006</v>
      </c>
      <c r="N636" s="9">
        <f>Table1[[#This Row],[Net Sales Actual]]/Table1[[#This Row],[Net Sales Target]]*100%</f>
        <v>0.95592779637163139</v>
      </c>
      <c r="O636" s="9" t="str">
        <f>IF(Table1[[#This Row],[% Achievement]]&gt;=100%, "Achieved",
 IF(Table1[[#This Row],[% Achievement]]&gt;=50%, "Almost Achieve",
 IF(Table1[[#This Row],[% Achievement]]&gt;=0, "Needs Improvement",
 "Bad")))</f>
        <v>Almost Achieve</v>
      </c>
      <c r="P636" s="7">
        <f>Table1[[#This Row],[Net Sales Actual]] - Table1[[#This Row],[Net Sales Target]]</f>
        <v>-4531496</v>
      </c>
      <c r="Q636" s="7" t="str">
        <f>IF(Table1[[#This Row],[Profit]] &gt; 0, "Profit", "Loss")</f>
        <v>Profit</v>
      </c>
      <c r="R636" s="9">
        <f>Table1[[#This Row],[Salary Cost]]/Table1[[#This Row],[Net Sales Actual]]</f>
        <v>0.10311184167828359</v>
      </c>
      <c r="S636" s="9" t="str">
        <f>IF(Table1[[#This Row],[Salary Ratio]] &lt; 0.15, "Efficient",
 IF(Table1[[#This Row],[Salary Ratio]] &lt;= 0.25, "Needs Attention",
 "Too High"))</f>
        <v>Efficient</v>
      </c>
      <c r="T636" s="9">
        <f>Table1[[#This Row],[Profit (EBIT)]]/Table1[[#This Row],[Net Sales Actual]]</f>
        <v>9.0839274976743684E-2</v>
      </c>
      <c r="U636" s="7" t="str">
        <f>IF(Table1[[#This Row],[Profit Ratio]] &gt; 0.15, "Healthy",
 IF(Table1[[#This Row],[Profit Ratio]] &gt;= 0.05, "Moderate",
 "Low"))</f>
        <v>Moderate</v>
      </c>
      <c r="V636" s="7">
        <f ca="1">DATEDIF(Table1[[#This Row],[Store Open Date]], TODAY(), "d")</f>
        <v>684</v>
      </c>
      <c r="W636" s="7">
        <f ca="1">INT(Table1[[#This Row],[Store Age (Days)]] / 30)</f>
        <v>22</v>
      </c>
      <c r="X636" s="7" t="str">
        <f ca="1">IF(Table1[[#This Row],[Store Age (Months)]] &lt; 12, "&lt;12",
 IF(Table1[[#This Row],[Store Age (Months)]] &lt; 24, "12–24",
 "&gt;24"))</f>
        <v>12–24</v>
      </c>
    </row>
    <row r="637" spans="1:24" x14ac:dyDescent="0.2">
      <c r="A637" s="4">
        <v>2</v>
      </c>
      <c r="B637" s="4" t="str">
        <f t="shared" si="9"/>
        <v>February</v>
      </c>
      <c r="C637" s="1" t="s">
        <v>203</v>
      </c>
      <c r="D637" s="1" t="s">
        <v>1123</v>
      </c>
      <c r="E637" s="1" t="s">
        <v>644</v>
      </c>
      <c r="F637" s="1" t="s">
        <v>903</v>
      </c>
      <c r="G637" s="1" t="s">
        <v>925</v>
      </c>
      <c r="H637" s="6">
        <v>45321</v>
      </c>
      <c r="I637" s="7">
        <v>76572950</v>
      </c>
      <c r="J637" s="7">
        <v>59935010</v>
      </c>
      <c r="K637" s="7">
        <v>10432153</v>
      </c>
      <c r="L637" s="7">
        <v>7420309</v>
      </c>
      <c r="M637" s="7">
        <f>Table1[[#This Row],[Profit (EBIT)]] * (1 - 11%)</f>
        <v>6604075.0099999998</v>
      </c>
      <c r="N637" s="9">
        <f>Table1[[#This Row],[Net Sales Actual]]/Table1[[#This Row],[Net Sales Target]]*100%</f>
        <v>0.78271778741709708</v>
      </c>
      <c r="O637" s="9" t="str">
        <f>IF(Table1[[#This Row],[% Achievement]]&gt;=100%, "Achieved",
 IF(Table1[[#This Row],[% Achievement]]&gt;=50%, "Almost Achieve",
 IF(Table1[[#This Row],[% Achievement]]&gt;=0, "Needs Improvement",
 "Bad")))</f>
        <v>Almost Achieve</v>
      </c>
      <c r="P637" s="7">
        <f>Table1[[#This Row],[Net Sales Actual]] - Table1[[#This Row],[Net Sales Target]]</f>
        <v>-16637940</v>
      </c>
      <c r="Q637" s="7" t="str">
        <f>IF(Table1[[#This Row],[Profit]] &gt; 0, "Profit", "Loss")</f>
        <v>Profit</v>
      </c>
      <c r="R637" s="9">
        <f>Table1[[#This Row],[Salary Cost]]/Table1[[#This Row],[Net Sales Actual]]</f>
        <v>0.17405775021977973</v>
      </c>
      <c r="S637" s="9" t="str">
        <f>IF(Table1[[#This Row],[Salary Ratio]] &lt; 0.15, "Efficient",
 IF(Table1[[#This Row],[Salary Ratio]] &lt;= 0.25, "Needs Attention",
 "Too High"))</f>
        <v>Needs Attention</v>
      </c>
      <c r="T637" s="9">
        <f>Table1[[#This Row],[Profit (EBIT)]]/Table1[[#This Row],[Net Sales Actual]]</f>
        <v>0.12380591911138415</v>
      </c>
      <c r="U637" s="7" t="str">
        <f>IF(Table1[[#This Row],[Profit Ratio]] &gt; 0.15, "Healthy",
 IF(Table1[[#This Row],[Profit Ratio]] &gt;= 0.05, "Moderate",
 "Low"))</f>
        <v>Moderate</v>
      </c>
      <c r="V637" s="7">
        <f ca="1">DATEDIF(Table1[[#This Row],[Store Open Date]], TODAY(), "d")</f>
        <v>611</v>
      </c>
      <c r="W637" s="7">
        <f ca="1">INT(Table1[[#This Row],[Store Age (Days)]] / 30)</f>
        <v>20</v>
      </c>
      <c r="X637" s="7" t="str">
        <f ca="1">IF(Table1[[#This Row],[Store Age (Months)]] &lt; 12, "&lt;12",
 IF(Table1[[#This Row],[Store Age (Months)]] &lt; 24, "12–24",
 "&gt;24"))</f>
        <v>12–24</v>
      </c>
    </row>
    <row r="638" spans="1:24" x14ac:dyDescent="0.2">
      <c r="A638" s="4">
        <v>2</v>
      </c>
      <c r="B638" s="4" t="str">
        <f t="shared" si="9"/>
        <v>February</v>
      </c>
      <c r="C638" s="1" t="s">
        <v>204</v>
      </c>
      <c r="D638" s="1" t="s">
        <v>1124</v>
      </c>
      <c r="E638" s="1" t="s">
        <v>645</v>
      </c>
      <c r="F638" s="1" t="s">
        <v>903</v>
      </c>
      <c r="G638" s="1" t="s">
        <v>925</v>
      </c>
      <c r="H638" s="6">
        <v>45437</v>
      </c>
      <c r="I638" s="7">
        <v>129252689</v>
      </c>
      <c r="J638" s="7">
        <v>119719553</v>
      </c>
      <c r="K638" s="7">
        <v>16629949</v>
      </c>
      <c r="L638" s="7">
        <v>-410940</v>
      </c>
      <c r="M638" s="7">
        <f>Table1[[#This Row],[Profit (EBIT)]] * (1 - 11%)</f>
        <v>-365736.6</v>
      </c>
      <c r="N638" s="9">
        <f>Table1[[#This Row],[Net Sales Actual]]/Table1[[#This Row],[Net Sales Target]]*100%</f>
        <v>0.92624419597181451</v>
      </c>
      <c r="O638" s="9" t="str">
        <f>IF(Table1[[#This Row],[% Achievement]]&gt;=100%, "Achieved",
 IF(Table1[[#This Row],[% Achievement]]&gt;=50%, "Almost Achieve",
 IF(Table1[[#This Row],[% Achievement]]&gt;=0, "Needs Improvement",
 "Bad")))</f>
        <v>Almost Achieve</v>
      </c>
      <c r="P638" s="7">
        <f>Table1[[#This Row],[Net Sales Actual]] - Table1[[#This Row],[Net Sales Target]]</f>
        <v>-9533136</v>
      </c>
      <c r="Q638" s="7" t="str">
        <f>IF(Table1[[#This Row],[Profit]] &gt; 0, "Profit", "Loss")</f>
        <v>Loss</v>
      </c>
      <c r="R638" s="9">
        <f>Table1[[#This Row],[Salary Cost]]/Table1[[#This Row],[Net Sales Actual]]</f>
        <v>0.13890754336511765</v>
      </c>
      <c r="S638" s="9" t="str">
        <f>IF(Table1[[#This Row],[Salary Ratio]] &lt; 0.15, "Efficient",
 IF(Table1[[#This Row],[Salary Ratio]] &lt;= 0.25, "Needs Attention",
 "Too High"))</f>
        <v>Efficient</v>
      </c>
      <c r="T638" s="9">
        <f>Table1[[#This Row],[Profit (EBIT)]]/Table1[[#This Row],[Net Sales Actual]]</f>
        <v>-3.4325220041541587E-3</v>
      </c>
      <c r="U638" s="7" t="str">
        <f>IF(Table1[[#This Row],[Profit Ratio]] &gt; 0.15, "Healthy",
 IF(Table1[[#This Row],[Profit Ratio]] &gt;= 0.05, "Moderate",
 "Low"))</f>
        <v>Low</v>
      </c>
      <c r="V638" s="7">
        <f ca="1">DATEDIF(Table1[[#This Row],[Store Open Date]], TODAY(), "d")</f>
        <v>495</v>
      </c>
      <c r="W638" s="7">
        <f ca="1">INT(Table1[[#This Row],[Store Age (Days)]] / 30)</f>
        <v>16</v>
      </c>
      <c r="X638" s="7" t="str">
        <f ca="1">IF(Table1[[#This Row],[Store Age (Months)]] &lt; 12, "&lt;12",
 IF(Table1[[#This Row],[Store Age (Months)]] &lt; 24, "12–24",
 "&gt;24"))</f>
        <v>12–24</v>
      </c>
    </row>
    <row r="639" spans="1:24" x14ac:dyDescent="0.2">
      <c r="A639" s="4">
        <v>2</v>
      </c>
      <c r="B639" s="4" t="str">
        <f t="shared" si="9"/>
        <v>February</v>
      </c>
      <c r="C639" s="1" t="s">
        <v>205</v>
      </c>
      <c r="D639" s="1" t="s">
        <v>1125</v>
      </c>
      <c r="E639" s="1" t="s">
        <v>646</v>
      </c>
      <c r="F639" s="1" t="s">
        <v>903</v>
      </c>
      <c r="G639" s="1" t="s">
        <v>925</v>
      </c>
      <c r="H639" s="6">
        <v>45392</v>
      </c>
      <c r="I639" s="7">
        <v>139576629</v>
      </c>
      <c r="J639" s="7">
        <v>141518322</v>
      </c>
      <c r="K639" s="7">
        <v>15572337</v>
      </c>
      <c r="L639" s="7">
        <v>8977721</v>
      </c>
      <c r="M639" s="7">
        <f>Table1[[#This Row],[Profit (EBIT)]] * (1 - 11%)</f>
        <v>7990171.6900000004</v>
      </c>
      <c r="N639" s="9">
        <f>Table1[[#This Row],[Net Sales Actual]]/Table1[[#This Row],[Net Sales Target]]*100%</f>
        <v>1.0139113045924042</v>
      </c>
      <c r="O639" s="9" t="str">
        <f>IF(Table1[[#This Row],[% Achievement]]&gt;=100%, "Achieved",
 IF(Table1[[#This Row],[% Achievement]]&gt;=50%, "Almost Achieve",
 IF(Table1[[#This Row],[% Achievement]]&gt;=0, "Needs Improvement",
 "Bad")))</f>
        <v>Achieved</v>
      </c>
      <c r="P639" s="7">
        <f>Table1[[#This Row],[Net Sales Actual]] - Table1[[#This Row],[Net Sales Target]]</f>
        <v>1941693</v>
      </c>
      <c r="Q639" s="7" t="str">
        <f>IF(Table1[[#This Row],[Profit]] &gt; 0, "Profit", "Loss")</f>
        <v>Profit</v>
      </c>
      <c r="R639" s="9">
        <f>Table1[[#This Row],[Salary Cost]]/Table1[[#This Row],[Net Sales Actual]]</f>
        <v>0.11003760347017116</v>
      </c>
      <c r="S639" s="9" t="str">
        <f>IF(Table1[[#This Row],[Salary Ratio]] &lt; 0.15, "Efficient",
 IF(Table1[[#This Row],[Salary Ratio]] &lt;= 0.25, "Needs Attention",
 "Too High"))</f>
        <v>Efficient</v>
      </c>
      <c r="T639" s="9">
        <f>Table1[[#This Row],[Profit (EBIT)]]/Table1[[#This Row],[Net Sales Actual]]</f>
        <v>6.343857723242366E-2</v>
      </c>
      <c r="U639" s="7" t="str">
        <f>IF(Table1[[#This Row],[Profit Ratio]] &gt; 0.15, "Healthy",
 IF(Table1[[#This Row],[Profit Ratio]] &gt;= 0.05, "Moderate",
 "Low"))</f>
        <v>Moderate</v>
      </c>
      <c r="V639" s="7">
        <f ca="1">DATEDIF(Table1[[#This Row],[Store Open Date]], TODAY(), "d")</f>
        <v>540</v>
      </c>
      <c r="W639" s="7">
        <f ca="1">INT(Table1[[#This Row],[Store Age (Days)]] / 30)</f>
        <v>18</v>
      </c>
      <c r="X639" s="7" t="str">
        <f ca="1">IF(Table1[[#This Row],[Store Age (Months)]] &lt; 12, "&lt;12",
 IF(Table1[[#This Row],[Store Age (Months)]] &lt; 24, "12–24",
 "&gt;24"))</f>
        <v>12–24</v>
      </c>
    </row>
    <row r="640" spans="1:24" x14ac:dyDescent="0.2">
      <c r="A640" s="4">
        <v>2</v>
      </c>
      <c r="B640" s="4" t="str">
        <f t="shared" si="9"/>
        <v>February</v>
      </c>
      <c r="C640" s="1" t="s">
        <v>206</v>
      </c>
      <c r="D640" s="1" t="s">
        <v>1126</v>
      </c>
      <c r="E640" s="1" t="s">
        <v>647</v>
      </c>
      <c r="F640" s="1" t="s">
        <v>903</v>
      </c>
      <c r="G640" s="1" t="s">
        <v>925</v>
      </c>
      <c r="H640" s="6">
        <v>45364</v>
      </c>
      <c r="I640" s="7">
        <v>85426319</v>
      </c>
      <c r="J640" s="7">
        <v>59854137</v>
      </c>
      <c r="K640" s="7">
        <v>9714281</v>
      </c>
      <c r="L640" s="7">
        <v>6669308</v>
      </c>
      <c r="M640" s="7">
        <f>Table1[[#This Row],[Profit (EBIT)]] * (1 - 11%)</f>
        <v>5935684.1200000001</v>
      </c>
      <c r="N640" s="9">
        <f>Table1[[#This Row],[Net Sales Actual]]/Table1[[#This Row],[Net Sales Target]]*100%</f>
        <v>0.7006521842524901</v>
      </c>
      <c r="O640" s="9" t="str">
        <f>IF(Table1[[#This Row],[% Achievement]]&gt;=100%, "Achieved",
 IF(Table1[[#This Row],[% Achievement]]&gt;=50%, "Almost Achieve",
 IF(Table1[[#This Row],[% Achievement]]&gt;=0, "Needs Improvement",
 "Bad")))</f>
        <v>Almost Achieve</v>
      </c>
      <c r="P640" s="7">
        <f>Table1[[#This Row],[Net Sales Actual]] - Table1[[#This Row],[Net Sales Target]]</f>
        <v>-25572182</v>
      </c>
      <c r="Q640" s="7" t="str">
        <f>IF(Table1[[#This Row],[Profit]] &gt; 0, "Profit", "Loss")</f>
        <v>Profit</v>
      </c>
      <c r="R640" s="9">
        <f>Table1[[#This Row],[Salary Cost]]/Table1[[#This Row],[Net Sales Actual]]</f>
        <v>0.16229924090293041</v>
      </c>
      <c r="S640" s="9" t="str">
        <f>IF(Table1[[#This Row],[Salary Ratio]] &lt; 0.15, "Efficient",
 IF(Table1[[#This Row],[Salary Ratio]] &lt;= 0.25, "Needs Attention",
 "Too High"))</f>
        <v>Needs Attention</v>
      </c>
      <c r="T640" s="9">
        <f>Table1[[#This Row],[Profit (EBIT)]]/Table1[[#This Row],[Net Sales Actual]]</f>
        <v>0.11142601554843234</v>
      </c>
      <c r="U640" s="7" t="str">
        <f>IF(Table1[[#This Row],[Profit Ratio]] &gt; 0.15, "Healthy",
 IF(Table1[[#This Row],[Profit Ratio]] &gt;= 0.05, "Moderate",
 "Low"))</f>
        <v>Moderate</v>
      </c>
      <c r="V640" s="7">
        <f ca="1">DATEDIF(Table1[[#This Row],[Store Open Date]], TODAY(), "d")</f>
        <v>568</v>
      </c>
      <c r="W640" s="7">
        <f ca="1">INT(Table1[[#This Row],[Store Age (Days)]] / 30)</f>
        <v>18</v>
      </c>
      <c r="X640" s="7" t="str">
        <f ca="1">IF(Table1[[#This Row],[Store Age (Months)]] &lt; 12, "&lt;12",
 IF(Table1[[#This Row],[Store Age (Months)]] &lt; 24, "12–24",
 "&gt;24"))</f>
        <v>12–24</v>
      </c>
    </row>
    <row r="641" spans="1:24" x14ac:dyDescent="0.2">
      <c r="A641" s="4">
        <v>2</v>
      </c>
      <c r="B641" s="4" t="str">
        <f t="shared" si="9"/>
        <v>February</v>
      </c>
      <c r="C641" s="1" t="s">
        <v>207</v>
      </c>
      <c r="D641" s="1" t="s">
        <v>1127</v>
      </c>
      <c r="E641" s="1" t="s">
        <v>648</v>
      </c>
      <c r="F641" s="1" t="s">
        <v>903</v>
      </c>
      <c r="G641" s="1" t="s">
        <v>925</v>
      </c>
      <c r="H641" s="6">
        <v>44793</v>
      </c>
      <c r="I641" s="7">
        <v>218833176</v>
      </c>
      <c r="J641" s="7">
        <v>142303431</v>
      </c>
      <c r="K641" s="7">
        <v>18962879</v>
      </c>
      <c r="L641" s="7">
        <v>9854611</v>
      </c>
      <c r="M641" s="7">
        <f>Table1[[#This Row],[Profit (EBIT)]] * (1 - 11%)</f>
        <v>8770603.790000001</v>
      </c>
      <c r="N641" s="9">
        <f>Table1[[#This Row],[Net Sales Actual]]/Table1[[#This Row],[Net Sales Target]]*100%</f>
        <v>0.65028271124667125</v>
      </c>
      <c r="O641" s="9" t="str">
        <f>IF(Table1[[#This Row],[% Achievement]]&gt;=100%, "Achieved",
 IF(Table1[[#This Row],[% Achievement]]&gt;=50%, "Almost Achieve",
 IF(Table1[[#This Row],[% Achievement]]&gt;=0, "Needs Improvement",
 "Bad")))</f>
        <v>Almost Achieve</v>
      </c>
      <c r="P641" s="7">
        <f>Table1[[#This Row],[Net Sales Actual]] - Table1[[#This Row],[Net Sales Target]]</f>
        <v>-76529745</v>
      </c>
      <c r="Q641" s="7" t="str">
        <f>IF(Table1[[#This Row],[Profit]] &gt; 0, "Profit", "Loss")</f>
        <v>Profit</v>
      </c>
      <c r="R641" s="9">
        <f>Table1[[#This Row],[Salary Cost]]/Table1[[#This Row],[Net Sales Actual]]</f>
        <v>0.13325665352369473</v>
      </c>
      <c r="S641" s="9" t="str">
        <f>IF(Table1[[#This Row],[Salary Ratio]] &lt; 0.15, "Efficient",
 IF(Table1[[#This Row],[Salary Ratio]] &lt;= 0.25, "Needs Attention",
 "Too High"))</f>
        <v>Efficient</v>
      </c>
      <c r="T641" s="9">
        <f>Table1[[#This Row],[Profit (EBIT)]]/Table1[[#This Row],[Net Sales Actual]]</f>
        <v>6.9250691503003892E-2</v>
      </c>
      <c r="U641" s="7" t="str">
        <f>IF(Table1[[#This Row],[Profit Ratio]] &gt; 0.15, "Healthy",
 IF(Table1[[#This Row],[Profit Ratio]] &gt;= 0.05, "Moderate",
 "Low"))</f>
        <v>Moderate</v>
      </c>
      <c r="V641" s="7">
        <f ca="1">DATEDIF(Table1[[#This Row],[Store Open Date]], TODAY(), "d")</f>
        <v>1139</v>
      </c>
      <c r="W641" s="7">
        <f ca="1">INT(Table1[[#This Row],[Store Age (Days)]] / 30)</f>
        <v>37</v>
      </c>
      <c r="X641" s="7" t="str">
        <f ca="1">IF(Table1[[#This Row],[Store Age (Months)]] &lt; 12, "&lt;12",
 IF(Table1[[#This Row],[Store Age (Months)]] &lt; 24, "12–24",
 "&gt;24"))</f>
        <v>&gt;24</v>
      </c>
    </row>
    <row r="642" spans="1:24" x14ac:dyDescent="0.2">
      <c r="A642" s="4">
        <v>2</v>
      </c>
      <c r="B642" s="4" t="str">
        <f t="shared" si="9"/>
        <v>February</v>
      </c>
      <c r="C642" s="1" t="s">
        <v>208</v>
      </c>
      <c r="D642" s="1" t="s">
        <v>1128</v>
      </c>
      <c r="E642" s="1" t="s">
        <v>649</v>
      </c>
      <c r="F642" s="1" t="s">
        <v>903</v>
      </c>
      <c r="G642" s="1" t="s">
        <v>925</v>
      </c>
      <c r="H642" s="6">
        <v>45205</v>
      </c>
      <c r="I642" s="7">
        <v>139775489</v>
      </c>
      <c r="J642" s="7">
        <v>103083707</v>
      </c>
      <c r="K642" s="7">
        <v>17814966</v>
      </c>
      <c r="L642" s="7">
        <v>13812437</v>
      </c>
      <c r="M642" s="7">
        <f>Table1[[#This Row],[Profit (EBIT)]] * (1 - 11%)</f>
        <v>12293068.93</v>
      </c>
      <c r="N642" s="9">
        <f>Table1[[#This Row],[Net Sales Actual]]/Table1[[#This Row],[Net Sales Target]]*100%</f>
        <v>0.73749487651586754</v>
      </c>
      <c r="O642" s="9" t="str">
        <f>IF(Table1[[#This Row],[% Achievement]]&gt;=100%, "Achieved",
 IF(Table1[[#This Row],[% Achievement]]&gt;=50%, "Almost Achieve",
 IF(Table1[[#This Row],[% Achievement]]&gt;=0, "Needs Improvement",
 "Bad")))</f>
        <v>Almost Achieve</v>
      </c>
      <c r="P642" s="7">
        <f>Table1[[#This Row],[Net Sales Actual]] - Table1[[#This Row],[Net Sales Target]]</f>
        <v>-36691782</v>
      </c>
      <c r="Q642" s="7" t="str">
        <f>IF(Table1[[#This Row],[Profit]] &gt; 0, "Profit", "Loss")</f>
        <v>Profit</v>
      </c>
      <c r="R642" s="9">
        <f>Table1[[#This Row],[Salary Cost]]/Table1[[#This Row],[Net Sales Actual]]</f>
        <v>0.17282038566967717</v>
      </c>
      <c r="S642" s="9" t="str">
        <f>IF(Table1[[#This Row],[Salary Ratio]] &lt; 0.15, "Efficient",
 IF(Table1[[#This Row],[Salary Ratio]] &lt;= 0.25, "Needs Attention",
 "Too High"))</f>
        <v>Needs Attention</v>
      </c>
      <c r="T642" s="9">
        <f>Table1[[#This Row],[Profit (EBIT)]]/Table1[[#This Row],[Net Sales Actual]]</f>
        <v>0.13399243587543858</v>
      </c>
      <c r="U642" s="7" t="str">
        <f>IF(Table1[[#This Row],[Profit Ratio]] &gt; 0.15, "Healthy",
 IF(Table1[[#This Row],[Profit Ratio]] &gt;= 0.05, "Moderate",
 "Low"))</f>
        <v>Moderate</v>
      </c>
      <c r="V642" s="7">
        <f ca="1">DATEDIF(Table1[[#This Row],[Store Open Date]], TODAY(), "d")</f>
        <v>727</v>
      </c>
      <c r="W642" s="7">
        <f ca="1">INT(Table1[[#This Row],[Store Age (Days)]] / 30)</f>
        <v>24</v>
      </c>
      <c r="X642" s="7" t="str">
        <f ca="1">IF(Table1[[#This Row],[Store Age (Months)]] &lt; 12, "&lt;12",
 IF(Table1[[#This Row],[Store Age (Months)]] &lt; 24, "12–24",
 "&gt;24"))</f>
        <v>&gt;24</v>
      </c>
    </row>
    <row r="643" spans="1:24" x14ac:dyDescent="0.2">
      <c r="A643" s="4">
        <v>2</v>
      </c>
      <c r="B643" s="4" t="str">
        <f t="shared" ref="B643:B706" si="10">TEXT(DATE(2024, A643, 1), "mmmm")</f>
        <v>February</v>
      </c>
      <c r="C643" s="1" t="s">
        <v>209</v>
      </c>
      <c r="D643" s="1" t="s">
        <v>1129</v>
      </c>
      <c r="E643" s="1" t="s">
        <v>650</v>
      </c>
      <c r="F643" s="1" t="s">
        <v>903</v>
      </c>
      <c r="G643" s="1" t="s">
        <v>925</v>
      </c>
      <c r="H643" s="6">
        <v>45369</v>
      </c>
      <c r="I643" s="7">
        <v>190303874</v>
      </c>
      <c r="J643" s="7">
        <v>186290558</v>
      </c>
      <c r="K643" s="7">
        <v>26987655</v>
      </c>
      <c r="L643" s="7">
        <v>12184792</v>
      </c>
      <c r="M643" s="7">
        <f>Table1[[#This Row],[Profit (EBIT)]] * (1 - 11%)</f>
        <v>10844464.880000001</v>
      </c>
      <c r="N643" s="9">
        <f>Table1[[#This Row],[Net Sales Actual]]/Table1[[#This Row],[Net Sales Target]]*100%</f>
        <v>0.97891101260502977</v>
      </c>
      <c r="O643" s="9" t="str">
        <f>IF(Table1[[#This Row],[% Achievement]]&gt;=100%, "Achieved",
 IF(Table1[[#This Row],[% Achievement]]&gt;=50%, "Almost Achieve",
 IF(Table1[[#This Row],[% Achievement]]&gt;=0, "Needs Improvement",
 "Bad")))</f>
        <v>Almost Achieve</v>
      </c>
      <c r="P643" s="7">
        <f>Table1[[#This Row],[Net Sales Actual]] - Table1[[#This Row],[Net Sales Target]]</f>
        <v>-4013316</v>
      </c>
      <c r="Q643" s="7" t="str">
        <f>IF(Table1[[#This Row],[Profit]] &gt; 0, "Profit", "Loss")</f>
        <v>Profit</v>
      </c>
      <c r="R643" s="9">
        <f>Table1[[#This Row],[Salary Cost]]/Table1[[#This Row],[Net Sales Actual]]</f>
        <v>0.14486861432880566</v>
      </c>
      <c r="S643" s="9" t="str">
        <f>IF(Table1[[#This Row],[Salary Ratio]] &lt; 0.15, "Efficient",
 IF(Table1[[#This Row],[Salary Ratio]] &lt;= 0.25, "Needs Attention",
 "Too High"))</f>
        <v>Efficient</v>
      </c>
      <c r="T643" s="9">
        <f>Table1[[#This Row],[Profit (EBIT)]]/Table1[[#This Row],[Net Sales Actual]]</f>
        <v>6.5407458814955077E-2</v>
      </c>
      <c r="U643" s="7" t="str">
        <f>IF(Table1[[#This Row],[Profit Ratio]] &gt; 0.15, "Healthy",
 IF(Table1[[#This Row],[Profit Ratio]] &gt;= 0.05, "Moderate",
 "Low"))</f>
        <v>Moderate</v>
      </c>
      <c r="V643" s="7">
        <f ca="1">DATEDIF(Table1[[#This Row],[Store Open Date]], TODAY(), "d")</f>
        <v>563</v>
      </c>
      <c r="W643" s="7">
        <f ca="1">INT(Table1[[#This Row],[Store Age (Days)]] / 30)</f>
        <v>18</v>
      </c>
      <c r="X643" s="7" t="str">
        <f ca="1">IF(Table1[[#This Row],[Store Age (Months)]] &lt; 12, "&lt;12",
 IF(Table1[[#This Row],[Store Age (Months)]] &lt; 24, "12–24",
 "&gt;24"))</f>
        <v>12–24</v>
      </c>
    </row>
    <row r="644" spans="1:24" x14ac:dyDescent="0.2">
      <c r="A644" s="4">
        <v>2</v>
      </c>
      <c r="B644" s="4" t="str">
        <f t="shared" si="10"/>
        <v>February</v>
      </c>
      <c r="C644" s="1" t="s">
        <v>210</v>
      </c>
      <c r="D644" s="1" t="s">
        <v>1130</v>
      </c>
      <c r="E644" s="1" t="s">
        <v>651</v>
      </c>
      <c r="F644" s="1" t="s">
        <v>903</v>
      </c>
      <c r="G644" s="1" t="s">
        <v>925</v>
      </c>
      <c r="H644" s="6">
        <v>45456</v>
      </c>
      <c r="I644" s="7">
        <v>112491474</v>
      </c>
      <c r="J644" s="7">
        <v>133671508</v>
      </c>
      <c r="K644" s="7">
        <v>13081208</v>
      </c>
      <c r="L644" s="7">
        <v>-5137158</v>
      </c>
      <c r="M644" s="7">
        <f>Table1[[#This Row],[Profit (EBIT)]] * (1 - 11%)</f>
        <v>-4572070.62</v>
      </c>
      <c r="N644" s="9">
        <f>Table1[[#This Row],[Net Sales Actual]]/Table1[[#This Row],[Net Sales Target]]*100%</f>
        <v>1.1882812380963201</v>
      </c>
      <c r="O644" s="9" t="str">
        <f>IF(Table1[[#This Row],[% Achievement]]&gt;=100%, "Achieved",
 IF(Table1[[#This Row],[% Achievement]]&gt;=50%, "Almost Achieve",
 IF(Table1[[#This Row],[% Achievement]]&gt;=0, "Needs Improvement",
 "Bad")))</f>
        <v>Achieved</v>
      </c>
      <c r="P644" s="7">
        <f>Table1[[#This Row],[Net Sales Actual]] - Table1[[#This Row],[Net Sales Target]]</f>
        <v>21180034</v>
      </c>
      <c r="Q644" s="7" t="str">
        <f>IF(Table1[[#This Row],[Profit]] &gt; 0, "Profit", "Loss")</f>
        <v>Loss</v>
      </c>
      <c r="R644" s="9">
        <f>Table1[[#This Row],[Salary Cost]]/Table1[[#This Row],[Net Sales Actual]]</f>
        <v>9.7860854536031716E-2</v>
      </c>
      <c r="S644" s="9" t="str">
        <f>IF(Table1[[#This Row],[Salary Ratio]] &lt; 0.15, "Efficient",
 IF(Table1[[#This Row],[Salary Ratio]] &lt;= 0.25, "Needs Attention",
 "Too High"))</f>
        <v>Efficient</v>
      </c>
      <c r="T644" s="9">
        <f>Table1[[#This Row],[Profit (EBIT)]]/Table1[[#This Row],[Net Sales Actual]]</f>
        <v>-3.8431211533874521E-2</v>
      </c>
      <c r="U644" s="7" t="str">
        <f>IF(Table1[[#This Row],[Profit Ratio]] &gt; 0.15, "Healthy",
 IF(Table1[[#This Row],[Profit Ratio]] &gt;= 0.05, "Moderate",
 "Low"))</f>
        <v>Low</v>
      </c>
      <c r="V644" s="7">
        <f ca="1">DATEDIF(Table1[[#This Row],[Store Open Date]], TODAY(), "d")</f>
        <v>476</v>
      </c>
      <c r="W644" s="7">
        <f ca="1">INT(Table1[[#This Row],[Store Age (Days)]] / 30)</f>
        <v>15</v>
      </c>
      <c r="X644" s="7" t="str">
        <f ca="1">IF(Table1[[#This Row],[Store Age (Months)]] &lt; 12, "&lt;12",
 IF(Table1[[#This Row],[Store Age (Months)]] &lt; 24, "12–24",
 "&gt;24"))</f>
        <v>12–24</v>
      </c>
    </row>
    <row r="645" spans="1:24" x14ac:dyDescent="0.2">
      <c r="A645" s="4">
        <v>2</v>
      </c>
      <c r="B645" s="4" t="str">
        <f t="shared" si="10"/>
        <v>February</v>
      </c>
      <c r="C645" s="1" t="s">
        <v>211</v>
      </c>
      <c r="D645" s="1" t="s">
        <v>1131</v>
      </c>
      <c r="E645" s="1" t="s">
        <v>652</v>
      </c>
      <c r="F645" s="1" t="s">
        <v>903</v>
      </c>
      <c r="G645" s="1" t="s">
        <v>925</v>
      </c>
      <c r="H645" s="6">
        <v>45385</v>
      </c>
      <c r="I645" s="7">
        <v>71932385</v>
      </c>
      <c r="J645" s="7">
        <v>76263020</v>
      </c>
      <c r="K645" s="7">
        <v>7235789</v>
      </c>
      <c r="L645" s="7">
        <v>-4266240</v>
      </c>
      <c r="M645" s="7">
        <f>Table1[[#This Row],[Profit (EBIT)]] * (1 - 11%)</f>
        <v>-3796953.6</v>
      </c>
      <c r="N645" s="9">
        <f>Table1[[#This Row],[Net Sales Actual]]/Table1[[#This Row],[Net Sales Target]]*100%</f>
        <v>1.0602042459734931</v>
      </c>
      <c r="O645" s="9" t="str">
        <f>IF(Table1[[#This Row],[% Achievement]]&gt;=100%, "Achieved",
 IF(Table1[[#This Row],[% Achievement]]&gt;=50%, "Almost Achieve",
 IF(Table1[[#This Row],[% Achievement]]&gt;=0, "Needs Improvement",
 "Bad")))</f>
        <v>Achieved</v>
      </c>
      <c r="P645" s="7">
        <f>Table1[[#This Row],[Net Sales Actual]] - Table1[[#This Row],[Net Sales Target]]</f>
        <v>4330635</v>
      </c>
      <c r="Q645" s="7" t="str">
        <f>IF(Table1[[#This Row],[Profit]] &gt; 0, "Profit", "Loss")</f>
        <v>Loss</v>
      </c>
      <c r="R645" s="9">
        <f>Table1[[#This Row],[Salary Cost]]/Table1[[#This Row],[Net Sales Actual]]</f>
        <v>9.4879392397521106E-2</v>
      </c>
      <c r="S645" s="9" t="str">
        <f>IF(Table1[[#This Row],[Salary Ratio]] &lt; 0.15, "Efficient",
 IF(Table1[[#This Row],[Salary Ratio]] &lt;= 0.25, "Needs Attention",
 "Too High"))</f>
        <v>Efficient</v>
      </c>
      <c r="T645" s="9">
        <f>Table1[[#This Row],[Profit (EBIT)]]/Table1[[#This Row],[Net Sales Actual]]</f>
        <v>-5.5941136346292081E-2</v>
      </c>
      <c r="U645" s="7" t="str">
        <f>IF(Table1[[#This Row],[Profit Ratio]] &gt; 0.15, "Healthy",
 IF(Table1[[#This Row],[Profit Ratio]] &gt;= 0.05, "Moderate",
 "Low"))</f>
        <v>Low</v>
      </c>
      <c r="V645" s="7">
        <f ca="1">DATEDIF(Table1[[#This Row],[Store Open Date]], TODAY(), "d")</f>
        <v>547</v>
      </c>
      <c r="W645" s="7">
        <f ca="1">INT(Table1[[#This Row],[Store Age (Days)]] / 30)</f>
        <v>18</v>
      </c>
      <c r="X645" s="7" t="str">
        <f ca="1">IF(Table1[[#This Row],[Store Age (Months)]] &lt; 12, "&lt;12",
 IF(Table1[[#This Row],[Store Age (Months)]] &lt; 24, "12–24",
 "&gt;24"))</f>
        <v>12–24</v>
      </c>
    </row>
    <row r="646" spans="1:24" x14ac:dyDescent="0.2">
      <c r="A646" s="4">
        <v>2</v>
      </c>
      <c r="B646" s="4" t="str">
        <f t="shared" si="10"/>
        <v>February</v>
      </c>
      <c r="C646" s="1" t="s">
        <v>212</v>
      </c>
      <c r="D646" s="1" t="s">
        <v>1132</v>
      </c>
      <c r="E646" s="1" t="s">
        <v>653</v>
      </c>
      <c r="F646" s="1" t="s">
        <v>903</v>
      </c>
      <c r="G646" s="1" t="s">
        <v>925</v>
      </c>
      <c r="H646" s="6">
        <v>44898</v>
      </c>
      <c r="I646" s="7">
        <v>95551648</v>
      </c>
      <c r="J646" s="7">
        <v>117671371</v>
      </c>
      <c r="K646" s="7">
        <v>12330477</v>
      </c>
      <c r="L646" s="7">
        <v>-7540340</v>
      </c>
      <c r="M646" s="7">
        <f>Table1[[#This Row],[Profit (EBIT)]] * (1 - 11%)</f>
        <v>-6710902.6000000006</v>
      </c>
      <c r="N646" s="9">
        <f>Table1[[#This Row],[Net Sales Actual]]/Table1[[#This Row],[Net Sales Target]]*100%</f>
        <v>1.2314949397837702</v>
      </c>
      <c r="O646" s="9" t="str">
        <f>IF(Table1[[#This Row],[% Achievement]]&gt;=100%, "Achieved",
 IF(Table1[[#This Row],[% Achievement]]&gt;=50%, "Almost Achieve",
 IF(Table1[[#This Row],[% Achievement]]&gt;=0, "Needs Improvement",
 "Bad")))</f>
        <v>Achieved</v>
      </c>
      <c r="P646" s="7">
        <f>Table1[[#This Row],[Net Sales Actual]] - Table1[[#This Row],[Net Sales Target]]</f>
        <v>22119723</v>
      </c>
      <c r="Q646" s="7" t="str">
        <f>IF(Table1[[#This Row],[Profit]] &gt; 0, "Profit", "Loss")</f>
        <v>Loss</v>
      </c>
      <c r="R646" s="9">
        <f>Table1[[#This Row],[Salary Cost]]/Table1[[#This Row],[Net Sales Actual]]</f>
        <v>0.1047873998170719</v>
      </c>
      <c r="S646" s="9" t="str">
        <f>IF(Table1[[#This Row],[Salary Ratio]] &lt; 0.15, "Efficient",
 IF(Table1[[#This Row],[Salary Ratio]] &lt;= 0.25, "Needs Attention",
 "Too High"))</f>
        <v>Efficient</v>
      </c>
      <c r="T646" s="9">
        <f>Table1[[#This Row],[Profit (EBIT)]]/Table1[[#This Row],[Net Sales Actual]]</f>
        <v>-6.407964771652061E-2</v>
      </c>
      <c r="U646" s="7" t="str">
        <f>IF(Table1[[#This Row],[Profit Ratio]] &gt; 0.15, "Healthy",
 IF(Table1[[#This Row],[Profit Ratio]] &gt;= 0.05, "Moderate",
 "Low"))</f>
        <v>Low</v>
      </c>
      <c r="V646" s="7">
        <f ca="1">DATEDIF(Table1[[#This Row],[Store Open Date]], TODAY(), "d")</f>
        <v>1034</v>
      </c>
      <c r="W646" s="7">
        <f ca="1">INT(Table1[[#This Row],[Store Age (Days)]] / 30)</f>
        <v>34</v>
      </c>
      <c r="X646" s="7" t="str">
        <f ca="1">IF(Table1[[#This Row],[Store Age (Months)]] &lt; 12, "&lt;12",
 IF(Table1[[#This Row],[Store Age (Months)]] &lt; 24, "12–24",
 "&gt;24"))</f>
        <v>&gt;24</v>
      </c>
    </row>
    <row r="647" spans="1:24" x14ac:dyDescent="0.2">
      <c r="A647" s="4">
        <v>2</v>
      </c>
      <c r="B647" s="4" t="str">
        <f t="shared" si="10"/>
        <v>February</v>
      </c>
      <c r="C647" s="1" t="s">
        <v>213</v>
      </c>
      <c r="D647" s="1" t="s">
        <v>1133</v>
      </c>
      <c r="E647" s="1" t="s">
        <v>654</v>
      </c>
      <c r="F647" s="1" t="s">
        <v>903</v>
      </c>
      <c r="G647" s="1" t="s">
        <v>925</v>
      </c>
      <c r="H647" s="6">
        <v>45078</v>
      </c>
      <c r="I647" s="7">
        <v>94308227</v>
      </c>
      <c r="J647" s="7">
        <v>110679885</v>
      </c>
      <c r="K647" s="7">
        <v>15958472</v>
      </c>
      <c r="L647" s="7">
        <v>125298</v>
      </c>
      <c r="M647" s="7">
        <f>Table1[[#This Row],[Profit (EBIT)]] * (1 - 11%)</f>
        <v>111515.22</v>
      </c>
      <c r="N647" s="9">
        <f>Table1[[#This Row],[Net Sales Actual]]/Table1[[#This Row],[Net Sales Target]]*100%</f>
        <v>1.1735973469207517</v>
      </c>
      <c r="O647" s="9" t="str">
        <f>IF(Table1[[#This Row],[% Achievement]]&gt;=100%, "Achieved",
 IF(Table1[[#This Row],[% Achievement]]&gt;=50%, "Almost Achieve",
 IF(Table1[[#This Row],[% Achievement]]&gt;=0, "Needs Improvement",
 "Bad")))</f>
        <v>Achieved</v>
      </c>
      <c r="P647" s="7">
        <f>Table1[[#This Row],[Net Sales Actual]] - Table1[[#This Row],[Net Sales Target]]</f>
        <v>16371658</v>
      </c>
      <c r="Q647" s="7" t="str">
        <f>IF(Table1[[#This Row],[Profit]] &gt; 0, "Profit", "Loss")</f>
        <v>Profit</v>
      </c>
      <c r="R647" s="9">
        <f>Table1[[#This Row],[Salary Cost]]/Table1[[#This Row],[Net Sales Actual]]</f>
        <v>0.14418583828488798</v>
      </c>
      <c r="S647" s="9" t="str">
        <f>IF(Table1[[#This Row],[Salary Ratio]] &lt; 0.15, "Efficient",
 IF(Table1[[#This Row],[Salary Ratio]] &lt;= 0.25, "Needs Attention",
 "Too High"))</f>
        <v>Efficient</v>
      </c>
      <c r="T647" s="9">
        <f>Table1[[#This Row],[Profit (EBIT)]]/Table1[[#This Row],[Net Sales Actual]]</f>
        <v>1.1320756251237522E-3</v>
      </c>
      <c r="U647" s="7" t="str">
        <f>IF(Table1[[#This Row],[Profit Ratio]] &gt; 0.15, "Healthy",
 IF(Table1[[#This Row],[Profit Ratio]] &gt;= 0.05, "Moderate",
 "Low"))</f>
        <v>Low</v>
      </c>
      <c r="V647" s="7">
        <f ca="1">DATEDIF(Table1[[#This Row],[Store Open Date]], TODAY(), "d")</f>
        <v>854</v>
      </c>
      <c r="W647" s="7">
        <f ca="1">INT(Table1[[#This Row],[Store Age (Days)]] / 30)</f>
        <v>28</v>
      </c>
      <c r="X647" s="7" t="str">
        <f ca="1">IF(Table1[[#This Row],[Store Age (Months)]] &lt; 12, "&lt;12",
 IF(Table1[[#This Row],[Store Age (Months)]] &lt; 24, "12–24",
 "&gt;24"))</f>
        <v>&gt;24</v>
      </c>
    </row>
    <row r="648" spans="1:24" x14ac:dyDescent="0.2">
      <c r="A648" s="4">
        <v>2</v>
      </c>
      <c r="B648" s="4" t="str">
        <f t="shared" si="10"/>
        <v>February</v>
      </c>
      <c r="C648" s="1" t="s">
        <v>214</v>
      </c>
      <c r="D648" s="1" t="s">
        <v>1134</v>
      </c>
      <c r="E648" s="1" t="s">
        <v>655</v>
      </c>
      <c r="F648" s="1" t="s">
        <v>903</v>
      </c>
      <c r="G648" s="1" t="s">
        <v>925</v>
      </c>
      <c r="H648" s="6">
        <v>45107</v>
      </c>
      <c r="I648" s="7">
        <v>77154943</v>
      </c>
      <c r="J648" s="7">
        <v>82425402</v>
      </c>
      <c r="K648" s="7">
        <v>9291180</v>
      </c>
      <c r="L648" s="7">
        <v>5824904</v>
      </c>
      <c r="M648" s="7">
        <f>Table1[[#This Row],[Profit (EBIT)]] * (1 - 11%)</f>
        <v>5184164.5600000005</v>
      </c>
      <c r="N648" s="9">
        <f>Table1[[#This Row],[Net Sales Actual]]/Table1[[#This Row],[Net Sales Target]]*100%</f>
        <v>1.0683100627784794</v>
      </c>
      <c r="O648" s="9" t="str">
        <f>IF(Table1[[#This Row],[% Achievement]]&gt;=100%, "Achieved",
 IF(Table1[[#This Row],[% Achievement]]&gt;=50%, "Almost Achieve",
 IF(Table1[[#This Row],[% Achievement]]&gt;=0, "Needs Improvement",
 "Bad")))</f>
        <v>Achieved</v>
      </c>
      <c r="P648" s="7">
        <f>Table1[[#This Row],[Net Sales Actual]] - Table1[[#This Row],[Net Sales Target]]</f>
        <v>5270459</v>
      </c>
      <c r="Q648" s="7" t="str">
        <f>IF(Table1[[#This Row],[Profit]] &gt; 0, "Profit", "Loss")</f>
        <v>Profit</v>
      </c>
      <c r="R648" s="9">
        <f>Table1[[#This Row],[Salary Cost]]/Table1[[#This Row],[Net Sales Actual]]</f>
        <v>0.11272228917973612</v>
      </c>
      <c r="S648" s="9" t="str">
        <f>IF(Table1[[#This Row],[Salary Ratio]] &lt; 0.15, "Efficient",
 IF(Table1[[#This Row],[Salary Ratio]] &lt;= 0.25, "Needs Attention",
 "Too High"))</f>
        <v>Efficient</v>
      </c>
      <c r="T648" s="9">
        <f>Table1[[#This Row],[Profit (EBIT)]]/Table1[[#This Row],[Net Sales Actual]]</f>
        <v>7.0668796980814241E-2</v>
      </c>
      <c r="U648" s="7" t="str">
        <f>IF(Table1[[#This Row],[Profit Ratio]] &gt; 0.15, "Healthy",
 IF(Table1[[#This Row],[Profit Ratio]] &gt;= 0.05, "Moderate",
 "Low"))</f>
        <v>Moderate</v>
      </c>
      <c r="V648" s="7">
        <f ca="1">DATEDIF(Table1[[#This Row],[Store Open Date]], TODAY(), "d")</f>
        <v>825</v>
      </c>
      <c r="W648" s="7">
        <f ca="1">INT(Table1[[#This Row],[Store Age (Days)]] / 30)</f>
        <v>27</v>
      </c>
      <c r="X648" s="7" t="str">
        <f ca="1">IF(Table1[[#This Row],[Store Age (Months)]] &lt; 12, "&lt;12",
 IF(Table1[[#This Row],[Store Age (Months)]] &lt; 24, "12–24",
 "&gt;24"))</f>
        <v>&gt;24</v>
      </c>
    </row>
    <row r="649" spans="1:24" x14ac:dyDescent="0.2">
      <c r="A649" s="4">
        <v>2</v>
      </c>
      <c r="B649" s="4" t="str">
        <f t="shared" si="10"/>
        <v>February</v>
      </c>
      <c r="C649" s="1" t="s">
        <v>215</v>
      </c>
      <c r="D649" s="1" t="s">
        <v>1135</v>
      </c>
      <c r="E649" s="1" t="s">
        <v>656</v>
      </c>
      <c r="F649" s="1" t="s">
        <v>903</v>
      </c>
      <c r="G649" s="1" t="s">
        <v>925</v>
      </c>
      <c r="H649" s="6">
        <v>44870</v>
      </c>
      <c r="I649" s="7">
        <v>131891893</v>
      </c>
      <c r="J649" s="7">
        <v>145178935</v>
      </c>
      <c r="K649" s="7">
        <v>13076162</v>
      </c>
      <c r="L649" s="7">
        <v>11787884</v>
      </c>
      <c r="M649" s="7">
        <f>Table1[[#This Row],[Profit (EBIT)]] * (1 - 11%)</f>
        <v>10491216.76</v>
      </c>
      <c r="N649" s="9">
        <f>Table1[[#This Row],[Net Sales Actual]]/Table1[[#This Row],[Net Sales Target]]*100%</f>
        <v>1.1007419159568814</v>
      </c>
      <c r="O649" s="9" t="str">
        <f>IF(Table1[[#This Row],[% Achievement]]&gt;=100%, "Achieved",
 IF(Table1[[#This Row],[% Achievement]]&gt;=50%, "Almost Achieve",
 IF(Table1[[#This Row],[% Achievement]]&gt;=0, "Needs Improvement",
 "Bad")))</f>
        <v>Achieved</v>
      </c>
      <c r="P649" s="7">
        <f>Table1[[#This Row],[Net Sales Actual]] - Table1[[#This Row],[Net Sales Target]]</f>
        <v>13287042</v>
      </c>
      <c r="Q649" s="7" t="str">
        <f>IF(Table1[[#This Row],[Profit]] &gt; 0, "Profit", "Loss")</f>
        <v>Profit</v>
      </c>
      <c r="R649" s="9">
        <f>Table1[[#This Row],[Salary Cost]]/Table1[[#This Row],[Net Sales Actual]]</f>
        <v>9.0069278990095911E-2</v>
      </c>
      <c r="S649" s="9" t="str">
        <f>IF(Table1[[#This Row],[Salary Ratio]] &lt; 0.15, "Efficient",
 IF(Table1[[#This Row],[Salary Ratio]] &lt;= 0.25, "Needs Attention",
 "Too High"))</f>
        <v>Efficient</v>
      </c>
      <c r="T649" s="9">
        <f>Table1[[#This Row],[Profit (EBIT)]]/Table1[[#This Row],[Net Sales Actual]]</f>
        <v>8.1195553611135118E-2</v>
      </c>
      <c r="U649" s="7" t="str">
        <f>IF(Table1[[#This Row],[Profit Ratio]] &gt; 0.15, "Healthy",
 IF(Table1[[#This Row],[Profit Ratio]] &gt;= 0.05, "Moderate",
 "Low"))</f>
        <v>Moderate</v>
      </c>
      <c r="V649" s="7">
        <f ca="1">DATEDIF(Table1[[#This Row],[Store Open Date]], TODAY(), "d")</f>
        <v>1062</v>
      </c>
      <c r="W649" s="7">
        <f ca="1">INT(Table1[[#This Row],[Store Age (Days)]] / 30)</f>
        <v>35</v>
      </c>
      <c r="X649" s="7" t="str">
        <f ca="1">IF(Table1[[#This Row],[Store Age (Months)]] &lt; 12, "&lt;12",
 IF(Table1[[#This Row],[Store Age (Months)]] &lt; 24, "12–24",
 "&gt;24"))</f>
        <v>&gt;24</v>
      </c>
    </row>
    <row r="650" spans="1:24" x14ac:dyDescent="0.2">
      <c r="A650" s="4">
        <v>2</v>
      </c>
      <c r="B650" s="4" t="str">
        <f t="shared" si="10"/>
        <v>February</v>
      </c>
      <c r="C650" s="1" t="s">
        <v>216</v>
      </c>
      <c r="D650" s="1" t="s">
        <v>1136</v>
      </c>
      <c r="E650" s="1" t="s">
        <v>657</v>
      </c>
      <c r="F650" s="1" t="s">
        <v>903</v>
      </c>
      <c r="G650" s="1" t="s">
        <v>925</v>
      </c>
      <c r="H650" s="6">
        <v>44920</v>
      </c>
      <c r="I650" s="7">
        <v>64267686</v>
      </c>
      <c r="J650" s="7">
        <v>46463102</v>
      </c>
      <c r="K650" s="7">
        <v>5821596</v>
      </c>
      <c r="L650" s="7">
        <v>4494319</v>
      </c>
      <c r="M650" s="7">
        <f>Table1[[#This Row],[Profit (EBIT)]] * (1 - 11%)</f>
        <v>3999943.91</v>
      </c>
      <c r="N650" s="9">
        <f>Table1[[#This Row],[Net Sales Actual]]/Table1[[#This Row],[Net Sales Target]]*100%</f>
        <v>0.72296211193911664</v>
      </c>
      <c r="O650" s="9" t="str">
        <f>IF(Table1[[#This Row],[% Achievement]]&gt;=100%, "Achieved",
 IF(Table1[[#This Row],[% Achievement]]&gt;=50%, "Almost Achieve",
 IF(Table1[[#This Row],[% Achievement]]&gt;=0, "Needs Improvement",
 "Bad")))</f>
        <v>Almost Achieve</v>
      </c>
      <c r="P650" s="7">
        <f>Table1[[#This Row],[Net Sales Actual]] - Table1[[#This Row],[Net Sales Target]]</f>
        <v>-17804584</v>
      </c>
      <c r="Q650" s="7" t="str">
        <f>IF(Table1[[#This Row],[Profit]] &gt; 0, "Profit", "Loss")</f>
        <v>Profit</v>
      </c>
      <c r="R650" s="9">
        <f>Table1[[#This Row],[Salary Cost]]/Table1[[#This Row],[Net Sales Actual]]</f>
        <v>0.12529503518727614</v>
      </c>
      <c r="S650" s="9" t="str">
        <f>IF(Table1[[#This Row],[Salary Ratio]] &lt; 0.15, "Efficient",
 IF(Table1[[#This Row],[Salary Ratio]] &lt;= 0.25, "Needs Attention",
 "Too High"))</f>
        <v>Efficient</v>
      </c>
      <c r="T650" s="9">
        <f>Table1[[#This Row],[Profit (EBIT)]]/Table1[[#This Row],[Net Sales Actual]]</f>
        <v>9.6728776309425057E-2</v>
      </c>
      <c r="U650" s="7" t="str">
        <f>IF(Table1[[#This Row],[Profit Ratio]] &gt; 0.15, "Healthy",
 IF(Table1[[#This Row],[Profit Ratio]] &gt;= 0.05, "Moderate",
 "Low"))</f>
        <v>Moderate</v>
      </c>
      <c r="V650" s="7">
        <f ca="1">DATEDIF(Table1[[#This Row],[Store Open Date]], TODAY(), "d")</f>
        <v>1012</v>
      </c>
      <c r="W650" s="7">
        <f ca="1">INT(Table1[[#This Row],[Store Age (Days)]] / 30)</f>
        <v>33</v>
      </c>
      <c r="X650" s="7" t="str">
        <f ca="1">IF(Table1[[#This Row],[Store Age (Months)]] &lt; 12, "&lt;12",
 IF(Table1[[#This Row],[Store Age (Months)]] &lt; 24, "12–24",
 "&gt;24"))</f>
        <v>&gt;24</v>
      </c>
    </row>
    <row r="651" spans="1:24" x14ac:dyDescent="0.2">
      <c r="A651" s="4">
        <v>2</v>
      </c>
      <c r="B651" s="4" t="str">
        <f t="shared" si="10"/>
        <v>February</v>
      </c>
      <c r="C651" s="1" t="s">
        <v>217</v>
      </c>
      <c r="D651" s="1" t="s">
        <v>1137</v>
      </c>
      <c r="E651" s="1" t="s">
        <v>658</v>
      </c>
      <c r="F651" s="1" t="s">
        <v>903</v>
      </c>
      <c r="G651" s="1" t="s">
        <v>925</v>
      </c>
      <c r="H651" s="6">
        <v>44896</v>
      </c>
      <c r="I651" s="7">
        <v>124390848</v>
      </c>
      <c r="J651" s="7">
        <v>102894899</v>
      </c>
      <c r="K651" s="7">
        <v>11195972</v>
      </c>
      <c r="L651" s="7">
        <v>7651048</v>
      </c>
      <c r="M651" s="7">
        <f>Table1[[#This Row],[Profit (EBIT)]] * (1 - 11%)</f>
        <v>6809432.7199999997</v>
      </c>
      <c r="N651" s="9">
        <f>Table1[[#This Row],[Net Sales Actual]]/Table1[[#This Row],[Net Sales Target]]*100%</f>
        <v>0.82719026885321978</v>
      </c>
      <c r="O651" s="9" t="str">
        <f>IF(Table1[[#This Row],[% Achievement]]&gt;=100%, "Achieved",
 IF(Table1[[#This Row],[% Achievement]]&gt;=50%, "Almost Achieve",
 IF(Table1[[#This Row],[% Achievement]]&gt;=0, "Needs Improvement",
 "Bad")))</f>
        <v>Almost Achieve</v>
      </c>
      <c r="P651" s="7">
        <f>Table1[[#This Row],[Net Sales Actual]] - Table1[[#This Row],[Net Sales Target]]</f>
        <v>-21495949</v>
      </c>
      <c r="Q651" s="7" t="str">
        <f>IF(Table1[[#This Row],[Profit]] &gt; 0, "Profit", "Loss")</f>
        <v>Profit</v>
      </c>
      <c r="R651" s="9">
        <f>Table1[[#This Row],[Salary Cost]]/Table1[[#This Row],[Net Sales Actual]]</f>
        <v>0.10880978657649491</v>
      </c>
      <c r="S651" s="9" t="str">
        <f>IF(Table1[[#This Row],[Salary Ratio]] &lt; 0.15, "Efficient",
 IF(Table1[[#This Row],[Salary Ratio]] &lt;= 0.25, "Needs Attention",
 "Too High"))</f>
        <v>Efficient</v>
      </c>
      <c r="T651" s="9">
        <f>Table1[[#This Row],[Profit (EBIT)]]/Table1[[#This Row],[Net Sales Actual]]</f>
        <v>7.4357894068198663E-2</v>
      </c>
      <c r="U651" s="7" t="str">
        <f>IF(Table1[[#This Row],[Profit Ratio]] &gt; 0.15, "Healthy",
 IF(Table1[[#This Row],[Profit Ratio]] &gt;= 0.05, "Moderate",
 "Low"))</f>
        <v>Moderate</v>
      </c>
      <c r="V651" s="7">
        <f ca="1">DATEDIF(Table1[[#This Row],[Store Open Date]], TODAY(), "d")</f>
        <v>1036</v>
      </c>
      <c r="W651" s="7">
        <f ca="1">INT(Table1[[#This Row],[Store Age (Days)]] / 30)</f>
        <v>34</v>
      </c>
      <c r="X651" s="7" t="str">
        <f ca="1">IF(Table1[[#This Row],[Store Age (Months)]] &lt; 12, "&lt;12",
 IF(Table1[[#This Row],[Store Age (Months)]] &lt; 24, "12–24",
 "&gt;24"))</f>
        <v>&gt;24</v>
      </c>
    </row>
    <row r="652" spans="1:24" x14ac:dyDescent="0.2">
      <c r="A652" s="4">
        <v>2</v>
      </c>
      <c r="B652" s="4" t="str">
        <f t="shared" si="10"/>
        <v>February</v>
      </c>
      <c r="C652" s="1" t="s">
        <v>218</v>
      </c>
      <c r="D652" s="1" t="s">
        <v>1138</v>
      </c>
      <c r="E652" s="1" t="s">
        <v>659</v>
      </c>
      <c r="F652" s="1" t="s">
        <v>903</v>
      </c>
      <c r="G652" s="1" t="s">
        <v>925</v>
      </c>
      <c r="H652" s="6">
        <v>44896</v>
      </c>
      <c r="I652" s="7">
        <v>85680875</v>
      </c>
      <c r="J652" s="7">
        <v>95647752</v>
      </c>
      <c r="K652" s="7">
        <v>16235456</v>
      </c>
      <c r="L652" s="7">
        <v>-7338126</v>
      </c>
      <c r="M652" s="7">
        <f>Table1[[#This Row],[Profit (EBIT)]] * (1 - 11%)</f>
        <v>-6530932.1399999997</v>
      </c>
      <c r="N652" s="9">
        <f>Table1[[#This Row],[Net Sales Actual]]/Table1[[#This Row],[Net Sales Target]]*100%</f>
        <v>1.1163255744061904</v>
      </c>
      <c r="O652" s="9" t="str">
        <f>IF(Table1[[#This Row],[% Achievement]]&gt;=100%, "Achieved",
 IF(Table1[[#This Row],[% Achievement]]&gt;=50%, "Almost Achieve",
 IF(Table1[[#This Row],[% Achievement]]&gt;=0, "Needs Improvement",
 "Bad")))</f>
        <v>Achieved</v>
      </c>
      <c r="P652" s="7">
        <f>Table1[[#This Row],[Net Sales Actual]] - Table1[[#This Row],[Net Sales Target]]</f>
        <v>9966877</v>
      </c>
      <c r="Q652" s="7" t="str">
        <f>IF(Table1[[#This Row],[Profit]] &gt; 0, "Profit", "Loss")</f>
        <v>Loss</v>
      </c>
      <c r="R652" s="9">
        <f>Table1[[#This Row],[Salary Cost]]/Table1[[#This Row],[Net Sales Actual]]</f>
        <v>0.16974215975300705</v>
      </c>
      <c r="S652" s="9" t="str">
        <f>IF(Table1[[#This Row],[Salary Ratio]] &lt; 0.15, "Efficient",
 IF(Table1[[#This Row],[Salary Ratio]] &lt;= 0.25, "Needs Attention",
 "Too High"))</f>
        <v>Needs Attention</v>
      </c>
      <c r="T652" s="9">
        <f>Table1[[#This Row],[Profit (EBIT)]]/Table1[[#This Row],[Net Sales Actual]]</f>
        <v>-7.6720318528761655E-2</v>
      </c>
      <c r="U652" s="7" t="str">
        <f>IF(Table1[[#This Row],[Profit Ratio]] &gt; 0.15, "Healthy",
 IF(Table1[[#This Row],[Profit Ratio]] &gt;= 0.05, "Moderate",
 "Low"))</f>
        <v>Low</v>
      </c>
      <c r="V652" s="7">
        <f ca="1">DATEDIF(Table1[[#This Row],[Store Open Date]], TODAY(), "d")</f>
        <v>1036</v>
      </c>
      <c r="W652" s="7">
        <f ca="1">INT(Table1[[#This Row],[Store Age (Days)]] / 30)</f>
        <v>34</v>
      </c>
      <c r="X652" s="7" t="str">
        <f ca="1">IF(Table1[[#This Row],[Store Age (Months)]] &lt; 12, "&lt;12",
 IF(Table1[[#This Row],[Store Age (Months)]] &lt; 24, "12–24",
 "&gt;24"))</f>
        <v>&gt;24</v>
      </c>
    </row>
    <row r="653" spans="1:24" x14ac:dyDescent="0.2">
      <c r="A653" s="4">
        <v>2</v>
      </c>
      <c r="B653" s="4" t="str">
        <f t="shared" si="10"/>
        <v>February</v>
      </c>
      <c r="C653" s="1" t="s">
        <v>219</v>
      </c>
      <c r="D653" s="1" t="s">
        <v>1139</v>
      </c>
      <c r="E653" s="1" t="s">
        <v>660</v>
      </c>
      <c r="F653" s="1" t="s">
        <v>903</v>
      </c>
      <c r="G653" s="1" t="s">
        <v>925</v>
      </c>
      <c r="H653" s="6">
        <v>45032</v>
      </c>
      <c r="I653" s="7">
        <v>119427899</v>
      </c>
      <c r="J653" s="7">
        <v>99776614</v>
      </c>
      <c r="K653" s="7">
        <v>11013074</v>
      </c>
      <c r="L653" s="7">
        <v>6542802</v>
      </c>
      <c r="M653" s="7">
        <f>Table1[[#This Row],[Profit (EBIT)]] * (1 - 11%)</f>
        <v>5823093.7800000003</v>
      </c>
      <c r="N653" s="9">
        <f>Table1[[#This Row],[Net Sales Actual]]/Table1[[#This Row],[Net Sales Target]]*100%</f>
        <v>0.83545482115531478</v>
      </c>
      <c r="O653" s="9" t="str">
        <f>IF(Table1[[#This Row],[% Achievement]]&gt;=100%, "Achieved",
 IF(Table1[[#This Row],[% Achievement]]&gt;=50%, "Almost Achieve",
 IF(Table1[[#This Row],[% Achievement]]&gt;=0, "Needs Improvement",
 "Bad")))</f>
        <v>Almost Achieve</v>
      </c>
      <c r="P653" s="7">
        <f>Table1[[#This Row],[Net Sales Actual]] - Table1[[#This Row],[Net Sales Target]]</f>
        <v>-19651285</v>
      </c>
      <c r="Q653" s="7" t="str">
        <f>IF(Table1[[#This Row],[Profit]] &gt; 0, "Profit", "Loss")</f>
        <v>Profit</v>
      </c>
      <c r="R653" s="9">
        <f>Table1[[#This Row],[Salary Cost]]/Table1[[#This Row],[Net Sales Actual]]</f>
        <v>0.11037730745202479</v>
      </c>
      <c r="S653" s="9" t="str">
        <f>IF(Table1[[#This Row],[Salary Ratio]] &lt; 0.15, "Efficient",
 IF(Table1[[#This Row],[Salary Ratio]] &lt;= 0.25, "Needs Attention",
 "Too High"))</f>
        <v>Efficient</v>
      </c>
      <c r="T653" s="9">
        <f>Table1[[#This Row],[Profit (EBIT)]]/Table1[[#This Row],[Net Sales Actual]]</f>
        <v>6.557450426209091E-2</v>
      </c>
      <c r="U653" s="7" t="str">
        <f>IF(Table1[[#This Row],[Profit Ratio]] &gt; 0.15, "Healthy",
 IF(Table1[[#This Row],[Profit Ratio]] &gt;= 0.05, "Moderate",
 "Low"))</f>
        <v>Moderate</v>
      </c>
      <c r="V653" s="7">
        <f ca="1">DATEDIF(Table1[[#This Row],[Store Open Date]], TODAY(), "d")</f>
        <v>900</v>
      </c>
      <c r="W653" s="7">
        <f ca="1">INT(Table1[[#This Row],[Store Age (Days)]] / 30)</f>
        <v>30</v>
      </c>
      <c r="X653" s="7" t="str">
        <f ca="1">IF(Table1[[#This Row],[Store Age (Months)]] &lt; 12, "&lt;12",
 IF(Table1[[#This Row],[Store Age (Months)]] &lt; 24, "12–24",
 "&gt;24"))</f>
        <v>&gt;24</v>
      </c>
    </row>
    <row r="654" spans="1:24" x14ac:dyDescent="0.2">
      <c r="A654" s="4">
        <v>2</v>
      </c>
      <c r="B654" s="4" t="str">
        <f t="shared" si="10"/>
        <v>February</v>
      </c>
      <c r="C654" s="1" t="s">
        <v>220</v>
      </c>
      <c r="D654" s="1" t="s">
        <v>1140</v>
      </c>
      <c r="E654" s="1" t="s">
        <v>661</v>
      </c>
      <c r="F654" s="1" t="s">
        <v>903</v>
      </c>
      <c r="G654" s="1" t="s">
        <v>925</v>
      </c>
      <c r="H654" s="6">
        <v>45014</v>
      </c>
      <c r="I654" s="7">
        <v>162276351</v>
      </c>
      <c r="J654" s="7">
        <v>190414949</v>
      </c>
      <c r="K654" s="7">
        <v>27906504</v>
      </c>
      <c r="L654" s="7">
        <v>17900853</v>
      </c>
      <c r="M654" s="7">
        <f>Table1[[#This Row],[Profit (EBIT)]] * (1 - 11%)</f>
        <v>15931759.17</v>
      </c>
      <c r="N654" s="9">
        <f>Table1[[#This Row],[Net Sales Actual]]/Table1[[#This Row],[Net Sales Target]]*100%</f>
        <v>1.1733992527352306</v>
      </c>
      <c r="O654" s="9" t="str">
        <f>IF(Table1[[#This Row],[% Achievement]]&gt;=100%, "Achieved",
 IF(Table1[[#This Row],[% Achievement]]&gt;=50%, "Almost Achieve",
 IF(Table1[[#This Row],[% Achievement]]&gt;=0, "Needs Improvement",
 "Bad")))</f>
        <v>Achieved</v>
      </c>
      <c r="P654" s="7">
        <f>Table1[[#This Row],[Net Sales Actual]] - Table1[[#This Row],[Net Sales Target]]</f>
        <v>28138598</v>
      </c>
      <c r="Q654" s="7" t="str">
        <f>IF(Table1[[#This Row],[Profit]] &gt; 0, "Profit", "Loss")</f>
        <v>Profit</v>
      </c>
      <c r="R654" s="9">
        <f>Table1[[#This Row],[Salary Cost]]/Table1[[#This Row],[Net Sales Actual]]</f>
        <v>0.14655626644103453</v>
      </c>
      <c r="S654" s="9" t="str">
        <f>IF(Table1[[#This Row],[Salary Ratio]] &lt; 0.15, "Efficient",
 IF(Table1[[#This Row],[Salary Ratio]] &lt;= 0.25, "Needs Attention",
 "Too High"))</f>
        <v>Efficient</v>
      </c>
      <c r="T654" s="9">
        <f>Table1[[#This Row],[Profit (EBIT)]]/Table1[[#This Row],[Net Sales Actual]]</f>
        <v>9.4009704038520631E-2</v>
      </c>
      <c r="U654" s="7" t="str">
        <f>IF(Table1[[#This Row],[Profit Ratio]] &gt; 0.15, "Healthy",
 IF(Table1[[#This Row],[Profit Ratio]] &gt;= 0.05, "Moderate",
 "Low"))</f>
        <v>Moderate</v>
      </c>
      <c r="V654" s="7">
        <f ca="1">DATEDIF(Table1[[#This Row],[Store Open Date]], TODAY(), "d")</f>
        <v>918</v>
      </c>
      <c r="W654" s="7">
        <f ca="1">INT(Table1[[#This Row],[Store Age (Days)]] / 30)</f>
        <v>30</v>
      </c>
      <c r="X654" s="7" t="str">
        <f ca="1">IF(Table1[[#This Row],[Store Age (Months)]] &lt; 12, "&lt;12",
 IF(Table1[[#This Row],[Store Age (Months)]] &lt; 24, "12–24",
 "&gt;24"))</f>
        <v>&gt;24</v>
      </c>
    </row>
    <row r="655" spans="1:24" x14ac:dyDescent="0.2">
      <c r="A655" s="4">
        <v>2</v>
      </c>
      <c r="B655" s="4" t="str">
        <f t="shared" si="10"/>
        <v>February</v>
      </c>
      <c r="C655" s="1" t="s">
        <v>221</v>
      </c>
      <c r="D655" s="1" t="s">
        <v>1141</v>
      </c>
      <c r="E655" s="1" t="s">
        <v>662</v>
      </c>
      <c r="F655" s="1" t="s">
        <v>903</v>
      </c>
      <c r="G655" s="1" t="s">
        <v>925</v>
      </c>
      <c r="H655" s="6">
        <v>45184</v>
      </c>
      <c r="I655" s="7">
        <v>182109503</v>
      </c>
      <c r="J655" s="7">
        <v>206711137</v>
      </c>
      <c r="K655" s="7">
        <v>32510095</v>
      </c>
      <c r="L655" s="7">
        <v>-7648334</v>
      </c>
      <c r="M655" s="7">
        <f>Table1[[#This Row],[Profit (EBIT)]] * (1 - 11%)</f>
        <v>-6807017.2599999998</v>
      </c>
      <c r="N655" s="9">
        <f>Table1[[#This Row],[Net Sales Actual]]/Table1[[#This Row],[Net Sales Target]]*100%</f>
        <v>1.1350925327603578</v>
      </c>
      <c r="O655" s="9" t="str">
        <f>IF(Table1[[#This Row],[% Achievement]]&gt;=100%, "Achieved",
 IF(Table1[[#This Row],[% Achievement]]&gt;=50%, "Almost Achieve",
 IF(Table1[[#This Row],[% Achievement]]&gt;=0, "Needs Improvement",
 "Bad")))</f>
        <v>Achieved</v>
      </c>
      <c r="P655" s="7">
        <f>Table1[[#This Row],[Net Sales Actual]] - Table1[[#This Row],[Net Sales Target]]</f>
        <v>24601634</v>
      </c>
      <c r="Q655" s="7" t="str">
        <f>IF(Table1[[#This Row],[Profit]] &gt; 0, "Profit", "Loss")</f>
        <v>Loss</v>
      </c>
      <c r="R655" s="9">
        <f>Table1[[#This Row],[Salary Cost]]/Table1[[#This Row],[Net Sales Actual]]</f>
        <v>0.1572730694234438</v>
      </c>
      <c r="S655" s="9" t="str">
        <f>IF(Table1[[#This Row],[Salary Ratio]] &lt; 0.15, "Efficient",
 IF(Table1[[#This Row],[Salary Ratio]] &lt;= 0.25, "Needs Attention",
 "Too High"))</f>
        <v>Needs Attention</v>
      </c>
      <c r="T655" s="9">
        <f>Table1[[#This Row],[Profit (EBIT)]]/Table1[[#This Row],[Net Sales Actual]]</f>
        <v>-3.7000106094912534E-2</v>
      </c>
      <c r="U655" s="7" t="str">
        <f>IF(Table1[[#This Row],[Profit Ratio]] &gt; 0.15, "Healthy",
 IF(Table1[[#This Row],[Profit Ratio]] &gt;= 0.05, "Moderate",
 "Low"))</f>
        <v>Low</v>
      </c>
      <c r="V655" s="7">
        <f ca="1">DATEDIF(Table1[[#This Row],[Store Open Date]], TODAY(), "d")</f>
        <v>748</v>
      </c>
      <c r="W655" s="7">
        <f ca="1">INT(Table1[[#This Row],[Store Age (Days)]] / 30)</f>
        <v>24</v>
      </c>
      <c r="X655" s="7" t="str">
        <f ca="1">IF(Table1[[#This Row],[Store Age (Months)]] &lt; 12, "&lt;12",
 IF(Table1[[#This Row],[Store Age (Months)]] &lt; 24, "12–24",
 "&gt;24"))</f>
        <v>&gt;24</v>
      </c>
    </row>
    <row r="656" spans="1:24" x14ac:dyDescent="0.2">
      <c r="A656" s="4">
        <v>2</v>
      </c>
      <c r="B656" s="4" t="str">
        <f t="shared" si="10"/>
        <v>February</v>
      </c>
      <c r="C656" s="1" t="s">
        <v>222</v>
      </c>
      <c r="D656" s="1" t="s">
        <v>1142</v>
      </c>
      <c r="E656" s="1" t="s">
        <v>663</v>
      </c>
      <c r="F656" s="1" t="s">
        <v>904</v>
      </c>
      <c r="G656" s="1" t="s">
        <v>925</v>
      </c>
      <c r="H656" s="6">
        <v>45289</v>
      </c>
      <c r="I656" s="7">
        <v>113104997</v>
      </c>
      <c r="J656" s="7">
        <v>99173501</v>
      </c>
      <c r="K656" s="7">
        <v>13115997</v>
      </c>
      <c r="L656" s="7">
        <v>-2126608</v>
      </c>
      <c r="M656" s="7">
        <f>Table1[[#This Row],[Profit (EBIT)]] * (1 - 11%)</f>
        <v>-1892681.12</v>
      </c>
      <c r="N656" s="9">
        <f>Table1[[#This Row],[Net Sales Actual]]/Table1[[#This Row],[Net Sales Target]]*100%</f>
        <v>0.87682687441298457</v>
      </c>
      <c r="O656" s="9" t="str">
        <f>IF(Table1[[#This Row],[% Achievement]]&gt;=100%, "Achieved",
 IF(Table1[[#This Row],[% Achievement]]&gt;=50%, "Almost Achieve",
 IF(Table1[[#This Row],[% Achievement]]&gt;=0, "Needs Improvement",
 "Bad")))</f>
        <v>Almost Achieve</v>
      </c>
      <c r="P656" s="7">
        <f>Table1[[#This Row],[Net Sales Actual]] - Table1[[#This Row],[Net Sales Target]]</f>
        <v>-13931496</v>
      </c>
      <c r="Q656" s="7" t="str">
        <f>IF(Table1[[#This Row],[Profit]] &gt; 0, "Profit", "Loss")</f>
        <v>Loss</v>
      </c>
      <c r="R656" s="9">
        <f>Table1[[#This Row],[Salary Cost]]/Table1[[#This Row],[Net Sales Actual]]</f>
        <v>0.13225304005351188</v>
      </c>
      <c r="S656" s="9" t="str">
        <f>IF(Table1[[#This Row],[Salary Ratio]] &lt; 0.15, "Efficient",
 IF(Table1[[#This Row],[Salary Ratio]] &lt;= 0.25, "Needs Attention",
 "Too High"))</f>
        <v>Efficient</v>
      </c>
      <c r="T656" s="9">
        <f>Table1[[#This Row],[Profit (EBIT)]]/Table1[[#This Row],[Net Sales Actual]]</f>
        <v>-2.1443308732238868E-2</v>
      </c>
      <c r="U656" s="7" t="str">
        <f>IF(Table1[[#This Row],[Profit Ratio]] &gt; 0.15, "Healthy",
 IF(Table1[[#This Row],[Profit Ratio]] &gt;= 0.05, "Moderate",
 "Low"))</f>
        <v>Low</v>
      </c>
      <c r="V656" s="7">
        <f ca="1">DATEDIF(Table1[[#This Row],[Store Open Date]], TODAY(), "d")</f>
        <v>643</v>
      </c>
      <c r="W656" s="7">
        <f ca="1">INT(Table1[[#This Row],[Store Age (Days)]] / 30)</f>
        <v>21</v>
      </c>
      <c r="X656" s="7" t="str">
        <f ca="1">IF(Table1[[#This Row],[Store Age (Months)]] &lt; 12, "&lt;12",
 IF(Table1[[#This Row],[Store Age (Months)]] &lt; 24, "12–24",
 "&gt;24"))</f>
        <v>12–24</v>
      </c>
    </row>
    <row r="657" spans="1:24" x14ac:dyDescent="0.2">
      <c r="A657" s="4">
        <v>2</v>
      </c>
      <c r="B657" s="4" t="str">
        <f t="shared" si="10"/>
        <v>February</v>
      </c>
      <c r="C657" s="1" t="s">
        <v>223</v>
      </c>
      <c r="D657" s="1" t="s">
        <v>1143</v>
      </c>
      <c r="E657" s="1" t="s">
        <v>664</v>
      </c>
      <c r="F657" s="1" t="s">
        <v>904</v>
      </c>
      <c r="G657" s="1" t="s">
        <v>925</v>
      </c>
      <c r="H657" s="6">
        <v>45523</v>
      </c>
      <c r="I657" s="7">
        <v>93403950</v>
      </c>
      <c r="J657" s="7">
        <v>78065032</v>
      </c>
      <c r="K657" s="7">
        <v>7270318</v>
      </c>
      <c r="L657" s="7">
        <v>9210521</v>
      </c>
      <c r="M657" s="7">
        <f>Table1[[#This Row],[Profit (EBIT)]] * (1 - 11%)</f>
        <v>8197363.6900000004</v>
      </c>
      <c r="N657" s="9">
        <f>Table1[[#This Row],[Net Sales Actual]]/Table1[[#This Row],[Net Sales Target]]*100%</f>
        <v>0.83577870100782681</v>
      </c>
      <c r="O657" s="9" t="str">
        <f>IF(Table1[[#This Row],[% Achievement]]&gt;=100%, "Achieved",
 IF(Table1[[#This Row],[% Achievement]]&gt;=50%, "Almost Achieve",
 IF(Table1[[#This Row],[% Achievement]]&gt;=0, "Needs Improvement",
 "Bad")))</f>
        <v>Almost Achieve</v>
      </c>
      <c r="P657" s="7">
        <f>Table1[[#This Row],[Net Sales Actual]] - Table1[[#This Row],[Net Sales Target]]</f>
        <v>-15338918</v>
      </c>
      <c r="Q657" s="7" t="str">
        <f>IF(Table1[[#This Row],[Profit]] &gt; 0, "Profit", "Loss")</f>
        <v>Profit</v>
      </c>
      <c r="R657" s="9">
        <f>Table1[[#This Row],[Salary Cost]]/Table1[[#This Row],[Net Sales Actual]]</f>
        <v>9.3131557289312328E-2</v>
      </c>
      <c r="S657" s="9" t="str">
        <f>IF(Table1[[#This Row],[Salary Ratio]] &lt; 0.15, "Efficient",
 IF(Table1[[#This Row],[Salary Ratio]] &lt;= 0.25, "Needs Attention",
 "Too High"))</f>
        <v>Efficient</v>
      </c>
      <c r="T657" s="9">
        <f>Table1[[#This Row],[Profit (EBIT)]]/Table1[[#This Row],[Net Sales Actual]]</f>
        <v>0.11798523313229412</v>
      </c>
      <c r="U657" s="7" t="str">
        <f>IF(Table1[[#This Row],[Profit Ratio]] &gt; 0.15, "Healthy",
 IF(Table1[[#This Row],[Profit Ratio]] &gt;= 0.05, "Moderate",
 "Low"))</f>
        <v>Moderate</v>
      </c>
      <c r="V657" s="7">
        <f ca="1">DATEDIF(Table1[[#This Row],[Store Open Date]], TODAY(), "d")</f>
        <v>409</v>
      </c>
      <c r="W657" s="7">
        <f ca="1">INT(Table1[[#This Row],[Store Age (Days)]] / 30)</f>
        <v>13</v>
      </c>
      <c r="X657" s="7" t="str">
        <f ca="1">IF(Table1[[#This Row],[Store Age (Months)]] &lt; 12, "&lt;12",
 IF(Table1[[#This Row],[Store Age (Months)]] &lt; 24, "12–24",
 "&gt;24"))</f>
        <v>12–24</v>
      </c>
    </row>
    <row r="658" spans="1:24" x14ac:dyDescent="0.2">
      <c r="A658" s="4">
        <v>2</v>
      </c>
      <c r="B658" s="4" t="str">
        <f t="shared" si="10"/>
        <v>February</v>
      </c>
      <c r="C658" s="1" t="s">
        <v>224</v>
      </c>
      <c r="D658" s="1" t="s">
        <v>1144</v>
      </c>
      <c r="E658" s="1" t="s">
        <v>665</v>
      </c>
      <c r="F658" s="1" t="s">
        <v>904</v>
      </c>
      <c r="G658" s="1" t="s">
        <v>925</v>
      </c>
      <c r="H658" s="6">
        <v>45204</v>
      </c>
      <c r="I658" s="7">
        <v>174815787</v>
      </c>
      <c r="J658" s="7">
        <v>117289017</v>
      </c>
      <c r="K658" s="7">
        <v>15786342</v>
      </c>
      <c r="L658" s="7">
        <v>16872378</v>
      </c>
      <c r="M658" s="7">
        <f>Table1[[#This Row],[Profit (EBIT)]] * (1 - 11%)</f>
        <v>15016416.42</v>
      </c>
      <c r="N658" s="9">
        <f>Table1[[#This Row],[Net Sales Actual]]/Table1[[#This Row],[Net Sales Target]]*100%</f>
        <v>0.6709292050379867</v>
      </c>
      <c r="O658" s="9" t="str">
        <f>IF(Table1[[#This Row],[% Achievement]]&gt;=100%, "Achieved",
 IF(Table1[[#This Row],[% Achievement]]&gt;=50%, "Almost Achieve",
 IF(Table1[[#This Row],[% Achievement]]&gt;=0, "Needs Improvement",
 "Bad")))</f>
        <v>Almost Achieve</v>
      </c>
      <c r="P658" s="7">
        <f>Table1[[#This Row],[Net Sales Actual]] - Table1[[#This Row],[Net Sales Target]]</f>
        <v>-57526770</v>
      </c>
      <c r="Q658" s="7" t="str">
        <f>IF(Table1[[#This Row],[Profit]] &gt; 0, "Profit", "Loss")</f>
        <v>Profit</v>
      </c>
      <c r="R658" s="9">
        <f>Table1[[#This Row],[Salary Cost]]/Table1[[#This Row],[Net Sales Actual]]</f>
        <v>0.13459352293829865</v>
      </c>
      <c r="S658" s="9" t="str">
        <f>IF(Table1[[#This Row],[Salary Ratio]] &lt; 0.15, "Efficient",
 IF(Table1[[#This Row],[Salary Ratio]] &lt;= 0.25, "Needs Attention",
 "Too High"))</f>
        <v>Efficient</v>
      </c>
      <c r="T658" s="9">
        <f>Table1[[#This Row],[Profit (EBIT)]]/Table1[[#This Row],[Net Sales Actual]]</f>
        <v>0.14385300884566199</v>
      </c>
      <c r="U658" s="7" t="str">
        <f>IF(Table1[[#This Row],[Profit Ratio]] &gt; 0.15, "Healthy",
 IF(Table1[[#This Row],[Profit Ratio]] &gt;= 0.05, "Moderate",
 "Low"))</f>
        <v>Moderate</v>
      </c>
      <c r="V658" s="7">
        <f ca="1">DATEDIF(Table1[[#This Row],[Store Open Date]], TODAY(), "d")</f>
        <v>728</v>
      </c>
      <c r="W658" s="7">
        <f ca="1">INT(Table1[[#This Row],[Store Age (Days)]] / 30)</f>
        <v>24</v>
      </c>
      <c r="X658" s="7" t="str">
        <f ca="1">IF(Table1[[#This Row],[Store Age (Months)]] &lt; 12, "&lt;12",
 IF(Table1[[#This Row],[Store Age (Months)]] &lt; 24, "12–24",
 "&gt;24"))</f>
        <v>&gt;24</v>
      </c>
    </row>
    <row r="659" spans="1:24" x14ac:dyDescent="0.2">
      <c r="A659" s="4">
        <v>2</v>
      </c>
      <c r="B659" s="4" t="str">
        <f t="shared" si="10"/>
        <v>February</v>
      </c>
      <c r="C659" s="1" t="s">
        <v>225</v>
      </c>
      <c r="D659" s="1" t="s">
        <v>1145</v>
      </c>
      <c r="E659" s="1" t="s">
        <v>666</v>
      </c>
      <c r="F659" s="1" t="s">
        <v>904</v>
      </c>
      <c r="G659" s="1" t="s">
        <v>925</v>
      </c>
      <c r="H659" s="6">
        <v>45260</v>
      </c>
      <c r="I659" s="7">
        <v>119730822</v>
      </c>
      <c r="J659" s="7">
        <v>146265831</v>
      </c>
      <c r="K659" s="7">
        <v>22701215</v>
      </c>
      <c r="L659" s="7">
        <v>3102217</v>
      </c>
      <c r="M659" s="7">
        <f>Table1[[#This Row],[Profit (EBIT)]] * (1 - 11%)</f>
        <v>2760973.13</v>
      </c>
      <c r="N659" s="9">
        <f>Table1[[#This Row],[Net Sales Actual]]/Table1[[#This Row],[Net Sales Target]]*100%</f>
        <v>1.2216222068533029</v>
      </c>
      <c r="O659" s="9" t="str">
        <f>IF(Table1[[#This Row],[% Achievement]]&gt;=100%, "Achieved",
 IF(Table1[[#This Row],[% Achievement]]&gt;=50%, "Almost Achieve",
 IF(Table1[[#This Row],[% Achievement]]&gt;=0, "Needs Improvement",
 "Bad")))</f>
        <v>Achieved</v>
      </c>
      <c r="P659" s="7">
        <f>Table1[[#This Row],[Net Sales Actual]] - Table1[[#This Row],[Net Sales Target]]</f>
        <v>26535009</v>
      </c>
      <c r="Q659" s="7" t="str">
        <f>IF(Table1[[#This Row],[Profit]] &gt; 0, "Profit", "Loss")</f>
        <v>Profit</v>
      </c>
      <c r="R659" s="9">
        <f>Table1[[#This Row],[Salary Cost]]/Table1[[#This Row],[Net Sales Actual]]</f>
        <v>0.15520518254191576</v>
      </c>
      <c r="S659" s="9" t="str">
        <f>IF(Table1[[#This Row],[Salary Ratio]] &lt; 0.15, "Efficient",
 IF(Table1[[#This Row],[Salary Ratio]] &lt;= 0.25, "Needs Attention",
 "Too High"))</f>
        <v>Needs Attention</v>
      </c>
      <c r="T659" s="9">
        <f>Table1[[#This Row],[Profit (EBIT)]]/Table1[[#This Row],[Net Sales Actual]]</f>
        <v>2.1209444330166215E-2</v>
      </c>
      <c r="U659" s="7" t="str">
        <f>IF(Table1[[#This Row],[Profit Ratio]] &gt; 0.15, "Healthy",
 IF(Table1[[#This Row],[Profit Ratio]] &gt;= 0.05, "Moderate",
 "Low"))</f>
        <v>Low</v>
      </c>
      <c r="V659" s="7">
        <f ca="1">DATEDIF(Table1[[#This Row],[Store Open Date]], TODAY(), "d")</f>
        <v>672</v>
      </c>
      <c r="W659" s="7">
        <f ca="1">INT(Table1[[#This Row],[Store Age (Days)]] / 30)</f>
        <v>22</v>
      </c>
      <c r="X659" s="7" t="str">
        <f ca="1">IF(Table1[[#This Row],[Store Age (Months)]] &lt; 12, "&lt;12",
 IF(Table1[[#This Row],[Store Age (Months)]] &lt; 24, "12–24",
 "&gt;24"))</f>
        <v>12–24</v>
      </c>
    </row>
    <row r="660" spans="1:24" x14ac:dyDescent="0.2">
      <c r="A660" s="4">
        <v>2</v>
      </c>
      <c r="B660" s="4" t="str">
        <f t="shared" si="10"/>
        <v>February</v>
      </c>
      <c r="C660" s="1" t="s">
        <v>226</v>
      </c>
      <c r="D660" s="1" t="s">
        <v>1146</v>
      </c>
      <c r="E660" s="1" t="s">
        <v>667</v>
      </c>
      <c r="F660" s="1" t="s">
        <v>904</v>
      </c>
      <c r="G660" s="1" t="s">
        <v>925</v>
      </c>
      <c r="H660" s="6">
        <v>45257</v>
      </c>
      <c r="I660" s="7">
        <v>116503215</v>
      </c>
      <c r="J660" s="7">
        <v>97583630</v>
      </c>
      <c r="K660" s="7">
        <v>15390355</v>
      </c>
      <c r="L660" s="7">
        <v>7768974</v>
      </c>
      <c r="M660" s="7">
        <f>Table1[[#This Row],[Profit (EBIT)]] * (1 - 11%)</f>
        <v>6914386.8600000003</v>
      </c>
      <c r="N660" s="9">
        <f>Table1[[#This Row],[Net Sales Actual]]/Table1[[#This Row],[Net Sales Target]]*100%</f>
        <v>0.83760461031053945</v>
      </c>
      <c r="O660" s="9" t="str">
        <f>IF(Table1[[#This Row],[% Achievement]]&gt;=100%, "Achieved",
 IF(Table1[[#This Row],[% Achievement]]&gt;=50%, "Almost Achieve",
 IF(Table1[[#This Row],[% Achievement]]&gt;=0, "Needs Improvement",
 "Bad")))</f>
        <v>Almost Achieve</v>
      </c>
      <c r="P660" s="7">
        <f>Table1[[#This Row],[Net Sales Actual]] - Table1[[#This Row],[Net Sales Target]]</f>
        <v>-18919585</v>
      </c>
      <c r="Q660" s="7" t="str">
        <f>IF(Table1[[#This Row],[Profit]] &gt; 0, "Profit", "Loss")</f>
        <v>Profit</v>
      </c>
      <c r="R660" s="9">
        <f>Table1[[#This Row],[Salary Cost]]/Table1[[#This Row],[Net Sales Actual]]</f>
        <v>0.15771451625646637</v>
      </c>
      <c r="S660" s="9" t="str">
        <f>IF(Table1[[#This Row],[Salary Ratio]] &lt; 0.15, "Efficient",
 IF(Table1[[#This Row],[Salary Ratio]] &lt;= 0.25, "Needs Attention",
 "Too High"))</f>
        <v>Needs Attention</v>
      </c>
      <c r="T660" s="9">
        <f>Table1[[#This Row],[Profit (EBIT)]]/Table1[[#This Row],[Net Sales Actual]]</f>
        <v>7.9613496648976878E-2</v>
      </c>
      <c r="U660" s="7" t="str">
        <f>IF(Table1[[#This Row],[Profit Ratio]] &gt; 0.15, "Healthy",
 IF(Table1[[#This Row],[Profit Ratio]] &gt;= 0.05, "Moderate",
 "Low"))</f>
        <v>Moderate</v>
      </c>
      <c r="V660" s="7">
        <f ca="1">DATEDIF(Table1[[#This Row],[Store Open Date]], TODAY(), "d")</f>
        <v>675</v>
      </c>
      <c r="W660" s="7">
        <f ca="1">INT(Table1[[#This Row],[Store Age (Days)]] / 30)</f>
        <v>22</v>
      </c>
      <c r="X660" s="7" t="str">
        <f ca="1">IF(Table1[[#This Row],[Store Age (Months)]] &lt; 12, "&lt;12",
 IF(Table1[[#This Row],[Store Age (Months)]] &lt; 24, "12–24",
 "&gt;24"))</f>
        <v>12–24</v>
      </c>
    </row>
    <row r="661" spans="1:24" x14ac:dyDescent="0.2">
      <c r="A661" s="4">
        <v>2</v>
      </c>
      <c r="B661" s="4" t="str">
        <f t="shared" si="10"/>
        <v>February</v>
      </c>
      <c r="C661" s="1" t="s">
        <v>227</v>
      </c>
      <c r="D661" s="1" t="s">
        <v>1147</v>
      </c>
      <c r="E661" s="1" t="s">
        <v>668</v>
      </c>
      <c r="F661" s="1" t="s">
        <v>904</v>
      </c>
      <c r="G661" s="1" t="s">
        <v>925</v>
      </c>
      <c r="H661" s="6">
        <v>45279</v>
      </c>
      <c r="I661" s="7">
        <v>95844886</v>
      </c>
      <c r="J661" s="7">
        <v>79678337</v>
      </c>
      <c r="K661" s="7">
        <v>8130624</v>
      </c>
      <c r="L661" s="7">
        <v>1767371</v>
      </c>
      <c r="M661" s="7">
        <f>Table1[[#This Row],[Profit (EBIT)]] * (1 - 11%)</f>
        <v>1572960.19</v>
      </c>
      <c r="N661" s="9">
        <f>Table1[[#This Row],[Net Sales Actual]]/Table1[[#This Row],[Net Sales Target]]*100%</f>
        <v>0.83132590924047844</v>
      </c>
      <c r="O661" s="9" t="str">
        <f>IF(Table1[[#This Row],[% Achievement]]&gt;=100%, "Achieved",
 IF(Table1[[#This Row],[% Achievement]]&gt;=50%, "Almost Achieve",
 IF(Table1[[#This Row],[% Achievement]]&gt;=0, "Needs Improvement",
 "Bad")))</f>
        <v>Almost Achieve</v>
      </c>
      <c r="P661" s="7">
        <f>Table1[[#This Row],[Net Sales Actual]] - Table1[[#This Row],[Net Sales Target]]</f>
        <v>-16166549</v>
      </c>
      <c r="Q661" s="7" t="str">
        <f>IF(Table1[[#This Row],[Profit]] &gt; 0, "Profit", "Loss")</f>
        <v>Profit</v>
      </c>
      <c r="R661" s="9">
        <f>Table1[[#This Row],[Salary Cost]]/Table1[[#This Row],[Net Sales Actual]]</f>
        <v>0.10204309359518887</v>
      </c>
      <c r="S661" s="9" t="str">
        <f>IF(Table1[[#This Row],[Salary Ratio]] &lt; 0.15, "Efficient",
 IF(Table1[[#This Row],[Salary Ratio]] &lt;= 0.25, "Needs Attention",
 "Too High"))</f>
        <v>Efficient</v>
      </c>
      <c r="T661" s="9">
        <f>Table1[[#This Row],[Profit (EBIT)]]/Table1[[#This Row],[Net Sales Actual]]</f>
        <v>2.2181323889829678E-2</v>
      </c>
      <c r="U661" s="7" t="str">
        <f>IF(Table1[[#This Row],[Profit Ratio]] &gt; 0.15, "Healthy",
 IF(Table1[[#This Row],[Profit Ratio]] &gt;= 0.05, "Moderate",
 "Low"))</f>
        <v>Low</v>
      </c>
      <c r="V661" s="7">
        <f ca="1">DATEDIF(Table1[[#This Row],[Store Open Date]], TODAY(), "d")</f>
        <v>653</v>
      </c>
      <c r="W661" s="7">
        <f ca="1">INT(Table1[[#This Row],[Store Age (Days)]] / 30)</f>
        <v>21</v>
      </c>
      <c r="X661" s="7" t="str">
        <f ca="1">IF(Table1[[#This Row],[Store Age (Months)]] &lt; 12, "&lt;12",
 IF(Table1[[#This Row],[Store Age (Months)]] &lt; 24, "12–24",
 "&gt;24"))</f>
        <v>12–24</v>
      </c>
    </row>
    <row r="662" spans="1:24" x14ac:dyDescent="0.2">
      <c r="A662" s="4">
        <v>2</v>
      </c>
      <c r="B662" s="4" t="str">
        <f t="shared" si="10"/>
        <v>February</v>
      </c>
      <c r="C662" s="1" t="s">
        <v>228</v>
      </c>
      <c r="D662" s="1" t="s">
        <v>1148</v>
      </c>
      <c r="E662" s="1" t="s">
        <v>669</v>
      </c>
      <c r="F662" s="1" t="s">
        <v>904</v>
      </c>
      <c r="G662" s="1" t="s">
        <v>925</v>
      </c>
      <c r="H662" s="6">
        <v>45439</v>
      </c>
      <c r="I662" s="7">
        <v>176274617</v>
      </c>
      <c r="J662" s="7">
        <v>185393367</v>
      </c>
      <c r="K662" s="7">
        <v>18118936</v>
      </c>
      <c r="L662" s="7">
        <v>-6001490</v>
      </c>
      <c r="M662" s="7">
        <f>Table1[[#This Row],[Profit (EBIT)]] * (1 - 11%)</f>
        <v>-5341326.0999999996</v>
      </c>
      <c r="N662" s="9">
        <f>Table1[[#This Row],[Net Sales Actual]]/Table1[[#This Row],[Net Sales Target]]*100%</f>
        <v>1.051730363424928</v>
      </c>
      <c r="O662" s="9" t="str">
        <f>IF(Table1[[#This Row],[% Achievement]]&gt;=100%, "Achieved",
 IF(Table1[[#This Row],[% Achievement]]&gt;=50%, "Almost Achieve",
 IF(Table1[[#This Row],[% Achievement]]&gt;=0, "Needs Improvement",
 "Bad")))</f>
        <v>Achieved</v>
      </c>
      <c r="P662" s="7">
        <f>Table1[[#This Row],[Net Sales Actual]] - Table1[[#This Row],[Net Sales Target]]</f>
        <v>9118750</v>
      </c>
      <c r="Q662" s="7" t="str">
        <f>IF(Table1[[#This Row],[Profit]] &gt; 0, "Profit", "Loss")</f>
        <v>Loss</v>
      </c>
      <c r="R662" s="9">
        <f>Table1[[#This Row],[Salary Cost]]/Table1[[#This Row],[Net Sales Actual]]</f>
        <v>9.7732385431027857E-2</v>
      </c>
      <c r="S662" s="9" t="str">
        <f>IF(Table1[[#This Row],[Salary Ratio]] &lt; 0.15, "Efficient",
 IF(Table1[[#This Row],[Salary Ratio]] &lt;= 0.25, "Needs Attention",
 "Too High"))</f>
        <v>Efficient</v>
      </c>
      <c r="T662" s="9">
        <f>Table1[[#This Row],[Profit (EBIT)]]/Table1[[#This Row],[Net Sales Actual]]</f>
        <v>-3.2371654375315383E-2</v>
      </c>
      <c r="U662" s="7" t="str">
        <f>IF(Table1[[#This Row],[Profit Ratio]] &gt; 0.15, "Healthy",
 IF(Table1[[#This Row],[Profit Ratio]] &gt;= 0.05, "Moderate",
 "Low"))</f>
        <v>Low</v>
      </c>
      <c r="V662" s="7">
        <f ca="1">DATEDIF(Table1[[#This Row],[Store Open Date]], TODAY(), "d")</f>
        <v>493</v>
      </c>
      <c r="W662" s="7">
        <f ca="1">INT(Table1[[#This Row],[Store Age (Days)]] / 30)</f>
        <v>16</v>
      </c>
      <c r="X662" s="7" t="str">
        <f ca="1">IF(Table1[[#This Row],[Store Age (Months)]] &lt; 12, "&lt;12",
 IF(Table1[[#This Row],[Store Age (Months)]] &lt; 24, "12–24",
 "&gt;24"))</f>
        <v>12–24</v>
      </c>
    </row>
    <row r="663" spans="1:24" x14ac:dyDescent="0.2">
      <c r="A663" s="4">
        <v>2</v>
      </c>
      <c r="B663" s="4" t="str">
        <f t="shared" si="10"/>
        <v>February</v>
      </c>
      <c r="C663" s="1" t="s">
        <v>229</v>
      </c>
      <c r="D663" s="1" t="s">
        <v>1149</v>
      </c>
      <c r="E663" s="1" t="s">
        <v>670</v>
      </c>
      <c r="F663" s="1" t="s">
        <v>904</v>
      </c>
      <c r="G663" s="1" t="s">
        <v>925</v>
      </c>
      <c r="H663" s="6">
        <v>45449</v>
      </c>
      <c r="I663" s="7">
        <v>148473026</v>
      </c>
      <c r="J663" s="7">
        <v>108946614</v>
      </c>
      <c r="K663" s="7">
        <v>13793040</v>
      </c>
      <c r="L663" s="7">
        <v>3246958</v>
      </c>
      <c r="M663" s="7">
        <f>Table1[[#This Row],[Profit (EBIT)]] * (1 - 11%)</f>
        <v>2889792.62</v>
      </c>
      <c r="N663" s="9">
        <f>Table1[[#This Row],[Net Sales Actual]]/Table1[[#This Row],[Net Sales Target]]*100%</f>
        <v>0.73378051848960091</v>
      </c>
      <c r="O663" s="9" t="str">
        <f>IF(Table1[[#This Row],[% Achievement]]&gt;=100%, "Achieved",
 IF(Table1[[#This Row],[% Achievement]]&gt;=50%, "Almost Achieve",
 IF(Table1[[#This Row],[% Achievement]]&gt;=0, "Needs Improvement",
 "Bad")))</f>
        <v>Almost Achieve</v>
      </c>
      <c r="P663" s="7">
        <f>Table1[[#This Row],[Net Sales Actual]] - Table1[[#This Row],[Net Sales Target]]</f>
        <v>-39526412</v>
      </c>
      <c r="Q663" s="7" t="str">
        <f>IF(Table1[[#This Row],[Profit]] &gt; 0, "Profit", "Loss")</f>
        <v>Profit</v>
      </c>
      <c r="R663" s="9">
        <f>Table1[[#This Row],[Salary Cost]]/Table1[[#This Row],[Net Sales Actual]]</f>
        <v>0.12660365929316536</v>
      </c>
      <c r="S663" s="9" t="str">
        <f>IF(Table1[[#This Row],[Salary Ratio]] &lt; 0.15, "Efficient",
 IF(Table1[[#This Row],[Salary Ratio]] &lt;= 0.25, "Needs Attention",
 "Too High"))</f>
        <v>Efficient</v>
      </c>
      <c r="T663" s="9">
        <f>Table1[[#This Row],[Profit (EBIT)]]/Table1[[#This Row],[Net Sales Actual]]</f>
        <v>2.9803202511644832E-2</v>
      </c>
      <c r="U663" s="7" t="str">
        <f>IF(Table1[[#This Row],[Profit Ratio]] &gt; 0.15, "Healthy",
 IF(Table1[[#This Row],[Profit Ratio]] &gt;= 0.05, "Moderate",
 "Low"))</f>
        <v>Low</v>
      </c>
      <c r="V663" s="7">
        <f ca="1">DATEDIF(Table1[[#This Row],[Store Open Date]], TODAY(), "d")</f>
        <v>483</v>
      </c>
      <c r="W663" s="7">
        <f ca="1">INT(Table1[[#This Row],[Store Age (Days)]] / 30)</f>
        <v>16</v>
      </c>
      <c r="X663" s="7" t="str">
        <f ca="1">IF(Table1[[#This Row],[Store Age (Months)]] &lt; 12, "&lt;12",
 IF(Table1[[#This Row],[Store Age (Months)]] &lt; 24, "12–24",
 "&gt;24"))</f>
        <v>12–24</v>
      </c>
    </row>
    <row r="664" spans="1:24" x14ac:dyDescent="0.2">
      <c r="A664" s="4">
        <v>2</v>
      </c>
      <c r="B664" s="4" t="str">
        <f t="shared" si="10"/>
        <v>February</v>
      </c>
      <c r="C664" s="1" t="s">
        <v>230</v>
      </c>
      <c r="D664" s="1" t="s">
        <v>1150</v>
      </c>
      <c r="E664" s="1" t="s">
        <v>671</v>
      </c>
      <c r="F664" s="1" t="s">
        <v>904</v>
      </c>
      <c r="G664" s="1" t="s">
        <v>925</v>
      </c>
      <c r="H664" s="6">
        <v>45383</v>
      </c>
      <c r="I664" s="7">
        <v>81260939</v>
      </c>
      <c r="J664" s="7">
        <v>73840895</v>
      </c>
      <c r="K664" s="7">
        <v>10203054</v>
      </c>
      <c r="L664" s="7">
        <v>-2187860</v>
      </c>
      <c r="M664" s="7">
        <f>Table1[[#This Row],[Profit (EBIT)]] * (1 - 11%)</f>
        <v>-1947195.4000000001</v>
      </c>
      <c r="N664" s="9">
        <f>Table1[[#This Row],[Net Sales Actual]]/Table1[[#This Row],[Net Sales Target]]*100%</f>
        <v>0.90868867513332574</v>
      </c>
      <c r="O664" s="9" t="str">
        <f>IF(Table1[[#This Row],[% Achievement]]&gt;=100%, "Achieved",
 IF(Table1[[#This Row],[% Achievement]]&gt;=50%, "Almost Achieve",
 IF(Table1[[#This Row],[% Achievement]]&gt;=0, "Needs Improvement",
 "Bad")))</f>
        <v>Almost Achieve</v>
      </c>
      <c r="P664" s="7">
        <f>Table1[[#This Row],[Net Sales Actual]] - Table1[[#This Row],[Net Sales Target]]</f>
        <v>-7420044</v>
      </c>
      <c r="Q664" s="7" t="str">
        <f>IF(Table1[[#This Row],[Profit]] &gt; 0, "Profit", "Loss")</f>
        <v>Loss</v>
      </c>
      <c r="R664" s="9">
        <f>Table1[[#This Row],[Salary Cost]]/Table1[[#This Row],[Net Sales Actual]]</f>
        <v>0.13817619626631014</v>
      </c>
      <c r="S664" s="9" t="str">
        <f>IF(Table1[[#This Row],[Salary Ratio]] &lt; 0.15, "Efficient",
 IF(Table1[[#This Row],[Salary Ratio]] &lt;= 0.25, "Needs Attention",
 "Too High"))</f>
        <v>Efficient</v>
      </c>
      <c r="T664" s="9">
        <f>Table1[[#This Row],[Profit (EBIT)]]/Table1[[#This Row],[Net Sales Actual]]</f>
        <v>-2.9629380846480802E-2</v>
      </c>
      <c r="U664" s="7" t="str">
        <f>IF(Table1[[#This Row],[Profit Ratio]] &gt; 0.15, "Healthy",
 IF(Table1[[#This Row],[Profit Ratio]] &gt;= 0.05, "Moderate",
 "Low"))</f>
        <v>Low</v>
      </c>
      <c r="V664" s="7">
        <f ca="1">DATEDIF(Table1[[#This Row],[Store Open Date]], TODAY(), "d")</f>
        <v>549</v>
      </c>
      <c r="W664" s="7">
        <f ca="1">INT(Table1[[#This Row],[Store Age (Days)]] / 30)</f>
        <v>18</v>
      </c>
      <c r="X664" s="7" t="str">
        <f ca="1">IF(Table1[[#This Row],[Store Age (Months)]] &lt; 12, "&lt;12",
 IF(Table1[[#This Row],[Store Age (Months)]] &lt; 24, "12–24",
 "&gt;24"))</f>
        <v>12–24</v>
      </c>
    </row>
    <row r="665" spans="1:24" x14ac:dyDescent="0.2">
      <c r="A665" s="4">
        <v>2</v>
      </c>
      <c r="B665" s="4" t="str">
        <f t="shared" si="10"/>
        <v>February</v>
      </c>
      <c r="C665" s="1" t="s">
        <v>231</v>
      </c>
      <c r="D665" s="1" t="s">
        <v>1151</v>
      </c>
      <c r="E665" s="1" t="s">
        <v>672</v>
      </c>
      <c r="F665" s="1" t="s">
        <v>904</v>
      </c>
      <c r="G665" s="1" t="s">
        <v>925</v>
      </c>
      <c r="H665" s="6">
        <v>45279</v>
      </c>
      <c r="I665" s="7">
        <v>179193424</v>
      </c>
      <c r="J665" s="7">
        <v>199470782</v>
      </c>
      <c r="K665" s="7">
        <v>18115481</v>
      </c>
      <c r="L665" s="7">
        <v>-12424832</v>
      </c>
      <c r="M665" s="7">
        <f>Table1[[#This Row],[Profit (EBIT)]] * (1 - 11%)</f>
        <v>-11058100.48</v>
      </c>
      <c r="N665" s="9">
        <f>Table1[[#This Row],[Net Sales Actual]]/Table1[[#This Row],[Net Sales Target]]*100%</f>
        <v>1.1131590520866435</v>
      </c>
      <c r="O665" s="9" t="str">
        <f>IF(Table1[[#This Row],[% Achievement]]&gt;=100%, "Achieved",
 IF(Table1[[#This Row],[% Achievement]]&gt;=50%, "Almost Achieve",
 IF(Table1[[#This Row],[% Achievement]]&gt;=0, "Needs Improvement",
 "Bad")))</f>
        <v>Achieved</v>
      </c>
      <c r="P665" s="7">
        <f>Table1[[#This Row],[Net Sales Actual]] - Table1[[#This Row],[Net Sales Target]]</f>
        <v>20277358</v>
      </c>
      <c r="Q665" s="7" t="str">
        <f>IF(Table1[[#This Row],[Profit]] &gt; 0, "Profit", "Loss")</f>
        <v>Loss</v>
      </c>
      <c r="R665" s="9">
        <f>Table1[[#This Row],[Salary Cost]]/Table1[[#This Row],[Net Sales Actual]]</f>
        <v>9.0817716852385932E-2</v>
      </c>
      <c r="S665" s="9" t="str">
        <f>IF(Table1[[#This Row],[Salary Ratio]] &lt; 0.15, "Efficient",
 IF(Table1[[#This Row],[Salary Ratio]] &lt;= 0.25, "Needs Attention",
 "Too High"))</f>
        <v>Efficient</v>
      </c>
      <c r="T665" s="9">
        <f>Table1[[#This Row],[Profit (EBIT)]]/Table1[[#This Row],[Net Sales Actual]]</f>
        <v>-6.228898225304997E-2</v>
      </c>
      <c r="U665" s="7" t="str">
        <f>IF(Table1[[#This Row],[Profit Ratio]] &gt; 0.15, "Healthy",
 IF(Table1[[#This Row],[Profit Ratio]] &gt;= 0.05, "Moderate",
 "Low"))</f>
        <v>Low</v>
      </c>
      <c r="V665" s="7">
        <f ca="1">DATEDIF(Table1[[#This Row],[Store Open Date]], TODAY(), "d")</f>
        <v>653</v>
      </c>
      <c r="W665" s="7">
        <f ca="1">INT(Table1[[#This Row],[Store Age (Days)]] / 30)</f>
        <v>21</v>
      </c>
      <c r="X665" s="7" t="str">
        <f ca="1">IF(Table1[[#This Row],[Store Age (Months)]] &lt; 12, "&lt;12",
 IF(Table1[[#This Row],[Store Age (Months)]] &lt; 24, "12–24",
 "&gt;24"))</f>
        <v>12–24</v>
      </c>
    </row>
    <row r="666" spans="1:24" x14ac:dyDescent="0.2">
      <c r="A666" s="4">
        <v>2</v>
      </c>
      <c r="B666" s="4" t="str">
        <f t="shared" si="10"/>
        <v>February</v>
      </c>
      <c r="C666" s="1" t="s">
        <v>232</v>
      </c>
      <c r="D666" s="1" t="s">
        <v>1152</v>
      </c>
      <c r="E666" s="1" t="s">
        <v>673</v>
      </c>
      <c r="F666" s="1" t="s">
        <v>904</v>
      </c>
      <c r="G666" s="1" t="s">
        <v>925</v>
      </c>
      <c r="H666" s="6">
        <v>45223</v>
      </c>
      <c r="I666" s="7">
        <v>112581859</v>
      </c>
      <c r="J666" s="7">
        <v>120975562</v>
      </c>
      <c r="K666" s="7">
        <v>14369105</v>
      </c>
      <c r="L666" s="7">
        <v>13770752</v>
      </c>
      <c r="M666" s="7">
        <f>Table1[[#This Row],[Profit (EBIT)]] * (1 - 11%)</f>
        <v>12255969.279999999</v>
      </c>
      <c r="N666" s="9">
        <f>Table1[[#This Row],[Net Sales Actual]]/Table1[[#This Row],[Net Sales Target]]*100%</f>
        <v>1.0745564434142094</v>
      </c>
      <c r="O666" s="9" t="str">
        <f>IF(Table1[[#This Row],[% Achievement]]&gt;=100%, "Achieved",
 IF(Table1[[#This Row],[% Achievement]]&gt;=50%, "Almost Achieve",
 IF(Table1[[#This Row],[% Achievement]]&gt;=0, "Needs Improvement",
 "Bad")))</f>
        <v>Achieved</v>
      </c>
      <c r="P666" s="7">
        <f>Table1[[#This Row],[Net Sales Actual]] - Table1[[#This Row],[Net Sales Target]]</f>
        <v>8393703</v>
      </c>
      <c r="Q666" s="7" t="str">
        <f>IF(Table1[[#This Row],[Profit]] &gt; 0, "Profit", "Loss")</f>
        <v>Profit</v>
      </c>
      <c r="R666" s="9">
        <f>Table1[[#This Row],[Salary Cost]]/Table1[[#This Row],[Net Sales Actual]]</f>
        <v>0.11877692289621271</v>
      </c>
      <c r="S666" s="9" t="str">
        <f>IF(Table1[[#This Row],[Salary Ratio]] &lt; 0.15, "Efficient",
 IF(Table1[[#This Row],[Salary Ratio]] &lt;= 0.25, "Needs Attention",
 "Too High"))</f>
        <v>Efficient</v>
      </c>
      <c r="T666" s="9">
        <f>Table1[[#This Row],[Profit (EBIT)]]/Table1[[#This Row],[Net Sales Actual]]</f>
        <v>0.11383085783887494</v>
      </c>
      <c r="U666" s="7" t="str">
        <f>IF(Table1[[#This Row],[Profit Ratio]] &gt; 0.15, "Healthy",
 IF(Table1[[#This Row],[Profit Ratio]] &gt;= 0.05, "Moderate",
 "Low"))</f>
        <v>Moderate</v>
      </c>
      <c r="V666" s="7">
        <f ca="1">DATEDIF(Table1[[#This Row],[Store Open Date]], TODAY(), "d")</f>
        <v>709</v>
      </c>
      <c r="W666" s="7">
        <f ca="1">INT(Table1[[#This Row],[Store Age (Days)]] / 30)</f>
        <v>23</v>
      </c>
      <c r="X666" s="7" t="str">
        <f ca="1">IF(Table1[[#This Row],[Store Age (Months)]] &lt; 12, "&lt;12",
 IF(Table1[[#This Row],[Store Age (Months)]] &lt; 24, "12–24",
 "&gt;24"))</f>
        <v>12–24</v>
      </c>
    </row>
    <row r="667" spans="1:24" x14ac:dyDescent="0.2">
      <c r="A667" s="4">
        <v>2</v>
      </c>
      <c r="B667" s="4" t="str">
        <f t="shared" si="10"/>
        <v>February</v>
      </c>
      <c r="C667" s="1" t="s">
        <v>233</v>
      </c>
      <c r="D667" s="1" t="s">
        <v>1153</v>
      </c>
      <c r="E667" s="1" t="s">
        <v>674</v>
      </c>
      <c r="F667" s="1" t="s">
        <v>904</v>
      </c>
      <c r="G667" s="1" t="s">
        <v>925</v>
      </c>
      <c r="H667" s="6">
        <v>45275</v>
      </c>
      <c r="I667" s="7">
        <v>103443155</v>
      </c>
      <c r="J667" s="7">
        <v>89199385</v>
      </c>
      <c r="K667" s="7">
        <v>12257308</v>
      </c>
      <c r="L667" s="7">
        <v>10412935</v>
      </c>
      <c r="M667" s="7">
        <f>Table1[[#This Row],[Profit (EBIT)]] * (1 - 11%)</f>
        <v>9267512.1500000004</v>
      </c>
      <c r="N667" s="9">
        <f>Table1[[#This Row],[Net Sales Actual]]/Table1[[#This Row],[Net Sales Target]]*100%</f>
        <v>0.86230340712249154</v>
      </c>
      <c r="O667" s="9" t="str">
        <f>IF(Table1[[#This Row],[% Achievement]]&gt;=100%, "Achieved",
 IF(Table1[[#This Row],[% Achievement]]&gt;=50%, "Almost Achieve",
 IF(Table1[[#This Row],[% Achievement]]&gt;=0, "Needs Improvement",
 "Bad")))</f>
        <v>Almost Achieve</v>
      </c>
      <c r="P667" s="7">
        <f>Table1[[#This Row],[Net Sales Actual]] - Table1[[#This Row],[Net Sales Target]]</f>
        <v>-14243770</v>
      </c>
      <c r="Q667" s="7" t="str">
        <f>IF(Table1[[#This Row],[Profit]] &gt; 0, "Profit", "Loss")</f>
        <v>Profit</v>
      </c>
      <c r="R667" s="9">
        <f>Table1[[#This Row],[Salary Cost]]/Table1[[#This Row],[Net Sales Actual]]</f>
        <v>0.13741471423822035</v>
      </c>
      <c r="S667" s="9" t="str">
        <f>IF(Table1[[#This Row],[Salary Ratio]] &lt; 0.15, "Efficient",
 IF(Table1[[#This Row],[Salary Ratio]] &lt;= 0.25, "Needs Attention",
 "Too High"))</f>
        <v>Efficient</v>
      </c>
      <c r="T667" s="9">
        <f>Table1[[#This Row],[Profit (EBIT)]]/Table1[[#This Row],[Net Sales Actual]]</f>
        <v>0.11673774432413407</v>
      </c>
      <c r="U667" s="7" t="str">
        <f>IF(Table1[[#This Row],[Profit Ratio]] &gt; 0.15, "Healthy",
 IF(Table1[[#This Row],[Profit Ratio]] &gt;= 0.05, "Moderate",
 "Low"))</f>
        <v>Moderate</v>
      </c>
      <c r="V667" s="7">
        <f ca="1">DATEDIF(Table1[[#This Row],[Store Open Date]], TODAY(), "d")</f>
        <v>657</v>
      </c>
      <c r="W667" s="7">
        <f ca="1">INT(Table1[[#This Row],[Store Age (Days)]] / 30)</f>
        <v>21</v>
      </c>
      <c r="X667" s="7" t="str">
        <f ca="1">IF(Table1[[#This Row],[Store Age (Months)]] &lt; 12, "&lt;12",
 IF(Table1[[#This Row],[Store Age (Months)]] &lt; 24, "12–24",
 "&gt;24"))</f>
        <v>12–24</v>
      </c>
    </row>
    <row r="668" spans="1:24" x14ac:dyDescent="0.2">
      <c r="A668" s="4">
        <v>2</v>
      </c>
      <c r="B668" s="4" t="str">
        <f t="shared" si="10"/>
        <v>February</v>
      </c>
      <c r="C668" s="1" t="s">
        <v>234</v>
      </c>
      <c r="D668" s="1" t="s">
        <v>1154</v>
      </c>
      <c r="E668" s="1" t="s">
        <v>675</v>
      </c>
      <c r="F668" s="1" t="s">
        <v>904</v>
      </c>
      <c r="G668" s="1" t="s">
        <v>925</v>
      </c>
      <c r="H668" s="6">
        <v>45291</v>
      </c>
      <c r="I668" s="7">
        <v>110660654</v>
      </c>
      <c r="J668" s="7">
        <v>101360528</v>
      </c>
      <c r="K668" s="7">
        <v>16686284</v>
      </c>
      <c r="L668" s="7">
        <v>9706690</v>
      </c>
      <c r="M668" s="7">
        <f>Table1[[#This Row],[Profit (EBIT)]] * (1 - 11%)</f>
        <v>8638954.0999999996</v>
      </c>
      <c r="N668" s="9">
        <f>Table1[[#This Row],[Net Sales Actual]]/Table1[[#This Row],[Net Sales Target]]*100%</f>
        <v>0.91595815076242004</v>
      </c>
      <c r="O668" s="9" t="str">
        <f>IF(Table1[[#This Row],[% Achievement]]&gt;=100%, "Achieved",
 IF(Table1[[#This Row],[% Achievement]]&gt;=50%, "Almost Achieve",
 IF(Table1[[#This Row],[% Achievement]]&gt;=0, "Needs Improvement",
 "Bad")))</f>
        <v>Almost Achieve</v>
      </c>
      <c r="P668" s="7">
        <f>Table1[[#This Row],[Net Sales Actual]] - Table1[[#This Row],[Net Sales Target]]</f>
        <v>-9300126</v>
      </c>
      <c r="Q668" s="7" t="str">
        <f>IF(Table1[[#This Row],[Profit]] &gt; 0, "Profit", "Loss")</f>
        <v>Profit</v>
      </c>
      <c r="R668" s="9">
        <f>Table1[[#This Row],[Salary Cost]]/Table1[[#This Row],[Net Sales Actual]]</f>
        <v>0.16462309667526595</v>
      </c>
      <c r="S668" s="9" t="str">
        <f>IF(Table1[[#This Row],[Salary Ratio]] &lt; 0.15, "Efficient",
 IF(Table1[[#This Row],[Salary Ratio]] &lt;= 0.25, "Needs Attention",
 "Too High"))</f>
        <v>Needs Attention</v>
      </c>
      <c r="T668" s="9">
        <f>Table1[[#This Row],[Profit (EBIT)]]/Table1[[#This Row],[Net Sales Actual]]</f>
        <v>9.5764003912844647E-2</v>
      </c>
      <c r="U668" s="7" t="str">
        <f>IF(Table1[[#This Row],[Profit Ratio]] &gt; 0.15, "Healthy",
 IF(Table1[[#This Row],[Profit Ratio]] &gt;= 0.05, "Moderate",
 "Low"))</f>
        <v>Moderate</v>
      </c>
      <c r="V668" s="7">
        <f ca="1">DATEDIF(Table1[[#This Row],[Store Open Date]], TODAY(), "d")</f>
        <v>641</v>
      </c>
      <c r="W668" s="7">
        <f ca="1">INT(Table1[[#This Row],[Store Age (Days)]] / 30)</f>
        <v>21</v>
      </c>
      <c r="X668" s="7" t="str">
        <f ca="1">IF(Table1[[#This Row],[Store Age (Months)]] &lt; 12, "&lt;12",
 IF(Table1[[#This Row],[Store Age (Months)]] &lt; 24, "12–24",
 "&gt;24"))</f>
        <v>12–24</v>
      </c>
    </row>
    <row r="669" spans="1:24" x14ac:dyDescent="0.2">
      <c r="A669" s="4">
        <v>2</v>
      </c>
      <c r="B669" s="4" t="str">
        <f t="shared" si="10"/>
        <v>February</v>
      </c>
      <c r="C669" s="1" t="s">
        <v>235</v>
      </c>
      <c r="D669" s="1" t="s">
        <v>1155</v>
      </c>
      <c r="E669" s="1" t="s">
        <v>676</v>
      </c>
      <c r="F669" s="1" t="s">
        <v>904</v>
      </c>
      <c r="G669" s="1" t="s">
        <v>925</v>
      </c>
      <c r="H669" s="6">
        <v>44907</v>
      </c>
      <c r="I669" s="7">
        <v>174319598</v>
      </c>
      <c r="J669" s="7">
        <v>122112405</v>
      </c>
      <c r="K669" s="7">
        <v>20056173</v>
      </c>
      <c r="L669" s="7">
        <v>5366353</v>
      </c>
      <c r="M669" s="7">
        <f>Table1[[#This Row],[Profit (EBIT)]] * (1 - 11%)</f>
        <v>4776054.17</v>
      </c>
      <c r="N669" s="9">
        <f>Table1[[#This Row],[Net Sales Actual]]/Table1[[#This Row],[Net Sales Target]]*100%</f>
        <v>0.70050875748348163</v>
      </c>
      <c r="O669" s="9" t="str">
        <f>IF(Table1[[#This Row],[% Achievement]]&gt;=100%, "Achieved",
 IF(Table1[[#This Row],[% Achievement]]&gt;=50%, "Almost Achieve",
 IF(Table1[[#This Row],[% Achievement]]&gt;=0, "Needs Improvement",
 "Bad")))</f>
        <v>Almost Achieve</v>
      </c>
      <c r="P669" s="7">
        <f>Table1[[#This Row],[Net Sales Actual]] - Table1[[#This Row],[Net Sales Target]]</f>
        <v>-52207193</v>
      </c>
      <c r="Q669" s="7" t="str">
        <f>IF(Table1[[#This Row],[Profit]] &gt; 0, "Profit", "Loss")</f>
        <v>Profit</v>
      </c>
      <c r="R669" s="9">
        <f>Table1[[#This Row],[Salary Cost]]/Table1[[#This Row],[Net Sales Actual]]</f>
        <v>0.16424353447137496</v>
      </c>
      <c r="S669" s="9" t="str">
        <f>IF(Table1[[#This Row],[Salary Ratio]] &lt; 0.15, "Efficient",
 IF(Table1[[#This Row],[Salary Ratio]] &lt;= 0.25, "Needs Attention",
 "Too High"))</f>
        <v>Needs Attention</v>
      </c>
      <c r="T669" s="9">
        <f>Table1[[#This Row],[Profit (EBIT)]]/Table1[[#This Row],[Net Sales Actual]]</f>
        <v>4.3946010235405647E-2</v>
      </c>
      <c r="U669" s="7" t="str">
        <f>IF(Table1[[#This Row],[Profit Ratio]] &gt; 0.15, "Healthy",
 IF(Table1[[#This Row],[Profit Ratio]] &gt;= 0.05, "Moderate",
 "Low"))</f>
        <v>Low</v>
      </c>
      <c r="V669" s="7">
        <f ca="1">DATEDIF(Table1[[#This Row],[Store Open Date]], TODAY(), "d")</f>
        <v>1025</v>
      </c>
      <c r="W669" s="7">
        <f ca="1">INT(Table1[[#This Row],[Store Age (Days)]] / 30)</f>
        <v>34</v>
      </c>
      <c r="X669" s="7" t="str">
        <f ca="1">IF(Table1[[#This Row],[Store Age (Months)]] &lt; 12, "&lt;12",
 IF(Table1[[#This Row],[Store Age (Months)]] &lt; 24, "12–24",
 "&gt;24"))</f>
        <v>&gt;24</v>
      </c>
    </row>
    <row r="670" spans="1:24" x14ac:dyDescent="0.2">
      <c r="A670" s="4">
        <v>2</v>
      </c>
      <c r="B670" s="4" t="str">
        <f t="shared" si="10"/>
        <v>February</v>
      </c>
      <c r="C670" s="1" t="s">
        <v>236</v>
      </c>
      <c r="D670" s="1" t="s">
        <v>1156</v>
      </c>
      <c r="E670" s="1" t="s">
        <v>677</v>
      </c>
      <c r="F670" s="1" t="s">
        <v>904</v>
      </c>
      <c r="G670" s="1" t="s">
        <v>925</v>
      </c>
      <c r="H670" s="6">
        <v>44938</v>
      </c>
      <c r="I670" s="7">
        <v>146566847</v>
      </c>
      <c r="J670" s="7">
        <v>150819937</v>
      </c>
      <c r="K670" s="7">
        <v>23257425</v>
      </c>
      <c r="L670" s="7">
        <v>-3925472</v>
      </c>
      <c r="M670" s="7">
        <f>Table1[[#This Row],[Profit (EBIT)]] * (1 - 11%)</f>
        <v>-3493670.08</v>
      </c>
      <c r="N670" s="9">
        <f>Table1[[#This Row],[Net Sales Actual]]/Table1[[#This Row],[Net Sales Target]]*100%</f>
        <v>1.0290180902915924</v>
      </c>
      <c r="O670" s="9" t="str">
        <f>IF(Table1[[#This Row],[% Achievement]]&gt;=100%, "Achieved",
 IF(Table1[[#This Row],[% Achievement]]&gt;=50%, "Almost Achieve",
 IF(Table1[[#This Row],[% Achievement]]&gt;=0, "Needs Improvement",
 "Bad")))</f>
        <v>Achieved</v>
      </c>
      <c r="P670" s="7">
        <f>Table1[[#This Row],[Net Sales Actual]] - Table1[[#This Row],[Net Sales Target]]</f>
        <v>4253090</v>
      </c>
      <c r="Q670" s="7" t="str">
        <f>IF(Table1[[#This Row],[Profit]] &gt; 0, "Profit", "Loss")</f>
        <v>Loss</v>
      </c>
      <c r="R670" s="9">
        <f>Table1[[#This Row],[Salary Cost]]/Table1[[#This Row],[Net Sales Actual]]</f>
        <v>0.15420656885700729</v>
      </c>
      <c r="S670" s="9" t="str">
        <f>IF(Table1[[#This Row],[Salary Ratio]] &lt; 0.15, "Efficient",
 IF(Table1[[#This Row],[Salary Ratio]] &lt;= 0.25, "Needs Attention",
 "Too High"))</f>
        <v>Needs Attention</v>
      </c>
      <c r="T670" s="9">
        <f>Table1[[#This Row],[Profit (EBIT)]]/Table1[[#This Row],[Net Sales Actual]]</f>
        <v>-2.6027540377503273E-2</v>
      </c>
      <c r="U670" s="7" t="str">
        <f>IF(Table1[[#This Row],[Profit Ratio]] &gt; 0.15, "Healthy",
 IF(Table1[[#This Row],[Profit Ratio]] &gt;= 0.05, "Moderate",
 "Low"))</f>
        <v>Low</v>
      </c>
      <c r="V670" s="7">
        <f ca="1">DATEDIF(Table1[[#This Row],[Store Open Date]], TODAY(), "d")</f>
        <v>994</v>
      </c>
      <c r="W670" s="7">
        <f ca="1">INT(Table1[[#This Row],[Store Age (Days)]] / 30)</f>
        <v>33</v>
      </c>
      <c r="X670" s="7" t="str">
        <f ca="1">IF(Table1[[#This Row],[Store Age (Months)]] &lt; 12, "&lt;12",
 IF(Table1[[#This Row],[Store Age (Months)]] &lt; 24, "12–24",
 "&gt;24"))</f>
        <v>&gt;24</v>
      </c>
    </row>
    <row r="671" spans="1:24" x14ac:dyDescent="0.2">
      <c r="A671" s="4">
        <v>2</v>
      </c>
      <c r="B671" s="4" t="str">
        <f t="shared" si="10"/>
        <v>February</v>
      </c>
      <c r="C671" s="1" t="s">
        <v>237</v>
      </c>
      <c r="D671" s="1" t="s">
        <v>1157</v>
      </c>
      <c r="E671" s="1" t="s">
        <v>678</v>
      </c>
      <c r="F671" s="1" t="s">
        <v>904</v>
      </c>
      <c r="G671" s="1" t="s">
        <v>925</v>
      </c>
      <c r="H671" s="6">
        <v>44979</v>
      </c>
      <c r="I671" s="7">
        <v>68334290</v>
      </c>
      <c r="J671" s="7">
        <v>56843171</v>
      </c>
      <c r="K671" s="7">
        <v>6078877</v>
      </c>
      <c r="L671" s="7">
        <v>3202427</v>
      </c>
      <c r="M671" s="7">
        <f>Table1[[#This Row],[Profit (EBIT)]] * (1 - 11%)</f>
        <v>2850160.0300000003</v>
      </c>
      <c r="N671" s="9">
        <f>Table1[[#This Row],[Net Sales Actual]]/Table1[[#This Row],[Net Sales Target]]*100%</f>
        <v>0.8318396371719089</v>
      </c>
      <c r="O671" s="9" t="str">
        <f>IF(Table1[[#This Row],[% Achievement]]&gt;=100%, "Achieved",
 IF(Table1[[#This Row],[% Achievement]]&gt;=50%, "Almost Achieve",
 IF(Table1[[#This Row],[% Achievement]]&gt;=0, "Needs Improvement",
 "Bad")))</f>
        <v>Almost Achieve</v>
      </c>
      <c r="P671" s="7">
        <f>Table1[[#This Row],[Net Sales Actual]] - Table1[[#This Row],[Net Sales Target]]</f>
        <v>-11491119</v>
      </c>
      <c r="Q671" s="7" t="str">
        <f>IF(Table1[[#This Row],[Profit]] &gt; 0, "Profit", "Loss")</f>
        <v>Profit</v>
      </c>
      <c r="R671" s="9">
        <f>Table1[[#This Row],[Salary Cost]]/Table1[[#This Row],[Net Sales Actual]]</f>
        <v>0.10694120143297424</v>
      </c>
      <c r="S671" s="9" t="str">
        <f>IF(Table1[[#This Row],[Salary Ratio]] &lt; 0.15, "Efficient",
 IF(Table1[[#This Row],[Salary Ratio]] &lt;= 0.25, "Needs Attention",
 "Too High"))</f>
        <v>Efficient</v>
      </c>
      <c r="T671" s="9">
        <f>Table1[[#This Row],[Profit (EBIT)]]/Table1[[#This Row],[Net Sales Actual]]</f>
        <v>5.6337937234360133E-2</v>
      </c>
      <c r="U671" s="7" t="str">
        <f>IF(Table1[[#This Row],[Profit Ratio]] &gt; 0.15, "Healthy",
 IF(Table1[[#This Row],[Profit Ratio]] &gt;= 0.05, "Moderate",
 "Low"))</f>
        <v>Moderate</v>
      </c>
      <c r="V671" s="7">
        <f ca="1">DATEDIF(Table1[[#This Row],[Store Open Date]], TODAY(), "d")</f>
        <v>953</v>
      </c>
      <c r="W671" s="7">
        <f ca="1">INT(Table1[[#This Row],[Store Age (Days)]] / 30)</f>
        <v>31</v>
      </c>
      <c r="X671" s="7" t="str">
        <f ca="1">IF(Table1[[#This Row],[Store Age (Months)]] &lt; 12, "&lt;12",
 IF(Table1[[#This Row],[Store Age (Months)]] &lt; 24, "12–24",
 "&gt;24"))</f>
        <v>&gt;24</v>
      </c>
    </row>
    <row r="672" spans="1:24" x14ac:dyDescent="0.2">
      <c r="A672" s="4">
        <v>2</v>
      </c>
      <c r="B672" s="4" t="str">
        <f t="shared" si="10"/>
        <v>February</v>
      </c>
      <c r="C672" s="1" t="s">
        <v>238</v>
      </c>
      <c r="D672" s="1" t="s">
        <v>1158</v>
      </c>
      <c r="E672" s="1" t="s">
        <v>679</v>
      </c>
      <c r="F672" s="1" t="s">
        <v>904</v>
      </c>
      <c r="G672" s="1" t="s">
        <v>925</v>
      </c>
      <c r="H672" s="6">
        <v>45149</v>
      </c>
      <c r="I672" s="7">
        <v>120391859</v>
      </c>
      <c r="J672" s="7">
        <v>82372242</v>
      </c>
      <c r="K672" s="7">
        <v>13555843</v>
      </c>
      <c r="L672" s="7">
        <v>-3954218</v>
      </c>
      <c r="M672" s="7">
        <f>Table1[[#This Row],[Profit (EBIT)]] * (1 - 11%)</f>
        <v>-3519254.02</v>
      </c>
      <c r="N672" s="9">
        <f>Table1[[#This Row],[Net Sales Actual]]/Table1[[#This Row],[Net Sales Target]]*100%</f>
        <v>0.68420109701935905</v>
      </c>
      <c r="O672" s="9" t="str">
        <f>IF(Table1[[#This Row],[% Achievement]]&gt;=100%, "Achieved",
 IF(Table1[[#This Row],[% Achievement]]&gt;=50%, "Almost Achieve",
 IF(Table1[[#This Row],[% Achievement]]&gt;=0, "Needs Improvement",
 "Bad")))</f>
        <v>Almost Achieve</v>
      </c>
      <c r="P672" s="7">
        <f>Table1[[#This Row],[Net Sales Actual]] - Table1[[#This Row],[Net Sales Target]]</f>
        <v>-38019617</v>
      </c>
      <c r="Q672" s="7" t="str">
        <f>IF(Table1[[#This Row],[Profit]] &gt; 0, "Profit", "Loss")</f>
        <v>Loss</v>
      </c>
      <c r="R672" s="9">
        <f>Table1[[#This Row],[Salary Cost]]/Table1[[#This Row],[Net Sales Actual]]</f>
        <v>0.16456809564561808</v>
      </c>
      <c r="S672" s="9" t="str">
        <f>IF(Table1[[#This Row],[Salary Ratio]] &lt; 0.15, "Efficient",
 IF(Table1[[#This Row],[Salary Ratio]] &lt;= 0.25, "Needs Attention",
 "Too High"))</f>
        <v>Needs Attention</v>
      </c>
      <c r="T672" s="9">
        <f>Table1[[#This Row],[Profit (EBIT)]]/Table1[[#This Row],[Net Sales Actual]]</f>
        <v>-4.8004253665937607E-2</v>
      </c>
      <c r="U672" s="7" t="str">
        <f>IF(Table1[[#This Row],[Profit Ratio]] &gt; 0.15, "Healthy",
 IF(Table1[[#This Row],[Profit Ratio]] &gt;= 0.05, "Moderate",
 "Low"))</f>
        <v>Low</v>
      </c>
      <c r="V672" s="7">
        <f ca="1">DATEDIF(Table1[[#This Row],[Store Open Date]], TODAY(), "d")</f>
        <v>783</v>
      </c>
      <c r="W672" s="7">
        <f ca="1">INT(Table1[[#This Row],[Store Age (Days)]] / 30)</f>
        <v>26</v>
      </c>
      <c r="X672" s="7" t="str">
        <f ca="1">IF(Table1[[#This Row],[Store Age (Months)]] &lt; 12, "&lt;12",
 IF(Table1[[#This Row],[Store Age (Months)]] &lt; 24, "12–24",
 "&gt;24"))</f>
        <v>&gt;24</v>
      </c>
    </row>
    <row r="673" spans="1:24" x14ac:dyDescent="0.2">
      <c r="A673" s="4">
        <v>2</v>
      </c>
      <c r="B673" s="4" t="str">
        <f t="shared" si="10"/>
        <v>February</v>
      </c>
      <c r="C673" s="1" t="s">
        <v>239</v>
      </c>
      <c r="D673" s="1" t="s">
        <v>1159</v>
      </c>
      <c r="E673" s="1" t="s">
        <v>680</v>
      </c>
      <c r="F673" s="1" t="s">
        <v>904</v>
      </c>
      <c r="G673" s="1" t="s">
        <v>925</v>
      </c>
      <c r="H673" s="6">
        <v>45016</v>
      </c>
      <c r="I673" s="7">
        <v>96435996</v>
      </c>
      <c r="J673" s="7">
        <v>88336476</v>
      </c>
      <c r="K673" s="7">
        <v>15469434</v>
      </c>
      <c r="L673" s="7">
        <v>8327190</v>
      </c>
      <c r="M673" s="7">
        <f>Table1[[#This Row],[Profit (EBIT)]] * (1 - 11%)</f>
        <v>7411199.1000000006</v>
      </c>
      <c r="N673" s="9">
        <f>Table1[[#This Row],[Net Sales Actual]]/Table1[[#This Row],[Net Sales Target]]*100%</f>
        <v>0.91601144452326699</v>
      </c>
      <c r="O673" s="9" t="str">
        <f>IF(Table1[[#This Row],[% Achievement]]&gt;=100%, "Achieved",
 IF(Table1[[#This Row],[% Achievement]]&gt;=50%, "Almost Achieve",
 IF(Table1[[#This Row],[% Achievement]]&gt;=0, "Needs Improvement",
 "Bad")))</f>
        <v>Almost Achieve</v>
      </c>
      <c r="P673" s="7">
        <f>Table1[[#This Row],[Net Sales Actual]] - Table1[[#This Row],[Net Sales Target]]</f>
        <v>-8099520</v>
      </c>
      <c r="Q673" s="7" t="str">
        <f>IF(Table1[[#This Row],[Profit]] &gt; 0, "Profit", "Loss")</f>
        <v>Profit</v>
      </c>
      <c r="R673" s="9">
        <f>Table1[[#This Row],[Salary Cost]]/Table1[[#This Row],[Net Sales Actual]]</f>
        <v>0.17511943763751681</v>
      </c>
      <c r="S673" s="9" t="str">
        <f>IF(Table1[[#This Row],[Salary Ratio]] &lt; 0.15, "Efficient",
 IF(Table1[[#This Row],[Salary Ratio]] &lt;= 0.25, "Needs Attention",
 "Too High"))</f>
        <v>Needs Attention</v>
      </c>
      <c r="T673" s="9">
        <f>Table1[[#This Row],[Profit (EBIT)]]/Table1[[#This Row],[Net Sales Actual]]</f>
        <v>9.4266721710746085E-2</v>
      </c>
      <c r="U673" s="7" t="str">
        <f>IF(Table1[[#This Row],[Profit Ratio]] &gt; 0.15, "Healthy",
 IF(Table1[[#This Row],[Profit Ratio]] &gt;= 0.05, "Moderate",
 "Low"))</f>
        <v>Moderate</v>
      </c>
      <c r="V673" s="7">
        <f ca="1">DATEDIF(Table1[[#This Row],[Store Open Date]], TODAY(), "d")</f>
        <v>916</v>
      </c>
      <c r="W673" s="7">
        <f ca="1">INT(Table1[[#This Row],[Store Age (Days)]] / 30)</f>
        <v>30</v>
      </c>
      <c r="X673" s="7" t="str">
        <f ca="1">IF(Table1[[#This Row],[Store Age (Months)]] &lt; 12, "&lt;12",
 IF(Table1[[#This Row],[Store Age (Months)]] &lt; 24, "12–24",
 "&gt;24"))</f>
        <v>&gt;24</v>
      </c>
    </row>
    <row r="674" spans="1:24" x14ac:dyDescent="0.2">
      <c r="A674" s="4">
        <v>2</v>
      </c>
      <c r="B674" s="4" t="str">
        <f t="shared" si="10"/>
        <v>February</v>
      </c>
      <c r="C674" s="1" t="s">
        <v>240</v>
      </c>
      <c r="D674" s="1" t="s">
        <v>1160</v>
      </c>
      <c r="E674" s="1" t="s">
        <v>681</v>
      </c>
      <c r="F674" s="1" t="s">
        <v>904</v>
      </c>
      <c r="G674" s="1" t="s">
        <v>925</v>
      </c>
      <c r="H674" s="6">
        <v>45169</v>
      </c>
      <c r="I674" s="7">
        <v>117617192</v>
      </c>
      <c r="J674" s="7">
        <v>131346725</v>
      </c>
      <c r="K674" s="7">
        <v>23101747</v>
      </c>
      <c r="L674" s="7">
        <v>11689381</v>
      </c>
      <c r="M674" s="7">
        <f>Table1[[#This Row],[Profit (EBIT)]] * (1 - 11%)</f>
        <v>10403549.09</v>
      </c>
      <c r="N674" s="9">
        <f>Table1[[#This Row],[Net Sales Actual]]/Table1[[#This Row],[Net Sales Target]]*100%</f>
        <v>1.1167306646803812</v>
      </c>
      <c r="O674" s="9" t="str">
        <f>IF(Table1[[#This Row],[% Achievement]]&gt;=100%, "Achieved",
 IF(Table1[[#This Row],[% Achievement]]&gt;=50%, "Almost Achieve",
 IF(Table1[[#This Row],[% Achievement]]&gt;=0, "Needs Improvement",
 "Bad")))</f>
        <v>Achieved</v>
      </c>
      <c r="P674" s="7">
        <f>Table1[[#This Row],[Net Sales Actual]] - Table1[[#This Row],[Net Sales Target]]</f>
        <v>13729533</v>
      </c>
      <c r="Q674" s="7" t="str">
        <f>IF(Table1[[#This Row],[Profit]] &gt; 0, "Profit", "Loss")</f>
        <v>Profit</v>
      </c>
      <c r="R674" s="9">
        <f>Table1[[#This Row],[Salary Cost]]/Table1[[#This Row],[Net Sales Actual]]</f>
        <v>0.17588369257018019</v>
      </c>
      <c r="S674" s="9" t="str">
        <f>IF(Table1[[#This Row],[Salary Ratio]] &lt; 0.15, "Efficient",
 IF(Table1[[#This Row],[Salary Ratio]] &lt;= 0.25, "Needs Attention",
 "Too High"))</f>
        <v>Needs Attention</v>
      </c>
      <c r="T674" s="9">
        <f>Table1[[#This Row],[Profit (EBIT)]]/Table1[[#This Row],[Net Sales Actual]]</f>
        <v>8.8996364393554545E-2</v>
      </c>
      <c r="U674" s="7" t="str">
        <f>IF(Table1[[#This Row],[Profit Ratio]] &gt; 0.15, "Healthy",
 IF(Table1[[#This Row],[Profit Ratio]] &gt;= 0.05, "Moderate",
 "Low"))</f>
        <v>Moderate</v>
      </c>
      <c r="V674" s="7">
        <f ca="1">DATEDIF(Table1[[#This Row],[Store Open Date]], TODAY(), "d")</f>
        <v>763</v>
      </c>
      <c r="W674" s="7">
        <f ca="1">INT(Table1[[#This Row],[Store Age (Days)]] / 30)</f>
        <v>25</v>
      </c>
      <c r="X674" s="7" t="str">
        <f ca="1">IF(Table1[[#This Row],[Store Age (Months)]] &lt; 12, "&lt;12",
 IF(Table1[[#This Row],[Store Age (Months)]] &lt; 24, "12–24",
 "&gt;24"))</f>
        <v>&gt;24</v>
      </c>
    </row>
    <row r="675" spans="1:24" x14ac:dyDescent="0.2">
      <c r="A675" s="4">
        <v>2</v>
      </c>
      <c r="B675" s="4" t="str">
        <f t="shared" si="10"/>
        <v>February</v>
      </c>
      <c r="C675" s="1" t="s">
        <v>241</v>
      </c>
      <c r="D675" s="1" t="s">
        <v>1161</v>
      </c>
      <c r="E675" s="1" t="s">
        <v>682</v>
      </c>
      <c r="F675" s="1" t="s">
        <v>904</v>
      </c>
      <c r="G675" s="1" t="s">
        <v>925</v>
      </c>
      <c r="H675" s="6">
        <v>45062</v>
      </c>
      <c r="I675" s="7">
        <v>314381662</v>
      </c>
      <c r="J675" s="7">
        <v>372512198</v>
      </c>
      <c r="K675" s="7">
        <v>48940458</v>
      </c>
      <c r="L675" s="7">
        <v>-18538401</v>
      </c>
      <c r="M675" s="7">
        <f>Table1[[#This Row],[Profit (EBIT)]] * (1 - 11%)</f>
        <v>-16499176.890000001</v>
      </c>
      <c r="N675" s="9">
        <f>Table1[[#This Row],[Net Sales Actual]]/Table1[[#This Row],[Net Sales Target]]*100%</f>
        <v>1.1849043472516536</v>
      </c>
      <c r="O675" s="9" t="str">
        <f>IF(Table1[[#This Row],[% Achievement]]&gt;=100%, "Achieved",
 IF(Table1[[#This Row],[% Achievement]]&gt;=50%, "Almost Achieve",
 IF(Table1[[#This Row],[% Achievement]]&gt;=0, "Needs Improvement",
 "Bad")))</f>
        <v>Achieved</v>
      </c>
      <c r="P675" s="7">
        <f>Table1[[#This Row],[Net Sales Actual]] - Table1[[#This Row],[Net Sales Target]]</f>
        <v>58130536</v>
      </c>
      <c r="Q675" s="7" t="str">
        <f>IF(Table1[[#This Row],[Profit]] &gt; 0, "Profit", "Loss")</f>
        <v>Loss</v>
      </c>
      <c r="R675" s="9">
        <f>Table1[[#This Row],[Salary Cost]]/Table1[[#This Row],[Net Sales Actual]]</f>
        <v>0.13137947767283584</v>
      </c>
      <c r="S675" s="9" t="str">
        <f>IF(Table1[[#This Row],[Salary Ratio]] &lt; 0.15, "Efficient",
 IF(Table1[[#This Row],[Salary Ratio]] &lt;= 0.25, "Needs Attention",
 "Too High"))</f>
        <v>Efficient</v>
      </c>
      <c r="T675" s="9">
        <f>Table1[[#This Row],[Profit (EBIT)]]/Table1[[#This Row],[Net Sales Actual]]</f>
        <v>-4.9765889813895438E-2</v>
      </c>
      <c r="U675" s="7" t="str">
        <f>IF(Table1[[#This Row],[Profit Ratio]] &gt; 0.15, "Healthy",
 IF(Table1[[#This Row],[Profit Ratio]] &gt;= 0.05, "Moderate",
 "Low"))</f>
        <v>Low</v>
      </c>
      <c r="V675" s="7">
        <f ca="1">DATEDIF(Table1[[#This Row],[Store Open Date]], TODAY(), "d")</f>
        <v>870</v>
      </c>
      <c r="W675" s="7">
        <f ca="1">INT(Table1[[#This Row],[Store Age (Days)]] / 30)</f>
        <v>29</v>
      </c>
      <c r="X675" s="7" t="str">
        <f ca="1">IF(Table1[[#This Row],[Store Age (Months)]] &lt; 12, "&lt;12",
 IF(Table1[[#This Row],[Store Age (Months)]] &lt; 24, "12–24",
 "&gt;24"))</f>
        <v>&gt;24</v>
      </c>
    </row>
    <row r="676" spans="1:24" x14ac:dyDescent="0.2">
      <c r="A676" s="4">
        <v>2</v>
      </c>
      <c r="B676" s="4" t="str">
        <f t="shared" si="10"/>
        <v>February</v>
      </c>
      <c r="C676" s="1" t="s">
        <v>242</v>
      </c>
      <c r="D676" s="1" t="s">
        <v>1162</v>
      </c>
      <c r="E676" s="1" t="s">
        <v>683</v>
      </c>
      <c r="F676" s="1" t="s">
        <v>904</v>
      </c>
      <c r="G676" s="1" t="s">
        <v>925</v>
      </c>
      <c r="H676" s="6">
        <v>45033</v>
      </c>
      <c r="I676" s="7">
        <v>129040937</v>
      </c>
      <c r="J676" s="7">
        <v>104217147</v>
      </c>
      <c r="K676" s="7">
        <v>15207780</v>
      </c>
      <c r="L676" s="7">
        <v>-7033357</v>
      </c>
      <c r="M676" s="7">
        <f>Table1[[#This Row],[Profit (EBIT)]] * (1 - 11%)</f>
        <v>-6259687.7300000004</v>
      </c>
      <c r="N676" s="9">
        <f>Table1[[#This Row],[Net Sales Actual]]/Table1[[#This Row],[Net Sales Target]]*100%</f>
        <v>0.8076285667392511</v>
      </c>
      <c r="O676" s="9" t="str">
        <f>IF(Table1[[#This Row],[% Achievement]]&gt;=100%, "Achieved",
 IF(Table1[[#This Row],[% Achievement]]&gt;=50%, "Almost Achieve",
 IF(Table1[[#This Row],[% Achievement]]&gt;=0, "Needs Improvement",
 "Bad")))</f>
        <v>Almost Achieve</v>
      </c>
      <c r="P676" s="7">
        <f>Table1[[#This Row],[Net Sales Actual]] - Table1[[#This Row],[Net Sales Target]]</f>
        <v>-24823790</v>
      </c>
      <c r="Q676" s="7" t="str">
        <f>IF(Table1[[#This Row],[Profit]] &gt; 0, "Profit", "Loss")</f>
        <v>Loss</v>
      </c>
      <c r="R676" s="9">
        <f>Table1[[#This Row],[Salary Cost]]/Table1[[#This Row],[Net Sales Actual]]</f>
        <v>0.1459239716090098</v>
      </c>
      <c r="S676" s="9" t="str">
        <f>IF(Table1[[#This Row],[Salary Ratio]] &lt; 0.15, "Efficient",
 IF(Table1[[#This Row],[Salary Ratio]] &lt;= 0.25, "Needs Attention",
 "Too High"))</f>
        <v>Efficient</v>
      </c>
      <c r="T676" s="9">
        <f>Table1[[#This Row],[Profit (EBIT)]]/Table1[[#This Row],[Net Sales Actual]]</f>
        <v>-6.7487521990982929E-2</v>
      </c>
      <c r="U676" s="7" t="str">
        <f>IF(Table1[[#This Row],[Profit Ratio]] &gt; 0.15, "Healthy",
 IF(Table1[[#This Row],[Profit Ratio]] &gt;= 0.05, "Moderate",
 "Low"))</f>
        <v>Low</v>
      </c>
      <c r="V676" s="7">
        <f ca="1">DATEDIF(Table1[[#This Row],[Store Open Date]], TODAY(), "d")</f>
        <v>899</v>
      </c>
      <c r="W676" s="7">
        <f ca="1">INT(Table1[[#This Row],[Store Age (Days)]] / 30)</f>
        <v>29</v>
      </c>
      <c r="X676" s="7" t="str">
        <f ca="1">IF(Table1[[#This Row],[Store Age (Months)]] &lt; 12, "&lt;12",
 IF(Table1[[#This Row],[Store Age (Months)]] &lt; 24, "12–24",
 "&gt;24"))</f>
        <v>&gt;24</v>
      </c>
    </row>
    <row r="677" spans="1:24" x14ac:dyDescent="0.2">
      <c r="A677" s="4">
        <v>2</v>
      </c>
      <c r="B677" s="4" t="str">
        <f t="shared" si="10"/>
        <v>February</v>
      </c>
      <c r="C677" s="1" t="s">
        <v>243</v>
      </c>
      <c r="D677" s="1" t="s">
        <v>1163</v>
      </c>
      <c r="E677" s="1" t="s">
        <v>684</v>
      </c>
      <c r="F677" s="1" t="s">
        <v>904</v>
      </c>
      <c r="G677" s="1" t="s">
        <v>925</v>
      </c>
      <c r="H677" s="6">
        <v>45100</v>
      </c>
      <c r="I677" s="7">
        <v>230003135</v>
      </c>
      <c r="J677" s="7">
        <v>274328851</v>
      </c>
      <c r="K677" s="7">
        <v>33597362</v>
      </c>
      <c r="L677" s="7">
        <v>34719714</v>
      </c>
      <c r="M677" s="7">
        <f>Table1[[#This Row],[Profit (EBIT)]] * (1 - 11%)</f>
        <v>30900545.460000001</v>
      </c>
      <c r="N677" s="9">
        <f>Table1[[#This Row],[Net Sales Actual]]/Table1[[#This Row],[Net Sales Target]]*100%</f>
        <v>1.1927178775193652</v>
      </c>
      <c r="O677" s="9" t="str">
        <f>IF(Table1[[#This Row],[% Achievement]]&gt;=100%, "Achieved",
 IF(Table1[[#This Row],[% Achievement]]&gt;=50%, "Almost Achieve",
 IF(Table1[[#This Row],[% Achievement]]&gt;=0, "Needs Improvement",
 "Bad")))</f>
        <v>Achieved</v>
      </c>
      <c r="P677" s="7">
        <f>Table1[[#This Row],[Net Sales Actual]] - Table1[[#This Row],[Net Sales Target]]</f>
        <v>44325716</v>
      </c>
      <c r="Q677" s="7" t="str">
        <f>IF(Table1[[#This Row],[Profit]] &gt; 0, "Profit", "Loss")</f>
        <v>Profit</v>
      </c>
      <c r="R677" s="9">
        <f>Table1[[#This Row],[Salary Cost]]/Table1[[#This Row],[Net Sales Actual]]</f>
        <v>0.12247112134771417</v>
      </c>
      <c r="S677" s="9" t="str">
        <f>IF(Table1[[#This Row],[Salary Ratio]] &lt; 0.15, "Efficient",
 IF(Table1[[#This Row],[Salary Ratio]] &lt;= 0.25, "Needs Attention",
 "Too High"))</f>
        <v>Efficient</v>
      </c>
      <c r="T677" s="9">
        <f>Table1[[#This Row],[Profit (EBIT)]]/Table1[[#This Row],[Net Sales Actual]]</f>
        <v>0.12656238625079941</v>
      </c>
      <c r="U677" s="7" t="str">
        <f>IF(Table1[[#This Row],[Profit Ratio]] &gt; 0.15, "Healthy",
 IF(Table1[[#This Row],[Profit Ratio]] &gt;= 0.05, "Moderate",
 "Low"))</f>
        <v>Moderate</v>
      </c>
      <c r="V677" s="7">
        <f ca="1">DATEDIF(Table1[[#This Row],[Store Open Date]], TODAY(), "d")</f>
        <v>832</v>
      </c>
      <c r="W677" s="7">
        <f ca="1">INT(Table1[[#This Row],[Store Age (Days)]] / 30)</f>
        <v>27</v>
      </c>
      <c r="X677" s="7" t="str">
        <f ca="1">IF(Table1[[#This Row],[Store Age (Months)]] &lt; 12, "&lt;12",
 IF(Table1[[#This Row],[Store Age (Months)]] &lt; 24, "12–24",
 "&gt;24"))</f>
        <v>&gt;24</v>
      </c>
    </row>
    <row r="678" spans="1:24" x14ac:dyDescent="0.2">
      <c r="A678" s="4">
        <v>2</v>
      </c>
      <c r="B678" s="4" t="str">
        <f t="shared" si="10"/>
        <v>February</v>
      </c>
      <c r="C678" s="1" t="s">
        <v>244</v>
      </c>
      <c r="D678" s="1" t="s">
        <v>1164</v>
      </c>
      <c r="E678" s="1" t="s">
        <v>685</v>
      </c>
      <c r="F678" s="1" t="s">
        <v>905</v>
      </c>
      <c r="G678" s="1" t="s">
        <v>925</v>
      </c>
      <c r="H678" s="6">
        <v>44827</v>
      </c>
      <c r="I678" s="7">
        <v>205415730</v>
      </c>
      <c r="J678" s="7">
        <v>147400822</v>
      </c>
      <c r="K678" s="7">
        <v>15244784</v>
      </c>
      <c r="L678" s="7">
        <v>13810689</v>
      </c>
      <c r="M678" s="7">
        <f>Table1[[#This Row],[Profit (EBIT)]] * (1 - 11%)</f>
        <v>12291513.210000001</v>
      </c>
      <c r="N678" s="9">
        <f>Table1[[#This Row],[Net Sales Actual]]/Table1[[#This Row],[Net Sales Target]]*100%</f>
        <v>0.71757319656094498</v>
      </c>
      <c r="O678" s="9" t="str">
        <f>IF(Table1[[#This Row],[% Achievement]]&gt;=100%, "Achieved",
 IF(Table1[[#This Row],[% Achievement]]&gt;=50%, "Almost Achieve",
 IF(Table1[[#This Row],[% Achievement]]&gt;=0, "Needs Improvement",
 "Bad")))</f>
        <v>Almost Achieve</v>
      </c>
      <c r="P678" s="7">
        <f>Table1[[#This Row],[Net Sales Actual]] - Table1[[#This Row],[Net Sales Target]]</f>
        <v>-58014908</v>
      </c>
      <c r="Q678" s="7" t="str">
        <f>IF(Table1[[#This Row],[Profit]] &gt; 0, "Profit", "Loss")</f>
        <v>Profit</v>
      </c>
      <c r="R678" s="9">
        <f>Table1[[#This Row],[Salary Cost]]/Table1[[#This Row],[Net Sales Actual]]</f>
        <v>0.10342400939935056</v>
      </c>
      <c r="S678" s="9" t="str">
        <f>IF(Table1[[#This Row],[Salary Ratio]] &lt; 0.15, "Efficient",
 IF(Table1[[#This Row],[Salary Ratio]] &lt;= 0.25, "Needs Attention",
 "Too High"))</f>
        <v>Efficient</v>
      </c>
      <c r="T678" s="9">
        <f>Table1[[#This Row],[Profit (EBIT)]]/Table1[[#This Row],[Net Sales Actual]]</f>
        <v>9.3694789571797638E-2</v>
      </c>
      <c r="U678" s="7" t="str">
        <f>IF(Table1[[#This Row],[Profit Ratio]] &gt; 0.15, "Healthy",
 IF(Table1[[#This Row],[Profit Ratio]] &gt;= 0.05, "Moderate",
 "Low"))</f>
        <v>Moderate</v>
      </c>
      <c r="V678" s="7">
        <f ca="1">DATEDIF(Table1[[#This Row],[Store Open Date]], TODAY(), "d")</f>
        <v>1105</v>
      </c>
      <c r="W678" s="7">
        <f ca="1">INT(Table1[[#This Row],[Store Age (Days)]] / 30)</f>
        <v>36</v>
      </c>
      <c r="X678" s="7" t="str">
        <f ca="1">IF(Table1[[#This Row],[Store Age (Months)]] &lt; 12, "&lt;12",
 IF(Table1[[#This Row],[Store Age (Months)]] &lt; 24, "12–24",
 "&gt;24"))</f>
        <v>&gt;24</v>
      </c>
    </row>
    <row r="679" spans="1:24" x14ac:dyDescent="0.2">
      <c r="A679" s="4">
        <v>2</v>
      </c>
      <c r="B679" s="4" t="str">
        <f t="shared" si="10"/>
        <v>February</v>
      </c>
      <c r="C679" s="1" t="s">
        <v>245</v>
      </c>
      <c r="D679" s="1" t="s">
        <v>1165</v>
      </c>
      <c r="E679" s="1" t="s">
        <v>686</v>
      </c>
      <c r="F679" s="1" t="s">
        <v>905</v>
      </c>
      <c r="G679" s="1" t="s">
        <v>925</v>
      </c>
      <c r="H679" s="6">
        <v>44864</v>
      </c>
      <c r="I679" s="7">
        <v>153386503</v>
      </c>
      <c r="J679" s="7">
        <v>109914016</v>
      </c>
      <c r="K679" s="7">
        <v>15583083</v>
      </c>
      <c r="L679" s="7">
        <v>-8306149</v>
      </c>
      <c r="M679" s="7">
        <f>Table1[[#This Row],[Profit (EBIT)]] * (1 - 11%)</f>
        <v>-7392472.6100000003</v>
      </c>
      <c r="N679" s="9">
        <f>Table1[[#This Row],[Net Sales Actual]]/Table1[[#This Row],[Net Sales Target]]*100%</f>
        <v>0.71658205807065045</v>
      </c>
      <c r="O679" s="9" t="str">
        <f>IF(Table1[[#This Row],[% Achievement]]&gt;=100%, "Achieved",
 IF(Table1[[#This Row],[% Achievement]]&gt;=50%, "Almost Achieve",
 IF(Table1[[#This Row],[% Achievement]]&gt;=0, "Needs Improvement",
 "Bad")))</f>
        <v>Almost Achieve</v>
      </c>
      <c r="P679" s="7">
        <f>Table1[[#This Row],[Net Sales Actual]] - Table1[[#This Row],[Net Sales Target]]</f>
        <v>-43472487</v>
      </c>
      <c r="Q679" s="7" t="str">
        <f>IF(Table1[[#This Row],[Profit]] &gt; 0, "Profit", "Loss")</f>
        <v>Loss</v>
      </c>
      <c r="R679" s="9">
        <f>Table1[[#This Row],[Salary Cost]]/Table1[[#This Row],[Net Sales Actual]]</f>
        <v>0.14177521272628232</v>
      </c>
      <c r="S679" s="9" t="str">
        <f>IF(Table1[[#This Row],[Salary Ratio]] &lt; 0.15, "Efficient",
 IF(Table1[[#This Row],[Salary Ratio]] &lt;= 0.25, "Needs Attention",
 "Too High"))</f>
        <v>Efficient</v>
      </c>
      <c r="T679" s="9">
        <f>Table1[[#This Row],[Profit (EBIT)]]/Table1[[#This Row],[Net Sales Actual]]</f>
        <v>-7.5569516084281738E-2</v>
      </c>
      <c r="U679" s="7" t="str">
        <f>IF(Table1[[#This Row],[Profit Ratio]] &gt; 0.15, "Healthy",
 IF(Table1[[#This Row],[Profit Ratio]] &gt;= 0.05, "Moderate",
 "Low"))</f>
        <v>Low</v>
      </c>
      <c r="V679" s="7">
        <f ca="1">DATEDIF(Table1[[#This Row],[Store Open Date]], TODAY(), "d")</f>
        <v>1068</v>
      </c>
      <c r="W679" s="7">
        <f ca="1">INT(Table1[[#This Row],[Store Age (Days)]] / 30)</f>
        <v>35</v>
      </c>
      <c r="X679" s="7" t="str">
        <f ca="1">IF(Table1[[#This Row],[Store Age (Months)]] &lt; 12, "&lt;12",
 IF(Table1[[#This Row],[Store Age (Months)]] &lt; 24, "12–24",
 "&gt;24"))</f>
        <v>&gt;24</v>
      </c>
    </row>
    <row r="680" spans="1:24" x14ac:dyDescent="0.2">
      <c r="A680" s="4">
        <v>2</v>
      </c>
      <c r="B680" s="4" t="str">
        <f t="shared" si="10"/>
        <v>February</v>
      </c>
      <c r="C680" s="1" t="s">
        <v>246</v>
      </c>
      <c r="D680" s="1" t="s">
        <v>1166</v>
      </c>
      <c r="E680" s="1" t="s">
        <v>687</v>
      </c>
      <c r="F680" s="1" t="s">
        <v>905</v>
      </c>
      <c r="G680" s="1" t="s">
        <v>925</v>
      </c>
      <c r="H680" s="6">
        <v>45460</v>
      </c>
      <c r="I680" s="7">
        <v>171902933</v>
      </c>
      <c r="J680" s="7">
        <v>181837049</v>
      </c>
      <c r="K680" s="7">
        <v>32414967</v>
      </c>
      <c r="L680" s="7">
        <v>13684952</v>
      </c>
      <c r="M680" s="7">
        <f>Table1[[#This Row],[Profit (EBIT)]] * (1 - 11%)</f>
        <v>12179607.279999999</v>
      </c>
      <c r="N680" s="9">
        <f>Table1[[#This Row],[Net Sales Actual]]/Table1[[#This Row],[Net Sales Target]]*100%</f>
        <v>1.0577891012482026</v>
      </c>
      <c r="O680" s="9" t="str">
        <f>IF(Table1[[#This Row],[% Achievement]]&gt;=100%, "Achieved",
 IF(Table1[[#This Row],[% Achievement]]&gt;=50%, "Almost Achieve",
 IF(Table1[[#This Row],[% Achievement]]&gt;=0, "Needs Improvement",
 "Bad")))</f>
        <v>Achieved</v>
      </c>
      <c r="P680" s="7">
        <f>Table1[[#This Row],[Net Sales Actual]] - Table1[[#This Row],[Net Sales Target]]</f>
        <v>9934116</v>
      </c>
      <c r="Q680" s="7" t="str">
        <f>IF(Table1[[#This Row],[Profit]] &gt; 0, "Profit", "Loss")</f>
        <v>Profit</v>
      </c>
      <c r="R680" s="9">
        <f>Table1[[#This Row],[Salary Cost]]/Table1[[#This Row],[Net Sales Actual]]</f>
        <v>0.17826382015251468</v>
      </c>
      <c r="S680" s="9" t="str">
        <f>IF(Table1[[#This Row],[Salary Ratio]] &lt; 0.15, "Efficient",
 IF(Table1[[#This Row],[Salary Ratio]] &lt;= 0.25, "Needs Attention",
 "Too High"))</f>
        <v>Needs Attention</v>
      </c>
      <c r="T680" s="9">
        <f>Table1[[#This Row],[Profit (EBIT)]]/Table1[[#This Row],[Net Sales Actual]]</f>
        <v>7.5259426366955609E-2</v>
      </c>
      <c r="U680" s="7" t="str">
        <f>IF(Table1[[#This Row],[Profit Ratio]] &gt; 0.15, "Healthy",
 IF(Table1[[#This Row],[Profit Ratio]] &gt;= 0.05, "Moderate",
 "Low"))</f>
        <v>Moderate</v>
      </c>
      <c r="V680" s="7">
        <f ca="1">DATEDIF(Table1[[#This Row],[Store Open Date]], TODAY(), "d")</f>
        <v>472</v>
      </c>
      <c r="W680" s="7">
        <f ca="1">INT(Table1[[#This Row],[Store Age (Days)]] / 30)</f>
        <v>15</v>
      </c>
      <c r="X680" s="7" t="str">
        <f ca="1">IF(Table1[[#This Row],[Store Age (Months)]] &lt; 12, "&lt;12",
 IF(Table1[[#This Row],[Store Age (Months)]] &lt; 24, "12–24",
 "&gt;24"))</f>
        <v>12–24</v>
      </c>
    </row>
    <row r="681" spans="1:24" x14ac:dyDescent="0.2">
      <c r="A681" s="4">
        <v>2</v>
      </c>
      <c r="B681" s="4" t="str">
        <f t="shared" si="10"/>
        <v>February</v>
      </c>
      <c r="C681" s="1" t="s">
        <v>247</v>
      </c>
      <c r="D681" s="1" t="s">
        <v>1167</v>
      </c>
      <c r="E681" s="1" t="s">
        <v>688</v>
      </c>
      <c r="F681" s="1" t="s">
        <v>905</v>
      </c>
      <c r="G681" s="1" t="s">
        <v>925</v>
      </c>
      <c r="H681" s="6">
        <v>45201</v>
      </c>
      <c r="I681" s="7">
        <v>106444480</v>
      </c>
      <c r="J681" s="7">
        <v>109621845</v>
      </c>
      <c r="K681" s="7">
        <v>17498214</v>
      </c>
      <c r="L681" s="7">
        <v>11715946</v>
      </c>
      <c r="M681" s="7">
        <f>Table1[[#This Row],[Profit (EBIT)]] * (1 - 11%)</f>
        <v>10427191.939999999</v>
      </c>
      <c r="N681" s="9">
        <f>Table1[[#This Row],[Net Sales Actual]]/Table1[[#This Row],[Net Sales Target]]*100%</f>
        <v>1.0298499743716161</v>
      </c>
      <c r="O681" s="9" t="str">
        <f>IF(Table1[[#This Row],[% Achievement]]&gt;=100%, "Achieved",
 IF(Table1[[#This Row],[% Achievement]]&gt;=50%, "Almost Achieve",
 IF(Table1[[#This Row],[% Achievement]]&gt;=0, "Needs Improvement",
 "Bad")))</f>
        <v>Achieved</v>
      </c>
      <c r="P681" s="7">
        <f>Table1[[#This Row],[Net Sales Actual]] - Table1[[#This Row],[Net Sales Target]]</f>
        <v>3177365</v>
      </c>
      <c r="Q681" s="7" t="str">
        <f>IF(Table1[[#This Row],[Profit]] &gt; 0, "Profit", "Loss")</f>
        <v>Profit</v>
      </c>
      <c r="R681" s="9">
        <f>Table1[[#This Row],[Salary Cost]]/Table1[[#This Row],[Net Sales Actual]]</f>
        <v>0.15962342177327885</v>
      </c>
      <c r="S681" s="9" t="str">
        <f>IF(Table1[[#This Row],[Salary Ratio]] &lt; 0.15, "Efficient",
 IF(Table1[[#This Row],[Salary Ratio]] &lt;= 0.25, "Needs Attention",
 "Too High"))</f>
        <v>Needs Attention</v>
      </c>
      <c r="T681" s="9">
        <f>Table1[[#This Row],[Profit (EBIT)]]/Table1[[#This Row],[Net Sales Actual]]</f>
        <v>0.10687601545111743</v>
      </c>
      <c r="U681" s="7" t="str">
        <f>IF(Table1[[#This Row],[Profit Ratio]] &gt; 0.15, "Healthy",
 IF(Table1[[#This Row],[Profit Ratio]] &gt;= 0.05, "Moderate",
 "Low"))</f>
        <v>Moderate</v>
      </c>
      <c r="V681" s="7">
        <f ca="1">DATEDIF(Table1[[#This Row],[Store Open Date]], TODAY(), "d")</f>
        <v>731</v>
      </c>
      <c r="W681" s="7">
        <f ca="1">INT(Table1[[#This Row],[Store Age (Days)]] / 30)</f>
        <v>24</v>
      </c>
      <c r="X681" s="7" t="str">
        <f ca="1">IF(Table1[[#This Row],[Store Age (Months)]] &lt; 12, "&lt;12",
 IF(Table1[[#This Row],[Store Age (Months)]] &lt; 24, "12–24",
 "&gt;24"))</f>
        <v>&gt;24</v>
      </c>
    </row>
    <row r="682" spans="1:24" x14ac:dyDescent="0.2">
      <c r="A682" s="4">
        <v>2</v>
      </c>
      <c r="B682" s="4" t="str">
        <f t="shared" si="10"/>
        <v>February</v>
      </c>
      <c r="C682" s="1" t="s">
        <v>248</v>
      </c>
      <c r="D682" s="1" t="s">
        <v>1168</v>
      </c>
      <c r="E682" s="1" t="s">
        <v>689</v>
      </c>
      <c r="F682" s="1" t="s">
        <v>905</v>
      </c>
      <c r="G682" s="1" t="s">
        <v>925</v>
      </c>
      <c r="H682" s="6">
        <v>45352</v>
      </c>
      <c r="I682" s="7">
        <v>151972567</v>
      </c>
      <c r="J682" s="7">
        <v>187364700</v>
      </c>
      <c r="K682" s="7">
        <v>25776452</v>
      </c>
      <c r="L682" s="7">
        <v>21740821</v>
      </c>
      <c r="M682" s="7">
        <f>Table1[[#This Row],[Profit (EBIT)]] * (1 - 11%)</f>
        <v>19349330.690000001</v>
      </c>
      <c r="N682" s="9">
        <f>Table1[[#This Row],[Net Sales Actual]]/Table1[[#This Row],[Net Sales Target]]*100%</f>
        <v>1.232885011411303</v>
      </c>
      <c r="O682" s="9" t="str">
        <f>IF(Table1[[#This Row],[% Achievement]]&gt;=100%, "Achieved",
 IF(Table1[[#This Row],[% Achievement]]&gt;=50%, "Almost Achieve",
 IF(Table1[[#This Row],[% Achievement]]&gt;=0, "Needs Improvement",
 "Bad")))</f>
        <v>Achieved</v>
      </c>
      <c r="P682" s="7">
        <f>Table1[[#This Row],[Net Sales Actual]] - Table1[[#This Row],[Net Sales Target]]</f>
        <v>35392133</v>
      </c>
      <c r="Q682" s="7" t="str">
        <f>IF(Table1[[#This Row],[Profit]] &gt; 0, "Profit", "Loss")</f>
        <v>Profit</v>
      </c>
      <c r="R682" s="9">
        <f>Table1[[#This Row],[Salary Cost]]/Table1[[#This Row],[Net Sales Actual]]</f>
        <v>0.13757368383692339</v>
      </c>
      <c r="S682" s="9" t="str">
        <f>IF(Table1[[#This Row],[Salary Ratio]] &lt; 0.15, "Efficient",
 IF(Table1[[#This Row],[Salary Ratio]] &lt;= 0.25, "Needs Attention",
 "Too High"))</f>
        <v>Efficient</v>
      </c>
      <c r="T682" s="9">
        <f>Table1[[#This Row],[Profit (EBIT)]]/Table1[[#This Row],[Net Sales Actual]]</f>
        <v>0.11603477602771493</v>
      </c>
      <c r="U682" s="7" t="str">
        <f>IF(Table1[[#This Row],[Profit Ratio]] &gt; 0.15, "Healthy",
 IF(Table1[[#This Row],[Profit Ratio]] &gt;= 0.05, "Moderate",
 "Low"))</f>
        <v>Moderate</v>
      </c>
      <c r="V682" s="7">
        <f ca="1">DATEDIF(Table1[[#This Row],[Store Open Date]], TODAY(), "d")</f>
        <v>580</v>
      </c>
      <c r="W682" s="7">
        <f ca="1">INT(Table1[[#This Row],[Store Age (Days)]] / 30)</f>
        <v>19</v>
      </c>
      <c r="X682" s="7" t="str">
        <f ca="1">IF(Table1[[#This Row],[Store Age (Months)]] &lt; 12, "&lt;12",
 IF(Table1[[#This Row],[Store Age (Months)]] &lt; 24, "12–24",
 "&gt;24"))</f>
        <v>12–24</v>
      </c>
    </row>
    <row r="683" spans="1:24" x14ac:dyDescent="0.2">
      <c r="A683" s="4">
        <v>2</v>
      </c>
      <c r="B683" s="4" t="str">
        <f t="shared" si="10"/>
        <v>February</v>
      </c>
      <c r="C683" s="1" t="s">
        <v>249</v>
      </c>
      <c r="D683" s="1" t="s">
        <v>1169</v>
      </c>
      <c r="E683" s="1" t="s">
        <v>690</v>
      </c>
      <c r="F683" s="1" t="s">
        <v>905</v>
      </c>
      <c r="G683" s="1" t="s">
        <v>925</v>
      </c>
      <c r="H683" s="6">
        <v>45323</v>
      </c>
      <c r="I683" s="7">
        <v>92745185</v>
      </c>
      <c r="J683" s="7">
        <v>86077524</v>
      </c>
      <c r="K683" s="7">
        <v>11402006</v>
      </c>
      <c r="L683" s="7">
        <v>3112513</v>
      </c>
      <c r="M683" s="7">
        <f>Table1[[#This Row],[Profit (EBIT)]] * (1 - 11%)</f>
        <v>2770136.57</v>
      </c>
      <c r="N683" s="9">
        <f>Table1[[#This Row],[Net Sales Actual]]/Table1[[#This Row],[Net Sales Target]]*100%</f>
        <v>0.92810773950151693</v>
      </c>
      <c r="O683" s="9" t="str">
        <f>IF(Table1[[#This Row],[% Achievement]]&gt;=100%, "Achieved",
 IF(Table1[[#This Row],[% Achievement]]&gt;=50%, "Almost Achieve",
 IF(Table1[[#This Row],[% Achievement]]&gt;=0, "Needs Improvement",
 "Bad")))</f>
        <v>Almost Achieve</v>
      </c>
      <c r="P683" s="7">
        <f>Table1[[#This Row],[Net Sales Actual]] - Table1[[#This Row],[Net Sales Target]]</f>
        <v>-6667661</v>
      </c>
      <c r="Q683" s="7" t="str">
        <f>IF(Table1[[#This Row],[Profit]] &gt; 0, "Profit", "Loss")</f>
        <v>Profit</v>
      </c>
      <c r="R683" s="9">
        <f>Table1[[#This Row],[Salary Cost]]/Table1[[#This Row],[Net Sales Actual]]</f>
        <v>0.13246205827202928</v>
      </c>
      <c r="S683" s="9" t="str">
        <f>IF(Table1[[#This Row],[Salary Ratio]] &lt; 0.15, "Efficient",
 IF(Table1[[#This Row],[Salary Ratio]] &lt;= 0.25, "Needs Attention",
 "Too High"))</f>
        <v>Efficient</v>
      </c>
      <c r="T683" s="9">
        <f>Table1[[#This Row],[Profit (EBIT)]]/Table1[[#This Row],[Net Sales Actual]]</f>
        <v>3.615941601665959E-2</v>
      </c>
      <c r="U683" s="7" t="str">
        <f>IF(Table1[[#This Row],[Profit Ratio]] &gt; 0.15, "Healthy",
 IF(Table1[[#This Row],[Profit Ratio]] &gt;= 0.05, "Moderate",
 "Low"))</f>
        <v>Low</v>
      </c>
      <c r="V683" s="7">
        <f ca="1">DATEDIF(Table1[[#This Row],[Store Open Date]], TODAY(), "d")</f>
        <v>609</v>
      </c>
      <c r="W683" s="7">
        <f ca="1">INT(Table1[[#This Row],[Store Age (Days)]] / 30)</f>
        <v>20</v>
      </c>
      <c r="X683" s="7" t="str">
        <f ca="1">IF(Table1[[#This Row],[Store Age (Months)]] &lt; 12, "&lt;12",
 IF(Table1[[#This Row],[Store Age (Months)]] &lt; 24, "12–24",
 "&gt;24"))</f>
        <v>12–24</v>
      </c>
    </row>
    <row r="684" spans="1:24" x14ac:dyDescent="0.2">
      <c r="A684" s="4">
        <v>2</v>
      </c>
      <c r="B684" s="4" t="str">
        <f t="shared" si="10"/>
        <v>February</v>
      </c>
      <c r="C684" s="1" t="s">
        <v>250</v>
      </c>
      <c r="D684" s="1" t="s">
        <v>1170</v>
      </c>
      <c r="E684" s="1" t="s">
        <v>691</v>
      </c>
      <c r="F684" s="1" t="s">
        <v>905</v>
      </c>
      <c r="G684" s="1" t="s">
        <v>925</v>
      </c>
      <c r="H684" s="6">
        <v>45289</v>
      </c>
      <c r="I684" s="7">
        <v>107571992</v>
      </c>
      <c r="J684" s="7">
        <v>112051981</v>
      </c>
      <c r="K684" s="7">
        <v>12426894</v>
      </c>
      <c r="L684" s="7">
        <v>1838745</v>
      </c>
      <c r="M684" s="7">
        <f>Table1[[#This Row],[Profit (EBIT)]] * (1 - 11%)</f>
        <v>1636483.05</v>
      </c>
      <c r="N684" s="9">
        <f>Table1[[#This Row],[Net Sales Actual]]/Table1[[#This Row],[Net Sales Target]]*100%</f>
        <v>1.0416464259581621</v>
      </c>
      <c r="O684" s="9" t="str">
        <f>IF(Table1[[#This Row],[% Achievement]]&gt;=100%, "Achieved",
 IF(Table1[[#This Row],[% Achievement]]&gt;=50%, "Almost Achieve",
 IF(Table1[[#This Row],[% Achievement]]&gt;=0, "Needs Improvement",
 "Bad")))</f>
        <v>Achieved</v>
      </c>
      <c r="P684" s="7">
        <f>Table1[[#This Row],[Net Sales Actual]] - Table1[[#This Row],[Net Sales Target]]</f>
        <v>4479989</v>
      </c>
      <c r="Q684" s="7" t="str">
        <f>IF(Table1[[#This Row],[Profit]] &gt; 0, "Profit", "Loss")</f>
        <v>Profit</v>
      </c>
      <c r="R684" s="9">
        <f>Table1[[#This Row],[Salary Cost]]/Table1[[#This Row],[Net Sales Actual]]</f>
        <v>0.11090293887798378</v>
      </c>
      <c r="S684" s="9" t="str">
        <f>IF(Table1[[#This Row],[Salary Ratio]] &lt; 0.15, "Efficient",
 IF(Table1[[#This Row],[Salary Ratio]] &lt;= 0.25, "Needs Attention",
 "Too High"))</f>
        <v>Efficient</v>
      </c>
      <c r="T684" s="9">
        <f>Table1[[#This Row],[Profit (EBIT)]]/Table1[[#This Row],[Net Sales Actual]]</f>
        <v>1.6409750042705624E-2</v>
      </c>
      <c r="U684" s="7" t="str">
        <f>IF(Table1[[#This Row],[Profit Ratio]] &gt; 0.15, "Healthy",
 IF(Table1[[#This Row],[Profit Ratio]] &gt;= 0.05, "Moderate",
 "Low"))</f>
        <v>Low</v>
      </c>
      <c r="V684" s="7">
        <f ca="1">DATEDIF(Table1[[#This Row],[Store Open Date]], TODAY(), "d")</f>
        <v>643</v>
      </c>
      <c r="W684" s="7">
        <f ca="1">INT(Table1[[#This Row],[Store Age (Days)]] / 30)</f>
        <v>21</v>
      </c>
      <c r="X684" s="7" t="str">
        <f ca="1">IF(Table1[[#This Row],[Store Age (Months)]] &lt; 12, "&lt;12",
 IF(Table1[[#This Row],[Store Age (Months)]] &lt; 24, "12–24",
 "&gt;24"))</f>
        <v>12–24</v>
      </c>
    </row>
    <row r="685" spans="1:24" x14ac:dyDescent="0.2">
      <c r="A685" s="4">
        <v>2</v>
      </c>
      <c r="B685" s="4" t="str">
        <f t="shared" si="10"/>
        <v>February</v>
      </c>
      <c r="C685" s="1" t="s">
        <v>251</v>
      </c>
      <c r="D685" s="1" t="s">
        <v>1171</v>
      </c>
      <c r="E685" s="1" t="s">
        <v>692</v>
      </c>
      <c r="F685" s="1" t="s">
        <v>905</v>
      </c>
      <c r="G685" s="1" t="s">
        <v>925</v>
      </c>
      <c r="H685" s="6">
        <v>45355</v>
      </c>
      <c r="I685" s="7">
        <v>98021129</v>
      </c>
      <c r="J685" s="7">
        <v>85910760</v>
      </c>
      <c r="K685" s="7">
        <v>8595312</v>
      </c>
      <c r="L685" s="7">
        <v>4412457</v>
      </c>
      <c r="M685" s="7">
        <f>Table1[[#This Row],[Profit (EBIT)]] * (1 - 11%)</f>
        <v>3927086.73</v>
      </c>
      <c r="N685" s="9">
        <f>Table1[[#This Row],[Net Sales Actual]]/Table1[[#This Row],[Net Sales Target]]*100%</f>
        <v>0.87645144344338255</v>
      </c>
      <c r="O685" s="9" t="str">
        <f>IF(Table1[[#This Row],[% Achievement]]&gt;=100%, "Achieved",
 IF(Table1[[#This Row],[% Achievement]]&gt;=50%, "Almost Achieve",
 IF(Table1[[#This Row],[% Achievement]]&gt;=0, "Needs Improvement",
 "Bad")))</f>
        <v>Almost Achieve</v>
      </c>
      <c r="P685" s="7">
        <f>Table1[[#This Row],[Net Sales Actual]] - Table1[[#This Row],[Net Sales Target]]</f>
        <v>-12110369</v>
      </c>
      <c r="Q685" s="7" t="str">
        <f>IF(Table1[[#This Row],[Profit]] &gt; 0, "Profit", "Loss")</f>
        <v>Profit</v>
      </c>
      <c r="R685" s="9">
        <f>Table1[[#This Row],[Salary Cost]]/Table1[[#This Row],[Net Sales Actual]]</f>
        <v>0.10004930697854378</v>
      </c>
      <c r="S685" s="9" t="str">
        <f>IF(Table1[[#This Row],[Salary Ratio]] &lt; 0.15, "Efficient",
 IF(Table1[[#This Row],[Salary Ratio]] &lt;= 0.25, "Needs Attention",
 "Too High"))</f>
        <v>Efficient</v>
      </c>
      <c r="T685" s="9">
        <f>Table1[[#This Row],[Profit (EBIT)]]/Table1[[#This Row],[Net Sales Actual]]</f>
        <v>5.1360935463730037E-2</v>
      </c>
      <c r="U685" s="7" t="str">
        <f>IF(Table1[[#This Row],[Profit Ratio]] &gt; 0.15, "Healthy",
 IF(Table1[[#This Row],[Profit Ratio]] &gt;= 0.05, "Moderate",
 "Low"))</f>
        <v>Moderate</v>
      </c>
      <c r="V685" s="7">
        <f ca="1">DATEDIF(Table1[[#This Row],[Store Open Date]], TODAY(), "d")</f>
        <v>577</v>
      </c>
      <c r="W685" s="7">
        <f ca="1">INT(Table1[[#This Row],[Store Age (Days)]] / 30)</f>
        <v>19</v>
      </c>
      <c r="X685" s="7" t="str">
        <f ca="1">IF(Table1[[#This Row],[Store Age (Months)]] &lt; 12, "&lt;12",
 IF(Table1[[#This Row],[Store Age (Months)]] &lt; 24, "12–24",
 "&gt;24"))</f>
        <v>12–24</v>
      </c>
    </row>
    <row r="686" spans="1:24" x14ac:dyDescent="0.2">
      <c r="A686" s="4">
        <v>2</v>
      </c>
      <c r="B686" s="4" t="str">
        <f t="shared" si="10"/>
        <v>February</v>
      </c>
      <c r="C686" s="1" t="s">
        <v>252</v>
      </c>
      <c r="D686" s="1" t="s">
        <v>1172</v>
      </c>
      <c r="E686" s="1" t="s">
        <v>693</v>
      </c>
      <c r="F686" s="1" t="s">
        <v>905</v>
      </c>
      <c r="G686" s="1" t="s">
        <v>925</v>
      </c>
      <c r="H686" s="6">
        <v>45200</v>
      </c>
      <c r="I686" s="7">
        <v>87965876</v>
      </c>
      <c r="J686" s="7">
        <v>92234016</v>
      </c>
      <c r="K686" s="7">
        <v>9146582</v>
      </c>
      <c r="L686" s="7">
        <v>6071637</v>
      </c>
      <c r="M686" s="7">
        <f>Table1[[#This Row],[Profit (EBIT)]] * (1 - 11%)</f>
        <v>5403756.9299999997</v>
      </c>
      <c r="N686" s="9">
        <f>Table1[[#This Row],[Net Sales Actual]]/Table1[[#This Row],[Net Sales Target]]*100%</f>
        <v>1.0485204057991759</v>
      </c>
      <c r="O686" s="9" t="str">
        <f>IF(Table1[[#This Row],[% Achievement]]&gt;=100%, "Achieved",
 IF(Table1[[#This Row],[% Achievement]]&gt;=50%, "Almost Achieve",
 IF(Table1[[#This Row],[% Achievement]]&gt;=0, "Needs Improvement",
 "Bad")))</f>
        <v>Achieved</v>
      </c>
      <c r="P686" s="7">
        <f>Table1[[#This Row],[Net Sales Actual]] - Table1[[#This Row],[Net Sales Target]]</f>
        <v>4268140</v>
      </c>
      <c r="Q686" s="7" t="str">
        <f>IF(Table1[[#This Row],[Profit]] &gt; 0, "Profit", "Loss")</f>
        <v>Profit</v>
      </c>
      <c r="R686" s="9">
        <f>Table1[[#This Row],[Salary Cost]]/Table1[[#This Row],[Net Sales Actual]]</f>
        <v>9.9167122897478518E-2</v>
      </c>
      <c r="S686" s="9" t="str">
        <f>IF(Table1[[#This Row],[Salary Ratio]] &lt; 0.15, "Efficient",
 IF(Table1[[#This Row],[Salary Ratio]] &lt;= 0.25, "Needs Attention",
 "Too High"))</f>
        <v>Efficient</v>
      </c>
      <c r="T686" s="9">
        <f>Table1[[#This Row],[Profit (EBIT)]]/Table1[[#This Row],[Net Sales Actual]]</f>
        <v>6.5828609262769178E-2</v>
      </c>
      <c r="U686" s="7" t="str">
        <f>IF(Table1[[#This Row],[Profit Ratio]] &gt; 0.15, "Healthy",
 IF(Table1[[#This Row],[Profit Ratio]] &gt;= 0.05, "Moderate",
 "Low"))</f>
        <v>Moderate</v>
      </c>
      <c r="V686" s="7">
        <f ca="1">DATEDIF(Table1[[#This Row],[Store Open Date]], TODAY(), "d")</f>
        <v>732</v>
      </c>
      <c r="W686" s="7">
        <f ca="1">INT(Table1[[#This Row],[Store Age (Days)]] / 30)</f>
        <v>24</v>
      </c>
      <c r="X686" s="7" t="str">
        <f ca="1">IF(Table1[[#This Row],[Store Age (Months)]] &lt; 12, "&lt;12",
 IF(Table1[[#This Row],[Store Age (Months)]] &lt; 24, "12–24",
 "&gt;24"))</f>
        <v>&gt;24</v>
      </c>
    </row>
    <row r="687" spans="1:24" x14ac:dyDescent="0.2">
      <c r="A687" s="4">
        <v>2</v>
      </c>
      <c r="B687" s="4" t="str">
        <f t="shared" si="10"/>
        <v>February</v>
      </c>
      <c r="C687" s="1" t="s">
        <v>253</v>
      </c>
      <c r="D687" s="1" t="s">
        <v>1173</v>
      </c>
      <c r="E687" s="1" t="s">
        <v>694</v>
      </c>
      <c r="F687" s="1" t="s">
        <v>905</v>
      </c>
      <c r="G687" s="1" t="s">
        <v>925</v>
      </c>
      <c r="H687" s="6">
        <v>45285</v>
      </c>
      <c r="I687" s="7">
        <v>110777800</v>
      </c>
      <c r="J687" s="7">
        <v>116758626</v>
      </c>
      <c r="K687" s="7">
        <v>13059598</v>
      </c>
      <c r="L687" s="7">
        <v>-5294485</v>
      </c>
      <c r="M687" s="7">
        <f>Table1[[#This Row],[Profit (EBIT)]] * (1 - 11%)</f>
        <v>-4712091.6500000004</v>
      </c>
      <c r="N687" s="9">
        <f>Table1[[#This Row],[Net Sales Actual]]/Table1[[#This Row],[Net Sales Target]]*100%</f>
        <v>1.0539893913762506</v>
      </c>
      <c r="O687" s="9" t="str">
        <f>IF(Table1[[#This Row],[% Achievement]]&gt;=100%, "Achieved",
 IF(Table1[[#This Row],[% Achievement]]&gt;=50%, "Almost Achieve",
 IF(Table1[[#This Row],[% Achievement]]&gt;=0, "Needs Improvement",
 "Bad")))</f>
        <v>Achieved</v>
      </c>
      <c r="P687" s="7">
        <f>Table1[[#This Row],[Net Sales Actual]] - Table1[[#This Row],[Net Sales Target]]</f>
        <v>5980826</v>
      </c>
      <c r="Q687" s="7" t="str">
        <f>IF(Table1[[#This Row],[Profit]] &gt; 0, "Profit", "Loss")</f>
        <v>Loss</v>
      </c>
      <c r="R687" s="9">
        <f>Table1[[#This Row],[Salary Cost]]/Table1[[#This Row],[Net Sales Actual]]</f>
        <v>0.11185124771851974</v>
      </c>
      <c r="S687" s="9" t="str">
        <f>IF(Table1[[#This Row],[Salary Ratio]] &lt; 0.15, "Efficient",
 IF(Table1[[#This Row],[Salary Ratio]] &lt;= 0.25, "Needs Attention",
 "Too High"))</f>
        <v>Efficient</v>
      </c>
      <c r="T687" s="9">
        <f>Table1[[#This Row],[Profit (EBIT)]]/Table1[[#This Row],[Net Sales Actual]]</f>
        <v>-4.5345557595033704E-2</v>
      </c>
      <c r="U687" s="7" t="str">
        <f>IF(Table1[[#This Row],[Profit Ratio]] &gt; 0.15, "Healthy",
 IF(Table1[[#This Row],[Profit Ratio]] &gt;= 0.05, "Moderate",
 "Low"))</f>
        <v>Low</v>
      </c>
      <c r="V687" s="7">
        <f ca="1">DATEDIF(Table1[[#This Row],[Store Open Date]], TODAY(), "d")</f>
        <v>647</v>
      </c>
      <c r="W687" s="7">
        <f ca="1">INT(Table1[[#This Row],[Store Age (Days)]] / 30)</f>
        <v>21</v>
      </c>
      <c r="X687" s="7" t="str">
        <f ca="1">IF(Table1[[#This Row],[Store Age (Months)]] &lt; 12, "&lt;12",
 IF(Table1[[#This Row],[Store Age (Months)]] &lt; 24, "12–24",
 "&gt;24"))</f>
        <v>12–24</v>
      </c>
    </row>
    <row r="688" spans="1:24" x14ac:dyDescent="0.2">
      <c r="A688" s="4">
        <v>2</v>
      </c>
      <c r="B688" s="4" t="str">
        <f t="shared" si="10"/>
        <v>February</v>
      </c>
      <c r="C688" s="1" t="s">
        <v>254</v>
      </c>
      <c r="D688" s="1" t="s">
        <v>1174</v>
      </c>
      <c r="E688" s="1" t="s">
        <v>695</v>
      </c>
      <c r="F688" s="1" t="s">
        <v>905</v>
      </c>
      <c r="G688" s="1" t="s">
        <v>925</v>
      </c>
      <c r="H688" s="6">
        <v>45322</v>
      </c>
      <c r="I688" s="7">
        <v>67984173</v>
      </c>
      <c r="J688" s="7">
        <v>45104481</v>
      </c>
      <c r="K688" s="7">
        <v>7674772</v>
      </c>
      <c r="L688" s="7">
        <v>5272086</v>
      </c>
      <c r="M688" s="7">
        <f>Table1[[#This Row],[Profit (EBIT)]] * (1 - 11%)</f>
        <v>4692156.54</v>
      </c>
      <c r="N688" s="9">
        <f>Table1[[#This Row],[Net Sales Actual]]/Table1[[#This Row],[Net Sales Target]]*100%</f>
        <v>0.66345561046980739</v>
      </c>
      <c r="O688" s="9" t="str">
        <f>IF(Table1[[#This Row],[% Achievement]]&gt;=100%, "Achieved",
 IF(Table1[[#This Row],[% Achievement]]&gt;=50%, "Almost Achieve",
 IF(Table1[[#This Row],[% Achievement]]&gt;=0, "Needs Improvement",
 "Bad")))</f>
        <v>Almost Achieve</v>
      </c>
      <c r="P688" s="7">
        <f>Table1[[#This Row],[Net Sales Actual]] - Table1[[#This Row],[Net Sales Target]]</f>
        <v>-22879692</v>
      </c>
      <c r="Q688" s="7" t="str">
        <f>IF(Table1[[#This Row],[Profit]] &gt; 0, "Profit", "Loss")</f>
        <v>Profit</v>
      </c>
      <c r="R688" s="9">
        <f>Table1[[#This Row],[Salary Cost]]/Table1[[#This Row],[Net Sales Actual]]</f>
        <v>0.1701554220300196</v>
      </c>
      <c r="S688" s="9" t="str">
        <f>IF(Table1[[#This Row],[Salary Ratio]] &lt; 0.15, "Efficient",
 IF(Table1[[#This Row],[Salary Ratio]] &lt;= 0.25, "Needs Attention",
 "Too High"))</f>
        <v>Needs Attention</v>
      </c>
      <c r="T688" s="9">
        <f>Table1[[#This Row],[Profit (EBIT)]]/Table1[[#This Row],[Net Sales Actual]]</f>
        <v>0.11688608056481128</v>
      </c>
      <c r="U688" s="7" t="str">
        <f>IF(Table1[[#This Row],[Profit Ratio]] &gt; 0.15, "Healthy",
 IF(Table1[[#This Row],[Profit Ratio]] &gt;= 0.05, "Moderate",
 "Low"))</f>
        <v>Moderate</v>
      </c>
      <c r="V688" s="7">
        <f ca="1">DATEDIF(Table1[[#This Row],[Store Open Date]], TODAY(), "d")</f>
        <v>610</v>
      </c>
      <c r="W688" s="7">
        <f ca="1">INT(Table1[[#This Row],[Store Age (Days)]] / 30)</f>
        <v>20</v>
      </c>
      <c r="X688" s="7" t="str">
        <f ca="1">IF(Table1[[#This Row],[Store Age (Months)]] &lt; 12, "&lt;12",
 IF(Table1[[#This Row],[Store Age (Months)]] &lt; 24, "12–24",
 "&gt;24"))</f>
        <v>12–24</v>
      </c>
    </row>
    <row r="689" spans="1:24" x14ac:dyDescent="0.2">
      <c r="A689" s="4">
        <v>2</v>
      </c>
      <c r="B689" s="4" t="str">
        <f t="shared" si="10"/>
        <v>February</v>
      </c>
      <c r="C689" s="1" t="s">
        <v>255</v>
      </c>
      <c r="D689" s="1" t="s">
        <v>1175</v>
      </c>
      <c r="E689" s="1" t="s">
        <v>696</v>
      </c>
      <c r="F689" s="1" t="s">
        <v>905</v>
      </c>
      <c r="G689" s="1" t="s">
        <v>925</v>
      </c>
      <c r="H689" s="6">
        <v>45206</v>
      </c>
      <c r="I689" s="7">
        <v>104031158</v>
      </c>
      <c r="J689" s="7">
        <v>82513809</v>
      </c>
      <c r="K689" s="7">
        <v>11640541</v>
      </c>
      <c r="L689" s="7">
        <v>45988</v>
      </c>
      <c r="M689" s="7">
        <f>Table1[[#This Row],[Profit (EBIT)]] * (1 - 11%)</f>
        <v>40929.32</v>
      </c>
      <c r="N689" s="9">
        <f>Table1[[#This Row],[Net Sales Actual]]/Table1[[#This Row],[Net Sales Target]]*100%</f>
        <v>0.79316438061758388</v>
      </c>
      <c r="O689" s="9" t="str">
        <f>IF(Table1[[#This Row],[% Achievement]]&gt;=100%, "Achieved",
 IF(Table1[[#This Row],[% Achievement]]&gt;=50%, "Almost Achieve",
 IF(Table1[[#This Row],[% Achievement]]&gt;=0, "Needs Improvement",
 "Bad")))</f>
        <v>Almost Achieve</v>
      </c>
      <c r="P689" s="7">
        <f>Table1[[#This Row],[Net Sales Actual]] - Table1[[#This Row],[Net Sales Target]]</f>
        <v>-21517349</v>
      </c>
      <c r="Q689" s="7" t="str">
        <f>IF(Table1[[#This Row],[Profit]] &gt; 0, "Profit", "Loss")</f>
        <v>Profit</v>
      </c>
      <c r="R689" s="9">
        <f>Table1[[#This Row],[Salary Cost]]/Table1[[#This Row],[Net Sales Actual]]</f>
        <v>0.14107385346857518</v>
      </c>
      <c r="S689" s="9" t="str">
        <f>IF(Table1[[#This Row],[Salary Ratio]] &lt; 0.15, "Efficient",
 IF(Table1[[#This Row],[Salary Ratio]] &lt;= 0.25, "Needs Attention",
 "Too High"))</f>
        <v>Efficient</v>
      </c>
      <c r="T689" s="9">
        <f>Table1[[#This Row],[Profit (EBIT)]]/Table1[[#This Row],[Net Sales Actual]]</f>
        <v>5.5733701494740115E-4</v>
      </c>
      <c r="U689" s="7" t="str">
        <f>IF(Table1[[#This Row],[Profit Ratio]] &gt; 0.15, "Healthy",
 IF(Table1[[#This Row],[Profit Ratio]] &gt;= 0.05, "Moderate",
 "Low"))</f>
        <v>Low</v>
      </c>
      <c r="V689" s="7">
        <f ca="1">DATEDIF(Table1[[#This Row],[Store Open Date]], TODAY(), "d")</f>
        <v>726</v>
      </c>
      <c r="W689" s="7">
        <f ca="1">INT(Table1[[#This Row],[Store Age (Days)]] / 30)</f>
        <v>24</v>
      </c>
      <c r="X689" s="7" t="str">
        <f ca="1">IF(Table1[[#This Row],[Store Age (Months)]] &lt; 12, "&lt;12",
 IF(Table1[[#This Row],[Store Age (Months)]] &lt; 24, "12–24",
 "&gt;24"))</f>
        <v>&gt;24</v>
      </c>
    </row>
    <row r="690" spans="1:24" x14ac:dyDescent="0.2">
      <c r="A690" s="4">
        <v>2</v>
      </c>
      <c r="B690" s="4" t="str">
        <f t="shared" si="10"/>
        <v>February</v>
      </c>
      <c r="C690" s="1" t="s">
        <v>256</v>
      </c>
      <c r="D690" s="1" t="s">
        <v>1176</v>
      </c>
      <c r="E690" s="1" t="s">
        <v>697</v>
      </c>
      <c r="F690" s="1" t="s">
        <v>905</v>
      </c>
      <c r="G690" s="1" t="s">
        <v>925</v>
      </c>
      <c r="H690" s="6">
        <v>45245</v>
      </c>
      <c r="I690" s="7">
        <v>175576457</v>
      </c>
      <c r="J690" s="7">
        <v>166759558</v>
      </c>
      <c r="K690" s="7">
        <v>21254859</v>
      </c>
      <c r="L690" s="7">
        <v>14429987</v>
      </c>
      <c r="M690" s="7">
        <f>Table1[[#This Row],[Profit (EBIT)]] * (1 - 11%)</f>
        <v>12842688.43</v>
      </c>
      <c r="N690" s="9">
        <f>Table1[[#This Row],[Net Sales Actual]]/Table1[[#This Row],[Net Sales Target]]*100%</f>
        <v>0.94978313635751288</v>
      </c>
      <c r="O690" s="9" t="str">
        <f>IF(Table1[[#This Row],[% Achievement]]&gt;=100%, "Achieved",
 IF(Table1[[#This Row],[% Achievement]]&gt;=50%, "Almost Achieve",
 IF(Table1[[#This Row],[% Achievement]]&gt;=0, "Needs Improvement",
 "Bad")))</f>
        <v>Almost Achieve</v>
      </c>
      <c r="P690" s="7">
        <f>Table1[[#This Row],[Net Sales Actual]] - Table1[[#This Row],[Net Sales Target]]</f>
        <v>-8816899</v>
      </c>
      <c r="Q690" s="7" t="str">
        <f>IF(Table1[[#This Row],[Profit]] &gt; 0, "Profit", "Loss")</f>
        <v>Profit</v>
      </c>
      <c r="R690" s="9">
        <f>Table1[[#This Row],[Salary Cost]]/Table1[[#This Row],[Net Sales Actual]]</f>
        <v>0.12745811547425664</v>
      </c>
      <c r="S690" s="9" t="str">
        <f>IF(Table1[[#This Row],[Salary Ratio]] &lt; 0.15, "Efficient",
 IF(Table1[[#This Row],[Salary Ratio]] &lt;= 0.25, "Needs Attention",
 "Too High"))</f>
        <v>Efficient</v>
      </c>
      <c r="T690" s="9">
        <f>Table1[[#This Row],[Profit (EBIT)]]/Table1[[#This Row],[Net Sales Actual]]</f>
        <v>8.6531693733560983E-2</v>
      </c>
      <c r="U690" s="7" t="str">
        <f>IF(Table1[[#This Row],[Profit Ratio]] &gt; 0.15, "Healthy",
 IF(Table1[[#This Row],[Profit Ratio]] &gt;= 0.05, "Moderate",
 "Low"))</f>
        <v>Moderate</v>
      </c>
      <c r="V690" s="7">
        <f ca="1">DATEDIF(Table1[[#This Row],[Store Open Date]], TODAY(), "d")</f>
        <v>687</v>
      </c>
      <c r="W690" s="7">
        <f ca="1">INT(Table1[[#This Row],[Store Age (Days)]] / 30)</f>
        <v>22</v>
      </c>
      <c r="X690" s="7" t="str">
        <f ca="1">IF(Table1[[#This Row],[Store Age (Months)]] &lt; 12, "&lt;12",
 IF(Table1[[#This Row],[Store Age (Months)]] &lt; 24, "12–24",
 "&gt;24"))</f>
        <v>12–24</v>
      </c>
    </row>
    <row r="691" spans="1:24" x14ac:dyDescent="0.2">
      <c r="A691" s="4">
        <v>2</v>
      </c>
      <c r="B691" s="4" t="str">
        <f t="shared" si="10"/>
        <v>February</v>
      </c>
      <c r="C691" s="1" t="s">
        <v>257</v>
      </c>
      <c r="D691" s="1" t="s">
        <v>1177</v>
      </c>
      <c r="E691" s="1" t="s">
        <v>698</v>
      </c>
      <c r="F691" s="1" t="s">
        <v>905</v>
      </c>
      <c r="G691" s="1" t="s">
        <v>925</v>
      </c>
      <c r="H691" s="6">
        <v>44922</v>
      </c>
      <c r="I691" s="7">
        <v>195711519</v>
      </c>
      <c r="J691" s="7">
        <v>206224273</v>
      </c>
      <c r="K691" s="7">
        <v>27582579</v>
      </c>
      <c r="L691" s="7">
        <v>-8289617</v>
      </c>
      <c r="M691" s="7">
        <f>Table1[[#This Row],[Profit (EBIT)]] * (1 - 11%)</f>
        <v>-7377759.1299999999</v>
      </c>
      <c r="N691" s="9">
        <f>Table1[[#This Row],[Net Sales Actual]]/Table1[[#This Row],[Net Sales Target]]*100%</f>
        <v>1.0537155608096833</v>
      </c>
      <c r="O691" s="9" t="str">
        <f>IF(Table1[[#This Row],[% Achievement]]&gt;=100%, "Achieved",
 IF(Table1[[#This Row],[% Achievement]]&gt;=50%, "Almost Achieve",
 IF(Table1[[#This Row],[% Achievement]]&gt;=0, "Needs Improvement",
 "Bad")))</f>
        <v>Achieved</v>
      </c>
      <c r="P691" s="7">
        <f>Table1[[#This Row],[Net Sales Actual]] - Table1[[#This Row],[Net Sales Target]]</f>
        <v>10512754</v>
      </c>
      <c r="Q691" s="7" t="str">
        <f>IF(Table1[[#This Row],[Profit]] &gt; 0, "Profit", "Loss")</f>
        <v>Loss</v>
      </c>
      <c r="R691" s="9">
        <f>Table1[[#This Row],[Salary Cost]]/Table1[[#This Row],[Net Sales Actual]]</f>
        <v>0.13375039998322602</v>
      </c>
      <c r="S691" s="9" t="str">
        <f>IF(Table1[[#This Row],[Salary Ratio]] &lt; 0.15, "Efficient",
 IF(Table1[[#This Row],[Salary Ratio]] &lt;= 0.25, "Needs Attention",
 "Too High"))</f>
        <v>Efficient</v>
      </c>
      <c r="T691" s="9">
        <f>Table1[[#This Row],[Profit (EBIT)]]/Table1[[#This Row],[Net Sales Actual]]</f>
        <v>-4.0197096488248985E-2</v>
      </c>
      <c r="U691" s="7" t="str">
        <f>IF(Table1[[#This Row],[Profit Ratio]] &gt; 0.15, "Healthy",
 IF(Table1[[#This Row],[Profit Ratio]] &gt;= 0.05, "Moderate",
 "Low"))</f>
        <v>Low</v>
      </c>
      <c r="V691" s="7">
        <f ca="1">DATEDIF(Table1[[#This Row],[Store Open Date]], TODAY(), "d")</f>
        <v>1010</v>
      </c>
      <c r="W691" s="7">
        <f ca="1">INT(Table1[[#This Row],[Store Age (Days)]] / 30)</f>
        <v>33</v>
      </c>
      <c r="X691" s="7" t="str">
        <f ca="1">IF(Table1[[#This Row],[Store Age (Months)]] &lt; 12, "&lt;12",
 IF(Table1[[#This Row],[Store Age (Months)]] &lt; 24, "12–24",
 "&gt;24"))</f>
        <v>&gt;24</v>
      </c>
    </row>
    <row r="692" spans="1:24" x14ac:dyDescent="0.2">
      <c r="A692" s="4">
        <v>2</v>
      </c>
      <c r="B692" s="4" t="str">
        <f t="shared" si="10"/>
        <v>February</v>
      </c>
      <c r="C692" s="1" t="s">
        <v>258</v>
      </c>
      <c r="D692" s="1" t="s">
        <v>1178</v>
      </c>
      <c r="E692" s="1" t="s">
        <v>699</v>
      </c>
      <c r="F692" s="1" t="s">
        <v>905</v>
      </c>
      <c r="G692" s="1" t="s">
        <v>925</v>
      </c>
      <c r="H692" s="6">
        <v>44966</v>
      </c>
      <c r="I692" s="7">
        <v>127683457</v>
      </c>
      <c r="J692" s="7">
        <v>89865336</v>
      </c>
      <c r="K692" s="7">
        <v>12862972</v>
      </c>
      <c r="L692" s="7">
        <v>7919740</v>
      </c>
      <c r="M692" s="7">
        <f>Table1[[#This Row],[Profit (EBIT)]] * (1 - 11%)</f>
        <v>7048568.6000000006</v>
      </c>
      <c r="N692" s="9">
        <f>Table1[[#This Row],[Net Sales Actual]]/Table1[[#This Row],[Net Sales Target]]*100%</f>
        <v>0.70381346269470135</v>
      </c>
      <c r="O692" s="9" t="str">
        <f>IF(Table1[[#This Row],[% Achievement]]&gt;=100%, "Achieved",
 IF(Table1[[#This Row],[% Achievement]]&gt;=50%, "Almost Achieve",
 IF(Table1[[#This Row],[% Achievement]]&gt;=0, "Needs Improvement",
 "Bad")))</f>
        <v>Almost Achieve</v>
      </c>
      <c r="P692" s="7">
        <f>Table1[[#This Row],[Net Sales Actual]] - Table1[[#This Row],[Net Sales Target]]</f>
        <v>-37818121</v>
      </c>
      <c r="Q692" s="7" t="str">
        <f>IF(Table1[[#This Row],[Profit]] &gt; 0, "Profit", "Loss")</f>
        <v>Profit</v>
      </c>
      <c r="R692" s="9">
        <f>Table1[[#This Row],[Salary Cost]]/Table1[[#This Row],[Net Sales Actual]]</f>
        <v>0.14313608085769577</v>
      </c>
      <c r="S692" s="9" t="str">
        <f>IF(Table1[[#This Row],[Salary Ratio]] &lt; 0.15, "Efficient",
 IF(Table1[[#This Row],[Salary Ratio]] &lt;= 0.25, "Needs Attention",
 "Too High"))</f>
        <v>Efficient</v>
      </c>
      <c r="T692" s="9">
        <f>Table1[[#This Row],[Profit (EBIT)]]/Table1[[#This Row],[Net Sales Actual]]</f>
        <v>8.8128975559608441E-2</v>
      </c>
      <c r="U692" s="7" t="str">
        <f>IF(Table1[[#This Row],[Profit Ratio]] &gt; 0.15, "Healthy",
 IF(Table1[[#This Row],[Profit Ratio]] &gt;= 0.05, "Moderate",
 "Low"))</f>
        <v>Moderate</v>
      </c>
      <c r="V692" s="7">
        <f ca="1">DATEDIF(Table1[[#This Row],[Store Open Date]], TODAY(), "d")</f>
        <v>966</v>
      </c>
      <c r="W692" s="7">
        <f ca="1">INT(Table1[[#This Row],[Store Age (Days)]] / 30)</f>
        <v>32</v>
      </c>
      <c r="X692" s="7" t="str">
        <f ca="1">IF(Table1[[#This Row],[Store Age (Months)]] &lt; 12, "&lt;12",
 IF(Table1[[#This Row],[Store Age (Months)]] &lt; 24, "12–24",
 "&gt;24"))</f>
        <v>&gt;24</v>
      </c>
    </row>
    <row r="693" spans="1:24" x14ac:dyDescent="0.2">
      <c r="A693" s="4">
        <v>2</v>
      </c>
      <c r="B693" s="4" t="str">
        <f t="shared" si="10"/>
        <v>February</v>
      </c>
      <c r="C693" s="1" t="s">
        <v>259</v>
      </c>
      <c r="D693" s="1" t="s">
        <v>1179</v>
      </c>
      <c r="E693" s="1" t="s">
        <v>700</v>
      </c>
      <c r="F693" s="1" t="s">
        <v>905</v>
      </c>
      <c r="G693" s="1" t="s">
        <v>925</v>
      </c>
      <c r="H693" s="6">
        <v>44987</v>
      </c>
      <c r="I693" s="7">
        <v>140870173</v>
      </c>
      <c r="J693" s="7">
        <v>121715210</v>
      </c>
      <c r="K693" s="7">
        <v>14692341</v>
      </c>
      <c r="L693" s="7">
        <v>-8636203</v>
      </c>
      <c r="M693" s="7">
        <f>Table1[[#This Row],[Profit (EBIT)]] * (1 - 11%)</f>
        <v>-7686220.6699999999</v>
      </c>
      <c r="N693" s="9">
        <f>Table1[[#This Row],[Net Sales Actual]]/Table1[[#This Row],[Net Sales Target]]*100%</f>
        <v>0.86402399747177139</v>
      </c>
      <c r="O693" s="9" t="str">
        <f>IF(Table1[[#This Row],[% Achievement]]&gt;=100%, "Achieved",
 IF(Table1[[#This Row],[% Achievement]]&gt;=50%, "Almost Achieve",
 IF(Table1[[#This Row],[% Achievement]]&gt;=0, "Needs Improvement",
 "Bad")))</f>
        <v>Almost Achieve</v>
      </c>
      <c r="P693" s="7">
        <f>Table1[[#This Row],[Net Sales Actual]] - Table1[[#This Row],[Net Sales Target]]</f>
        <v>-19154963</v>
      </c>
      <c r="Q693" s="7" t="str">
        <f>IF(Table1[[#This Row],[Profit]] &gt; 0, "Profit", "Loss")</f>
        <v>Loss</v>
      </c>
      <c r="R693" s="9">
        <f>Table1[[#This Row],[Salary Cost]]/Table1[[#This Row],[Net Sales Actual]]</f>
        <v>0.12071080516559927</v>
      </c>
      <c r="S693" s="9" t="str">
        <f>IF(Table1[[#This Row],[Salary Ratio]] &lt; 0.15, "Efficient",
 IF(Table1[[#This Row],[Salary Ratio]] &lt;= 0.25, "Needs Attention",
 "Too High"))</f>
        <v>Efficient</v>
      </c>
      <c r="T693" s="9">
        <f>Table1[[#This Row],[Profit (EBIT)]]/Table1[[#This Row],[Net Sales Actual]]</f>
        <v>-7.0954180664848709E-2</v>
      </c>
      <c r="U693" s="7" t="str">
        <f>IF(Table1[[#This Row],[Profit Ratio]] &gt; 0.15, "Healthy",
 IF(Table1[[#This Row],[Profit Ratio]] &gt;= 0.05, "Moderate",
 "Low"))</f>
        <v>Low</v>
      </c>
      <c r="V693" s="7">
        <f ca="1">DATEDIF(Table1[[#This Row],[Store Open Date]], TODAY(), "d")</f>
        <v>945</v>
      </c>
      <c r="W693" s="7">
        <f ca="1">INT(Table1[[#This Row],[Store Age (Days)]] / 30)</f>
        <v>31</v>
      </c>
      <c r="X693" s="7" t="str">
        <f ca="1">IF(Table1[[#This Row],[Store Age (Months)]] &lt; 12, "&lt;12",
 IF(Table1[[#This Row],[Store Age (Months)]] &lt; 24, "12–24",
 "&gt;24"))</f>
        <v>&gt;24</v>
      </c>
    </row>
    <row r="694" spans="1:24" x14ac:dyDescent="0.2">
      <c r="A694" s="4">
        <v>2</v>
      </c>
      <c r="B694" s="4" t="str">
        <f t="shared" si="10"/>
        <v>February</v>
      </c>
      <c r="C694" s="1" t="s">
        <v>260</v>
      </c>
      <c r="D694" s="1" t="s">
        <v>1180</v>
      </c>
      <c r="E694" s="1" t="s">
        <v>701</v>
      </c>
      <c r="F694" s="1" t="s">
        <v>905</v>
      </c>
      <c r="G694" s="1" t="s">
        <v>925</v>
      </c>
      <c r="H694" s="6">
        <v>45016</v>
      </c>
      <c r="I694" s="7">
        <v>163653868</v>
      </c>
      <c r="J694" s="7">
        <v>119567858</v>
      </c>
      <c r="K694" s="7">
        <v>19359502</v>
      </c>
      <c r="L694" s="7">
        <v>8735235</v>
      </c>
      <c r="M694" s="7">
        <f>Table1[[#This Row],[Profit (EBIT)]] * (1 - 11%)</f>
        <v>7774359.1500000004</v>
      </c>
      <c r="N694" s="9">
        <f>Table1[[#This Row],[Net Sales Actual]]/Table1[[#This Row],[Net Sales Target]]*100%</f>
        <v>0.73061431093092155</v>
      </c>
      <c r="O694" s="9" t="str">
        <f>IF(Table1[[#This Row],[% Achievement]]&gt;=100%, "Achieved",
 IF(Table1[[#This Row],[% Achievement]]&gt;=50%, "Almost Achieve",
 IF(Table1[[#This Row],[% Achievement]]&gt;=0, "Needs Improvement",
 "Bad")))</f>
        <v>Almost Achieve</v>
      </c>
      <c r="P694" s="7">
        <f>Table1[[#This Row],[Net Sales Actual]] - Table1[[#This Row],[Net Sales Target]]</f>
        <v>-44086010</v>
      </c>
      <c r="Q694" s="7" t="str">
        <f>IF(Table1[[#This Row],[Profit]] &gt; 0, "Profit", "Loss")</f>
        <v>Profit</v>
      </c>
      <c r="R694" s="9">
        <f>Table1[[#This Row],[Salary Cost]]/Table1[[#This Row],[Net Sales Actual]]</f>
        <v>0.16191225906213022</v>
      </c>
      <c r="S694" s="9" t="str">
        <f>IF(Table1[[#This Row],[Salary Ratio]] &lt; 0.15, "Efficient",
 IF(Table1[[#This Row],[Salary Ratio]] &lt;= 0.25, "Needs Attention",
 "Too High"))</f>
        <v>Needs Attention</v>
      </c>
      <c r="T694" s="9">
        <f>Table1[[#This Row],[Profit (EBIT)]]/Table1[[#This Row],[Net Sales Actual]]</f>
        <v>7.3056715626702962E-2</v>
      </c>
      <c r="U694" s="7" t="str">
        <f>IF(Table1[[#This Row],[Profit Ratio]] &gt; 0.15, "Healthy",
 IF(Table1[[#This Row],[Profit Ratio]] &gt;= 0.05, "Moderate",
 "Low"))</f>
        <v>Moderate</v>
      </c>
      <c r="V694" s="7">
        <f ca="1">DATEDIF(Table1[[#This Row],[Store Open Date]], TODAY(), "d")</f>
        <v>916</v>
      </c>
      <c r="W694" s="7">
        <f ca="1">INT(Table1[[#This Row],[Store Age (Days)]] / 30)</f>
        <v>30</v>
      </c>
      <c r="X694" s="7" t="str">
        <f ca="1">IF(Table1[[#This Row],[Store Age (Months)]] &lt; 12, "&lt;12",
 IF(Table1[[#This Row],[Store Age (Months)]] &lt; 24, "12–24",
 "&gt;24"))</f>
        <v>&gt;24</v>
      </c>
    </row>
    <row r="695" spans="1:24" x14ac:dyDescent="0.2">
      <c r="A695" s="4">
        <v>2</v>
      </c>
      <c r="B695" s="4" t="str">
        <f t="shared" si="10"/>
        <v>February</v>
      </c>
      <c r="C695" s="1" t="s">
        <v>261</v>
      </c>
      <c r="D695" s="1" t="s">
        <v>1181</v>
      </c>
      <c r="E695" s="1" t="s">
        <v>702</v>
      </c>
      <c r="F695" s="1" t="s">
        <v>905</v>
      </c>
      <c r="G695" s="1" t="s">
        <v>925</v>
      </c>
      <c r="H695" s="6">
        <v>45045</v>
      </c>
      <c r="I695" s="7">
        <v>70494192</v>
      </c>
      <c r="J695" s="7">
        <v>63905789</v>
      </c>
      <c r="K695" s="7">
        <v>7674935</v>
      </c>
      <c r="L695" s="7">
        <v>176052</v>
      </c>
      <c r="M695" s="7">
        <f>Table1[[#This Row],[Profit (EBIT)]] * (1 - 11%)</f>
        <v>156686.28</v>
      </c>
      <c r="N695" s="9">
        <f>Table1[[#This Row],[Net Sales Actual]]/Table1[[#This Row],[Net Sales Target]]*100%</f>
        <v>0.90653977564563049</v>
      </c>
      <c r="O695" s="9" t="str">
        <f>IF(Table1[[#This Row],[% Achievement]]&gt;=100%, "Achieved",
 IF(Table1[[#This Row],[% Achievement]]&gt;=50%, "Almost Achieve",
 IF(Table1[[#This Row],[% Achievement]]&gt;=0, "Needs Improvement",
 "Bad")))</f>
        <v>Almost Achieve</v>
      </c>
      <c r="P695" s="7">
        <f>Table1[[#This Row],[Net Sales Actual]] - Table1[[#This Row],[Net Sales Target]]</f>
        <v>-6588403</v>
      </c>
      <c r="Q695" s="7" t="str">
        <f>IF(Table1[[#This Row],[Profit]] &gt; 0, "Profit", "Loss")</f>
        <v>Profit</v>
      </c>
      <c r="R695" s="9">
        <f>Table1[[#This Row],[Salary Cost]]/Table1[[#This Row],[Net Sales Actual]]</f>
        <v>0.12009764874352775</v>
      </c>
      <c r="S695" s="9" t="str">
        <f>IF(Table1[[#This Row],[Salary Ratio]] &lt; 0.15, "Efficient",
 IF(Table1[[#This Row],[Salary Ratio]] &lt;= 0.25, "Needs Attention",
 "Too High"))</f>
        <v>Efficient</v>
      </c>
      <c r="T695" s="9">
        <f>Table1[[#This Row],[Profit (EBIT)]]/Table1[[#This Row],[Net Sales Actual]]</f>
        <v>2.7548677945279732E-3</v>
      </c>
      <c r="U695" s="7" t="str">
        <f>IF(Table1[[#This Row],[Profit Ratio]] &gt; 0.15, "Healthy",
 IF(Table1[[#This Row],[Profit Ratio]] &gt;= 0.05, "Moderate",
 "Low"))</f>
        <v>Low</v>
      </c>
      <c r="V695" s="7">
        <f ca="1">DATEDIF(Table1[[#This Row],[Store Open Date]], TODAY(), "d")</f>
        <v>887</v>
      </c>
      <c r="W695" s="7">
        <f ca="1">INT(Table1[[#This Row],[Store Age (Days)]] / 30)</f>
        <v>29</v>
      </c>
      <c r="X695" s="7" t="str">
        <f ca="1">IF(Table1[[#This Row],[Store Age (Months)]] &lt; 12, "&lt;12",
 IF(Table1[[#This Row],[Store Age (Months)]] &lt; 24, "12–24",
 "&gt;24"))</f>
        <v>&gt;24</v>
      </c>
    </row>
    <row r="696" spans="1:24" x14ac:dyDescent="0.2">
      <c r="A696" s="4">
        <v>2</v>
      </c>
      <c r="B696" s="4" t="str">
        <f t="shared" si="10"/>
        <v>February</v>
      </c>
      <c r="C696" s="1" t="s">
        <v>262</v>
      </c>
      <c r="D696" s="1" t="s">
        <v>1182</v>
      </c>
      <c r="E696" s="1" t="s">
        <v>703</v>
      </c>
      <c r="F696" s="1" t="s">
        <v>905</v>
      </c>
      <c r="G696" s="1" t="s">
        <v>925</v>
      </c>
      <c r="H696" s="6">
        <v>45149</v>
      </c>
      <c r="I696" s="7">
        <v>90144922</v>
      </c>
      <c r="J696" s="7">
        <v>59272230</v>
      </c>
      <c r="K696" s="7">
        <v>7658469</v>
      </c>
      <c r="L696" s="7">
        <v>-771659</v>
      </c>
      <c r="M696" s="7">
        <f>Table1[[#This Row],[Profit (EBIT)]] * (1 - 11%)</f>
        <v>-686776.51</v>
      </c>
      <c r="N696" s="9">
        <f>Table1[[#This Row],[Net Sales Actual]]/Table1[[#This Row],[Net Sales Target]]*100%</f>
        <v>0.65752156288958796</v>
      </c>
      <c r="O696" s="9" t="str">
        <f>IF(Table1[[#This Row],[% Achievement]]&gt;=100%, "Achieved",
 IF(Table1[[#This Row],[% Achievement]]&gt;=50%, "Almost Achieve",
 IF(Table1[[#This Row],[% Achievement]]&gt;=0, "Needs Improvement",
 "Bad")))</f>
        <v>Almost Achieve</v>
      </c>
      <c r="P696" s="7">
        <f>Table1[[#This Row],[Net Sales Actual]] - Table1[[#This Row],[Net Sales Target]]</f>
        <v>-30872692</v>
      </c>
      <c r="Q696" s="7" t="str">
        <f>IF(Table1[[#This Row],[Profit]] &gt; 0, "Profit", "Loss")</f>
        <v>Loss</v>
      </c>
      <c r="R696" s="9">
        <f>Table1[[#This Row],[Salary Cost]]/Table1[[#This Row],[Net Sales Actual]]</f>
        <v>0.12920838308260041</v>
      </c>
      <c r="S696" s="9" t="str">
        <f>IF(Table1[[#This Row],[Salary Ratio]] &lt; 0.15, "Efficient",
 IF(Table1[[#This Row],[Salary Ratio]] &lt;= 0.25, "Needs Attention",
 "Too High"))</f>
        <v>Efficient</v>
      </c>
      <c r="T696" s="9">
        <f>Table1[[#This Row],[Profit (EBIT)]]/Table1[[#This Row],[Net Sales Actual]]</f>
        <v>-1.3018896032762729E-2</v>
      </c>
      <c r="U696" s="7" t="str">
        <f>IF(Table1[[#This Row],[Profit Ratio]] &gt; 0.15, "Healthy",
 IF(Table1[[#This Row],[Profit Ratio]] &gt;= 0.05, "Moderate",
 "Low"))</f>
        <v>Low</v>
      </c>
      <c r="V696" s="7">
        <f ca="1">DATEDIF(Table1[[#This Row],[Store Open Date]], TODAY(), "d")</f>
        <v>783</v>
      </c>
      <c r="W696" s="7">
        <f ca="1">INT(Table1[[#This Row],[Store Age (Days)]] / 30)</f>
        <v>26</v>
      </c>
      <c r="X696" s="7" t="str">
        <f ca="1">IF(Table1[[#This Row],[Store Age (Months)]] &lt; 12, "&lt;12",
 IF(Table1[[#This Row],[Store Age (Months)]] &lt; 24, "12–24",
 "&gt;24"))</f>
        <v>&gt;24</v>
      </c>
    </row>
    <row r="697" spans="1:24" x14ac:dyDescent="0.2">
      <c r="A697" s="4">
        <v>2</v>
      </c>
      <c r="B697" s="4" t="str">
        <f t="shared" si="10"/>
        <v>February</v>
      </c>
      <c r="C697" s="1" t="s">
        <v>263</v>
      </c>
      <c r="D697" s="1" t="s">
        <v>1183</v>
      </c>
      <c r="E697" s="1" t="s">
        <v>704</v>
      </c>
      <c r="F697" s="1" t="s">
        <v>905</v>
      </c>
      <c r="G697" s="1" t="s">
        <v>925</v>
      </c>
      <c r="H697" s="6">
        <v>45100</v>
      </c>
      <c r="I697" s="7">
        <v>114540795</v>
      </c>
      <c r="J697" s="7">
        <v>80606449</v>
      </c>
      <c r="K697" s="7">
        <v>12470601</v>
      </c>
      <c r="L697" s="7">
        <v>3315452</v>
      </c>
      <c r="M697" s="7">
        <f>Table1[[#This Row],[Profit (EBIT)]] * (1 - 11%)</f>
        <v>2950752.2800000003</v>
      </c>
      <c r="N697" s="9">
        <f>Table1[[#This Row],[Net Sales Actual]]/Table1[[#This Row],[Net Sales Target]]*100%</f>
        <v>0.70373572140825458</v>
      </c>
      <c r="O697" s="9" t="str">
        <f>IF(Table1[[#This Row],[% Achievement]]&gt;=100%, "Achieved",
 IF(Table1[[#This Row],[% Achievement]]&gt;=50%, "Almost Achieve",
 IF(Table1[[#This Row],[% Achievement]]&gt;=0, "Needs Improvement",
 "Bad")))</f>
        <v>Almost Achieve</v>
      </c>
      <c r="P697" s="7">
        <f>Table1[[#This Row],[Net Sales Actual]] - Table1[[#This Row],[Net Sales Target]]</f>
        <v>-33934346</v>
      </c>
      <c r="Q697" s="7" t="str">
        <f>IF(Table1[[#This Row],[Profit]] &gt; 0, "Profit", "Loss")</f>
        <v>Profit</v>
      </c>
      <c r="R697" s="9">
        <f>Table1[[#This Row],[Salary Cost]]/Table1[[#This Row],[Net Sales Actual]]</f>
        <v>0.15470971807727196</v>
      </c>
      <c r="S697" s="9" t="str">
        <f>IF(Table1[[#This Row],[Salary Ratio]] &lt; 0.15, "Efficient",
 IF(Table1[[#This Row],[Salary Ratio]] &lt;= 0.25, "Needs Attention",
 "Too High"))</f>
        <v>Needs Attention</v>
      </c>
      <c r="T697" s="9">
        <f>Table1[[#This Row],[Profit (EBIT)]]/Table1[[#This Row],[Net Sales Actual]]</f>
        <v>4.113134918026224E-2</v>
      </c>
      <c r="U697" s="7" t="str">
        <f>IF(Table1[[#This Row],[Profit Ratio]] &gt; 0.15, "Healthy",
 IF(Table1[[#This Row],[Profit Ratio]] &gt;= 0.05, "Moderate",
 "Low"))</f>
        <v>Low</v>
      </c>
      <c r="V697" s="7">
        <f ca="1">DATEDIF(Table1[[#This Row],[Store Open Date]], TODAY(), "d")</f>
        <v>832</v>
      </c>
      <c r="W697" s="7">
        <f ca="1">INT(Table1[[#This Row],[Store Age (Days)]] / 30)</f>
        <v>27</v>
      </c>
      <c r="X697" s="7" t="str">
        <f ca="1">IF(Table1[[#This Row],[Store Age (Months)]] &lt; 12, "&lt;12",
 IF(Table1[[#This Row],[Store Age (Months)]] &lt; 24, "12–24",
 "&gt;24"))</f>
        <v>&gt;24</v>
      </c>
    </row>
    <row r="698" spans="1:24" x14ac:dyDescent="0.2">
      <c r="A698" s="4">
        <v>2</v>
      </c>
      <c r="B698" s="4" t="str">
        <f t="shared" si="10"/>
        <v>February</v>
      </c>
      <c r="C698" s="1" t="s">
        <v>264</v>
      </c>
      <c r="D698" s="1" t="s">
        <v>1184</v>
      </c>
      <c r="E698" s="1" t="s">
        <v>705</v>
      </c>
      <c r="F698" s="1" t="s">
        <v>905</v>
      </c>
      <c r="G698" s="1" t="s">
        <v>925</v>
      </c>
      <c r="H698" s="6">
        <v>45159</v>
      </c>
      <c r="I698" s="7">
        <v>274396435</v>
      </c>
      <c r="J698" s="7">
        <v>261346080</v>
      </c>
      <c r="K698" s="7">
        <v>35364260</v>
      </c>
      <c r="L698" s="7">
        <v>-1502784</v>
      </c>
      <c r="M698" s="7">
        <f>Table1[[#This Row],[Profit (EBIT)]] * (1 - 11%)</f>
        <v>-1337477.76</v>
      </c>
      <c r="N698" s="9">
        <f>Table1[[#This Row],[Net Sales Actual]]/Table1[[#This Row],[Net Sales Target]]*100%</f>
        <v>0.95243977932876567</v>
      </c>
      <c r="O698" s="9" t="str">
        <f>IF(Table1[[#This Row],[% Achievement]]&gt;=100%, "Achieved",
 IF(Table1[[#This Row],[% Achievement]]&gt;=50%, "Almost Achieve",
 IF(Table1[[#This Row],[% Achievement]]&gt;=0, "Needs Improvement",
 "Bad")))</f>
        <v>Almost Achieve</v>
      </c>
      <c r="P698" s="7">
        <f>Table1[[#This Row],[Net Sales Actual]] - Table1[[#This Row],[Net Sales Target]]</f>
        <v>-13050355</v>
      </c>
      <c r="Q698" s="7" t="str">
        <f>IF(Table1[[#This Row],[Profit]] &gt; 0, "Profit", "Loss")</f>
        <v>Loss</v>
      </c>
      <c r="R698" s="9">
        <f>Table1[[#This Row],[Salary Cost]]/Table1[[#This Row],[Net Sales Actual]]</f>
        <v>0.13531582337106415</v>
      </c>
      <c r="S698" s="9" t="str">
        <f>IF(Table1[[#This Row],[Salary Ratio]] &lt; 0.15, "Efficient",
 IF(Table1[[#This Row],[Salary Ratio]] &lt;= 0.25, "Needs Attention",
 "Too High"))</f>
        <v>Efficient</v>
      </c>
      <c r="T698" s="9">
        <f>Table1[[#This Row],[Profit (EBIT)]]/Table1[[#This Row],[Net Sales Actual]]</f>
        <v>-5.7501685121888954E-3</v>
      </c>
      <c r="U698" s="7" t="str">
        <f>IF(Table1[[#This Row],[Profit Ratio]] &gt; 0.15, "Healthy",
 IF(Table1[[#This Row],[Profit Ratio]] &gt;= 0.05, "Moderate",
 "Low"))</f>
        <v>Low</v>
      </c>
      <c r="V698" s="7">
        <f ca="1">DATEDIF(Table1[[#This Row],[Store Open Date]], TODAY(), "d")</f>
        <v>773</v>
      </c>
      <c r="W698" s="7">
        <f ca="1">INT(Table1[[#This Row],[Store Age (Days)]] / 30)</f>
        <v>25</v>
      </c>
      <c r="X698" s="7" t="str">
        <f ca="1">IF(Table1[[#This Row],[Store Age (Months)]] &lt; 12, "&lt;12",
 IF(Table1[[#This Row],[Store Age (Months)]] &lt; 24, "12–24",
 "&gt;24"))</f>
        <v>&gt;24</v>
      </c>
    </row>
    <row r="699" spans="1:24" x14ac:dyDescent="0.2">
      <c r="A699" s="4">
        <v>2</v>
      </c>
      <c r="B699" s="4" t="str">
        <f t="shared" si="10"/>
        <v>February</v>
      </c>
      <c r="C699" s="1" t="s">
        <v>265</v>
      </c>
      <c r="D699" s="1" t="s">
        <v>1185</v>
      </c>
      <c r="E699" s="1" t="s">
        <v>706</v>
      </c>
      <c r="F699" s="1" t="s">
        <v>906</v>
      </c>
      <c r="G699" s="1" t="s">
        <v>925</v>
      </c>
      <c r="H699" s="6">
        <v>45100</v>
      </c>
      <c r="I699" s="7">
        <v>117283174</v>
      </c>
      <c r="J699" s="7">
        <v>104434339</v>
      </c>
      <c r="K699" s="7">
        <v>18777484</v>
      </c>
      <c r="L699" s="7">
        <v>110149</v>
      </c>
      <c r="M699" s="7">
        <f>Table1[[#This Row],[Profit (EBIT)]] * (1 - 11%)</f>
        <v>98032.61</v>
      </c>
      <c r="N699" s="9">
        <f>Table1[[#This Row],[Net Sales Actual]]/Table1[[#This Row],[Net Sales Target]]*100%</f>
        <v>0.89044604983149589</v>
      </c>
      <c r="O699" s="9" t="str">
        <f>IF(Table1[[#This Row],[% Achievement]]&gt;=100%, "Achieved",
 IF(Table1[[#This Row],[% Achievement]]&gt;=50%, "Almost Achieve",
 IF(Table1[[#This Row],[% Achievement]]&gt;=0, "Needs Improvement",
 "Bad")))</f>
        <v>Almost Achieve</v>
      </c>
      <c r="P699" s="7">
        <f>Table1[[#This Row],[Net Sales Actual]] - Table1[[#This Row],[Net Sales Target]]</f>
        <v>-12848835</v>
      </c>
      <c r="Q699" s="7" t="str">
        <f>IF(Table1[[#This Row],[Profit]] &gt; 0, "Profit", "Loss")</f>
        <v>Profit</v>
      </c>
      <c r="R699" s="9">
        <f>Table1[[#This Row],[Salary Cost]]/Table1[[#This Row],[Net Sales Actual]]</f>
        <v>0.17980181786758856</v>
      </c>
      <c r="S699" s="9" t="str">
        <f>IF(Table1[[#This Row],[Salary Ratio]] &lt; 0.15, "Efficient",
 IF(Table1[[#This Row],[Salary Ratio]] &lt;= 0.25, "Needs Attention",
 "Too High"))</f>
        <v>Needs Attention</v>
      </c>
      <c r="T699" s="9">
        <f>Table1[[#This Row],[Profit (EBIT)]]/Table1[[#This Row],[Net Sales Actual]]</f>
        <v>1.0547201337674959E-3</v>
      </c>
      <c r="U699" s="7" t="str">
        <f>IF(Table1[[#This Row],[Profit Ratio]] &gt; 0.15, "Healthy",
 IF(Table1[[#This Row],[Profit Ratio]] &gt;= 0.05, "Moderate",
 "Low"))</f>
        <v>Low</v>
      </c>
      <c r="V699" s="7">
        <f ca="1">DATEDIF(Table1[[#This Row],[Store Open Date]], TODAY(), "d")</f>
        <v>832</v>
      </c>
      <c r="W699" s="7">
        <f ca="1">INT(Table1[[#This Row],[Store Age (Days)]] / 30)</f>
        <v>27</v>
      </c>
      <c r="X699" s="7" t="str">
        <f ca="1">IF(Table1[[#This Row],[Store Age (Months)]] &lt; 12, "&lt;12",
 IF(Table1[[#This Row],[Store Age (Months)]] &lt; 24, "12–24",
 "&gt;24"))</f>
        <v>&gt;24</v>
      </c>
    </row>
    <row r="700" spans="1:24" x14ac:dyDescent="0.2">
      <c r="A700" s="4">
        <v>2</v>
      </c>
      <c r="B700" s="4" t="str">
        <f t="shared" si="10"/>
        <v>February</v>
      </c>
      <c r="C700" s="1" t="s">
        <v>266</v>
      </c>
      <c r="D700" s="1" t="s">
        <v>1186</v>
      </c>
      <c r="E700" s="1" t="s">
        <v>707</v>
      </c>
      <c r="F700" s="1" t="s">
        <v>905</v>
      </c>
      <c r="G700" s="1" t="s">
        <v>925</v>
      </c>
      <c r="H700" s="6">
        <v>45114</v>
      </c>
      <c r="I700" s="7">
        <v>165202026</v>
      </c>
      <c r="J700" s="7">
        <v>122622183</v>
      </c>
      <c r="K700" s="7">
        <v>15553540</v>
      </c>
      <c r="L700" s="7">
        <v>250603</v>
      </c>
      <c r="M700" s="7">
        <f>Table1[[#This Row],[Profit (EBIT)]] * (1 - 11%)</f>
        <v>223036.67</v>
      </c>
      <c r="N700" s="9">
        <f>Table1[[#This Row],[Net Sales Actual]]/Table1[[#This Row],[Net Sales Target]]*100%</f>
        <v>0.74225592729716283</v>
      </c>
      <c r="O700" s="9" t="str">
        <f>IF(Table1[[#This Row],[% Achievement]]&gt;=100%, "Achieved",
 IF(Table1[[#This Row],[% Achievement]]&gt;=50%, "Almost Achieve",
 IF(Table1[[#This Row],[% Achievement]]&gt;=0, "Needs Improvement",
 "Bad")))</f>
        <v>Almost Achieve</v>
      </c>
      <c r="P700" s="7">
        <f>Table1[[#This Row],[Net Sales Actual]] - Table1[[#This Row],[Net Sales Target]]</f>
        <v>-42579843</v>
      </c>
      <c r="Q700" s="7" t="str">
        <f>IF(Table1[[#This Row],[Profit]] &gt; 0, "Profit", "Loss")</f>
        <v>Profit</v>
      </c>
      <c r="R700" s="9">
        <f>Table1[[#This Row],[Salary Cost]]/Table1[[#This Row],[Net Sales Actual]]</f>
        <v>0.12684116054270539</v>
      </c>
      <c r="S700" s="9" t="str">
        <f>IF(Table1[[#This Row],[Salary Ratio]] &lt; 0.15, "Efficient",
 IF(Table1[[#This Row],[Salary Ratio]] &lt;= 0.25, "Needs Attention",
 "Too High"))</f>
        <v>Efficient</v>
      </c>
      <c r="T700" s="9">
        <f>Table1[[#This Row],[Profit (EBIT)]]/Table1[[#This Row],[Net Sales Actual]]</f>
        <v>2.0437003637425047E-3</v>
      </c>
      <c r="U700" s="7" t="str">
        <f>IF(Table1[[#This Row],[Profit Ratio]] &gt; 0.15, "Healthy",
 IF(Table1[[#This Row],[Profit Ratio]] &gt;= 0.05, "Moderate",
 "Low"))</f>
        <v>Low</v>
      </c>
      <c r="V700" s="7">
        <f ca="1">DATEDIF(Table1[[#This Row],[Store Open Date]], TODAY(), "d")</f>
        <v>818</v>
      </c>
      <c r="W700" s="7">
        <f ca="1">INT(Table1[[#This Row],[Store Age (Days)]] / 30)</f>
        <v>27</v>
      </c>
      <c r="X700" s="7" t="str">
        <f ca="1">IF(Table1[[#This Row],[Store Age (Months)]] &lt; 12, "&lt;12",
 IF(Table1[[#This Row],[Store Age (Months)]] &lt; 24, "12–24",
 "&gt;24"))</f>
        <v>&gt;24</v>
      </c>
    </row>
    <row r="701" spans="1:24" x14ac:dyDescent="0.2">
      <c r="A701" s="4">
        <v>2</v>
      </c>
      <c r="B701" s="4" t="str">
        <f t="shared" si="10"/>
        <v>February</v>
      </c>
      <c r="C701" s="1" t="s">
        <v>267</v>
      </c>
      <c r="D701" s="1" t="s">
        <v>1187</v>
      </c>
      <c r="E701" s="1" t="s">
        <v>708</v>
      </c>
      <c r="F701" s="1" t="s">
        <v>907</v>
      </c>
      <c r="G701" s="1" t="s">
        <v>925</v>
      </c>
      <c r="H701" s="6">
        <v>45253</v>
      </c>
      <c r="I701" s="7">
        <v>108424425</v>
      </c>
      <c r="J701" s="7">
        <v>120610111</v>
      </c>
      <c r="K701" s="7">
        <v>12927615</v>
      </c>
      <c r="L701" s="7">
        <v>16622053</v>
      </c>
      <c r="M701" s="7">
        <f>Table1[[#This Row],[Profit (EBIT)]] * (1 - 11%)</f>
        <v>14793627.17</v>
      </c>
      <c r="N701" s="9">
        <f>Table1[[#This Row],[Net Sales Actual]]/Table1[[#This Row],[Net Sales Target]]*100%</f>
        <v>1.1123887537333033</v>
      </c>
      <c r="O701" s="9" t="str">
        <f>IF(Table1[[#This Row],[% Achievement]]&gt;=100%, "Achieved",
 IF(Table1[[#This Row],[% Achievement]]&gt;=50%, "Almost Achieve",
 IF(Table1[[#This Row],[% Achievement]]&gt;=0, "Needs Improvement",
 "Bad")))</f>
        <v>Achieved</v>
      </c>
      <c r="P701" s="7">
        <f>Table1[[#This Row],[Net Sales Actual]] - Table1[[#This Row],[Net Sales Target]]</f>
        <v>12185686</v>
      </c>
      <c r="Q701" s="7" t="str">
        <f>IF(Table1[[#This Row],[Profit]] &gt; 0, "Profit", "Loss")</f>
        <v>Profit</v>
      </c>
      <c r="R701" s="9">
        <f>Table1[[#This Row],[Salary Cost]]/Table1[[#This Row],[Net Sales Actual]]</f>
        <v>0.10718516791680922</v>
      </c>
      <c r="S701" s="9" t="str">
        <f>IF(Table1[[#This Row],[Salary Ratio]] &lt; 0.15, "Efficient",
 IF(Table1[[#This Row],[Salary Ratio]] &lt;= 0.25, "Needs Attention",
 "Too High"))</f>
        <v>Efficient</v>
      </c>
      <c r="T701" s="9">
        <f>Table1[[#This Row],[Profit (EBIT)]]/Table1[[#This Row],[Net Sales Actual]]</f>
        <v>0.137816414081569</v>
      </c>
      <c r="U701" s="7" t="str">
        <f>IF(Table1[[#This Row],[Profit Ratio]] &gt; 0.15, "Healthy",
 IF(Table1[[#This Row],[Profit Ratio]] &gt;= 0.05, "Moderate",
 "Low"))</f>
        <v>Moderate</v>
      </c>
      <c r="V701" s="7">
        <f ca="1">DATEDIF(Table1[[#This Row],[Store Open Date]], TODAY(), "d")</f>
        <v>679</v>
      </c>
      <c r="W701" s="7">
        <f ca="1">INT(Table1[[#This Row],[Store Age (Days)]] / 30)</f>
        <v>22</v>
      </c>
      <c r="X701" s="7" t="str">
        <f ca="1">IF(Table1[[#This Row],[Store Age (Months)]] &lt; 12, "&lt;12",
 IF(Table1[[#This Row],[Store Age (Months)]] &lt; 24, "12–24",
 "&gt;24"))</f>
        <v>12–24</v>
      </c>
    </row>
    <row r="702" spans="1:24" x14ac:dyDescent="0.2">
      <c r="A702" s="4">
        <v>2</v>
      </c>
      <c r="B702" s="4" t="str">
        <f t="shared" si="10"/>
        <v>February</v>
      </c>
      <c r="C702" s="1" t="s">
        <v>268</v>
      </c>
      <c r="D702" s="1" t="s">
        <v>1188</v>
      </c>
      <c r="E702" s="1" t="s">
        <v>709</v>
      </c>
      <c r="F702" s="1" t="s">
        <v>907</v>
      </c>
      <c r="G702" s="1" t="s">
        <v>925</v>
      </c>
      <c r="H702" s="6">
        <v>45212</v>
      </c>
      <c r="I702" s="7">
        <v>108459095</v>
      </c>
      <c r="J702" s="7">
        <v>100660592</v>
      </c>
      <c r="K702" s="7">
        <v>13360573</v>
      </c>
      <c r="L702" s="7">
        <v>-6937763</v>
      </c>
      <c r="M702" s="7">
        <f>Table1[[#This Row],[Profit (EBIT)]] * (1 - 11%)</f>
        <v>-6174609.0700000003</v>
      </c>
      <c r="N702" s="9">
        <f>Table1[[#This Row],[Net Sales Actual]]/Table1[[#This Row],[Net Sales Target]]*100%</f>
        <v>0.92809728865983987</v>
      </c>
      <c r="O702" s="9" t="str">
        <f>IF(Table1[[#This Row],[% Achievement]]&gt;=100%, "Achieved",
 IF(Table1[[#This Row],[% Achievement]]&gt;=50%, "Almost Achieve",
 IF(Table1[[#This Row],[% Achievement]]&gt;=0, "Needs Improvement",
 "Bad")))</f>
        <v>Almost Achieve</v>
      </c>
      <c r="P702" s="7">
        <f>Table1[[#This Row],[Net Sales Actual]] - Table1[[#This Row],[Net Sales Target]]</f>
        <v>-7798503</v>
      </c>
      <c r="Q702" s="7" t="str">
        <f>IF(Table1[[#This Row],[Profit]] &gt; 0, "Profit", "Loss")</f>
        <v>Loss</v>
      </c>
      <c r="R702" s="9">
        <f>Table1[[#This Row],[Salary Cost]]/Table1[[#This Row],[Net Sales Actual]]</f>
        <v>0.13272893328503374</v>
      </c>
      <c r="S702" s="9" t="str">
        <f>IF(Table1[[#This Row],[Salary Ratio]] &lt; 0.15, "Efficient",
 IF(Table1[[#This Row],[Salary Ratio]] &lt;= 0.25, "Needs Attention",
 "Too High"))</f>
        <v>Efficient</v>
      </c>
      <c r="T702" s="9">
        <f>Table1[[#This Row],[Profit (EBIT)]]/Table1[[#This Row],[Net Sales Actual]]</f>
        <v>-6.8922334571606736E-2</v>
      </c>
      <c r="U702" s="7" t="str">
        <f>IF(Table1[[#This Row],[Profit Ratio]] &gt; 0.15, "Healthy",
 IF(Table1[[#This Row],[Profit Ratio]] &gt;= 0.05, "Moderate",
 "Low"))</f>
        <v>Low</v>
      </c>
      <c r="V702" s="7">
        <f ca="1">DATEDIF(Table1[[#This Row],[Store Open Date]], TODAY(), "d")</f>
        <v>720</v>
      </c>
      <c r="W702" s="7">
        <f ca="1">INT(Table1[[#This Row],[Store Age (Days)]] / 30)</f>
        <v>24</v>
      </c>
      <c r="X702" s="7" t="str">
        <f ca="1">IF(Table1[[#This Row],[Store Age (Months)]] &lt; 12, "&lt;12",
 IF(Table1[[#This Row],[Store Age (Months)]] &lt; 24, "12–24",
 "&gt;24"))</f>
        <v>&gt;24</v>
      </c>
    </row>
    <row r="703" spans="1:24" x14ac:dyDescent="0.2">
      <c r="A703" s="4">
        <v>2</v>
      </c>
      <c r="B703" s="4" t="str">
        <f t="shared" si="10"/>
        <v>February</v>
      </c>
      <c r="C703" s="1" t="s">
        <v>269</v>
      </c>
      <c r="D703" s="1" t="s">
        <v>1189</v>
      </c>
      <c r="E703" s="1" t="s">
        <v>710</v>
      </c>
      <c r="F703" s="1" t="s">
        <v>907</v>
      </c>
      <c r="G703" s="1" t="s">
        <v>925</v>
      </c>
      <c r="H703" s="6">
        <v>45311</v>
      </c>
      <c r="I703" s="7">
        <v>189250041</v>
      </c>
      <c r="J703" s="7">
        <v>162004853</v>
      </c>
      <c r="K703" s="7">
        <v>24813185</v>
      </c>
      <c r="L703" s="7">
        <v>9295374</v>
      </c>
      <c r="M703" s="7">
        <f>Table1[[#This Row],[Profit (EBIT)]] * (1 - 11%)</f>
        <v>8272882.8600000003</v>
      </c>
      <c r="N703" s="9">
        <f>Table1[[#This Row],[Net Sales Actual]]/Table1[[#This Row],[Net Sales Target]]*100%</f>
        <v>0.85603602590500893</v>
      </c>
      <c r="O703" s="9" t="str">
        <f>IF(Table1[[#This Row],[% Achievement]]&gt;=100%, "Achieved",
 IF(Table1[[#This Row],[% Achievement]]&gt;=50%, "Almost Achieve",
 IF(Table1[[#This Row],[% Achievement]]&gt;=0, "Needs Improvement",
 "Bad")))</f>
        <v>Almost Achieve</v>
      </c>
      <c r="P703" s="7">
        <f>Table1[[#This Row],[Net Sales Actual]] - Table1[[#This Row],[Net Sales Target]]</f>
        <v>-27245188</v>
      </c>
      <c r="Q703" s="7" t="str">
        <f>IF(Table1[[#This Row],[Profit]] &gt; 0, "Profit", "Loss")</f>
        <v>Profit</v>
      </c>
      <c r="R703" s="9">
        <f>Table1[[#This Row],[Salary Cost]]/Table1[[#This Row],[Net Sales Actual]]</f>
        <v>0.15316322036352825</v>
      </c>
      <c r="S703" s="9" t="str">
        <f>IF(Table1[[#This Row],[Salary Ratio]] &lt; 0.15, "Efficient",
 IF(Table1[[#This Row],[Salary Ratio]] &lt;= 0.25, "Needs Attention",
 "Too High"))</f>
        <v>Needs Attention</v>
      </c>
      <c r="T703" s="9">
        <f>Table1[[#This Row],[Profit (EBIT)]]/Table1[[#This Row],[Net Sales Actual]]</f>
        <v>5.737713301712017E-2</v>
      </c>
      <c r="U703" s="7" t="str">
        <f>IF(Table1[[#This Row],[Profit Ratio]] &gt; 0.15, "Healthy",
 IF(Table1[[#This Row],[Profit Ratio]] &gt;= 0.05, "Moderate",
 "Low"))</f>
        <v>Moderate</v>
      </c>
      <c r="V703" s="7">
        <f ca="1">DATEDIF(Table1[[#This Row],[Store Open Date]], TODAY(), "d")</f>
        <v>621</v>
      </c>
      <c r="W703" s="7">
        <f ca="1">INT(Table1[[#This Row],[Store Age (Days)]] / 30)</f>
        <v>20</v>
      </c>
      <c r="X703" s="7" t="str">
        <f ca="1">IF(Table1[[#This Row],[Store Age (Months)]] &lt; 12, "&lt;12",
 IF(Table1[[#This Row],[Store Age (Months)]] &lt; 24, "12–24",
 "&gt;24"))</f>
        <v>12–24</v>
      </c>
    </row>
    <row r="704" spans="1:24" x14ac:dyDescent="0.2">
      <c r="A704" s="4">
        <v>2</v>
      </c>
      <c r="B704" s="4" t="str">
        <f t="shared" si="10"/>
        <v>February</v>
      </c>
      <c r="C704" s="1" t="s">
        <v>270</v>
      </c>
      <c r="D704" s="1" t="s">
        <v>1190</v>
      </c>
      <c r="E704" s="1" t="s">
        <v>711</v>
      </c>
      <c r="F704" s="1" t="s">
        <v>907</v>
      </c>
      <c r="G704" s="1" t="s">
        <v>925</v>
      </c>
      <c r="H704" s="6">
        <v>45233</v>
      </c>
      <c r="I704" s="7">
        <v>105225375</v>
      </c>
      <c r="J704" s="7">
        <v>99732253</v>
      </c>
      <c r="K704" s="7">
        <v>14526755</v>
      </c>
      <c r="L704" s="7">
        <v>-6049767</v>
      </c>
      <c r="M704" s="7">
        <f>Table1[[#This Row],[Profit (EBIT)]] * (1 - 11%)</f>
        <v>-5384292.6299999999</v>
      </c>
      <c r="N704" s="9">
        <f>Table1[[#This Row],[Net Sales Actual]]/Table1[[#This Row],[Net Sales Target]]*100%</f>
        <v>0.94779660324327664</v>
      </c>
      <c r="O704" s="9" t="str">
        <f>IF(Table1[[#This Row],[% Achievement]]&gt;=100%, "Achieved",
 IF(Table1[[#This Row],[% Achievement]]&gt;=50%, "Almost Achieve",
 IF(Table1[[#This Row],[% Achievement]]&gt;=0, "Needs Improvement",
 "Bad")))</f>
        <v>Almost Achieve</v>
      </c>
      <c r="P704" s="7">
        <f>Table1[[#This Row],[Net Sales Actual]] - Table1[[#This Row],[Net Sales Target]]</f>
        <v>-5493122</v>
      </c>
      <c r="Q704" s="7" t="str">
        <f>IF(Table1[[#This Row],[Profit]] &gt; 0, "Profit", "Loss")</f>
        <v>Loss</v>
      </c>
      <c r="R704" s="9">
        <f>Table1[[#This Row],[Salary Cost]]/Table1[[#This Row],[Net Sales Actual]]</f>
        <v>0.14565754370353992</v>
      </c>
      <c r="S704" s="9" t="str">
        <f>IF(Table1[[#This Row],[Salary Ratio]] &lt; 0.15, "Efficient",
 IF(Table1[[#This Row],[Salary Ratio]] &lt;= 0.25, "Needs Attention",
 "Too High"))</f>
        <v>Efficient</v>
      </c>
      <c r="T704" s="9">
        <f>Table1[[#This Row],[Profit (EBIT)]]/Table1[[#This Row],[Net Sales Actual]]</f>
        <v>-6.0660085559282415E-2</v>
      </c>
      <c r="U704" s="7" t="str">
        <f>IF(Table1[[#This Row],[Profit Ratio]] &gt; 0.15, "Healthy",
 IF(Table1[[#This Row],[Profit Ratio]] &gt;= 0.05, "Moderate",
 "Low"))</f>
        <v>Low</v>
      </c>
      <c r="V704" s="7">
        <f ca="1">DATEDIF(Table1[[#This Row],[Store Open Date]], TODAY(), "d")</f>
        <v>699</v>
      </c>
      <c r="W704" s="7">
        <f ca="1">INT(Table1[[#This Row],[Store Age (Days)]] / 30)</f>
        <v>23</v>
      </c>
      <c r="X704" s="7" t="str">
        <f ca="1">IF(Table1[[#This Row],[Store Age (Months)]] &lt; 12, "&lt;12",
 IF(Table1[[#This Row],[Store Age (Months)]] &lt; 24, "12–24",
 "&gt;24"))</f>
        <v>12–24</v>
      </c>
    </row>
    <row r="705" spans="1:24" x14ac:dyDescent="0.2">
      <c r="A705" s="4">
        <v>2</v>
      </c>
      <c r="B705" s="4" t="str">
        <f t="shared" si="10"/>
        <v>February</v>
      </c>
      <c r="C705" s="1" t="s">
        <v>271</v>
      </c>
      <c r="D705" s="1" t="s">
        <v>1191</v>
      </c>
      <c r="E705" s="1" t="s">
        <v>712</v>
      </c>
      <c r="F705" s="1" t="s">
        <v>907</v>
      </c>
      <c r="G705" s="1" t="s">
        <v>925</v>
      </c>
      <c r="H705" s="6">
        <v>45268</v>
      </c>
      <c r="I705" s="7">
        <v>100275875</v>
      </c>
      <c r="J705" s="7">
        <v>84895450</v>
      </c>
      <c r="K705" s="7">
        <v>9957158</v>
      </c>
      <c r="L705" s="7">
        <v>6239253</v>
      </c>
      <c r="M705" s="7">
        <f>Table1[[#This Row],[Profit (EBIT)]] * (1 - 11%)</f>
        <v>5552935.1699999999</v>
      </c>
      <c r="N705" s="9">
        <f>Table1[[#This Row],[Net Sales Actual]]/Table1[[#This Row],[Net Sales Target]]*100%</f>
        <v>0.846618890136835</v>
      </c>
      <c r="O705" s="9" t="str">
        <f>IF(Table1[[#This Row],[% Achievement]]&gt;=100%, "Achieved",
 IF(Table1[[#This Row],[% Achievement]]&gt;=50%, "Almost Achieve",
 IF(Table1[[#This Row],[% Achievement]]&gt;=0, "Needs Improvement",
 "Bad")))</f>
        <v>Almost Achieve</v>
      </c>
      <c r="P705" s="7">
        <f>Table1[[#This Row],[Net Sales Actual]] - Table1[[#This Row],[Net Sales Target]]</f>
        <v>-15380425</v>
      </c>
      <c r="Q705" s="7" t="str">
        <f>IF(Table1[[#This Row],[Profit]] &gt; 0, "Profit", "Loss")</f>
        <v>Profit</v>
      </c>
      <c r="R705" s="9">
        <f>Table1[[#This Row],[Salary Cost]]/Table1[[#This Row],[Net Sales Actual]]</f>
        <v>0.11728729867148358</v>
      </c>
      <c r="S705" s="9" t="str">
        <f>IF(Table1[[#This Row],[Salary Ratio]] &lt; 0.15, "Efficient",
 IF(Table1[[#This Row],[Salary Ratio]] &lt;= 0.25, "Needs Attention",
 "Too High"))</f>
        <v>Efficient</v>
      </c>
      <c r="T705" s="9">
        <f>Table1[[#This Row],[Profit (EBIT)]]/Table1[[#This Row],[Net Sales Actual]]</f>
        <v>7.3493373319771557E-2</v>
      </c>
      <c r="U705" s="7" t="str">
        <f>IF(Table1[[#This Row],[Profit Ratio]] &gt; 0.15, "Healthy",
 IF(Table1[[#This Row],[Profit Ratio]] &gt;= 0.05, "Moderate",
 "Low"))</f>
        <v>Moderate</v>
      </c>
      <c r="V705" s="7">
        <f ca="1">DATEDIF(Table1[[#This Row],[Store Open Date]], TODAY(), "d")</f>
        <v>664</v>
      </c>
      <c r="W705" s="7">
        <f ca="1">INT(Table1[[#This Row],[Store Age (Days)]] / 30)</f>
        <v>22</v>
      </c>
      <c r="X705" s="7" t="str">
        <f ca="1">IF(Table1[[#This Row],[Store Age (Months)]] &lt; 12, "&lt;12",
 IF(Table1[[#This Row],[Store Age (Months)]] &lt; 24, "12–24",
 "&gt;24"))</f>
        <v>12–24</v>
      </c>
    </row>
    <row r="706" spans="1:24" x14ac:dyDescent="0.2">
      <c r="A706" s="4">
        <v>2</v>
      </c>
      <c r="B706" s="4" t="str">
        <f t="shared" si="10"/>
        <v>February</v>
      </c>
      <c r="C706" s="1" t="s">
        <v>272</v>
      </c>
      <c r="D706" s="1" t="s">
        <v>1192</v>
      </c>
      <c r="E706" s="1" t="s">
        <v>713</v>
      </c>
      <c r="F706" s="1" t="s">
        <v>907</v>
      </c>
      <c r="G706" s="1" t="s">
        <v>925</v>
      </c>
      <c r="H706" s="6">
        <v>45311</v>
      </c>
      <c r="I706" s="7">
        <v>91717432</v>
      </c>
      <c r="J706" s="7">
        <v>86745930</v>
      </c>
      <c r="K706" s="7">
        <v>15516483</v>
      </c>
      <c r="L706" s="7">
        <v>713884</v>
      </c>
      <c r="M706" s="7">
        <f>Table1[[#This Row],[Profit (EBIT)]] * (1 - 11%)</f>
        <v>635356.76</v>
      </c>
      <c r="N706" s="9">
        <f>Table1[[#This Row],[Net Sales Actual]]/Table1[[#This Row],[Net Sales Target]]*100%</f>
        <v>0.94579545140339294</v>
      </c>
      <c r="O706" s="9" t="str">
        <f>IF(Table1[[#This Row],[% Achievement]]&gt;=100%, "Achieved",
 IF(Table1[[#This Row],[% Achievement]]&gt;=50%, "Almost Achieve",
 IF(Table1[[#This Row],[% Achievement]]&gt;=0, "Needs Improvement",
 "Bad")))</f>
        <v>Almost Achieve</v>
      </c>
      <c r="P706" s="7">
        <f>Table1[[#This Row],[Net Sales Actual]] - Table1[[#This Row],[Net Sales Target]]</f>
        <v>-4971502</v>
      </c>
      <c r="Q706" s="7" t="str">
        <f>IF(Table1[[#This Row],[Profit]] &gt; 0, "Profit", "Loss")</f>
        <v>Profit</v>
      </c>
      <c r="R706" s="9">
        <f>Table1[[#This Row],[Salary Cost]]/Table1[[#This Row],[Net Sales Actual]]</f>
        <v>0.17887274941890646</v>
      </c>
      <c r="S706" s="9" t="str">
        <f>IF(Table1[[#This Row],[Salary Ratio]] &lt; 0.15, "Efficient",
 IF(Table1[[#This Row],[Salary Ratio]] &lt;= 0.25, "Needs Attention",
 "Too High"))</f>
        <v>Needs Attention</v>
      </c>
      <c r="T706" s="9">
        <f>Table1[[#This Row],[Profit (EBIT)]]/Table1[[#This Row],[Net Sales Actual]]</f>
        <v>8.2295964778981556E-3</v>
      </c>
      <c r="U706" s="7" t="str">
        <f>IF(Table1[[#This Row],[Profit Ratio]] &gt; 0.15, "Healthy",
 IF(Table1[[#This Row],[Profit Ratio]] &gt;= 0.05, "Moderate",
 "Low"))</f>
        <v>Low</v>
      </c>
      <c r="V706" s="7">
        <f ca="1">DATEDIF(Table1[[#This Row],[Store Open Date]], TODAY(), "d")</f>
        <v>621</v>
      </c>
      <c r="W706" s="7">
        <f ca="1">INT(Table1[[#This Row],[Store Age (Days)]] / 30)</f>
        <v>20</v>
      </c>
      <c r="X706" s="7" t="str">
        <f ca="1">IF(Table1[[#This Row],[Store Age (Months)]] &lt; 12, "&lt;12",
 IF(Table1[[#This Row],[Store Age (Months)]] &lt; 24, "12–24",
 "&gt;24"))</f>
        <v>12–24</v>
      </c>
    </row>
    <row r="707" spans="1:24" x14ac:dyDescent="0.2">
      <c r="A707" s="4">
        <v>2</v>
      </c>
      <c r="B707" s="4" t="str">
        <f t="shared" ref="B707:B770" si="11">TEXT(DATE(2024, A707, 1), "mmmm")</f>
        <v>February</v>
      </c>
      <c r="C707" s="1" t="s">
        <v>273</v>
      </c>
      <c r="D707" s="1" t="s">
        <v>1193</v>
      </c>
      <c r="E707" s="1" t="s">
        <v>714</v>
      </c>
      <c r="F707" s="1" t="s">
        <v>907</v>
      </c>
      <c r="G707" s="1" t="s">
        <v>925</v>
      </c>
      <c r="H707" s="6">
        <v>45257</v>
      </c>
      <c r="I707" s="7">
        <v>127582704</v>
      </c>
      <c r="J707" s="7">
        <v>123022560</v>
      </c>
      <c r="K707" s="7">
        <v>13517870</v>
      </c>
      <c r="L707" s="7">
        <v>5331288</v>
      </c>
      <c r="M707" s="7">
        <f>Table1[[#This Row],[Profit (EBIT)]] * (1 - 11%)</f>
        <v>4744846.32</v>
      </c>
      <c r="N707" s="9">
        <f>Table1[[#This Row],[Net Sales Actual]]/Table1[[#This Row],[Net Sales Target]]*100%</f>
        <v>0.96425734949151098</v>
      </c>
      <c r="O707" s="9" t="str">
        <f>IF(Table1[[#This Row],[% Achievement]]&gt;=100%, "Achieved",
 IF(Table1[[#This Row],[% Achievement]]&gt;=50%, "Almost Achieve",
 IF(Table1[[#This Row],[% Achievement]]&gt;=0, "Needs Improvement",
 "Bad")))</f>
        <v>Almost Achieve</v>
      </c>
      <c r="P707" s="7">
        <f>Table1[[#This Row],[Net Sales Actual]] - Table1[[#This Row],[Net Sales Target]]</f>
        <v>-4560144</v>
      </c>
      <c r="Q707" s="7" t="str">
        <f>IF(Table1[[#This Row],[Profit]] &gt; 0, "Profit", "Loss")</f>
        <v>Profit</v>
      </c>
      <c r="R707" s="9">
        <f>Table1[[#This Row],[Salary Cost]]/Table1[[#This Row],[Net Sales Actual]]</f>
        <v>0.10988122828853504</v>
      </c>
      <c r="S707" s="9" t="str">
        <f>IF(Table1[[#This Row],[Salary Ratio]] &lt; 0.15, "Efficient",
 IF(Table1[[#This Row],[Salary Ratio]] &lt;= 0.25, "Needs Attention",
 "Too High"))</f>
        <v>Efficient</v>
      </c>
      <c r="T707" s="9">
        <f>Table1[[#This Row],[Profit (EBIT)]]/Table1[[#This Row],[Net Sales Actual]]</f>
        <v>4.3335856447792989E-2</v>
      </c>
      <c r="U707" s="7" t="str">
        <f>IF(Table1[[#This Row],[Profit Ratio]] &gt; 0.15, "Healthy",
 IF(Table1[[#This Row],[Profit Ratio]] &gt;= 0.05, "Moderate",
 "Low"))</f>
        <v>Low</v>
      </c>
      <c r="V707" s="7">
        <f ca="1">DATEDIF(Table1[[#This Row],[Store Open Date]], TODAY(), "d")</f>
        <v>675</v>
      </c>
      <c r="W707" s="7">
        <f ca="1">INT(Table1[[#This Row],[Store Age (Days)]] / 30)</f>
        <v>22</v>
      </c>
      <c r="X707" s="7" t="str">
        <f ca="1">IF(Table1[[#This Row],[Store Age (Months)]] &lt; 12, "&lt;12",
 IF(Table1[[#This Row],[Store Age (Months)]] &lt; 24, "12–24",
 "&gt;24"))</f>
        <v>12–24</v>
      </c>
    </row>
    <row r="708" spans="1:24" x14ac:dyDescent="0.2">
      <c r="A708" s="4">
        <v>2</v>
      </c>
      <c r="B708" s="4" t="str">
        <f t="shared" si="11"/>
        <v>February</v>
      </c>
      <c r="C708" s="1" t="s">
        <v>274</v>
      </c>
      <c r="D708" s="1" t="s">
        <v>1194</v>
      </c>
      <c r="E708" s="1" t="s">
        <v>715</v>
      </c>
      <c r="F708" s="1" t="s">
        <v>907</v>
      </c>
      <c r="G708" s="1" t="s">
        <v>925</v>
      </c>
      <c r="H708" s="6">
        <v>45249</v>
      </c>
      <c r="I708" s="7">
        <v>130943458</v>
      </c>
      <c r="J708" s="7">
        <v>117945409</v>
      </c>
      <c r="K708" s="7">
        <v>21186372</v>
      </c>
      <c r="L708" s="7">
        <v>5813894</v>
      </c>
      <c r="M708" s="7">
        <f>Table1[[#This Row],[Profit (EBIT)]] * (1 - 11%)</f>
        <v>5174365.66</v>
      </c>
      <c r="N708" s="9">
        <f>Table1[[#This Row],[Net Sales Actual]]/Table1[[#This Row],[Net Sales Target]]*100%</f>
        <v>0.90073540749168235</v>
      </c>
      <c r="O708" s="9" t="str">
        <f>IF(Table1[[#This Row],[% Achievement]]&gt;=100%, "Achieved",
 IF(Table1[[#This Row],[% Achievement]]&gt;=50%, "Almost Achieve",
 IF(Table1[[#This Row],[% Achievement]]&gt;=0, "Needs Improvement",
 "Bad")))</f>
        <v>Almost Achieve</v>
      </c>
      <c r="P708" s="7">
        <f>Table1[[#This Row],[Net Sales Actual]] - Table1[[#This Row],[Net Sales Target]]</f>
        <v>-12998049</v>
      </c>
      <c r="Q708" s="7" t="str">
        <f>IF(Table1[[#This Row],[Profit]] &gt; 0, "Profit", "Loss")</f>
        <v>Profit</v>
      </c>
      <c r="R708" s="9">
        <f>Table1[[#This Row],[Salary Cost]]/Table1[[#This Row],[Net Sales Actual]]</f>
        <v>0.1796286280206125</v>
      </c>
      <c r="S708" s="9" t="str">
        <f>IF(Table1[[#This Row],[Salary Ratio]] &lt; 0.15, "Efficient",
 IF(Table1[[#This Row],[Salary Ratio]] &lt;= 0.25, "Needs Attention",
 "Too High"))</f>
        <v>Needs Attention</v>
      </c>
      <c r="T708" s="9">
        <f>Table1[[#This Row],[Profit (EBIT)]]/Table1[[#This Row],[Net Sales Actual]]</f>
        <v>4.9293092874857045E-2</v>
      </c>
      <c r="U708" s="7" t="str">
        <f>IF(Table1[[#This Row],[Profit Ratio]] &gt; 0.15, "Healthy",
 IF(Table1[[#This Row],[Profit Ratio]] &gt;= 0.05, "Moderate",
 "Low"))</f>
        <v>Low</v>
      </c>
      <c r="V708" s="7">
        <f ca="1">DATEDIF(Table1[[#This Row],[Store Open Date]], TODAY(), "d")</f>
        <v>683</v>
      </c>
      <c r="W708" s="7">
        <f ca="1">INT(Table1[[#This Row],[Store Age (Days)]] / 30)</f>
        <v>22</v>
      </c>
      <c r="X708" s="7" t="str">
        <f ca="1">IF(Table1[[#This Row],[Store Age (Months)]] &lt; 12, "&lt;12",
 IF(Table1[[#This Row],[Store Age (Months)]] &lt; 24, "12–24",
 "&gt;24"))</f>
        <v>12–24</v>
      </c>
    </row>
    <row r="709" spans="1:24" x14ac:dyDescent="0.2">
      <c r="A709" s="4">
        <v>2</v>
      </c>
      <c r="B709" s="4" t="str">
        <f t="shared" si="11"/>
        <v>February</v>
      </c>
      <c r="C709" s="1" t="s">
        <v>275</v>
      </c>
      <c r="D709" s="1" t="s">
        <v>1195</v>
      </c>
      <c r="E709" s="1" t="s">
        <v>716</v>
      </c>
      <c r="F709" s="1" t="s">
        <v>907</v>
      </c>
      <c r="G709" s="1" t="s">
        <v>925</v>
      </c>
      <c r="H709" s="6">
        <v>45235</v>
      </c>
      <c r="I709" s="7">
        <v>125293604</v>
      </c>
      <c r="J709" s="7">
        <v>141570457</v>
      </c>
      <c r="K709" s="7">
        <v>21078980</v>
      </c>
      <c r="L709" s="7">
        <v>578408</v>
      </c>
      <c r="M709" s="7">
        <f>Table1[[#This Row],[Profit (EBIT)]] * (1 - 11%)</f>
        <v>514783.12</v>
      </c>
      <c r="N709" s="9">
        <f>Table1[[#This Row],[Net Sales Actual]]/Table1[[#This Row],[Net Sales Target]]*100%</f>
        <v>1.1299096879677912</v>
      </c>
      <c r="O709" s="9" t="str">
        <f>IF(Table1[[#This Row],[% Achievement]]&gt;=100%, "Achieved",
 IF(Table1[[#This Row],[% Achievement]]&gt;=50%, "Almost Achieve",
 IF(Table1[[#This Row],[% Achievement]]&gt;=0, "Needs Improvement",
 "Bad")))</f>
        <v>Achieved</v>
      </c>
      <c r="P709" s="7">
        <f>Table1[[#This Row],[Net Sales Actual]] - Table1[[#This Row],[Net Sales Target]]</f>
        <v>16276853</v>
      </c>
      <c r="Q709" s="7" t="str">
        <f>IF(Table1[[#This Row],[Profit]] &gt; 0, "Profit", "Loss")</f>
        <v>Profit</v>
      </c>
      <c r="R709" s="9">
        <f>Table1[[#This Row],[Salary Cost]]/Table1[[#This Row],[Net Sales Actual]]</f>
        <v>0.14889391788853235</v>
      </c>
      <c r="S709" s="9" t="str">
        <f>IF(Table1[[#This Row],[Salary Ratio]] &lt; 0.15, "Efficient",
 IF(Table1[[#This Row],[Salary Ratio]] &lt;= 0.25, "Needs Attention",
 "Too High"))</f>
        <v>Efficient</v>
      </c>
      <c r="T709" s="9">
        <f>Table1[[#This Row],[Profit (EBIT)]]/Table1[[#This Row],[Net Sales Actual]]</f>
        <v>4.0856546786452773E-3</v>
      </c>
      <c r="U709" s="7" t="str">
        <f>IF(Table1[[#This Row],[Profit Ratio]] &gt; 0.15, "Healthy",
 IF(Table1[[#This Row],[Profit Ratio]] &gt;= 0.05, "Moderate",
 "Low"))</f>
        <v>Low</v>
      </c>
      <c r="V709" s="7">
        <f ca="1">DATEDIF(Table1[[#This Row],[Store Open Date]], TODAY(), "d")</f>
        <v>697</v>
      </c>
      <c r="W709" s="7">
        <f ca="1">INT(Table1[[#This Row],[Store Age (Days)]] / 30)</f>
        <v>23</v>
      </c>
      <c r="X709" s="7" t="str">
        <f ca="1">IF(Table1[[#This Row],[Store Age (Months)]] &lt; 12, "&lt;12",
 IF(Table1[[#This Row],[Store Age (Months)]] &lt; 24, "12–24",
 "&gt;24"))</f>
        <v>12–24</v>
      </c>
    </row>
    <row r="710" spans="1:24" x14ac:dyDescent="0.2">
      <c r="A710" s="4">
        <v>2</v>
      </c>
      <c r="B710" s="4" t="str">
        <f t="shared" si="11"/>
        <v>February</v>
      </c>
      <c r="C710" s="1" t="s">
        <v>276</v>
      </c>
      <c r="D710" s="1" t="s">
        <v>1196</v>
      </c>
      <c r="E710" s="1" t="s">
        <v>717</v>
      </c>
      <c r="F710" s="1" t="s">
        <v>907</v>
      </c>
      <c r="G710" s="1" t="s">
        <v>925</v>
      </c>
      <c r="H710" s="6">
        <v>45255</v>
      </c>
      <c r="I710" s="7">
        <v>120219578</v>
      </c>
      <c r="J710" s="7">
        <v>123789788</v>
      </c>
      <c r="K710" s="7">
        <v>18706455</v>
      </c>
      <c r="L710" s="7">
        <v>14678256</v>
      </c>
      <c r="M710" s="7">
        <f>Table1[[#This Row],[Profit (EBIT)]] * (1 - 11%)</f>
        <v>13063647.84</v>
      </c>
      <c r="N710" s="9">
        <f>Table1[[#This Row],[Net Sales Actual]]/Table1[[#This Row],[Net Sales Target]]*100%</f>
        <v>1.0296974091857152</v>
      </c>
      <c r="O710" s="9" t="str">
        <f>IF(Table1[[#This Row],[% Achievement]]&gt;=100%, "Achieved",
 IF(Table1[[#This Row],[% Achievement]]&gt;=50%, "Almost Achieve",
 IF(Table1[[#This Row],[% Achievement]]&gt;=0, "Needs Improvement",
 "Bad")))</f>
        <v>Achieved</v>
      </c>
      <c r="P710" s="7">
        <f>Table1[[#This Row],[Net Sales Actual]] - Table1[[#This Row],[Net Sales Target]]</f>
        <v>3570210</v>
      </c>
      <c r="Q710" s="7" t="str">
        <f>IF(Table1[[#This Row],[Profit]] &gt; 0, "Profit", "Loss")</f>
        <v>Profit</v>
      </c>
      <c r="R710" s="9">
        <f>Table1[[#This Row],[Salary Cost]]/Table1[[#This Row],[Net Sales Actual]]</f>
        <v>0.15111468645539647</v>
      </c>
      <c r="S710" s="9" t="str">
        <f>IF(Table1[[#This Row],[Salary Ratio]] &lt; 0.15, "Efficient",
 IF(Table1[[#This Row],[Salary Ratio]] &lt;= 0.25, "Needs Attention",
 "Too High"))</f>
        <v>Needs Attention</v>
      </c>
      <c r="T710" s="9">
        <f>Table1[[#This Row],[Profit (EBIT)]]/Table1[[#This Row],[Net Sales Actual]]</f>
        <v>0.11857404586556042</v>
      </c>
      <c r="U710" s="7" t="str">
        <f>IF(Table1[[#This Row],[Profit Ratio]] &gt; 0.15, "Healthy",
 IF(Table1[[#This Row],[Profit Ratio]] &gt;= 0.05, "Moderate",
 "Low"))</f>
        <v>Moderate</v>
      </c>
      <c r="V710" s="7">
        <f ca="1">DATEDIF(Table1[[#This Row],[Store Open Date]], TODAY(), "d")</f>
        <v>677</v>
      </c>
      <c r="W710" s="7">
        <f ca="1">INT(Table1[[#This Row],[Store Age (Days)]] / 30)</f>
        <v>22</v>
      </c>
      <c r="X710" s="7" t="str">
        <f ca="1">IF(Table1[[#This Row],[Store Age (Months)]] &lt; 12, "&lt;12",
 IF(Table1[[#This Row],[Store Age (Months)]] &lt; 24, "12–24",
 "&gt;24"))</f>
        <v>12–24</v>
      </c>
    </row>
    <row r="711" spans="1:24" x14ac:dyDescent="0.2">
      <c r="A711" s="4">
        <v>2</v>
      </c>
      <c r="B711" s="4" t="str">
        <f t="shared" si="11"/>
        <v>February</v>
      </c>
      <c r="C711" s="1" t="s">
        <v>277</v>
      </c>
      <c r="D711" s="1" t="s">
        <v>1197</v>
      </c>
      <c r="E711" s="1" t="s">
        <v>718</v>
      </c>
      <c r="F711" s="1" t="s">
        <v>907</v>
      </c>
      <c r="G711" s="1" t="s">
        <v>925</v>
      </c>
      <c r="H711" s="6">
        <v>45258</v>
      </c>
      <c r="I711" s="7">
        <v>123167993</v>
      </c>
      <c r="J711" s="7">
        <v>87943766</v>
      </c>
      <c r="K711" s="7">
        <v>12985299</v>
      </c>
      <c r="L711" s="7">
        <v>-5908472</v>
      </c>
      <c r="M711" s="7">
        <f>Table1[[#This Row],[Profit (EBIT)]] * (1 - 11%)</f>
        <v>-5258540.08</v>
      </c>
      <c r="N711" s="9">
        <f>Table1[[#This Row],[Net Sales Actual]]/Table1[[#This Row],[Net Sales Target]]*100%</f>
        <v>0.71401476843095102</v>
      </c>
      <c r="O711" s="9" t="str">
        <f>IF(Table1[[#This Row],[% Achievement]]&gt;=100%, "Achieved",
 IF(Table1[[#This Row],[% Achievement]]&gt;=50%, "Almost Achieve",
 IF(Table1[[#This Row],[% Achievement]]&gt;=0, "Needs Improvement",
 "Bad")))</f>
        <v>Almost Achieve</v>
      </c>
      <c r="P711" s="7">
        <f>Table1[[#This Row],[Net Sales Actual]] - Table1[[#This Row],[Net Sales Target]]</f>
        <v>-35224227</v>
      </c>
      <c r="Q711" s="7" t="str">
        <f>IF(Table1[[#This Row],[Profit]] &gt; 0, "Profit", "Loss")</f>
        <v>Loss</v>
      </c>
      <c r="R711" s="9">
        <f>Table1[[#This Row],[Salary Cost]]/Table1[[#This Row],[Net Sales Actual]]</f>
        <v>0.14765457053544875</v>
      </c>
      <c r="S711" s="9" t="str">
        <f>IF(Table1[[#This Row],[Salary Ratio]] &lt; 0.15, "Efficient",
 IF(Table1[[#This Row],[Salary Ratio]] &lt;= 0.25, "Needs Attention",
 "Too High"))</f>
        <v>Efficient</v>
      </c>
      <c r="T711" s="9">
        <f>Table1[[#This Row],[Profit (EBIT)]]/Table1[[#This Row],[Net Sales Actual]]</f>
        <v>-6.7184659797261806E-2</v>
      </c>
      <c r="U711" s="7" t="str">
        <f>IF(Table1[[#This Row],[Profit Ratio]] &gt; 0.15, "Healthy",
 IF(Table1[[#This Row],[Profit Ratio]] &gt;= 0.05, "Moderate",
 "Low"))</f>
        <v>Low</v>
      </c>
      <c r="V711" s="7">
        <f ca="1">DATEDIF(Table1[[#This Row],[Store Open Date]], TODAY(), "d")</f>
        <v>674</v>
      </c>
      <c r="W711" s="7">
        <f ca="1">INT(Table1[[#This Row],[Store Age (Days)]] / 30)</f>
        <v>22</v>
      </c>
      <c r="X711" s="7" t="str">
        <f ca="1">IF(Table1[[#This Row],[Store Age (Months)]] &lt; 12, "&lt;12",
 IF(Table1[[#This Row],[Store Age (Months)]] &lt; 24, "12–24",
 "&gt;24"))</f>
        <v>12–24</v>
      </c>
    </row>
    <row r="712" spans="1:24" x14ac:dyDescent="0.2">
      <c r="A712" s="4">
        <v>2</v>
      </c>
      <c r="B712" s="4" t="str">
        <f t="shared" si="11"/>
        <v>February</v>
      </c>
      <c r="C712" s="1" t="s">
        <v>278</v>
      </c>
      <c r="D712" s="1" t="s">
        <v>1198</v>
      </c>
      <c r="E712" s="1" t="s">
        <v>719</v>
      </c>
      <c r="F712" s="1" t="s">
        <v>907</v>
      </c>
      <c r="G712" s="1" t="s">
        <v>925</v>
      </c>
      <c r="H712" s="6">
        <v>45254</v>
      </c>
      <c r="I712" s="7">
        <v>143626541</v>
      </c>
      <c r="J712" s="7">
        <v>147176012</v>
      </c>
      <c r="K712" s="7">
        <v>26135769</v>
      </c>
      <c r="L712" s="7">
        <v>19670060</v>
      </c>
      <c r="M712" s="7">
        <f>Table1[[#This Row],[Profit (EBIT)]] * (1 - 11%)</f>
        <v>17506353.399999999</v>
      </c>
      <c r="N712" s="9">
        <f>Table1[[#This Row],[Net Sales Actual]]/Table1[[#This Row],[Net Sales Target]]*100%</f>
        <v>1.0247131969849501</v>
      </c>
      <c r="O712" s="9" t="str">
        <f>IF(Table1[[#This Row],[% Achievement]]&gt;=100%, "Achieved",
 IF(Table1[[#This Row],[% Achievement]]&gt;=50%, "Almost Achieve",
 IF(Table1[[#This Row],[% Achievement]]&gt;=0, "Needs Improvement",
 "Bad")))</f>
        <v>Achieved</v>
      </c>
      <c r="P712" s="7">
        <f>Table1[[#This Row],[Net Sales Actual]] - Table1[[#This Row],[Net Sales Target]]</f>
        <v>3549471</v>
      </c>
      <c r="Q712" s="7" t="str">
        <f>IF(Table1[[#This Row],[Profit]] &gt; 0, "Profit", "Loss")</f>
        <v>Profit</v>
      </c>
      <c r="R712" s="9">
        <f>Table1[[#This Row],[Salary Cost]]/Table1[[#This Row],[Net Sales Actual]]</f>
        <v>0.17758171759675076</v>
      </c>
      <c r="S712" s="9" t="str">
        <f>IF(Table1[[#This Row],[Salary Ratio]] &lt; 0.15, "Efficient",
 IF(Table1[[#This Row],[Salary Ratio]] &lt;= 0.25, "Needs Attention",
 "Too High"))</f>
        <v>Needs Attention</v>
      </c>
      <c r="T712" s="9">
        <f>Table1[[#This Row],[Profit (EBIT)]]/Table1[[#This Row],[Net Sales Actual]]</f>
        <v>0.13364990484998329</v>
      </c>
      <c r="U712" s="7" t="str">
        <f>IF(Table1[[#This Row],[Profit Ratio]] &gt; 0.15, "Healthy",
 IF(Table1[[#This Row],[Profit Ratio]] &gt;= 0.05, "Moderate",
 "Low"))</f>
        <v>Moderate</v>
      </c>
      <c r="V712" s="7">
        <f ca="1">DATEDIF(Table1[[#This Row],[Store Open Date]], TODAY(), "d")</f>
        <v>678</v>
      </c>
      <c r="W712" s="7">
        <f ca="1">INT(Table1[[#This Row],[Store Age (Days)]] / 30)</f>
        <v>22</v>
      </c>
      <c r="X712" s="7" t="str">
        <f ca="1">IF(Table1[[#This Row],[Store Age (Months)]] &lt; 12, "&lt;12",
 IF(Table1[[#This Row],[Store Age (Months)]] &lt; 24, "12–24",
 "&gt;24"))</f>
        <v>12–24</v>
      </c>
    </row>
    <row r="713" spans="1:24" x14ac:dyDescent="0.2">
      <c r="A713" s="4">
        <v>2</v>
      </c>
      <c r="B713" s="4" t="str">
        <f t="shared" si="11"/>
        <v>February</v>
      </c>
      <c r="C713" s="1" t="s">
        <v>279</v>
      </c>
      <c r="D713" s="1" t="s">
        <v>1199</v>
      </c>
      <c r="E713" s="1" t="s">
        <v>720</v>
      </c>
      <c r="F713" s="1" t="s">
        <v>907</v>
      </c>
      <c r="G713" s="1" t="s">
        <v>925</v>
      </c>
      <c r="H713" s="6">
        <v>45269</v>
      </c>
      <c r="I713" s="7">
        <v>102106891</v>
      </c>
      <c r="J713" s="7">
        <v>101034082</v>
      </c>
      <c r="K713" s="7">
        <v>10809970</v>
      </c>
      <c r="L713" s="7">
        <v>475836</v>
      </c>
      <c r="M713" s="7">
        <f>Table1[[#This Row],[Profit (EBIT)]] * (1 - 11%)</f>
        <v>423494.04</v>
      </c>
      <c r="N713" s="9">
        <f>Table1[[#This Row],[Net Sales Actual]]/Table1[[#This Row],[Net Sales Target]]*100%</f>
        <v>0.98949327523839703</v>
      </c>
      <c r="O713" s="9" t="str">
        <f>IF(Table1[[#This Row],[% Achievement]]&gt;=100%, "Achieved",
 IF(Table1[[#This Row],[% Achievement]]&gt;=50%, "Almost Achieve",
 IF(Table1[[#This Row],[% Achievement]]&gt;=0, "Needs Improvement",
 "Bad")))</f>
        <v>Almost Achieve</v>
      </c>
      <c r="P713" s="7">
        <f>Table1[[#This Row],[Net Sales Actual]] - Table1[[#This Row],[Net Sales Target]]</f>
        <v>-1072809</v>
      </c>
      <c r="Q713" s="7" t="str">
        <f>IF(Table1[[#This Row],[Profit]] &gt; 0, "Profit", "Loss")</f>
        <v>Profit</v>
      </c>
      <c r="R713" s="9">
        <f>Table1[[#This Row],[Salary Cost]]/Table1[[#This Row],[Net Sales Actual]]</f>
        <v>0.10699330152769637</v>
      </c>
      <c r="S713" s="9" t="str">
        <f>IF(Table1[[#This Row],[Salary Ratio]] &lt; 0.15, "Efficient",
 IF(Table1[[#This Row],[Salary Ratio]] &lt;= 0.25, "Needs Attention",
 "Too High"))</f>
        <v>Efficient</v>
      </c>
      <c r="T713" s="9">
        <f>Table1[[#This Row],[Profit (EBIT)]]/Table1[[#This Row],[Net Sales Actual]]</f>
        <v>4.7096582715523659E-3</v>
      </c>
      <c r="U713" s="7" t="str">
        <f>IF(Table1[[#This Row],[Profit Ratio]] &gt; 0.15, "Healthy",
 IF(Table1[[#This Row],[Profit Ratio]] &gt;= 0.05, "Moderate",
 "Low"))</f>
        <v>Low</v>
      </c>
      <c r="V713" s="7">
        <f ca="1">DATEDIF(Table1[[#This Row],[Store Open Date]], TODAY(), "d")</f>
        <v>663</v>
      </c>
      <c r="W713" s="7">
        <f ca="1">INT(Table1[[#This Row],[Store Age (Days)]] / 30)</f>
        <v>22</v>
      </c>
      <c r="X713" s="7" t="str">
        <f ca="1">IF(Table1[[#This Row],[Store Age (Months)]] &lt; 12, "&lt;12",
 IF(Table1[[#This Row],[Store Age (Months)]] &lt; 24, "12–24",
 "&gt;24"))</f>
        <v>12–24</v>
      </c>
    </row>
    <row r="714" spans="1:24" x14ac:dyDescent="0.2">
      <c r="A714" s="4">
        <v>2</v>
      </c>
      <c r="B714" s="4" t="str">
        <f t="shared" si="11"/>
        <v>February</v>
      </c>
      <c r="C714" s="1" t="s">
        <v>280</v>
      </c>
      <c r="D714" s="1" t="s">
        <v>1200</v>
      </c>
      <c r="E714" s="1" t="s">
        <v>721</v>
      </c>
      <c r="F714" s="1" t="s">
        <v>907</v>
      </c>
      <c r="G714" s="1" t="s">
        <v>925</v>
      </c>
      <c r="H714" s="6">
        <v>45259</v>
      </c>
      <c r="I714" s="7">
        <v>129503871</v>
      </c>
      <c r="J714" s="7">
        <v>158940297</v>
      </c>
      <c r="K714" s="7">
        <v>21139328</v>
      </c>
      <c r="L714" s="7">
        <v>-12975507</v>
      </c>
      <c r="M714" s="7">
        <f>Table1[[#This Row],[Profit (EBIT)]] * (1 - 11%)</f>
        <v>-11548201.23</v>
      </c>
      <c r="N714" s="9">
        <f>Table1[[#This Row],[Net Sales Actual]]/Table1[[#This Row],[Net Sales Target]]*100%</f>
        <v>1.2273015144080133</v>
      </c>
      <c r="O714" s="9" t="str">
        <f>IF(Table1[[#This Row],[% Achievement]]&gt;=100%, "Achieved",
 IF(Table1[[#This Row],[% Achievement]]&gt;=50%, "Almost Achieve",
 IF(Table1[[#This Row],[% Achievement]]&gt;=0, "Needs Improvement",
 "Bad")))</f>
        <v>Achieved</v>
      </c>
      <c r="P714" s="7">
        <f>Table1[[#This Row],[Net Sales Actual]] - Table1[[#This Row],[Net Sales Target]]</f>
        <v>29436426</v>
      </c>
      <c r="Q714" s="7" t="str">
        <f>IF(Table1[[#This Row],[Profit]] &gt; 0, "Profit", "Loss")</f>
        <v>Loss</v>
      </c>
      <c r="R714" s="9">
        <f>Table1[[#This Row],[Salary Cost]]/Table1[[#This Row],[Net Sales Actual]]</f>
        <v>0.13300168930727491</v>
      </c>
      <c r="S714" s="9" t="str">
        <f>IF(Table1[[#This Row],[Salary Ratio]] &lt; 0.15, "Efficient",
 IF(Table1[[#This Row],[Salary Ratio]] &lt;= 0.25, "Needs Attention",
 "Too High"))</f>
        <v>Efficient</v>
      </c>
      <c r="T714" s="9">
        <f>Table1[[#This Row],[Profit (EBIT)]]/Table1[[#This Row],[Net Sales Actual]]</f>
        <v>-8.1637616418950065E-2</v>
      </c>
      <c r="U714" s="7" t="str">
        <f>IF(Table1[[#This Row],[Profit Ratio]] &gt; 0.15, "Healthy",
 IF(Table1[[#This Row],[Profit Ratio]] &gt;= 0.05, "Moderate",
 "Low"))</f>
        <v>Low</v>
      </c>
      <c r="V714" s="7">
        <f ca="1">DATEDIF(Table1[[#This Row],[Store Open Date]], TODAY(), "d")</f>
        <v>673</v>
      </c>
      <c r="W714" s="7">
        <f ca="1">INT(Table1[[#This Row],[Store Age (Days)]] / 30)</f>
        <v>22</v>
      </c>
      <c r="X714" s="7" t="str">
        <f ca="1">IF(Table1[[#This Row],[Store Age (Months)]] &lt; 12, "&lt;12",
 IF(Table1[[#This Row],[Store Age (Months)]] &lt; 24, "12–24",
 "&gt;24"))</f>
        <v>12–24</v>
      </c>
    </row>
    <row r="715" spans="1:24" x14ac:dyDescent="0.2">
      <c r="A715" s="4">
        <v>2</v>
      </c>
      <c r="B715" s="4" t="str">
        <f t="shared" si="11"/>
        <v>February</v>
      </c>
      <c r="C715" s="1" t="s">
        <v>281</v>
      </c>
      <c r="D715" s="1" t="s">
        <v>1201</v>
      </c>
      <c r="E715" s="1" t="s">
        <v>722</v>
      </c>
      <c r="F715" s="1" t="s">
        <v>907</v>
      </c>
      <c r="G715" s="1" t="s">
        <v>925</v>
      </c>
      <c r="H715" s="6">
        <v>45331</v>
      </c>
      <c r="I715" s="7">
        <v>106100267</v>
      </c>
      <c r="J715" s="7">
        <v>89472858</v>
      </c>
      <c r="K715" s="7">
        <v>11470720</v>
      </c>
      <c r="L715" s="7">
        <v>9994401</v>
      </c>
      <c r="M715" s="7">
        <f>Table1[[#This Row],[Profit (EBIT)]] * (1 - 11%)</f>
        <v>8895016.8900000006</v>
      </c>
      <c r="N715" s="9">
        <f>Table1[[#This Row],[Net Sales Actual]]/Table1[[#This Row],[Net Sales Target]]*100%</f>
        <v>0.84328588918631087</v>
      </c>
      <c r="O715" s="9" t="str">
        <f>IF(Table1[[#This Row],[% Achievement]]&gt;=100%, "Achieved",
 IF(Table1[[#This Row],[% Achievement]]&gt;=50%, "Almost Achieve",
 IF(Table1[[#This Row],[% Achievement]]&gt;=0, "Needs Improvement",
 "Bad")))</f>
        <v>Almost Achieve</v>
      </c>
      <c r="P715" s="7">
        <f>Table1[[#This Row],[Net Sales Actual]] - Table1[[#This Row],[Net Sales Target]]</f>
        <v>-16627409</v>
      </c>
      <c r="Q715" s="7" t="str">
        <f>IF(Table1[[#This Row],[Profit]] &gt; 0, "Profit", "Loss")</f>
        <v>Profit</v>
      </c>
      <c r="R715" s="9">
        <f>Table1[[#This Row],[Salary Cost]]/Table1[[#This Row],[Net Sales Actual]]</f>
        <v>0.12820334855068563</v>
      </c>
      <c r="S715" s="9" t="str">
        <f>IF(Table1[[#This Row],[Salary Ratio]] &lt; 0.15, "Efficient",
 IF(Table1[[#This Row],[Salary Ratio]] &lt;= 0.25, "Needs Attention",
 "Too High"))</f>
        <v>Efficient</v>
      </c>
      <c r="T715" s="9">
        <f>Table1[[#This Row],[Profit (EBIT)]]/Table1[[#This Row],[Net Sales Actual]]</f>
        <v>0.11170316030365321</v>
      </c>
      <c r="U715" s="7" t="str">
        <f>IF(Table1[[#This Row],[Profit Ratio]] &gt; 0.15, "Healthy",
 IF(Table1[[#This Row],[Profit Ratio]] &gt;= 0.05, "Moderate",
 "Low"))</f>
        <v>Moderate</v>
      </c>
      <c r="V715" s="7">
        <f ca="1">DATEDIF(Table1[[#This Row],[Store Open Date]], TODAY(), "d")</f>
        <v>601</v>
      </c>
      <c r="W715" s="7">
        <f ca="1">INT(Table1[[#This Row],[Store Age (Days)]] / 30)</f>
        <v>20</v>
      </c>
      <c r="X715" s="7" t="str">
        <f ca="1">IF(Table1[[#This Row],[Store Age (Months)]] &lt; 12, "&lt;12",
 IF(Table1[[#This Row],[Store Age (Months)]] &lt; 24, "12–24",
 "&gt;24"))</f>
        <v>12–24</v>
      </c>
    </row>
    <row r="716" spans="1:24" x14ac:dyDescent="0.2">
      <c r="A716" s="4">
        <v>2</v>
      </c>
      <c r="B716" s="4" t="str">
        <f t="shared" si="11"/>
        <v>February</v>
      </c>
      <c r="C716" s="1" t="s">
        <v>282</v>
      </c>
      <c r="D716" s="1" t="s">
        <v>1202</v>
      </c>
      <c r="E716" s="1" t="s">
        <v>723</v>
      </c>
      <c r="F716" s="1" t="s">
        <v>907</v>
      </c>
      <c r="G716" s="1" t="s">
        <v>925</v>
      </c>
      <c r="H716" s="6">
        <v>45089</v>
      </c>
      <c r="I716" s="7">
        <v>84116680</v>
      </c>
      <c r="J716" s="7">
        <v>56719375</v>
      </c>
      <c r="K716" s="7">
        <v>7676906</v>
      </c>
      <c r="L716" s="7">
        <v>2268778</v>
      </c>
      <c r="M716" s="7">
        <f>Table1[[#This Row],[Profit (EBIT)]] * (1 - 11%)</f>
        <v>2019212.42</v>
      </c>
      <c r="N716" s="9">
        <f>Table1[[#This Row],[Net Sales Actual]]/Table1[[#This Row],[Net Sales Target]]*100%</f>
        <v>0.67429402824742968</v>
      </c>
      <c r="O716" s="9" t="str">
        <f>IF(Table1[[#This Row],[% Achievement]]&gt;=100%, "Achieved",
 IF(Table1[[#This Row],[% Achievement]]&gt;=50%, "Almost Achieve",
 IF(Table1[[#This Row],[% Achievement]]&gt;=0, "Needs Improvement",
 "Bad")))</f>
        <v>Almost Achieve</v>
      </c>
      <c r="P716" s="7">
        <f>Table1[[#This Row],[Net Sales Actual]] - Table1[[#This Row],[Net Sales Target]]</f>
        <v>-27397305</v>
      </c>
      <c r="Q716" s="7" t="str">
        <f>IF(Table1[[#This Row],[Profit]] &gt; 0, "Profit", "Loss")</f>
        <v>Profit</v>
      </c>
      <c r="R716" s="9">
        <f>Table1[[#This Row],[Salary Cost]]/Table1[[#This Row],[Net Sales Actual]]</f>
        <v>0.13534891736730173</v>
      </c>
      <c r="S716" s="9" t="str">
        <f>IF(Table1[[#This Row],[Salary Ratio]] &lt; 0.15, "Efficient",
 IF(Table1[[#This Row],[Salary Ratio]] &lt;= 0.25, "Needs Attention",
 "Too High"))</f>
        <v>Efficient</v>
      </c>
      <c r="T716" s="9">
        <f>Table1[[#This Row],[Profit (EBIT)]]/Table1[[#This Row],[Net Sales Actual]]</f>
        <v>4.0000052891979151E-2</v>
      </c>
      <c r="U716" s="7" t="str">
        <f>IF(Table1[[#This Row],[Profit Ratio]] &gt; 0.15, "Healthy",
 IF(Table1[[#This Row],[Profit Ratio]] &gt;= 0.05, "Moderate",
 "Low"))</f>
        <v>Low</v>
      </c>
      <c r="V716" s="7">
        <f ca="1">DATEDIF(Table1[[#This Row],[Store Open Date]], TODAY(), "d")</f>
        <v>843</v>
      </c>
      <c r="W716" s="7">
        <f ca="1">INT(Table1[[#This Row],[Store Age (Days)]] / 30)</f>
        <v>28</v>
      </c>
      <c r="X716" s="7" t="str">
        <f ca="1">IF(Table1[[#This Row],[Store Age (Months)]] &lt; 12, "&lt;12",
 IF(Table1[[#This Row],[Store Age (Months)]] &lt; 24, "12–24",
 "&gt;24"))</f>
        <v>&gt;24</v>
      </c>
    </row>
    <row r="717" spans="1:24" x14ac:dyDescent="0.2">
      <c r="A717" s="4">
        <v>2</v>
      </c>
      <c r="B717" s="4" t="str">
        <f t="shared" si="11"/>
        <v>February</v>
      </c>
      <c r="C717" s="1" t="s">
        <v>283</v>
      </c>
      <c r="D717" s="1" t="s">
        <v>1203</v>
      </c>
      <c r="E717" s="1" t="s">
        <v>724</v>
      </c>
      <c r="F717" s="1" t="s">
        <v>907</v>
      </c>
      <c r="G717" s="1" t="s">
        <v>925</v>
      </c>
      <c r="H717" s="6">
        <v>45076</v>
      </c>
      <c r="I717" s="7">
        <v>131128231</v>
      </c>
      <c r="J717" s="7">
        <v>93460179</v>
      </c>
      <c r="K717" s="7">
        <v>11125467</v>
      </c>
      <c r="L717" s="7">
        <v>7514508</v>
      </c>
      <c r="M717" s="7">
        <f>Table1[[#This Row],[Profit (EBIT)]] * (1 - 11%)</f>
        <v>6687912.1200000001</v>
      </c>
      <c r="N717" s="9">
        <f>Table1[[#This Row],[Net Sales Actual]]/Table1[[#This Row],[Net Sales Target]]*100%</f>
        <v>0.7127388075570088</v>
      </c>
      <c r="O717" s="9" t="str">
        <f>IF(Table1[[#This Row],[% Achievement]]&gt;=100%, "Achieved",
 IF(Table1[[#This Row],[% Achievement]]&gt;=50%, "Almost Achieve",
 IF(Table1[[#This Row],[% Achievement]]&gt;=0, "Needs Improvement",
 "Bad")))</f>
        <v>Almost Achieve</v>
      </c>
      <c r="P717" s="7">
        <f>Table1[[#This Row],[Net Sales Actual]] - Table1[[#This Row],[Net Sales Target]]</f>
        <v>-37668052</v>
      </c>
      <c r="Q717" s="7" t="str">
        <f>IF(Table1[[#This Row],[Profit]] &gt; 0, "Profit", "Loss")</f>
        <v>Profit</v>
      </c>
      <c r="R717" s="9">
        <f>Table1[[#This Row],[Salary Cost]]/Table1[[#This Row],[Net Sales Actual]]</f>
        <v>0.11903965003105761</v>
      </c>
      <c r="S717" s="9" t="str">
        <f>IF(Table1[[#This Row],[Salary Ratio]] &lt; 0.15, "Efficient",
 IF(Table1[[#This Row],[Salary Ratio]] &lt;= 0.25, "Needs Attention",
 "Too High"))</f>
        <v>Efficient</v>
      </c>
      <c r="T717" s="9">
        <f>Table1[[#This Row],[Profit (EBIT)]]/Table1[[#This Row],[Net Sales Actual]]</f>
        <v>8.0403312730655055E-2</v>
      </c>
      <c r="U717" s="7" t="str">
        <f>IF(Table1[[#This Row],[Profit Ratio]] &gt; 0.15, "Healthy",
 IF(Table1[[#This Row],[Profit Ratio]] &gt;= 0.05, "Moderate",
 "Low"))</f>
        <v>Moderate</v>
      </c>
      <c r="V717" s="7">
        <f ca="1">DATEDIF(Table1[[#This Row],[Store Open Date]], TODAY(), "d")</f>
        <v>856</v>
      </c>
      <c r="W717" s="7">
        <f ca="1">INT(Table1[[#This Row],[Store Age (Days)]] / 30)</f>
        <v>28</v>
      </c>
      <c r="X717" s="7" t="str">
        <f ca="1">IF(Table1[[#This Row],[Store Age (Months)]] &lt; 12, "&lt;12",
 IF(Table1[[#This Row],[Store Age (Months)]] &lt; 24, "12–24",
 "&gt;24"))</f>
        <v>&gt;24</v>
      </c>
    </row>
    <row r="718" spans="1:24" x14ac:dyDescent="0.2">
      <c r="A718" s="4">
        <v>2</v>
      </c>
      <c r="B718" s="4" t="str">
        <f t="shared" si="11"/>
        <v>February</v>
      </c>
      <c r="C718" s="1" t="s">
        <v>284</v>
      </c>
      <c r="D718" s="1" t="s">
        <v>1204</v>
      </c>
      <c r="E718" s="1" t="s">
        <v>725</v>
      </c>
      <c r="F718" s="1" t="s">
        <v>907</v>
      </c>
      <c r="G718" s="1" t="s">
        <v>925</v>
      </c>
      <c r="H718" s="6">
        <v>45135</v>
      </c>
      <c r="I718" s="7">
        <v>96567172</v>
      </c>
      <c r="J718" s="7">
        <v>80858540</v>
      </c>
      <c r="K718" s="7">
        <v>8900871</v>
      </c>
      <c r="L718" s="7">
        <v>-2251557</v>
      </c>
      <c r="M718" s="7">
        <f>Table1[[#This Row],[Profit (EBIT)]] * (1 - 11%)</f>
        <v>-2003885.73</v>
      </c>
      <c r="N718" s="9">
        <f>Table1[[#This Row],[Net Sales Actual]]/Table1[[#This Row],[Net Sales Target]]*100%</f>
        <v>0.83732948087161541</v>
      </c>
      <c r="O718" s="9" t="str">
        <f>IF(Table1[[#This Row],[% Achievement]]&gt;=100%, "Achieved",
 IF(Table1[[#This Row],[% Achievement]]&gt;=50%, "Almost Achieve",
 IF(Table1[[#This Row],[% Achievement]]&gt;=0, "Needs Improvement",
 "Bad")))</f>
        <v>Almost Achieve</v>
      </c>
      <c r="P718" s="7">
        <f>Table1[[#This Row],[Net Sales Actual]] - Table1[[#This Row],[Net Sales Target]]</f>
        <v>-15708632</v>
      </c>
      <c r="Q718" s="7" t="str">
        <f>IF(Table1[[#This Row],[Profit]] &gt; 0, "Profit", "Loss")</f>
        <v>Loss</v>
      </c>
      <c r="R718" s="9">
        <f>Table1[[#This Row],[Salary Cost]]/Table1[[#This Row],[Net Sales Actual]]</f>
        <v>0.11007954138177613</v>
      </c>
      <c r="S718" s="9" t="str">
        <f>IF(Table1[[#This Row],[Salary Ratio]] &lt; 0.15, "Efficient",
 IF(Table1[[#This Row],[Salary Ratio]] &lt;= 0.25, "Needs Attention",
 "Too High"))</f>
        <v>Efficient</v>
      </c>
      <c r="T718" s="9">
        <f>Table1[[#This Row],[Profit (EBIT)]]/Table1[[#This Row],[Net Sales Actual]]</f>
        <v>-2.7845630158546023E-2</v>
      </c>
      <c r="U718" s="7" t="str">
        <f>IF(Table1[[#This Row],[Profit Ratio]] &gt; 0.15, "Healthy",
 IF(Table1[[#This Row],[Profit Ratio]] &gt;= 0.05, "Moderate",
 "Low"))</f>
        <v>Low</v>
      </c>
      <c r="V718" s="7">
        <f ca="1">DATEDIF(Table1[[#This Row],[Store Open Date]], TODAY(), "d")</f>
        <v>797</v>
      </c>
      <c r="W718" s="7">
        <f ca="1">INT(Table1[[#This Row],[Store Age (Days)]] / 30)</f>
        <v>26</v>
      </c>
      <c r="X718" s="7" t="str">
        <f ca="1">IF(Table1[[#This Row],[Store Age (Months)]] &lt; 12, "&lt;12",
 IF(Table1[[#This Row],[Store Age (Months)]] &lt; 24, "12–24",
 "&gt;24"))</f>
        <v>&gt;24</v>
      </c>
    </row>
    <row r="719" spans="1:24" x14ac:dyDescent="0.2">
      <c r="A719" s="4">
        <v>2</v>
      </c>
      <c r="B719" s="4" t="str">
        <f t="shared" si="11"/>
        <v>February</v>
      </c>
      <c r="C719" s="1" t="s">
        <v>285</v>
      </c>
      <c r="D719" s="1" t="s">
        <v>1205</v>
      </c>
      <c r="E719" s="1" t="s">
        <v>726</v>
      </c>
      <c r="F719" s="1" t="s">
        <v>907</v>
      </c>
      <c r="G719" s="1" t="s">
        <v>925</v>
      </c>
      <c r="H719" s="6">
        <v>45163</v>
      </c>
      <c r="I719" s="7">
        <v>148375791</v>
      </c>
      <c r="J719" s="7">
        <v>181306875</v>
      </c>
      <c r="K719" s="7">
        <v>17120427</v>
      </c>
      <c r="L719" s="7">
        <v>-8828417</v>
      </c>
      <c r="M719" s="7">
        <f>Table1[[#This Row],[Profit (EBIT)]] * (1 - 11%)</f>
        <v>-7857291.1299999999</v>
      </c>
      <c r="N719" s="9">
        <f>Table1[[#This Row],[Net Sales Actual]]/Table1[[#This Row],[Net Sales Target]]*100%</f>
        <v>1.2219437805726676</v>
      </c>
      <c r="O719" s="9" t="str">
        <f>IF(Table1[[#This Row],[% Achievement]]&gt;=100%, "Achieved",
 IF(Table1[[#This Row],[% Achievement]]&gt;=50%, "Almost Achieve",
 IF(Table1[[#This Row],[% Achievement]]&gt;=0, "Needs Improvement",
 "Bad")))</f>
        <v>Achieved</v>
      </c>
      <c r="P719" s="7">
        <f>Table1[[#This Row],[Net Sales Actual]] - Table1[[#This Row],[Net Sales Target]]</f>
        <v>32931084</v>
      </c>
      <c r="Q719" s="7" t="str">
        <f>IF(Table1[[#This Row],[Profit]] &gt; 0, "Profit", "Loss")</f>
        <v>Loss</v>
      </c>
      <c r="R719" s="9">
        <f>Table1[[#This Row],[Salary Cost]]/Table1[[#This Row],[Net Sales Actual]]</f>
        <v>9.442789745286824E-2</v>
      </c>
      <c r="S719" s="9" t="str">
        <f>IF(Table1[[#This Row],[Salary Ratio]] &lt; 0.15, "Efficient",
 IF(Table1[[#This Row],[Salary Ratio]] &lt;= 0.25, "Needs Attention",
 "Too High"))</f>
        <v>Efficient</v>
      </c>
      <c r="T719" s="9">
        <f>Table1[[#This Row],[Profit (EBIT)]]/Table1[[#This Row],[Net Sales Actual]]</f>
        <v>-4.8693227987079916E-2</v>
      </c>
      <c r="U719" s="7" t="str">
        <f>IF(Table1[[#This Row],[Profit Ratio]] &gt; 0.15, "Healthy",
 IF(Table1[[#This Row],[Profit Ratio]] &gt;= 0.05, "Moderate",
 "Low"))</f>
        <v>Low</v>
      </c>
      <c r="V719" s="7">
        <f ca="1">DATEDIF(Table1[[#This Row],[Store Open Date]], TODAY(), "d")</f>
        <v>769</v>
      </c>
      <c r="W719" s="7">
        <f ca="1">INT(Table1[[#This Row],[Store Age (Days)]] / 30)</f>
        <v>25</v>
      </c>
      <c r="X719" s="7" t="str">
        <f ca="1">IF(Table1[[#This Row],[Store Age (Months)]] &lt; 12, "&lt;12",
 IF(Table1[[#This Row],[Store Age (Months)]] &lt; 24, "12–24",
 "&gt;24"))</f>
        <v>&gt;24</v>
      </c>
    </row>
    <row r="720" spans="1:24" x14ac:dyDescent="0.2">
      <c r="A720" s="4">
        <v>2</v>
      </c>
      <c r="B720" s="4" t="str">
        <f t="shared" si="11"/>
        <v>February</v>
      </c>
      <c r="C720" s="1" t="s">
        <v>286</v>
      </c>
      <c r="D720" s="1" t="s">
        <v>1206</v>
      </c>
      <c r="E720" s="1" t="s">
        <v>727</v>
      </c>
      <c r="F720" s="1" t="s">
        <v>907</v>
      </c>
      <c r="G720" s="1" t="s">
        <v>925</v>
      </c>
      <c r="H720" s="6">
        <v>45107</v>
      </c>
      <c r="I720" s="7">
        <v>165989160</v>
      </c>
      <c r="J720" s="7">
        <v>155085965</v>
      </c>
      <c r="K720" s="7">
        <v>19416946</v>
      </c>
      <c r="L720" s="7">
        <v>6601286</v>
      </c>
      <c r="M720" s="7">
        <f>Table1[[#This Row],[Profit (EBIT)]] * (1 - 11%)</f>
        <v>5875144.54</v>
      </c>
      <c r="N720" s="9">
        <f>Table1[[#This Row],[Net Sales Actual]]/Table1[[#This Row],[Net Sales Target]]*100%</f>
        <v>0.93431381302248895</v>
      </c>
      <c r="O720" s="9" t="str">
        <f>IF(Table1[[#This Row],[% Achievement]]&gt;=100%, "Achieved",
 IF(Table1[[#This Row],[% Achievement]]&gt;=50%, "Almost Achieve",
 IF(Table1[[#This Row],[% Achievement]]&gt;=0, "Needs Improvement",
 "Bad")))</f>
        <v>Almost Achieve</v>
      </c>
      <c r="P720" s="7">
        <f>Table1[[#This Row],[Net Sales Actual]] - Table1[[#This Row],[Net Sales Target]]</f>
        <v>-10903195</v>
      </c>
      <c r="Q720" s="7" t="str">
        <f>IF(Table1[[#This Row],[Profit]] &gt; 0, "Profit", "Loss")</f>
        <v>Profit</v>
      </c>
      <c r="R720" s="9">
        <f>Table1[[#This Row],[Salary Cost]]/Table1[[#This Row],[Net Sales Actual]]</f>
        <v>0.1252011811642659</v>
      </c>
      <c r="S720" s="9" t="str">
        <f>IF(Table1[[#This Row],[Salary Ratio]] &lt; 0.15, "Efficient",
 IF(Table1[[#This Row],[Salary Ratio]] &lt;= 0.25, "Needs Attention",
 "Too High"))</f>
        <v>Efficient</v>
      </c>
      <c r="T720" s="9">
        <f>Table1[[#This Row],[Profit (EBIT)]]/Table1[[#This Row],[Net Sales Actual]]</f>
        <v>4.2565334651655941E-2</v>
      </c>
      <c r="U720" s="7" t="str">
        <f>IF(Table1[[#This Row],[Profit Ratio]] &gt; 0.15, "Healthy",
 IF(Table1[[#This Row],[Profit Ratio]] &gt;= 0.05, "Moderate",
 "Low"))</f>
        <v>Low</v>
      </c>
      <c r="V720" s="7">
        <f ca="1">DATEDIF(Table1[[#This Row],[Store Open Date]], TODAY(), "d")</f>
        <v>825</v>
      </c>
      <c r="W720" s="7">
        <f ca="1">INT(Table1[[#This Row],[Store Age (Days)]] / 30)</f>
        <v>27</v>
      </c>
      <c r="X720" s="7" t="str">
        <f ca="1">IF(Table1[[#This Row],[Store Age (Months)]] &lt; 12, "&lt;12",
 IF(Table1[[#This Row],[Store Age (Months)]] &lt; 24, "12–24",
 "&gt;24"))</f>
        <v>&gt;24</v>
      </c>
    </row>
    <row r="721" spans="1:24" x14ac:dyDescent="0.2">
      <c r="A721" s="4">
        <v>2</v>
      </c>
      <c r="B721" s="4" t="str">
        <f t="shared" si="11"/>
        <v>February</v>
      </c>
      <c r="C721" s="1" t="s">
        <v>287</v>
      </c>
      <c r="D721" s="1" t="s">
        <v>1207</v>
      </c>
      <c r="E721" s="1" t="s">
        <v>728</v>
      </c>
      <c r="F721" s="1" t="s">
        <v>907</v>
      </c>
      <c r="G721" s="1" t="s">
        <v>925</v>
      </c>
      <c r="H721" s="6">
        <v>45169</v>
      </c>
      <c r="I721" s="7">
        <v>139570208</v>
      </c>
      <c r="J721" s="7">
        <v>155905675</v>
      </c>
      <c r="K721" s="7">
        <v>17111168</v>
      </c>
      <c r="L721" s="7">
        <v>-2785004</v>
      </c>
      <c r="M721" s="7">
        <f>Table1[[#This Row],[Profit (EBIT)]] * (1 - 11%)</f>
        <v>-2478653.56</v>
      </c>
      <c r="N721" s="9">
        <f>Table1[[#This Row],[Net Sales Actual]]/Table1[[#This Row],[Net Sales Target]]*100%</f>
        <v>1.1170412169909498</v>
      </c>
      <c r="O721" s="9" t="str">
        <f>IF(Table1[[#This Row],[% Achievement]]&gt;=100%, "Achieved",
 IF(Table1[[#This Row],[% Achievement]]&gt;=50%, "Almost Achieve",
 IF(Table1[[#This Row],[% Achievement]]&gt;=0, "Needs Improvement",
 "Bad")))</f>
        <v>Achieved</v>
      </c>
      <c r="P721" s="7">
        <f>Table1[[#This Row],[Net Sales Actual]] - Table1[[#This Row],[Net Sales Target]]</f>
        <v>16335467</v>
      </c>
      <c r="Q721" s="7" t="str">
        <f>IF(Table1[[#This Row],[Profit]] &gt; 0, "Profit", "Loss")</f>
        <v>Loss</v>
      </c>
      <c r="R721" s="9">
        <f>Table1[[#This Row],[Salary Cost]]/Table1[[#This Row],[Net Sales Actual]]</f>
        <v>0.10975333643242942</v>
      </c>
      <c r="S721" s="9" t="str">
        <f>IF(Table1[[#This Row],[Salary Ratio]] &lt; 0.15, "Efficient",
 IF(Table1[[#This Row],[Salary Ratio]] &lt;= 0.25, "Needs Attention",
 "Too High"))</f>
        <v>Efficient</v>
      </c>
      <c r="T721" s="9">
        <f>Table1[[#This Row],[Profit (EBIT)]]/Table1[[#This Row],[Net Sales Actual]]</f>
        <v>-1.7863390797031604E-2</v>
      </c>
      <c r="U721" s="7" t="str">
        <f>IF(Table1[[#This Row],[Profit Ratio]] &gt; 0.15, "Healthy",
 IF(Table1[[#This Row],[Profit Ratio]] &gt;= 0.05, "Moderate",
 "Low"))</f>
        <v>Low</v>
      </c>
      <c r="V721" s="7">
        <f ca="1">DATEDIF(Table1[[#This Row],[Store Open Date]], TODAY(), "d")</f>
        <v>763</v>
      </c>
      <c r="W721" s="7">
        <f ca="1">INT(Table1[[#This Row],[Store Age (Days)]] / 30)</f>
        <v>25</v>
      </c>
      <c r="X721" s="7" t="str">
        <f ca="1">IF(Table1[[#This Row],[Store Age (Months)]] &lt; 12, "&lt;12",
 IF(Table1[[#This Row],[Store Age (Months)]] &lt; 24, "12–24",
 "&gt;24"))</f>
        <v>&gt;24</v>
      </c>
    </row>
    <row r="722" spans="1:24" x14ac:dyDescent="0.2">
      <c r="A722" s="4">
        <v>2</v>
      </c>
      <c r="B722" s="4" t="str">
        <f t="shared" si="11"/>
        <v>February</v>
      </c>
      <c r="C722" s="1" t="s">
        <v>288</v>
      </c>
      <c r="D722" s="1" t="s">
        <v>1208</v>
      </c>
      <c r="E722" s="1" t="s">
        <v>729</v>
      </c>
      <c r="F722" s="1" t="s">
        <v>907</v>
      </c>
      <c r="G722" s="1" t="s">
        <v>925</v>
      </c>
      <c r="H722" s="6">
        <v>44880</v>
      </c>
      <c r="I722" s="7">
        <v>208089825</v>
      </c>
      <c r="J722" s="7">
        <v>219116007</v>
      </c>
      <c r="K722" s="7">
        <v>26835068</v>
      </c>
      <c r="L722" s="7">
        <v>16953957</v>
      </c>
      <c r="M722" s="7">
        <f>Table1[[#This Row],[Profit (EBIT)]] * (1 - 11%)</f>
        <v>15089021.73</v>
      </c>
      <c r="N722" s="9">
        <f>Table1[[#This Row],[Net Sales Actual]]/Table1[[#This Row],[Net Sales Target]]*100%</f>
        <v>1.0529876076353084</v>
      </c>
      <c r="O722" s="9" t="str">
        <f>IF(Table1[[#This Row],[% Achievement]]&gt;=100%, "Achieved",
 IF(Table1[[#This Row],[% Achievement]]&gt;=50%, "Almost Achieve",
 IF(Table1[[#This Row],[% Achievement]]&gt;=0, "Needs Improvement",
 "Bad")))</f>
        <v>Achieved</v>
      </c>
      <c r="P722" s="7">
        <f>Table1[[#This Row],[Net Sales Actual]] - Table1[[#This Row],[Net Sales Target]]</f>
        <v>11026182</v>
      </c>
      <c r="Q722" s="7" t="str">
        <f>IF(Table1[[#This Row],[Profit]] &gt; 0, "Profit", "Loss")</f>
        <v>Profit</v>
      </c>
      <c r="R722" s="9">
        <f>Table1[[#This Row],[Salary Cost]]/Table1[[#This Row],[Net Sales Actual]]</f>
        <v>0.12246968337644086</v>
      </c>
      <c r="S722" s="9" t="str">
        <f>IF(Table1[[#This Row],[Salary Ratio]] &lt; 0.15, "Efficient",
 IF(Table1[[#This Row],[Salary Ratio]] &lt;= 0.25, "Needs Attention",
 "Too High"))</f>
        <v>Efficient</v>
      </c>
      <c r="T722" s="9">
        <f>Table1[[#This Row],[Profit (EBIT)]]/Table1[[#This Row],[Net Sales Actual]]</f>
        <v>7.7374342623905148E-2</v>
      </c>
      <c r="U722" s="7" t="str">
        <f>IF(Table1[[#This Row],[Profit Ratio]] &gt; 0.15, "Healthy",
 IF(Table1[[#This Row],[Profit Ratio]] &gt;= 0.05, "Moderate",
 "Low"))</f>
        <v>Moderate</v>
      </c>
      <c r="V722" s="7">
        <f ca="1">DATEDIF(Table1[[#This Row],[Store Open Date]], TODAY(), "d")</f>
        <v>1052</v>
      </c>
      <c r="W722" s="7">
        <f ca="1">INT(Table1[[#This Row],[Store Age (Days)]] / 30)</f>
        <v>35</v>
      </c>
      <c r="X722" s="7" t="str">
        <f ca="1">IF(Table1[[#This Row],[Store Age (Months)]] &lt; 12, "&lt;12",
 IF(Table1[[#This Row],[Store Age (Months)]] &lt; 24, "12–24",
 "&gt;24"))</f>
        <v>&gt;24</v>
      </c>
    </row>
    <row r="723" spans="1:24" x14ac:dyDescent="0.2">
      <c r="A723" s="4">
        <v>2</v>
      </c>
      <c r="B723" s="4" t="str">
        <f t="shared" si="11"/>
        <v>February</v>
      </c>
      <c r="C723" s="1" t="s">
        <v>289</v>
      </c>
      <c r="D723" s="1" t="s">
        <v>1209</v>
      </c>
      <c r="E723" s="1" t="s">
        <v>730</v>
      </c>
      <c r="F723" s="1" t="s">
        <v>908</v>
      </c>
      <c r="G723" s="1" t="s">
        <v>925</v>
      </c>
      <c r="H723" s="6">
        <v>45348</v>
      </c>
      <c r="I723" s="7">
        <v>138986550</v>
      </c>
      <c r="J723" s="7">
        <v>154784118</v>
      </c>
      <c r="K723" s="7">
        <v>25919835</v>
      </c>
      <c r="L723" s="7">
        <v>-1358881</v>
      </c>
      <c r="M723" s="7">
        <f>Table1[[#This Row],[Profit (EBIT)]] * (1 - 11%)</f>
        <v>-1209404.0900000001</v>
      </c>
      <c r="N723" s="9">
        <f>Table1[[#This Row],[Net Sales Actual]]/Table1[[#This Row],[Net Sales Target]]*100%</f>
        <v>1.1136625666296487</v>
      </c>
      <c r="O723" s="9" t="str">
        <f>IF(Table1[[#This Row],[% Achievement]]&gt;=100%, "Achieved",
 IF(Table1[[#This Row],[% Achievement]]&gt;=50%, "Almost Achieve",
 IF(Table1[[#This Row],[% Achievement]]&gt;=0, "Needs Improvement",
 "Bad")))</f>
        <v>Achieved</v>
      </c>
      <c r="P723" s="7">
        <f>Table1[[#This Row],[Net Sales Actual]] - Table1[[#This Row],[Net Sales Target]]</f>
        <v>15797568</v>
      </c>
      <c r="Q723" s="7" t="str">
        <f>IF(Table1[[#This Row],[Profit]] &gt; 0, "Profit", "Loss")</f>
        <v>Loss</v>
      </c>
      <c r="R723" s="9">
        <f>Table1[[#This Row],[Salary Cost]]/Table1[[#This Row],[Net Sales Actual]]</f>
        <v>0.16745797524265377</v>
      </c>
      <c r="S723" s="9" t="str">
        <f>IF(Table1[[#This Row],[Salary Ratio]] &lt; 0.15, "Efficient",
 IF(Table1[[#This Row],[Salary Ratio]] &lt;= 0.25, "Needs Attention",
 "Too High"))</f>
        <v>Needs Attention</v>
      </c>
      <c r="T723" s="9">
        <f>Table1[[#This Row],[Profit (EBIT)]]/Table1[[#This Row],[Net Sales Actual]]</f>
        <v>-8.7792017524692036E-3</v>
      </c>
      <c r="U723" s="7" t="str">
        <f>IF(Table1[[#This Row],[Profit Ratio]] &gt; 0.15, "Healthy",
 IF(Table1[[#This Row],[Profit Ratio]] &gt;= 0.05, "Moderate",
 "Low"))</f>
        <v>Low</v>
      </c>
      <c r="V723" s="7">
        <f ca="1">DATEDIF(Table1[[#This Row],[Store Open Date]], TODAY(), "d")</f>
        <v>584</v>
      </c>
      <c r="W723" s="7">
        <f ca="1">INT(Table1[[#This Row],[Store Age (Days)]] / 30)</f>
        <v>19</v>
      </c>
      <c r="X723" s="7" t="str">
        <f ca="1">IF(Table1[[#This Row],[Store Age (Months)]] &lt; 12, "&lt;12",
 IF(Table1[[#This Row],[Store Age (Months)]] &lt; 24, "12–24",
 "&gt;24"))</f>
        <v>12–24</v>
      </c>
    </row>
    <row r="724" spans="1:24" x14ac:dyDescent="0.2">
      <c r="A724" s="4">
        <v>2</v>
      </c>
      <c r="B724" s="4" t="str">
        <f t="shared" si="11"/>
        <v>February</v>
      </c>
      <c r="C724" s="1" t="s">
        <v>290</v>
      </c>
      <c r="D724" s="1" t="s">
        <v>1210</v>
      </c>
      <c r="E724" s="1" t="s">
        <v>731</v>
      </c>
      <c r="F724" s="1" t="s">
        <v>898</v>
      </c>
      <c r="G724" s="1" t="s">
        <v>925</v>
      </c>
      <c r="H724" s="6">
        <v>45349</v>
      </c>
      <c r="I724" s="7">
        <v>165971284</v>
      </c>
      <c r="J724" s="7">
        <v>165514385</v>
      </c>
      <c r="K724" s="7">
        <v>29309646</v>
      </c>
      <c r="L724" s="7">
        <v>-8380566</v>
      </c>
      <c r="M724" s="7">
        <f>Table1[[#This Row],[Profit (EBIT)]] * (1 - 11%)</f>
        <v>-7458703.7400000002</v>
      </c>
      <c r="N724" s="9">
        <f>Table1[[#This Row],[Net Sales Actual]]/Table1[[#This Row],[Net Sales Target]]*100%</f>
        <v>0.99724712017049888</v>
      </c>
      <c r="O724" s="9" t="str">
        <f>IF(Table1[[#This Row],[% Achievement]]&gt;=100%, "Achieved",
 IF(Table1[[#This Row],[% Achievement]]&gt;=50%, "Almost Achieve",
 IF(Table1[[#This Row],[% Achievement]]&gt;=0, "Needs Improvement",
 "Bad")))</f>
        <v>Almost Achieve</v>
      </c>
      <c r="P724" s="7">
        <f>Table1[[#This Row],[Net Sales Actual]] - Table1[[#This Row],[Net Sales Target]]</f>
        <v>-456899</v>
      </c>
      <c r="Q724" s="7" t="str">
        <f>IF(Table1[[#This Row],[Profit]] &gt; 0, "Profit", "Loss")</f>
        <v>Loss</v>
      </c>
      <c r="R724" s="9">
        <f>Table1[[#This Row],[Salary Cost]]/Table1[[#This Row],[Net Sales Actual]]</f>
        <v>0.17708216720860848</v>
      </c>
      <c r="S724" s="9" t="str">
        <f>IF(Table1[[#This Row],[Salary Ratio]] &lt; 0.15, "Efficient",
 IF(Table1[[#This Row],[Salary Ratio]] &lt;= 0.25, "Needs Attention",
 "Too High"))</f>
        <v>Needs Attention</v>
      </c>
      <c r="T724" s="9">
        <f>Table1[[#This Row],[Profit (EBIT)]]/Table1[[#This Row],[Net Sales Actual]]</f>
        <v>-5.0633460046388114E-2</v>
      </c>
      <c r="U724" s="7" t="str">
        <f>IF(Table1[[#This Row],[Profit Ratio]] &gt; 0.15, "Healthy",
 IF(Table1[[#This Row],[Profit Ratio]] &gt;= 0.05, "Moderate",
 "Low"))</f>
        <v>Low</v>
      </c>
      <c r="V724" s="7">
        <f ca="1">DATEDIF(Table1[[#This Row],[Store Open Date]], TODAY(), "d")</f>
        <v>583</v>
      </c>
      <c r="W724" s="7">
        <f ca="1">INT(Table1[[#This Row],[Store Age (Days)]] / 30)</f>
        <v>19</v>
      </c>
      <c r="X724" s="7" t="str">
        <f ca="1">IF(Table1[[#This Row],[Store Age (Months)]] &lt; 12, "&lt;12",
 IF(Table1[[#This Row],[Store Age (Months)]] &lt; 24, "12–24",
 "&gt;24"))</f>
        <v>12–24</v>
      </c>
    </row>
    <row r="725" spans="1:24" x14ac:dyDescent="0.2">
      <c r="A725" s="4">
        <v>2</v>
      </c>
      <c r="B725" s="4" t="str">
        <f t="shared" si="11"/>
        <v>February</v>
      </c>
      <c r="C725" s="1" t="s">
        <v>291</v>
      </c>
      <c r="D725" s="1" t="s">
        <v>1211</v>
      </c>
      <c r="E725" s="1" t="s">
        <v>732</v>
      </c>
      <c r="F725" s="1" t="s">
        <v>908</v>
      </c>
      <c r="G725" s="1" t="s">
        <v>925</v>
      </c>
      <c r="H725" s="6">
        <v>45386</v>
      </c>
      <c r="I725" s="7">
        <v>122248499</v>
      </c>
      <c r="J725" s="7">
        <v>150042013</v>
      </c>
      <c r="K725" s="7">
        <v>16561569</v>
      </c>
      <c r="L725" s="7">
        <v>6438924</v>
      </c>
      <c r="M725" s="7">
        <f>Table1[[#This Row],[Profit (EBIT)]] * (1 - 11%)</f>
        <v>5730642.3600000003</v>
      </c>
      <c r="N725" s="9">
        <f>Table1[[#This Row],[Net Sales Actual]]/Table1[[#This Row],[Net Sales Target]]*100%</f>
        <v>1.2273525992331407</v>
      </c>
      <c r="O725" s="9" t="str">
        <f>IF(Table1[[#This Row],[% Achievement]]&gt;=100%, "Achieved",
 IF(Table1[[#This Row],[% Achievement]]&gt;=50%, "Almost Achieve",
 IF(Table1[[#This Row],[% Achievement]]&gt;=0, "Needs Improvement",
 "Bad")))</f>
        <v>Achieved</v>
      </c>
      <c r="P725" s="7">
        <f>Table1[[#This Row],[Net Sales Actual]] - Table1[[#This Row],[Net Sales Target]]</f>
        <v>27793514</v>
      </c>
      <c r="Q725" s="7" t="str">
        <f>IF(Table1[[#This Row],[Profit]] &gt; 0, "Profit", "Loss")</f>
        <v>Profit</v>
      </c>
      <c r="R725" s="9">
        <f>Table1[[#This Row],[Salary Cost]]/Table1[[#This Row],[Net Sales Actual]]</f>
        <v>0.11037954416140765</v>
      </c>
      <c r="S725" s="9" t="str">
        <f>IF(Table1[[#This Row],[Salary Ratio]] &lt; 0.15, "Efficient",
 IF(Table1[[#This Row],[Salary Ratio]] &lt;= 0.25, "Needs Attention",
 "Too High"))</f>
        <v>Efficient</v>
      </c>
      <c r="T725" s="9">
        <f>Table1[[#This Row],[Profit (EBIT)]]/Table1[[#This Row],[Net Sales Actual]]</f>
        <v>4.2914140321484488E-2</v>
      </c>
      <c r="U725" s="7" t="str">
        <f>IF(Table1[[#This Row],[Profit Ratio]] &gt; 0.15, "Healthy",
 IF(Table1[[#This Row],[Profit Ratio]] &gt;= 0.05, "Moderate",
 "Low"))</f>
        <v>Low</v>
      </c>
      <c r="V725" s="7">
        <f ca="1">DATEDIF(Table1[[#This Row],[Store Open Date]], TODAY(), "d")</f>
        <v>546</v>
      </c>
      <c r="W725" s="7">
        <f ca="1">INT(Table1[[#This Row],[Store Age (Days)]] / 30)</f>
        <v>18</v>
      </c>
      <c r="X725" s="7" t="str">
        <f ca="1">IF(Table1[[#This Row],[Store Age (Months)]] &lt; 12, "&lt;12",
 IF(Table1[[#This Row],[Store Age (Months)]] &lt; 24, "12–24",
 "&gt;24"))</f>
        <v>12–24</v>
      </c>
    </row>
    <row r="726" spans="1:24" x14ac:dyDescent="0.2">
      <c r="A726" s="4">
        <v>2</v>
      </c>
      <c r="B726" s="4" t="str">
        <f t="shared" si="11"/>
        <v>February</v>
      </c>
      <c r="C726" s="1" t="s">
        <v>292</v>
      </c>
      <c r="D726" s="1" t="s">
        <v>1212</v>
      </c>
      <c r="E726" s="1" t="s">
        <v>733</v>
      </c>
      <c r="F726" s="1" t="s">
        <v>908</v>
      </c>
      <c r="G726" s="1" t="s">
        <v>925</v>
      </c>
      <c r="H726" s="6">
        <v>45203</v>
      </c>
      <c r="I726" s="7">
        <v>172423460</v>
      </c>
      <c r="J726" s="7">
        <v>149433344</v>
      </c>
      <c r="K726" s="7">
        <v>16626554</v>
      </c>
      <c r="L726" s="7">
        <v>15454779</v>
      </c>
      <c r="M726" s="7">
        <f>Table1[[#This Row],[Profit (EBIT)]] * (1 - 11%)</f>
        <v>13754753.310000001</v>
      </c>
      <c r="N726" s="9">
        <f>Table1[[#This Row],[Net Sales Actual]]/Table1[[#This Row],[Net Sales Target]]*100%</f>
        <v>0.86666480303782323</v>
      </c>
      <c r="O726" s="9" t="str">
        <f>IF(Table1[[#This Row],[% Achievement]]&gt;=100%, "Achieved",
 IF(Table1[[#This Row],[% Achievement]]&gt;=50%, "Almost Achieve",
 IF(Table1[[#This Row],[% Achievement]]&gt;=0, "Needs Improvement",
 "Bad")))</f>
        <v>Almost Achieve</v>
      </c>
      <c r="P726" s="7">
        <f>Table1[[#This Row],[Net Sales Actual]] - Table1[[#This Row],[Net Sales Target]]</f>
        <v>-22990116</v>
      </c>
      <c r="Q726" s="7" t="str">
        <f>IF(Table1[[#This Row],[Profit]] &gt; 0, "Profit", "Loss")</f>
        <v>Profit</v>
      </c>
      <c r="R726" s="9">
        <f>Table1[[#This Row],[Salary Cost]]/Table1[[#This Row],[Net Sales Actual]]</f>
        <v>0.11126401614889914</v>
      </c>
      <c r="S726" s="9" t="str">
        <f>IF(Table1[[#This Row],[Salary Ratio]] &lt; 0.15, "Efficient",
 IF(Table1[[#This Row],[Salary Ratio]] &lt;= 0.25, "Needs Attention",
 "Too High"))</f>
        <v>Efficient</v>
      </c>
      <c r="T726" s="9">
        <f>Table1[[#This Row],[Profit (EBIT)]]/Table1[[#This Row],[Net Sales Actual]]</f>
        <v>0.10342256009475369</v>
      </c>
      <c r="U726" s="7" t="str">
        <f>IF(Table1[[#This Row],[Profit Ratio]] &gt; 0.15, "Healthy",
 IF(Table1[[#This Row],[Profit Ratio]] &gt;= 0.05, "Moderate",
 "Low"))</f>
        <v>Moderate</v>
      </c>
      <c r="V726" s="7">
        <f ca="1">DATEDIF(Table1[[#This Row],[Store Open Date]], TODAY(), "d")</f>
        <v>729</v>
      </c>
      <c r="W726" s="7">
        <f ca="1">INT(Table1[[#This Row],[Store Age (Days)]] / 30)</f>
        <v>24</v>
      </c>
      <c r="X726" s="7" t="str">
        <f ca="1">IF(Table1[[#This Row],[Store Age (Months)]] &lt; 12, "&lt;12",
 IF(Table1[[#This Row],[Store Age (Months)]] &lt; 24, "12–24",
 "&gt;24"))</f>
        <v>&gt;24</v>
      </c>
    </row>
    <row r="727" spans="1:24" x14ac:dyDescent="0.2">
      <c r="A727" s="4">
        <v>2</v>
      </c>
      <c r="B727" s="4" t="str">
        <f t="shared" si="11"/>
        <v>February</v>
      </c>
      <c r="C727" s="1" t="s">
        <v>293</v>
      </c>
      <c r="D727" s="1" t="s">
        <v>1213</v>
      </c>
      <c r="E727" s="1" t="s">
        <v>734</v>
      </c>
      <c r="F727" s="1" t="s">
        <v>908</v>
      </c>
      <c r="G727" s="1" t="s">
        <v>925</v>
      </c>
      <c r="H727" s="6">
        <v>45281</v>
      </c>
      <c r="I727" s="7">
        <v>133784870</v>
      </c>
      <c r="J727" s="7">
        <v>103275006</v>
      </c>
      <c r="K727" s="7">
        <v>15184538</v>
      </c>
      <c r="L727" s="7">
        <v>-6427512</v>
      </c>
      <c r="M727" s="7">
        <f>Table1[[#This Row],[Profit (EBIT)]] * (1 - 11%)</f>
        <v>-5720485.6799999997</v>
      </c>
      <c r="N727" s="9">
        <f>Table1[[#This Row],[Net Sales Actual]]/Table1[[#This Row],[Net Sales Target]]*100%</f>
        <v>0.77194832270644653</v>
      </c>
      <c r="O727" s="9" t="str">
        <f>IF(Table1[[#This Row],[% Achievement]]&gt;=100%, "Achieved",
 IF(Table1[[#This Row],[% Achievement]]&gt;=50%, "Almost Achieve",
 IF(Table1[[#This Row],[% Achievement]]&gt;=0, "Needs Improvement",
 "Bad")))</f>
        <v>Almost Achieve</v>
      </c>
      <c r="P727" s="7">
        <f>Table1[[#This Row],[Net Sales Actual]] - Table1[[#This Row],[Net Sales Target]]</f>
        <v>-30509864</v>
      </c>
      <c r="Q727" s="7" t="str">
        <f>IF(Table1[[#This Row],[Profit]] &gt; 0, "Profit", "Loss")</f>
        <v>Loss</v>
      </c>
      <c r="R727" s="9">
        <f>Table1[[#This Row],[Salary Cost]]/Table1[[#This Row],[Net Sales Actual]]</f>
        <v>0.1470301342805054</v>
      </c>
      <c r="S727" s="9" t="str">
        <f>IF(Table1[[#This Row],[Salary Ratio]] &lt; 0.15, "Efficient",
 IF(Table1[[#This Row],[Salary Ratio]] &lt;= 0.25, "Needs Attention",
 "Too High"))</f>
        <v>Efficient</v>
      </c>
      <c r="T727" s="9">
        <f>Table1[[#This Row],[Profit (EBIT)]]/Table1[[#This Row],[Net Sales Actual]]</f>
        <v>-6.2236859129303754E-2</v>
      </c>
      <c r="U727" s="7" t="str">
        <f>IF(Table1[[#This Row],[Profit Ratio]] &gt; 0.15, "Healthy",
 IF(Table1[[#This Row],[Profit Ratio]] &gt;= 0.05, "Moderate",
 "Low"))</f>
        <v>Low</v>
      </c>
      <c r="V727" s="7">
        <f ca="1">DATEDIF(Table1[[#This Row],[Store Open Date]], TODAY(), "d")</f>
        <v>651</v>
      </c>
      <c r="W727" s="7">
        <f ca="1">INT(Table1[[#This Row],[Store Age (Days)]] / 30)</f>
        <v>21</v>
      </c>
      <c r="X727" s="7" t="str">
        <f ca="1">IF(Table1[[#This Row],[Store Age (Months)]] &lt; 12, "&lt;12",
 IF(Table1[[#This Row],[Store Age (Months)]] &lt; 24, "12–24",
 "&gt;24"))</f>
        <v>12–24</v>
      </c>
    </row>
    <row r="728" spans="1:24" x14ac:dyDescent="0.2">
      <c r="A728" s="4">
        <v>2</v>
      </c>
      <c r="B728" s="4" t="str">
        <f t="shared" si="11"/>
        <v>February</v>
      </c>
      <c r="C728" s="1" t="s">
        <v>294</v>
      </c>
      <c r="D728" s="1" t="s">
        <v>1214</v>
      </c>
      <c r="E728" s="1" t="s">
        <v>735</v>
      </c>
      <c r="F728" s="1" t="s">
        <v>908</v>
      </c>
      <c r="G728" s="1" t="s">
        <v>925</v>
      </c>
      <c r="H728" s="6">
        <v>45290</v>
      </c>
      <c r="I728" s="7">
        <v>177435224</v>
      </c>
      <c r="J728" s="7">
        <v>125908480</v>
      </c>
      <c r="K728" s="7">
        <v>18263118</v>
      </c>
      <c r="L728" s="7">
        <v>1317491</v>
      </c>
      <c r="M728" s="7">
        <f>Table1[[#This Row],[Profit (EBIT)]] * (1 - 11%)</f>
        <v>1172566.99</v>
      </c>
      <c r="N728" s="9">
        <f>Table1[[#This Row],[Net Sales Actual]]/Table1[[#This Row],[Net Sales Target]]*100%</f>
        <v>0.70960250823703419</v>
      </c>
      <c r="O728" s="9" t="str">
        <f>IF(Table1[[#This Row],[% Achievement]]&gt;=100%, "Achieved",
 IF(Table1[[#This Row],[% Achievement]]&gt;=50%, "Almost Achieve",
 IF(Table1[[#This Row],[% Achievement]]&gt;=0, "Needs Improvement",
 "Bad")))</f>
        <v>Almost Achieve</v>
      </c>
      <c r="P728" s="7">
        <f>Table1[[#This Row],[Net Sales Actual]] - Table1[[#This Row],[Net Sales Target]]</f>
        <v>-51526744</v>
      </c>
      <c r="Q728" s="7" t="str">
        <f>IF(Table1[[#This Row],[Profit]] &gt; 0, "Profit", "Loss")</f>
        <v>Profit</v>
      </c>
      <c r="R728" s="9">
        <f>Table1[[#This Row],[Salary Cost]]/Table1[[#This Row],[Net Sales Actual]]</f>
        <v>0.14505073844112804</v>
      </c>
      <c r="S728" s="9" t="str">
        <f>IF(Table1[[#This Row],[Salary Ratio]] &lt; 0.15, "Efficient",
 IF(Table1[[#This Row],[Salary Ratio]] &lt;= 0.25, "Needs Attention",
 "Too High"))</f>
        <v>Efficient</v>
      </c>
      <c r="T728" s="9">
        <f>Table1[[#This Row],[Profit (EBIT)]]/Table1[[#This Row],[Net Sales Actual]]</f>
        <v>1.0463878207409063E-2</v>
      </c>
      <c r="U728" s="7" t="str">
        <f>IF(Table1[[#This Row],[Profit Ratio]] &gt; 0.15, "Healthy",
 IF(Table1[[#This Row],[Profit Ratio]] &gt;= 0.05, "Moderate",
 "Low"))</f>
        <v>Low</v>
      </c>
      <c r="V728" s="7">
        <f ca="1">DATEDIF(Table1[[#This Row],[Store Open Date]], TODAY(), "d")</f>
        <v>642</v>
      </c>
      <c r="W728" s="7">
        <f ca="1">INT(Table1[[#This Row],[Store Age (Days)]] / 30)</f>
        <v>21</v>
      </c>
      <c r="X728" s="7" t="str">
        <f ca="1">IF(Table1[[#This Row],[Store Age (Months)]] &lt; 12, "&lt;12",
 IF(Table1[[#This Row],[Store Age (Months)]] &lt; 24, "12–24",
 "&gt;24"))</f>
        <v>12–24</v>
      </c>
    </row>
    <row r="729" spans="1:24" x14ac:dyDescent="0.2">
      <c r="A729" s="4">
        <v>2</v>
      </c>
      <c r="B729" s="4" t="str">
        <f t="shared" si="11"/>
        <v>February</v>
      </c>
      <c r="C729" s="1" t="s">
        <v>295</v>
      </c>
      <c r="D729" s="1" t="s">
        <v>1215</v>
      </c>
      <c r="E729" s="1" t="s">
        <v>736</v>
      </c>
      <c r="F729" s="1" t="s">
        <v>908</v>
      </c>
      <c r="G729" s="1" t="s">
        <v>925</v>
      </c>
      <c r="H729" s="6">
        <v>45352</v>
      </c>
      <c r="I729" s="7">
        <v>70451656</v>
      </c>
      <c r="J729" s="7">
        <v>62063012</v>
      </c>
      <c r="K729" s="7">
        <v>10362636</v>
      </c>
      <c r="L729" s="7">
        <v>82241</v>
      </c>
      <c r="M729" s="7">
        <f>Table1[[#This Row],[Profit (EBIT)]] * (1 - 11%)</f>
        <v>73194.490000000005</v>
      </c>
      <c r="N729" s="9">
        <f>Table1[[#This Row],[Net Sales Actual]]/Table1[[#This Row],[Net Sales Target]]*100%</f>
        <v>0.88093049225131059</v>
      </c>
      <c r="O729" s="9" t="str">
        <f>IF(Table1[[#This Row],[% Achievement]]&gt;=100%, "Achieved",
 IF(Table1[[#This Row],[% Achievement]]&gt;=50%, "Almost Achieve",
 IF(Table1[[#This Row],[% Achievement]]&gt;=0, "Needs Improvement",
 "Bad")))</f>
        <v>Almost Achieve</v>
      </c>
      <c r="P729" s="7">
        <f>Table1[[#This Row],[Net Sales Actual]] - Table1[[#This Row],[Net Sales Target]]</f>
        <v>-8388644</v>
      </c>
      <c r="Q729" s="7" t="str">
        <f>IF(Table1[[#This Row],[Profit]] &gt; 0, "Profit", "Loss")</f>
        <v>Profit</v>
      </c>
      <c r="R729" s="9">
        <f>Table1[[#This Row],[Salary Cost]]/Table1[[#This Row],[Net Sales Actual]]</f>
        <v>0.16696959535254266</v>
      </c>
      <c r="S729" s="9" t="str">
        <f>IF(Table1[[#This Row],[Salary Ratio]] &lt; 0.15, "Efficient",
 IF(Table1[[#This Row],[Salary Ratio]] &lt;= 0.25, "Needs Attention",
 "Too High"))</f>
        <v>Needs Attention</v>
      </c>
      <c r="T729" s="9">
        <f>Table1[[#This Row],[Profit (EBIT)]]/Table1[[#This Row],[Net Sales Actual]]</f>
        <v>1.325120991549685E-3</v>
      </c>
      <c r="U729" s="7" t="str">
        <f>IF(Table1[[#This Row],[Profit Ratio]] &gt; 0.15, "Healthy",
 IF(Table1[[#This Row],[Profit Ratio]] &gt;= 0.05, "Moderate",
 "Low"))</f>
        <v>Low</v>
      </c>
      <c r="V729" s="7">
        <f ca="1">DATEDIF(Table1[[#This Row],[Store Open Date]], TODAY(), "d")</f>
        <v>580</v>
      </c>
      <c r="W729" s="7">
        <f ca="1">INT(Table1[[#This Row],[Store Age (Days)]] / 30)</f>
        <v>19</v>
      </c>
      <c r="X729" s="7" t="str">
        <f ca="1">IF(Table1[[#This Row],[Store Age (Months)]] &lt; 12, "&lt;12",
 IF(Table1[[#This Row],[Store Age (Months)]] &lt; 24, "12–24",
 "&gt;24"))</f>
        <v>12–24</v>
      </c>
    </row>
    <row r="730" spans="1:24" x14ac:dyDescent="0.2">
      <c r="A730" s="4">
        <v>2</v>
      </c>
      <c r="B730" s="4" t="str">
        <f t="shared" si="11"/>
        <v>February</v>
      </c>
      <c r="C730" s="1" t="s">
        <v>296</v>
      </c>
      <c r="D730" s="1" t="s">
        <v>1216</v>
      </c>
      <c r="E730" s="1" t="s">
        <v>737</v>
      </c>
      <c r="F730" s="1" t="s">
        <v>908</v>
      </c>
      <c r="G730" s="1" t="s">
        <v>925</v>
      </c>
      <c r="H730" s="6">
        <v>45257</v>
      </c>
      <c r="I730" s="7">
        <v>127867998</v>
      </c>
      <c r="J730" s="7">
        <v>113964155</v>
      </c>
      <c r="K730" s="7">
        <v>12165774</v>
      </c>
      <c r="L730" s="7">
        <v>-1901907</v>
      </c>
      <c r="M730" s="7">
        <f>Table1[[#This Row],[Profit (EBIT)]] * (1 - 11%)</f>
        <v>-1692697.23</v>
      </c>
      <c r="N730" s="9">
        <f>Table1[[#This Row],[Net Sales Actual]]/Table1[[#This Row],[Net Sales Target]]*100%</f>
        <v>0.89126409095730119</v>
      </c>
      <c r="O730" s="9" t="str">
        <f>IF(Table1[[#This Row],[% Achievement]]&gt;=100%, "Achieved",
 IF(Table1[[#This Row],[% Achievement]]&gt;=50%, "Almost Achieve",
 IF(Table1[[#This Row],[% Achievement]]&gt;=0, "Needs Improvement",
 "Bad")))</f>
        <v>Almost Achieve</v>
      </c>
      <c r="P730" s="7">
        <f>Table1[[#This Row],[Net Sales Actual]] - Table1[[#This Row],[Net Sales Target]]</f>
        <v>-13903843</v>
      </c>
      <c r="Q730" s="7" t="str">
        <f>IF(Table1[[#This Row],[Profit]] &gt; 0, "Profit", "Loss")</f>
        <v>Loss</v>
      </c>
      <c r="R730" s="9">
        <f>Table1[[#This Row],[Salary Cost]]/Table1[[#This Row],[Net Sales Actual]]</f>
        <v>0.1067508814503999</v>
      </c>
      <c r="S730" s="9" t="str">
        <f>IF(Table1[[#This Row],[Salary Ratio]] &lt; 0.15, "Efficient",
 IF(Table1[[#This Row],[Salary Ratio]] &lt;= 0.25, "Needs Attention",
 "Too High"))</f>
        <v>Efficient</v>
      </c>
      <c r="T730" s="9">
        <f>Table1[[#This Row],[Profit (EBIT)]]/Table1[[#This Row],[Net Sales Actual]]</f>
        <v>-1.6688642143663505E-2</v>
      </c>
      <c r="U730" s="7" t="str">
        <f>IF(Table1[[#This Row],[Profit Ratio]] &gt; 0.15, "Healthy",
 IF(Table1[[#This Row],[Profit Ratio]] &gt;= 0.05, "Moderate",
 "Low"))</f>
        <v>Low</v>
      </c>
      <c r="V730" s="7">
        <f ca="1">DATEDIF(Table1[[#This Row],[Store Open Date]], TODAY(), "d")</f>
        <v>675</v>
      </c>
      <c r="W730" s="7">
        <f ca="1">INT(Table1[[#This Row],[Store Age (Days)]] / 30)</f>
        <v>22</v>
      </c>
      <c r="X730" s="7" t="str">
        <f ca="1">IF(Table1[[#This Row],[Store Age (Months)]] &lt; 12, "&lt;12",
 IF(Table1[[#This Row],[Store Age (Months)]] &lt; 24, "12–24",
 "&gt;24"))</f>
        <v>12–24</v>
      </c>
    </row>
    <row r="731" spans="1:24" x14ac:dyDescent="0.2">
      <c r="A731" s="4">
        <v>2</v>
      </c>
      <c r="B731" s="4" t="str">
        <f t="shared" si="11"/>
        <v>February</v>
      </c>
      <c r="C731" s="1" t="s">
        <v>297</v>
      </c>
      <c r="D731" s="1" t="s">
        <v>1217</v>
      </c>
      <c r="E731" s="1" t="s">
        <v>738</v>
      </c>
      <c r="F731" s="1" t="s">
        <v>908</v>
      </c>
      <c r="G731" s="1" t="s">
        <v>925</v>
      </c>
      <c r="H731" s="6">
        <v>45290</v>
      </c>
      <c r="I731" s="7">
        <v>163626561</v>
      </c>
      <c r="J731" s="7">
        <v>142341912</v>
      </c>
      <c r="K731" s="7">
        <v>16071109</v>
      </c>
      <c r="L731" s="7">
        <v>8304250</v>
      </c>
      <c r="M731" s="7">
        <f>Table1[[#This Row],[Profit (EBIT)]] * (1 - 11%)</f>
        <v>7390782.5</v>
      </c>
      <c r="N731" s="9">
        <f>Table1[[#This Row],[Net Sales Actual]]/Table1[[#This Row],[Net Sales Target]]*100%</f>
        <v>0.86991935251881269</v>
      </c>
      <c r="O731" s="9" t="str">
        <f>IF(Table1[[#This Row],[% Achievement]]&gt;=100%, "Achieved",
 IF(Table1[[#This Row],[% Achievement]]&gt;=50%, "Almost Achieve",
 IF(Table1[[#This Row],[% Achievement]]&gt;=0, "Needs Improvement",
 "Bad")))</f>
        <v>Almost Achieve</v>
      </c>
      <c r="P731" s="7">
        <f>Table1[[#This Row],[Net Sales Actual]] - Table1[[#This Row],[Net Sales Target]]</f>
        <v>-21284649</v>
      </c>
      <c r="Q731" s="7" t="str">
        <f>IF(Table1[[#This Row],[Profit]] &gt; 0, "Profit", "Loss")</f>
        <v>Profit</v>
      </c>
      <c r="R731" s="9">
        <f>Table1[[#This Row],[Salary Cost]]/Table1[[#This Row],[Net Sales Actual]]</f>
        <v>0.11290496786357626</v>
      </c>
      <c r="S731" s="9" t="str">
        <f>IF(Table1[[#This Row],[Salary Ratio]] &lt; 0.15, "Efficient",
 IF(Table1[[#This Row],[Salary Ratio]] &lt;= 0.25, "Needs Attention",
 "Too High"))</f>
        <v>Efficient</v>
      </c>
      <c r="T731" s="9">
        <f>Table1[[#This Row],[Profit (EBIT)]]/Table1[[#This Row],[Net Sales Actual]]</f>
        <v>5.8340160556505663E-2</v>
      </c>
      <c r="U731" s="7" t="str">
        <f>IF(Table1[[#This Row],[Profit Ratio]] &gt; 0.15, "Healthy",
 IF(Table1[[#This Row],[Profit Ratio]] &gt;= 0.05, "Moderate",
 "Low"))</f>
        <v>Moderate</v>
      </c>
      <c r="V731" s="7">
        <f ca="1">DATEDIF(Table1[[#This Row],[Store Open Date]], TODAY(), "d")</f>
        <v>642</v>
      </c>
      <c r="W731" s="7">
        <f ca="1">INT(Table1[[#This Row],[Store Age (Days)]] / 30)</f>
        <v>21</v>
      </c>
      <c r="X731" s="7" t="str">
        <f ca="1">IF(Table1[[#This Row],[Store Age (Months)]] &lt; 12, "&lt;12",
 IF(Table1[[#This Row],[Store Age (Months)]] &lt; 24, "12–24",
 "&gt;24"))</f>
        <v>12–24</v>
      </c>
    </row>
    <row r="732" spans="1:24" x14ac:dyDescent="0.2">
      <c r="A732" s="4">
        <v>2</v>
      </c>
      <c r="B732" s="4" t="str">
        <f t="shared" si="11"/>
        <v>February</v>
      </c>
      <c r="C732" s="1" t="s">
        <v>298</v>
      </c>
      <c r="D732" s="1" t="s">
        <v>1218</v>
      </c>
      <c r="E732" s="1" t="s">
        <v>739</v>
      </c>
      <c r="F732" s="1" t="s">
        <v>908</v>
      </c>
      <c r="G732" s="1" t="s">
        <v>925</v>
      </c>
      <c r="H732" s="6">
        <v>45463</v>
      </c>
      <c r="I732" s="7">
        <v>66324529</v>
      </c>
      <c r="J732" s="7">
        <v>58249099</v>
      </c>
      <c r="K732" s="7">
        <v>6676866</v>
      </c>
      <c r="L732" s="7">
        <v>-5038626</v>
      </c>
      <c r="M732" s="7">
        <f>Table1[[#This Row],[Profit (EBIT)]] * (1 - 11%)</f>
        <v>-4484377.1399999997</v>
      </c>
      <c r="N732" s="9">
        <f>Table1[[#This Row],[Net Sales Actual]]/Table1[[#This Row],[Net Sales Target]]*100%</f>
        <v>0.87824368869622882</v>
      </c>
      <c r="O732" s="9" t="str">
        <f>IF(Table1[[#This Row],[% Achievement]]&gt;=100%, "Achieved",
 IF(Table1[[#This Row],[% Achievement]]&gt;=50%, "Almost Achieve",
 IF(Table1[[#This Row],[% Achievement]]&gt;=0, "Needs Improvement",
 "Bad")))</f>
        <v>Almost Achieve</v>
      </c>
      <c r="P732" s="7">
        <f>Table1[[#This Row],[Net Sales Actual]] - Table1[[#This Row],[Net Sales Target]]</f>
        <v>-8075430</v>
      </c>
      <c r="Q732" s="7" t="str">
        <f>IF(Table1[[#This Row],[Profit]] &gt; 0, "Profit", "Loss")</f>
        <v>Loss</v>
      </c>
      <c r="R732" s="9">
        <f>Table1[[#This Row],[Salary Cost]]/Table1[[#This Row],[Net Sales Actual]]</f>
        <v>0.11462608202746621</v>
      </c>
      <c r="S732" s="9" t="str">
        <f>IF(Table1[[#This Row],[Salary Ratio]] &lt; 0.15, "Efficient",
 IF(Table1[[#This Row],[Salary Ratio]] &lt;= 0.25, "Needs Attention",
 "Too High"))</f>
        <v>Efficient</v>
      </c>
      <c r="T732" s="9">
        <f>Table1[[#This Row],[Profit (EBIT)]]/Table1[[#This Row],[Net Sales Actual]]</f>
        <v>-8.6501355154008475E-2</v>
      </c>
      <c r="U732" s="7" t="str">
        <f>IF(Table1[[#This Row],[Profit Ratio]] &gt; 0.15, "Healthy",
 IF(Table1[[#This Row],[Profit Ratio]] &gt;= 0.05, "Moderate",
 "Low"))</f>
        <v>Low</v>
      </c>
      <c r="V732" s="7">
        <f ca="1">DATEDIF(Table1[[#This Row],[Store Open Date]], TODAY(), "d")</f>
        <v>469</v>
      </c>
      <c r="W732" s="7">
        <f ca="1">INT(Table1[[#This Row],[Store Age (Days)]] / 30)</f>
        <v>15</v>
      </c>
      <c r="X732" s="7" t="str">
        <f ca="1">IF(Table1[[#This Row],[Store Age (Months)]] &lt; 12, "&lt;12",
 IF(Table1[[#This Row],[Store Age (Months)]] &lt; 24, "12–24",
 "&gt;24"))</f>
        <v>12–24</v>
      </c>
    </row>
    <row r="733" spans="1:24" x14ac:dyDescent="0.2">
      <c r="A733" s="4">
        <v>2</v>
      </c>
      <c r="B733" s="4" t="str">
        <f t="shared" si="11"/>
        <v>February</v>
      </c>
      <c r="C733" s="1" t="s">
        <v>299</v>
      </c>
      <c r="D733" s="1" t="s">
        <v>1219</v>
      </c>
      <c r="E733" s="1" t="s">
        <v>740</v>
      </c>
      <c r="F733" s="1" t="s">
        <v>908</v>
      </c>
      <c r="G733" s="1" t="s">
        <v>925</v>
      </c>
      <c r="H733" s="6">
        <v>45207</v>
      </c>
      <c r="I733" s="7">
        <v>178492132</v>
      </c>
      <c r="J733" s="7">
        <v>188329241</v>
      </c>
      <c r="K733" s="7">
        <v>23753156</v>
      </c>
      <c r="L733" s="7">
        <v>2294711</v>
      </c>
      <c r="M733" s="7">
        <f>Table1[[#This Row],[Profit (EBIT)]] * (1 - 11%)</f>
        <v>2042292.79</v>
      </c>
      <c r="N733" s="9">
        <f>Table1[[#This Row],[Net Sales Actual]]/Table1[[#This Row],[Net Sales Target]]*100%</f>
        <v>1.0551122836047473</v>
      </c>
      <c r="O733" s="9" t="str">
        <f>IF(Table1[[#This Row],[% Achievement]]&gt;=100%, "Achieved",
 IF(Table1[[#This Row],[% Achievement]]&gt;=50%, "Almost Achieve",
 IF(Table1[[#This Row],[% Achievement]]&gt;=0, "Needs Improvement",
 "Bad")))</f>
        <v>Achieved</v>
      </c>
      <c r="P733" s="7">
        <f>Table1[[#This Row],[Net Sales Actual]] - Table1[[#This Row],[Net Sales Target]]</f>
        <v>9837109</v>
      </c>
      <c r="Q733" s="7" t="str">
        <f>IF(Table1[[#This Row],[Profit]] &gt; 0, "Profit", "Loss")</f>
        <v>Profit</v>
      </c>
      <c r="R733" s="9">
        <f>Table1[[#This Row],[Salary Cost]]/Table1[[#This Row],[Net Sales Actual]]</f>
        <v>0.12612569282324035</v>
      </c>
      <c r="S733" s="9" t="str">
        <f>IF(Table1[[#This Row],[Salary Ratio]] &lt; 0.15, "Efficient",
 IF(Table1[[#This Row],[Salary Ratio]] &lt;= 0.25, "Needs Attention",
 "Too High"))</f>
        <v>Efficient</v>
      </c>
      <c r="T733" s="9">
        <f>Table1[[#This Row],[Profit (EBIT)]]/Table1[[#This Row],[Net Sales Actual]]</f>
        <v>1.2184570955712607E-2</v>
      </c>
      <c r="U733" s="7" t="str">
        <f>IF(Table1[[#This Row],[Profit Ratio]] &gt; 0.15, "Healthy",
 IF(Table1[[#This Row],[Profit Ratio]] &gt;= 0.05, "Moderate",
 "Low"))</f>
        <v>Low</v>
      </c>
      <c r="V733" s="7">
        <f ca="1">DATEDIF(Table1[[#This Row],[Store Open Date]], TODAY(), "d")</f>
        <v>725</v>
      </c>
      <c r="W733" s="7">
        <f ca="1">INT(Table1[[#This Row],[Store Age (Days)]] / 30)</f>
        <v>24</v>
      </c>
      <c r="X733" s="7" t="str">
        <f ca="1">IF(Table1[[#This Row],[Store Age (Months)]] &lt; 12, "&lt;12",
 IF(Table1[[#This Row],[Store Age (Months)]] &lt; 24, "12–24",
 "&gt;24"))</f>
        <v>&gt;24</v>
      </c>
    </row>
    <row r="734" spans="1:24" x14ac:dyDescent="0.2">
      <c r="A734" s="4">
        <v>2</v>
      </c>
      <c r="B734" s="4" t="str">
        <f t="shared" si="11"/>
        <v>February</v>
      </c>
      <c r="C734" s="1" t="s">
        <v>300</v>
      </c>
      <c r="D734" s="1" t="s">
        <v>1220</v>
      </c>
      <c r="E734" s="1" t="s">
        <v>741</v>
      </c>
      <c r="F734" s="1" t="s">
        <v>908</v>
      </c>
      <c r="G734" s="1" t="s">
        <v>925</v>
      </c>
      <c r="H734" s="6">
        <v>45434</v>
      </c>
      <c r="I734" s="7">
        <v>65904906</v>
      </c>
      <c r="J734" s="7">
        <v>76185171</v>
      </c>
      <c r="K734" s="7">
        <v>10656103</v>
      </c>
      <c r="L734" s="7">
        <v>-3368389</v>
      </c>
      <c r="M734" s="7">
        <f>Table1[[#This Row],[Profit (EBIT)]] * (1 - 11%)</f>
        <v>-2997866.21</v>
      </c>
      <c r="N734" s="9">
        <f>Table1[[#This Row],[Net Sales Actual]]/Table1[[#This Row],[Net Sales Target]]*100%</f>
        <v>1.1559863388622389</v>
      </c>
      <c r="O734" s="9" t="str">
        <f>IF(Table1[[#This Row],[% Achievement]]&gt;=100%, "Achieved",
 IF(Table1[[#This Row],[% Achievement]]&gt;=50%, "Almost Achieve",
 IF(Table1[[#This Row],[% Achievement]]&gt;=0, "Needs Improvement",
 "Bad")))</f>
        <v>Achieved</v>
      </c>
      <c r="P734" s="7">
        <f>Table1[[#This Row],[Net Sales Actual]] - Table1[[#This Row],[Net Sales Target]]</f>
        <v>10280265</v>
      </c>
      <c r="Q734" s="7" t="str">
        <f>IF(Table1[[#This Row],[Profit]] &gt; 0, "Profit", "Loss")</f>
        <v>Loss</v>
      </c>
      <c r="R734" s="9">
        <f>Table1[[#This Row],[Salary Cost]]/Table1[[#This Row],[Net Sales Actual]]</f>
        <v>0.13987109118649874</v>
      </c>
      <c r="S734" s="9" t="str">
        <f>IF(Table1[[#This Row],[Salary Ratio]] &lt; 0.15, "Efficient",
 IF(Table1[[#This Row],[Salary Ratio]] &lt;= 0.25, "Needs Attention",
 "Too High"))</f>
        <v>Efficient</v>
      </c>
      <c r="T734" s="9">
        <f>Table1[[#This Row],[Profit (EBIT)]]/Table1[[#This Row],[Net Sales Actual]]</f>
        <v>-4.4213184216650249E-2</v>
      </c>
      <c r="U734" s="7" t="str">
        <f>IF(Table1[[#This Row],[Profit Ratio]] &gt; 0.15, "Healthy",
 IF(Table1[[#This Row],[Profit Ratio]] &gt;= 0.05, "Moderate",
 "Low"))</f>
        <v>Low</v>
      </c>
      <c r="V734" s="7">
        <f ca="1">DATEDIF(Table1[[#This Row],[Store Open Date]], TODAY(), "d")</f>
        <v>498</v>
      </c>
      <c r="W734" s="7">
        <f ca="1">INT(Table1[[#This Row],[Store Age (Days)]] / 30)</f>
        <v>16</v>
      </c>
      <c r="X734" s="7" t="str">
        <f ca="1">IF(Table1[[#This Row],[Store Age (Months)]] &lt; 12, "&lt;12",
 IF(Table1[[#This Row],[Store Age (Months)]] &lt; 24, "12–24",
 "&gt;24"))</f>
        <v>12–24</v>
      </c>
    </row>
    <row r="735" spans="1:24" x14ac:dyDescent="0.2">
      <c r="A735" s="4">
        <v>2</v>
      </c>
      <c r="B735" s="4" t="str">
        <f t="shared" si="11"/>
        <v>February</v>
      </c>
      <c r="C735" s="1" t="s">
        <v>301</v>
      </c>
      <c r="D735" s="1" t="s">
        <v>1221</v>
      </c>
      <c r="E735" s="1" t="s">
        <v>742</v>
      </c>
      <c r="F735" s="1" t="s">
        <v>908</v>
      </c>
      <c r="G735" s="1" t="s">
        <v>925</v>
      </c>
      <c r="H735" s="6">
        <v>44893</v>
      </c>
      <c r="I735" s="7">
        <v>213057148</v>
      </c>
      <c r="J735" s="7">
        <v>265559734</v>
      </c>
      <c r="K735" s="7">
        <v>36794533</v>
      </c>
      <c r="L735" s="7">
        <v>-8093222</v>
      </c>
      <c r="M735" s="7">
        <f>Table1[[#This Row],[Profit (EBIT)]] * (1 - 11%)</f>
        <v>-7202967.5800000001</v>
      </c>
      <c r="N735" s="9">
        <f>Table1[[#This Row],[Net Sales Actual]]/Table1[[#This Row],[Net Sales Target]]*100%</f>
        <v>1.2464248981686359</v>
      </c>
      <c r="O735" s="9" t="str">
        <f>IF(Table1[[#This Row],[% Achievement]]&gt;=100%, "Achieved",
 IF(Table1[[#This Row],[% Achievement]]&gt;=50%, "Almost Achieve",
 IF(Table1[[#This Row],[% Achievement]]&gt;=0, "Needs Improvement",
 "Bad")))</f>
        <v>Achieved</v>
      </c>
      <c r="P735" s="7">
        <f>Table1[[#This Row],[Net Sales Actual]] - Table1[[#This Row],[Net Sales Target]]</f>
        <v>52502586</v>
      </c>
      <c r="Q735" s="7" t="str">
        <f>IF(Table1[[#This Row],[Profit]] &gt; 0, "Profit", "Loss")</f>
        <v>Loss</v>
      </c>
      <c r="R735" s="9">
        <f>Table1[[#This Row],[Salary Cost]]/Table1[[#This Row],[Net Sales Actual]]</f>
        <v>0.13855463870889403</v>
      </c>
      <c r="S735" s="9" t="str">
        <f>IF(Table1[[#This Row],[Salary Ratio]] &lt; 0.15, "Efficient",
 IF(Table1[[#This Row],[Salary Ratio]] &lt;= 0.25, "Needs Attention",
 "Too High"))</f>
        <v>Efficient</v>
      </c>
      <c r="T735" s="9">
        <f>Table1[[#This Row],[Profit (EBIT)]]/Table1[[#This Row],[Net Sales Actual]]</f>
        <v>-3.0476088667870108E-2</v>
      </c>
      <c r="U735" s="7" t="str">
        <f>IF(Table1[[#This Row],[Profit Ratio]] &gt; 0.15, "Healthy",
 IF(Table1[[#This Row],[Profit Ratio]] &gt;= 0.05, "Moderate",
 "Low"))</f>
        <v>Low</v>
      </c>
      <c r="V735" s="7">
        <f ca="1">DATEDIF(Table1[[#This Row],[Store Open Date]], TODAY(), "d")</f>
        <v>1039</v>
      </c>
      <c r="W735" s="7">
        <f ca="1">INT(Table1[[#This Row],[Store Age (Days)]] / 30)</f>
        <v>34</v>
      </c>
      <c r="X735" s="7" t="str">
        <f ca="1">IF(Table1[[#This Row],[Store Age (Months)]] &lt; 12, "&lt;12",
 IF(Table1[[#This Row],[Store Age (Months)]] &lt; 24, "12–24",
 "&gt;24"))</f>
        <v>&gt;24</v>
      </c>
    </row>
    <row r="736" spans="1:24" x14ac:dyDescent="0.2">
      <c r="A736" s="4">
        <v>2</v>
      </c>
      <c r="B736" s="4" t="str">
        <f t="shared" si="11"/>
        <v>February</v>
      </c>
      <c r="C736" s="1" t="s">
        <v>302</v>
      </c>
      <c r="D736" s="1" t="s">
        <v>1222</v>
      </c>
      <c r="E736" s="1" t="s">
        <v>743</v>
      </c>
      <c r="F736" s="1" t="s">
        <v>908</v>
      </c>
      <c r="G736" s="1" t="s">
        <v>925</v>
      </c>
      <c r="H736" s="6">
        <v>44908</v>
      </c>
      <c r="I736" s="7">
        <v>305865632</v>
      </c>
      <c r="J736" s="7">
        <v>246091955</v>
      </c>
      <c r="K736" s="7">
        <v>37265559</v>
      </c>
      <c r="L736" s="7">
        <v>34117456</v>
      </c>
      <c r="M736" s="7">
        <f>Table1[[#This Row],[Profit (EBIT)]] * (1 - 11%)</f>
        <v>30364535.84</v>
      </c>
      <c r="N736" s="9">
        <f>Table1[[#This Row],[Net Sales Actual]]/Table1[[#This Row],[Net Sales Target]]*100%</f>
        <v>0.80457537314947503</v>
      </c>
      <c r="O736" s="9" t="str">
        <f>IF(Table1[[#This Row],[% Achievement]]&gt;=100%, "Achieved",
 IF(Table1[[#This Row],[% Achievement]]&gt;=50%, "Almost Achieve",
 IF(Table1[[#This Row],[% Achievement]]&gt;=0, "Needs Improvement",
 "Bad")))</f>
        <v>Almost Achieve</v>
      </c>
      <c r="P736" s="7">
        <f>Table1[[#This Row],[Net Sales Actual]] - Table1[[#This Row],[Net Sales Target]]</f>
        <v>-59773677</v>
      </c>
      <c r="Q736" s="7" t="str">
        <f>IF(Table1[[#This Row],[Profit]] &gt; 0, "Profit", "Loss")</f>
        <v>Profit</v>
      </c>
      <c r="R736" s="9">
        <f>Table1[[#This Row],[Salary Cost]]/Table1[[#This Row],[Net Sales Actual]]</f>
        <v>0.15142940775938815</v>
      </c>
      <c r="S736" s="9" t="str">
        <f>IF(Table1[[#This Row],[Salary Ratio]] &lt; 0.15, "Efficient",
 IF(Table1[[#This Row],[Salary Ratio]] &lt;= 0.25, "Needs Attention",
 "Too High"))</f>
        <v>Needs Attention</v>
      </c>
      <c r="T736" s="9">
        <f>Table1[[#This Row],[Profit (EBIT)]]/Table1[[#This Row],[Net Sales Actual]]</f>
        <v>0.13863702289658353</v>
      </c>
      <c r="U736" s="7" t="str">
        <f>IF(Table1[[#This Row],[Profit Ratio]] &gt; 0.15, "Healthy",
 IF(Table1[[#This Row],[Profit Ratio]] &gt;= 0.05, "Moderate",
 "Low"))</f>
        <v>Moderate</v>
      </c>
      <c r="V736" s="7">
        <f ca="1">DATEDIF(Table1[[#This Row],[Store Open Date]], TODAY(), "d")</f>
        <v>1024</v>
      </c>
      <c r="W736" s="7">
        <f ca="1">INT(Table1[[#This Row],[Store Age (Days)]] / 30)</f>
        <v>34</v>
      </c>
      <c r="X736" s="7" t="str">
        <f ca="1">IF(Table1[[#This Row],[Store Age (Months)]] &lt; 12, "&lt;12",
 IF(Table1[[#This Row],[Store Age (Months)]] &lt; 24, "12–24",
 "&gt;24"))</f>
        <v>&gt;24</v>
      </c>
    </row>
    <row r="737" spans="1:24" x14ac:dyDescent="0.2">
      <c r="A737" s="4">
        <v>2</v>
      </c>
      <c r="B737" s="4" t="str">
        <f t="shared" si="11"/>
        <v>February</v>
      </c>
      <c r="C737" s="1" t="s">
        <v>303</v>
      </c>
      <c r="D737" s="1" t="s">
        <v>1223</v>
      </c>
      <c r="E737" s="1" t="s">
        <v>744</v>
      </c>
      <c r="F737" s="1" t="s">
        <v>908</v>
      </c>
      <c r="G737" s="1" t="s">
        <v>925</v>
      </c>
      <c r="H737" s="6">
        <v>45135</v>
      </c>
      <c r="I737" s="7">
        <v>108071525</v>
      </c>
      <c r="J737" s="7">
        <v>95589261</v>
      </c>
      <c r="K737" s="7">
        <v>10434764</v>
      </c>
      <c r="L737" s="7">
        <v>-368518</v>
      </c>
      <c r="M737" s="7">
        <f>Table1[[#This Row],[Profit (EBIT)]] * (1 - 11%)</f>
        <v>-327981.02</v>
      </c>
      <c r="N737" s="9">
        <f>Table1[[#This Row],[Net Sales Actual]]/Table1[[#This Row],[Net Sales Target]]*100%</f>
        <v>0.88449997351291199</v>
      </c>
      <c r="O737" s="9" t="str">
        <f>IF(Table1[[#This Row],[% Achievement]]&gt;=100%, "Achieved",
 IF(Table1[[#This Row],[% Achievement]]&gt;=50%, "Almost Achieve",
 IF(Table1[[#This Row],[% Achievement]]&gt;=0, "Needs Improvement",
 "Bad")))</f>
        <v>Almost Achieve</v>
      </c>
      <c r="P737" s="7">
        <f>Table1[[#This Row],[Net Sales Actual]] - Table1[[#This Row],[Net Sales Target]]</f>
        <v>-12482264</v>
      </c>
      <c r="Q737" s="7" t="str">
        <f>IF(Table1[[#This Row],[Profit]] &gt; 0, "Profit", "Loss")</f>
        <v>Loss</v>
      </c>
      <c r="R737" s="9">
        <f>Table1[[#This Row],[Salary Cost]]/Table1[[#This Row],[Net Sales Actual]]</f>
        <v>0.10916251355892374</v>
      </c>
      <c r="S737" s="9" t="str">
        <f>IF(Table1[[#This Row],[Salary Ratio]] &lt; 0.15, "Efficient",
 IF(Table1[[#This Row],[Salary Ratio]] &lt;= 0.25, "Needs Attention",
 "Too High"))</f>
        <v>Efficient</v>
      </c>
      <c r="T737" s="9">
        <f>Table1[[#This Row],[Profit (EBIT)]]/Table1[[#This Row],[Net Sales Actual]]</f>
        <v>-3.8552238624378525E-3</v>
      </c>
      <c r="U737" s="7" t="str">
        <f>IF(Table1[[#This Row],[Profit Ratio]] &gt; 0.15, "Healthy",
 IF(Table1[[#This Row],[Profit Ratio]] &gt;= 0.05, "Moderate",
 "Low"))</f>
        <v>Low</v>
      </c>
      <c r="V737" s="7">
        <f ca="1">DATEDIF(Table1[[#This Row],[Store Open Date]], TODAY(), "d")</f>
        <v>797</v>
      </c>
      <c r="W737" s="7">
        <f ca="1">INT(Table1[[#This Row],[Store Age (Days)]] / 30)</f>
        <v>26</v>
      </c>
      <c r="X737" s="7" t="str">
        <f ca="1">IF(Table1[[#This Row],[Store Age (Months)]] &lt; 12, "&lt;12",
 IF(Table1[[#This Row],[Store Age (Months)]] &lt; 24, "12–24",
 "&gt;24"))</f>
        <v>&gt;24</v>
      </c>
    </row>
    <row r="738" spans="1:24" x14ac:dyDescent="0.2">
      <c r="A738" s="4">
        <v>2</v>
      </c>
      <c r="B738" s="4" t="str">
        <f t="shared" si="11"/>
        <v>February</v>
      </c>
      <c r="C738" s="1" t="s">
        <v>304</v>
      </c>
      <c r="D738" s="1" t="s">
        <v>1224</v>
      </c>
      <c r="E738" s="1" t="s">
        <v>745</v>
      </c>
      <c r="F738" s="1" t="s">
        <v>908</v>
      </c>
      <c r="G738" s="1" t="s">
        <v>925</v>
      </c>
      <c r="H738" s="6">
        <v>45083</v>
      </c>
      <c r="I738" s="7">
        <v>72530013</v>
      </c>
      <c r="J738" s="7">
        <v>80595368</v>
      </c>
      <c r="K738" s="7">
        <v>12492382</v>
      </c>
      <c r="L738" s="7">
        <v>4351358</v>
      </c>
      <c r="M738" s="7">
        <f>Table1[[#This Row],[Profit (EBIT)]] * (1 - 11%)</f>
        <v>3872708.62</v>
      </c>
      <c r="N738" s="9">
        <f>Table1[[#This Row],[Net Sales Actual]]/Table1[[#This Row],[Net Sales Target]]*100%</f>
        <v>1.1112002420294615</v>
      </c>
      <c r="O738" s="9" t="str">
        <f>IF(Table1[[#This Row],[% Achievement]]&gt;=100%, "Achieved",
 IF(Table1[[#This Row],[% Achievement]]&gt;=50%, "Almost Achieve",
 IF(Table1[[#This Row],[% Achievement]]&gt;=0, "Needs Improvement",
 "Bad")))</f>
        <v>Achieved</v>
      </c>
      <c r="P738" s="7">
        <f>Table1[[#This Row],[Net Sales Actual]] - Table1[[#This Row],[Net Sales Target]]</f>
        <v>8065355</v>
      </c>
      <c r="Q738" s="7" t="str">
        <f>IF(Table1[[#This Row],[Profit]] &gt; 0, "Profit", "Loss")</f>
        <v>Profit</v>
      </c>
      <c r="R738" s="9">
        <f>Table1[[#This Row],[Salary Cost]]/Table1[[#This Row],[Net Sales Actual]]</f>
        <v>0.1550012402697882</v>
      </c>
      <c r="S738" s="9" t="str">
        <f>IF(Table1[[#This Row],[Salary Ratio]] &lt; 0.15, "Efficient",
 IF(Table1[[#This Row],[Salary Ratio]] &lt;= 0.25, "Needs Attention",
 "Too High"))</f>
        <v>Needs Attention</v>
      </c>
      <c r="T738" s="9">
        <f>Table1[[#This Row],[Profit (EBIT)]]/Table1[[#This Row],[Net Sales Actual]]</f>
        <v>5.3990174720711E-2</v>
      </c>
      <c r="U738" s="7" t="str">
        <f>IF(Table1[[#This Row],[Profit Ratio]] &gt; 0.15, "Healthy",
 IF(Table1[[#This Row],[Profit Ratio]] &gt;= 0.05, "Moderate",
 "Low"))</f>
        <v>Moderate</v>
      </c>
      <c r="V738" s="7">
        <f ca="1">DATEDIF(Table1[[#This Row],[Store Open Date]], TODAY(), "d")</f>
        <v>849</v>
      </c>
      <c r="W738" s="7">
        <f ca="1">INT(Table1[[#This Row],[Store Age (Days)]] / 30)</f>
        <v>28</v>
      </c>
      <c r="X738" s="7" t="str">
        <f ca="1">IF(Table1[[#This Row],[Store Age (Months)]] &lt; 12, "&lt;12",
 IF(Table1[[#This Row],[Store Age (Months)]] &lt; 24, "12–24",
 "&gt;24"))</f>
        <v>&gt;24</v>
      </c>
    </row>
    <row r="739" spans="1:24" x14ac:dyDescent="0.2">
      <c r="A739" s="4">
        <v>2</v>
      </c>
      <c r="B739" s="4" t="str">
        <f t="shared" si="11"/>
        <v>February</v>
      </c>
      <c r="C739" s="1" t="s">
        <v>305</v>
      </c>
      <c r="D739" s="1" t="s">
        <v>1225</v>
      </c>
      <c r="E739" s="1" t="s">
        <v>746</v>
      </c>
      <c r="F739" s="1" t="s">
        <v>908</v>
      </c>
      <c r="G739" s="1" t="s">
        <v>925</v>
      </c>
      <c r="H739" s="6">
        <v>45143</v>
      </c>
      <c r="I739" s="7">
        <v>195944480</v>
      </c>
      <c r="J739" s="7">
        <v>224008097</v>
      </c>
      <c r="K739" s="7">
        <v>23093832</v>
      </c>
      <c r="L739" s="7">
        <v>-19030021</v>
      </c>
      <c r="M739" s="7">
        <f>Table1[[#This Row],[Profit (EBIT)]] * (1 - 11%)</f>
        <v>-16936718.690000001</v>
      </c>
      <c r="N739" s="9">
        <f>Table1[[#This Row],[Net Sales Actual]]/Table1[[#This Row],[Net Sales Target]]*100%</f>
        <v>1.1432222892933754</v>
      </c>
      <c r="O739" s="9" t="str">
        <f>IF(Table1[[#This Row],[% Achievement]]&gt;=100%, "Achieved",
 IF(Table1[[#This Row],[% Achievement]]&gt;=50%, "Almost Achieve",
 IF(Table1[[#This Row],[% Achievement]]&gt;=0, "Needs Improvement",
 "Bad")))</f>
        <v>Achieved</v>
      </c>
      <c r="P739" s="7">
        <f>Table1[[#This Row],[Net Sales Actual]] - Table1[[#This Row],[Net Sales Target]]</f>
        <v>28063617</v>
      </c>
      <c r="Q739" s="7" t="str">
        <f>IF(Table1[[#This Row],[Profit]] &gt; 0, "Profit", "Loss")</f>
        <v>Loss</v>
      </c>
      <c r="R739" s="9">
        <f>Table1[[#This Row],[Salary Cost]]/Table1[[#This Row],[Net Sales Actual]]</f>
        <v>0.10309373772323953</v>
      </c>
      <c r="S739" s="9" t="str">
        <f>IF(Table1[[#This Row],[Salary Ratio]] &lt; 0.15, "Efficient",
 IF(Table1[[#This Row],[Salary Ratio]] &lt;= 0.25, "Needs Attention",
 "Too High"))</f>
        <v>Efficient</v>
      </c>
      <c r="T739" s="9">
        <f>Table1[[#This Row],[Profit (EBIT)]]/Table1[[#This Row],[Net Sales Actual]]</f>
        <v>-8.4952380091867841E-2</v>
      </c>
      <c r="U739" s="7" t="str">
        <f>IF(Table1[[#This Row],[Profit Ratio]] &gt; 0.15, "Healthy",
 IF(Table1[[#This Row],[Profit Ratio]] &gt;= 0.05, "Moderate",
 "Low"))</f>
        <v>Low</v>
      </c>
      <c r="V739" s="7">
        <f ca="1">DATEDIF(Table1[[#This Row],[Store Open Date]], TODAY(), "d")</f>
        <v>789</v>
      </c>
      <c r="W739" s="7">
        <f ca="1">INT(Table1[[#This Row],[Store Age (Days)]] / 30)</f>
        <v>26</v>
      </c>
      <c r="X739" s="7" t="str">
        <f ca="1">IF(Table1[[#This Row],[Store Age (Months)]] &lt; 12, "&lt;12",
 IF(Table1[[#This Row],[Store Age (Months)]] &lt; 24, "12–24",
 "&gt;24"))</f>
        <v>&gt;24</v>
      </c>
    </row>
    <row r="740" spans="1:24" x14ac:dyDescent="0.2">
      <c r="A740" s="4">
        <v>2</v>
      </c>
      <c r="B740" s="4" t="str">
        <f t="shared" si="11"/>
        <v>February</v>
      </c>
      <c r="C740" s="1" t="s">
        <v>306</v>
      </c>
      <c r="D740" s="1" t="s">
        <v>1226</v>
      </c>
      <c r="E740" s="1" t="s">
        <v>747</v>
      </c>
      <c r="F740" s="1" t="s">
        <v>908</v>
      </c>
      <c r="G740" s="1" t="s">
        <v>925</v>
      </c>
      <c r="H740" s="6">
        <v>45123</v>
      </c>
      <c r="I740" s="7">
        <v>335322766</v>
      </c>
      <c r="J740" s="7">
        <v>414849278</v>
      </c>
      <c r="K740" s="7">
        <v>60770850</v>
      </c>
      <c r="L740" s="7">
        <v>30407429</v>
      </c>
      <c r="M740" s="7">
        <f>Table1[[#This Row],[Profit (EBIT)]] * (1 - 11%)</f>
        <v>27062611.809999999</v>
      </c>
      <c r="N740" s="9">
        <f>Table1[[#This Row],[Net Sales Actual]]/Table1[[#This Row],[Net Sales Target]]*100%</f>
        <v>1.2371640701544255</v>
      </c>
      <c r="O740" s="9" t="str">
        <f>IF(Table1[[#This Row],[% Achievement]]&gt;=100%, "Achieved",
 IF(Table1[[#This Row],[% Achievement]]&gt;=50%, "Almost Achieve",
 IF(Table1[[#This Row],[% Achievement]]&gt;=0, "Needs Improvement",
 "Bad")))</f>
        <v>Achieved</v>
      </c>
      <c r="P740" s="7">
        <f>Table1[[#This Row],[Net Sales Actual]] - Table1[[#This Row],[Net Sales Target]]</f>
        <v>79526512</v>
      </c>
      <c r="Q740" s="7" t="str">
        <f>IF(Table1[[#This Row],[Profit]] &gt; 0, "Profit", "Loss")</f>
        <v>Profit</v>
      </c>
      <c r="R740" s="9">
        <f>Table1[[#This Row],[Salary Cost]]/Table1[[#This Row],[Net Sales Actual]]</f>
        <v>0.14648898581426481</v>
      </c>
      <c r="S740" s="9" t="str">
        <f>IF(Table1[[#This Row],[Salary Ratio]] &lt; 0.15, "Efficient",
 IF(Table1[[#This Row],[Salary Ratio]] &lt;= 0.25, "Needs Attention",
 "Too High"))</f>
        <v>Efficient</v>
      </c>
      <c r="T740" s="9">
        <f>Table1[[#This Row],[Profit (EBIT)]]/Table1[[#This Row],[Net Sales Actual]]</f>
        <v>7.3297533857585737E-2</v>
      </c>
      <c r="U740" s="7" t="str">
        <f>IF(Table1[[#This Row],[Profit Ratio]] &gt; 0.15, "Healthy",
 IF(Table1[[#This Row],[Profit Ratio]] &gt;= 0.05, "Moderate",
 "Low"))</f>
        <v>Moderate</v>
      </c>
      <c r="V740" s="7">
        <f ca="1">DATEDIF(Table1[[#This Row],[Store Open Date]], TODAY(), "d")</f>
        <v>809</v>
      </c>
      <c r="W740" s="7">
        <f ca="1">INT(Table1[[#This Row],[Store Age (Days)]] / 30)</f>
        <v>26</v>
      </c>
      <c r="X740" s="7" t="str">
        <f ca="1">IF(Table1[[#This Row],[Store Age (Months)]] &lt; 12, "&lt;12",
 IF(Table1[[#This Row],[Store Age (Months)]] &lt; 24, "12–24",
 "&gt;24"))</f>
        <v>&gt;24</v>
      </c>
    </row>
    <row r="741" spans="1:24" x14ac:dyDescent="0.2">
      <c r="A741" s="4">
        <v>2</v>
      </c>
      <c r="B741" s="4" t="str">
        <f t="shared" si="11"/>
        <v>February</v>
      </c>
      <c r="C741" s="1" t="s">
        <v>307</v>
      </c>
      <c r="D741" s="1" t="s">
        <v>1227</v>
      </c>
      <c r="E741" s="1" t="s">
        <v>748</v>
      </c>
      <c r="F741" s="1" t="s">
        <v>908</v>
      </c>
      <c r="G741" s="1" t="s">
        <v>925</v>
      </c>
      <c r="H741" s="6">
        <v>44881</v>
      </c>
      <c r="I741" s="7">
        <v>168473692</v>
      </c>
      <c r="J741" s="7">
        <v>140583182</v>
      </c>
      <c r="K741" s="7">
        <v>18835197</v>
      </c>
      <c r="L741" s="7">
        <v>-6422245</v>
      </c>
      <c r="M741" s="7">
        <f>Table1[[#This Row],[Profit (EBIT)]] * (1 - 11%)</f>
        <v>-5715798.0499999998</v>
      </c>
      <c r="N741" s="9">
        <f>Table1[[#This Row],[Net Sales Actual]]/Table1[[#This Row],[Net Sales Target]]*100%</f>
        <v>0.83445183833212366</v>
      </c>
      <c r="O741" s="9" t="str">
        <f>IF(Table1[[#This Row],[% Achievement]]&gt;=100%, "Achieved",
 IF(Table1[[#This Row],[% Achievement]]&gt;=50%, "Almost Achieve",
 IF(Table1[[#This Row],[% Achievement]]&gt;=0, "Needs Improvement",
 "Bad")))</f>
        <v>Almost Achieve</v>
      </c>
      <c r="P741" s="7">
        <f>Table1[[#This Row],[Net Sales Actual]] - Table1[[#This Row],[Net Sales Target]]</f>
        <v>-27890510</v>
      </c>
      <c r="Q741" s="7" t="str">
        <f>IF(Table1[[#This Row],[Profit]] &gt; 0, "Profit", "Loss")</f>
        <v>Loss</v>
      </c>
      <c r="R741" s="9">
        <f>Table1[[#This Row],[Salary Cost]]/Table1[[#This Row],[Net Sales Actual]]</f>
        <v>0.13397902033544809</v>
      </c>
      <c r="S741" s="9" t="str">
        <f>IF(Table1[[#This Row],[Salary Ratio]] &lt; 0.15, "Efficient",
 IF(Table1[[#This Row],[Salary Ratio]] &lt;= 0.25, "Needs Attention",
 "Too High"))</f>
        <v>Efficient</v>
      </c>
      <c r="T741" s="9">
        <f>Table1[[#This Row],[Profit (EBIT)]]/Table1[[#This Row],[Net Sales Actual]]</f>
        <v>-4.5682882608248258E-2</v>
      </c>
      <c r="U741" s="7" t="str">
        <f>IF(Table1[[#This Row],[Profit Ratio]] &gt; 0.15, "Healthy",
 IF(Table1[[#This Row],[Profit Ratio]] &gt;= 0.05, "Moderate",
 "Low"))</f>
        <v>Low</v>
      </c>
      <c r="V741" s="7">
        <f ca="1">DATEDIF(Table1[[#This Row],[Store Open Date]], TODAY(), "d")</f>
        <v>1051</v>
      </c>
      <c r="W741" s="7">
        <f ca="1">INT(Table1[[#This Row],[Store Age (Days)]] / 30)</f>
        <v>35</v>
      </c>
      <c r="X741" s="7" t="str">
        <f ca="1">IF(Table1[[#This Row],[Store Age (Months)]] &lt; 12, "&lt;12",
 IF(Table1[[#This Row],[Store Age (Months)]] &lt; 24, "12–24",
 "&gt;24"))</f>
        <v>&gt;24</v>
      </c>
    </row>
    <row r="742" spans="1:24" x14ac:dyDescent="0.2">
      <c r="A742" s="4">
        <v>2</v>
      </c>
      <c r="B742" s="4" t="str">
        <f t="shared" si="11"/>
        <v>February</v>
      </c>
      <c r="C742" s="1" t="s">
        <v>308</v>
      </c>
      <c r="D742" s="1" t="s">
        <v>1228</v>
      </c>
      <c r="E742" s="1" t="s">
        <v>749</v>
      </c>
      <c r="F742" s="1" t="s">
        <v>908</v>
      </c>
      <c r="G742" s="1" t="s">
        <v>925</v>
      </c>
      <c r="H742" s="6">
        <v>44967</v>
      </c>
      <c r="I742" s="7">
        <v>172085424</v>
      </c>
      <c r="J742" s="7">
        <v>167463862</v>
      </c>
      <c r="K742" s="7">
        <v>22602902</v>
      </c>
      <c r="L742" s="7">
        <v>1293779</v>
      </c>
      <c r="M742" s="7">
        <f>Table1[[#This Row],[Profit (EBIT)]] * (1 - 11%)</f>
        <v>1151463.31</v>
      </c>
      <c r="N742" s="9">
        <f>Table1[[#This Row],[Net Sales Actual]]/Table1[[#This Row],[Net Sales Target]]*100%</f>
        <v>0.9731437916554746</v>
      </c>
      <c r="O742" s="9" t="str">
        <f>IF(Table1[[#This Row],[% Achievement]]&gt;=100%, "Achieved",
 IF(Table1[[#This Row],[% Achievement]]&gt;=50%, "Almost Achieve",
 IF(Table1[[#This Row],[% Achievement]]&gt;=0, "Needs Improvement",
 "Bad")))</f>
        <v>Almost Achieve</v>
      </c>
      <c r="P742" s="7">
        <f>Table1[[#This Row],[Net Sales Actual]] - Table1[[#This Row],[Net Sales Target]]</f>
        <v>-4621562</v>
      </c>
      <c r="Q742" s="7" t="str">
        <f>IF(Table1[[#This Row],[Profit]] &gt; 0, "Profit", "Loss")</f>
        <v>Profit</v>
      </c>
      <c r="R742" s="9">
        <f>Table1[[#This Row],[Salary Cost]]/Table1[[#This Row],[Net Sales Actual]]</f>
        <v>0.13497181857659535</v>
      </c>
      <c r="S742" s="9" t="str">
        <f>IF(Table1[[#This Row],[Salary Ratio]] &lt; 0.15, "Efficient",
 IF(Table1[[#This Row],[Salary Ratio]] &lt;= 0.25, "Needs Attention",
 "Too High"))</f>
        <v>Efficient</v>
      </c>
      <c r="T742" s="9">
        <f>Table1[[#This Row],[Profit (EBIT)]]/Table1[[#This Row],[Net Sales Actual]]</f>
        <v>7.725720549786437E-3</v>
      </c>
      <c r="U742" s="7" t="str">
        <f>IF(Table1[[#This Row],[Profit Ratio]] &gt; 0.15, "Healthy",
 IF(Table1[[#This Row],[Profit Ratio]] &gt;= 0.05, "Moderate",
 "Low"))</f>
        <v>Low</v>
      </c>
      <c r="V742" s="7">
        <f ca="1">DATEDIF(Table1[[#This Row],[Store Open Date]], TODAY(), "d")</f>
        <v>965</v>
      </c>
      <c r="W742" s="7">
        <f ca="1">INT(Table1[[#This Row],[Store Age (Days)]] / 30)</f>
        <v>32</v>
      </c>
      <c r="X742" s="7" t="str">
        <f ca="1">IF(Table1[[#This Row],[Store Age (Months)]] &lt; 12, "&lt;12",
 IF(Table1[[#This Row],[Store Age (Months)]] &lt; 24, "12–24",
 "&gt;24"))</f>
        <v>&gt;24</v>
      </c>
    </row>
    <row r="743" spans="1:24" x14ac:dyDescent="0.2">
      <c r="A743" s="4">
        <v>2</v>
      </c>
      <c r="B743" s="4" t="str">
        <f t="shared" si="11"/>
        <v>February</v>
      </c>
      <c r="C743" s="1" t="s">
        <v>309</v>
      </c>
      <c r="D743" s="1" t="s">
        <v>1229</v>
      </c>
      <c r="E743" s="1" t="s">
        <v>750</v>
      </c>
      <c r="F743" s="1" t="s">
        <v>908</v>
      </c>
      <c r="G743" s="1" t="s">
        <v>925</v>
      </c>
      <c r="H743" s="6">
        <v>44979</v>
      </c>
      <c r="I743" s="7">
        <v>183595360</v>
      </c>
      <c r="J743" s="7">
        <v>148951410</v>
      </c>
      <c r="K743" s="7">
        <v>19595863</v>
      </c>
      <c r="L743" s="7">
        <v>-3074113</v>
      </c>
      <c r="M743" s="7">
        <f>Table1[[#This Row],[Profit (EBIT)]] * (1 - 11%)</f>
        <v>-2735960.57</v>
      </c>
      <c r="N743" s="9">
        <f>Table1[[#This Row],[Net Sales Actual]]/Table1[[#This Row],[Net Sales Target]]*100%</f>
        <v>0.81130269305280922</v>
      </c>
      <c r="O743" s="9" t="str">
        <f>IF(Table1[[#This Row],[% Achievement]]&gt;=100%, "Achieved",
 IF(Table1[[#This Row],[% Achievement]]&gt;=50%, "Almost Achieve",
 IF(Table1[[#This Row],[% Achievement]]&gt;=0, "Needs Improvement",
 "Bad")))</f>
        <v>Almost Achieve</v>
      </c>
      <c r="P743" s="7">
        <f>Table1[[#This Row],[Net Sales Actual]] - Table1[[#This Row],[Net Sales Target]]</f>
        <v>-34643950</v>
      </c>
      <c r="Q743" s="7" t="str">
        <f>IF(Table1[[#This Row],[Profit]] &gt; 0, "Profit", "Loss")</f>
        <v>Loss</v>
      </c>
      <c r="R743" s="9">
        <f>Table1[[#This Row],[Salary Cost]]/Table1[[#This Row],[Net Sales Actual]]</f>
        <v>0.13155876134371605</v>
      </c>
      <c r="S743" s="9" t="str">
        <f>IF(Table1[[#This Row],[Salary Ratio]] &lt; 0.15, "Efficient",
 IF(Table1[[#This Row],[Salary Ratio]] &lt;= 0.25, "Needs Attention",
 "Too High"))</f>
        <v>Efficient</v>
      </c>
      <c r="T743" s="9">
        <f>Table1[[#This Row],[Profit (EBIT)]]/Table1[[#This Row],[Net Sales Actual]]</f>
        <v>-2.0638361194432468E-2</v>
      </c>
      <c r="U743" s="7" t="str">
        <f>IF(Table1[[#This Row],[Profit Ratio]] &gt; 0.15, "Healthy",
 IF(Table1[[#This Row],[Profit Ratio]] &gt;= 0.05, "Moderate",
 "Low"))</f>
        <v>Low</v>
      </c>
      <c r="V743" s="7">
        <f ca="1">DATEDIF(Table1[[#This Row],[Store Open Date]], TODAY(), "d")</f>
        <v>953</v>
      </c>
      <c r="W743" s="7">
        <f ca="1">INT(Table1[[#This Row],[Store Age (Days)]] / 30)</f>
        <v>31</v>
      </c>
      <c r="X743" s="7" t="str">
        <f ca="1">IF(Table1[[#This Row],[Store Age (Months)]] &lt; 12, "&lt;12",
 IF(Table1[[#This Row],[Store Age (Months)]] &lt; 24, "12–24",
 "&gt;24"))</f>
        <v>&gt;24</v>
      </c>
    </row>
    <row r="744" spans="1:24" x14ac:dyDescent="0.2">
      <c r="A744" s="4">
        <v>2</v>
      </c>
      <c r="B744" s="4" t="str">
        <f t="shared" si="11"/>
        <v>February</v>
      </c>
      <c r="C744" s="1" t="s">
        <v>310</v>
      </c>
      <c r="D744" s="1" t="s">
        <v>1230</v>
      </c>
      <c r="E744" s="1" t="s">
        <v>751</v>
      </c>
      <c r="F744" s="1" t="s">
        <v>908</v>
      </c>
      <c r="G744" s="1" t="s">
        <v>925</v>
      </c>
      <c r="H744" s="6">
        <v>45105</v>
      </c>
      <c r="I744" s="7">
        <v>139797679</v>
      </c>
      <c r="J744" s="7">
        <v>151045536</v>
      </c>
      <c r="K744" s="7">
        <v>25503270</v>
      </c>
      <c r="L744" s="7">
        <v>10426399</v>
      </c>
      <c r="M744" s="7">
        <f>Table1[[#This Row],[Profit (EBIT)]] * (1 - 11%)</f>
        <v>9279495.1099999994</v>
      </c>
      <c r="N744" s="9">
        <f>Table1[[#This Row],[Net Sales Actual]]/Table1[[#This Row],[Net Sales Target]]*100%</f>
        <v>1.0804581097515933</v>
      </c>
      <c r="O744" s="9" t="str">
        <f>IF(Table1[[#This Row],[% Achievement]]&gt;=100%, "Achieved",
 IF(Table1[[#This Row],[% Achievement]]&gt;=50%, "Almost Achieve",
 IF(Table1[[#This Row],[% Achievement]]&gt;=0, "Needs Improvement",
 "Bad")))</f>
        <v>Achieved</v>
      </c>
      <c r="P744" s="7">
        <f>Table1[[#This Row],[Net Sales Actual]] - Table1[[#This Row],[Net Sales Target]]</f>
        <v>11247857</v>
      </c>
      <c r="Q744" s="7" t="str">
        <f>IF(Table1[[#This Row],[Profit]] &gt; 0, "Profit", "Loss")</f>
        <v>Profit</v>
      </c>
      <c r="R744" s="9">
        <f>Table1[[#This Row],[Salary Cost]]/Table1[[#This Row],[Net Sales Actual]]</f>
        <v>0.1688449104513754</v>
      </c>
      <c r="S744" s="9" t="str">
        <f>IF(Table1[[#This Row],[Salary Ratio]] &lt; 0.15, "Efficient",
 IF(Table1[[#This Row],[Salary Ratio]] &lt;= 0.25, "Needs Attention",
 "Too High"))</f>
        <v>Needs Attention</v>
      </c>
      <c r="T744" s="9">
        <f>Table1[[#This Row],[Profit (EBIT)]]/Table1[[#This Row],[Net Sales Actual]]</f>
        <v>6.9028183659793824E-2</v>
      </c>
      <c r="U744" s="7" t="str">
        <f>IF(Table1[[#This Row],[Profit Ratio]] &gt; 0.15, "Healthy",
 IF(Table1[[#This Row],[Profit Ratio]] &gt;= 0.05, "Moderate",
 "Low"))</f>
        <v>Moderate</v>
      </c>
      <c r="V744" s="7">
        <f ca="1">DATEDIF(Table1[[#This Row],[Store Open Date]], TODAY(), "d")</f>
        <v>827</v>
      </c>
      <c r="W744" s="7">
        <f ca="1">INT(Table1[[#This Row],[Store Age (Days)]] / 30)</f>
        <v>27</v>
      </c>
      <c r="X744" s="7" t="str">
        <f ca="1">IF(Table1[[#This Row],[Store Age (Months)]] &lt; 12, "&lt;12",
 IF(Table1[[#This Row],[Store Age (Months)]] &lt; 24, "12–24",
 "&gt;24"))</f>
        <v>&gt;24</v>
      </c>
    </row>
    <row r="745" spans="1:24" x14ac:dyDescent="0.2">
      <c r="A745" s="4">
        <v>2</v>
      </c>
      <c r="B745" s="4" t="str">
        <f t="shared" si="11"/>
        <v>February</v>
      </c>
      <c r="C745" s="1" t="s">
        <v>311</v>
      </c>
      <c r="D745" s="1" t="s">
        <v>1231</v>
      </c>
      <c r="E745" s="1" t="s">
        <v>752</v>
      </c>
      <c r="F745" s="1" t="s">
        <v>908</v>
      </c>
      <c r="G745" s="1" t="s">
        <v>925</v>
      </c>
      <c r="H745" s="6">
        <v>45107</v>
      </c>
      <c r="I745" s="7">
        <v>154952603</v>
      </c>
      <c r="J745" s="7">
        <v>192869073</v>
      </c>
      <c r="K745" s="7">
        <v>26435823</v>
      </c>
      <c r="L745" s="7">
        <v>18728378</v>
      </c>
      <c r="M745" s="7">
        <f>Table1[[#This Row],[Profit (EBIT)]] * (1 - 11%)</f>
        <v>16668256.42</v>
      </c>
      <c r="N745" s="9">
        <f>Table1[[#This Row],[Net Sales Actual]]/Table1[[#This Row],[Net Sales Target]]*100%</f>
        <v>1.2446972123469264</v>
      </c>
      <c r="O745" s="9" t="str">
        <f>IF(Table1[[#This Row],[% Achievement]]&gt;=100%, "Achieved",
 IF(Table1[[#This Row],[% Achievement]]&gt;=50%, "Almost Achieve",
 IF(Table1[[#This Row],[% Achievement]]&gt;=0, "Needs Improvement",
 "Bad")))</f>
        <v>Achieved</v>
      </c>
      <c r="P745" s="7">
        <f>Table1[[#This Row],[Net Sales Actual]] - Table1[[#This Row],[Net Sales Target]]</f>
        <v>37916470</v>
      </c>
      <c r="Q745" s="7" t="str">
        <f>IF(Table1[[#This Row],[Profit]] &gt; 0, "Profit", "Loss")</f>
        <v>Profit</v>
      </c>
      <c r="R745" s="9">
        <f>Table1[[#This Row],[Salary Cost]]/Table1[[#This Row],[Net Sales Actual]]</f>
        <v>0.13706615886519039</v>
      </c>
      <c r="S745" s="9" t="str">
        <f>IF(Table1[[#This Row],[Salary Ratio]] &lt; 0.15, "Efficient",
 IF(Table1[[#This Row],[Salary Ratio]] &lt;= 0.25, "Needs Attention",
 "Too High"))</f>
        <v>Efficient</v>
      </c>
      <c r="T745" s="9">
        <f>Table1[[#This Row],[Profit (EBIT)]]/Table1[[#This Row],[Net Sales Actual]]</f>
        <v>9.7104101288442449E-2</v>
      </c>
      <c r="U745" s="7" t="str">
        <f>IF(Table1[[#This Row],[Profit Ratio]] &gt; 0.15, "Healthy",
 IF(Table1[[#This Row],[Profit Ratio]] &gt;= 0.05, "Moderate",
 "Low"))</f>
        <v>Moderate</v>
      </c>
      <c r="V745" s="7">
        <f ca="1">DATEDIF(Table1[[#This Row],[Store Open Date]], TODAY(), "d")</f>
        <v>825</v>
      </c>
      <c r="W745" s="7">
        <f ca="1">INT(Table1[[#This Row],[Store Age (Days)]] / 30)</f>
        <v>27</v>
      </c>
      <c r="X745" s="7" t="str">
        <f ca="1">IF(Table1[[#This Row],[Store Age (Months)]] &lt; 12, "&lt;12",
 IF(Table1[[#This Row],[Store Age (Months)]] &lt; 24, "12–24",
 "&gt;24"))</f>
        <v>&gt;24</v>
      </c>
    </row>
    <row r="746" spans="1:24" x14ac:dyDescent="0.2">
      <c r="A746" s="4">
        <v>2</v>
      </c>
      <c r="B746" s="4" t="str">
        <f t="shared" si="11"/>
        <v>February</v>
      </c>
      <c r="C746" s="1" t="s">
        <v>312</v>
      </c>
      <c r="D746" s="1" t="s">
        <v>1232</v>
      </c>
      <c r="E746" s="1" t="s">
        <v>753</v>
      </c>
      <c r="F746" s="1" t="s">
        <v>908</v>
      </c>
      <c r="G746" s="1" t="s">
        <v>925</v>
      </c>
      <c r="H746" s="6">
        <v>45149</v>
      </c>
      <c r="I746" s="7">
        <v>213482342</v>
      </c>
      <c r="J746" s="7">
        <v>151811427</v>
      </c>
      <c r="K746" s="7">
        <v>21108269</v>
      </c>
      <c r="L746" s="7">
        <v>15763179</v>
      </c>
      <c r="M746" s="7">
        <f>Table1[[#This Row],[Profit (EBIT)]] * (1 - 11%)</f>
        <v>14029229.310000001</v>
      </c>
      <c r="N746" s="9">
        <f>Table1[[#This Row],[Net Sales Actual]]/Table1[[#This Row],[Net Sales Target]]*100%</f>
        <v>0.71111936274335985</v>
      </c>
      <c r="O746" s="9" t="str">
        <f>IF(Table1[[#This Row],[% Achievement]]&gt;=100%, "Achieved",
 IF(Table1[[#This Row],[% Achievement]]&gt;=50%, "Almost Achieve",
 IF(Table1[[#This Row],[% Achievement]]&gt;=0, "Needs Improvement",
 "Bad")))</f>
        <v>Almost Achieve</v>
      </c>
      <c r="P746" s="7">
        <f>Table1[[#This Row],[Net Sales Actual]] - Table1[[#This Row],[Net Sales Target]]</f>
        <v>-61670915</v>
      </c>
      <c r="Q746" s="7" t="str">
        <f>IF(Table1[[#This Row],[Profit]] &gt; 0, "Profit", "Loss")</f>
        <v>Profit</v>
      </c>
      <c r="R746" s="9">
        <f>Table1[[#This Row],[Salary Cost]]/Table1[[#This Row],[Net Sales Actual]]</f>
        <v>0.13904268879575185</v>
      </c>
      <c r="S746" s="9" t="str">
        <f>IF(Table1[[#This Row],[Salary Ratio]] &lt; 0.15, "Efficient",
 IF(Table1[[#This Row],[Salary Ratio]] &lt;= 0.25, "Needs Attention",
 "Too High"))</f>
        <v>Efficient</v>
      </c>
      <c r="T746" s="9">
        <f>Table1[[#This Row],[Profit (EBIT)]]/Table1[[#This Row],[Net Sales Actual]]</f>
        <v>0.10383394261882539</v>
      </c>
      <c r="U746" s="7" t="str">
        <f>IF(Table1[[#This Row],[Profit Ratio]] &gt; 0.15, "Healthy",
 IF(Table1[[#This Row],[Profit Ratio]] &gt;= 0.05, "Moderate",
 "Low"))</f>
        <v>Moderate</v>
      </c>
      <c r="V746" s="7">
        <f ca="1">DATEDIF(Table1[[#This Row],[Store Open Date]], TODAY(), "d")</f>
        <v>783</v>
      </c>
      <c r="W746" s="7">
        <f ca="1">INT(Table1[[#This Row],[Store Age (Days)]] / 30)</f>
        <v>26</v>
      </c>
      <c r="X746" s="7" t="str">
        <f ca="1">IF(Table1[[#This Row],[Store Age (Months)]] &lt; 12, "&lt;12",
 IF(Table1[[#This Row],[Store Age (Months)]] &lt; 24, "12–24",
 "&gt;24"))</f>
        <v>&gt;24</v>
      </c>
    </row>
    <row r="747" spans="1:24" x14ac:dyDescent="0.2">
      <c r="A747" s="4">
        <v>2</v>
      </c>
      <c r="B747" s="4" t="str">
        <f t="shared" si="11"/>
        <v>February</v>
      </c>
      <c r="C747" s="1" t="s">
        <v>313</v>
      </c>
      <c r="D747" s="1" t="s">
        <v>1233</v>
      </c>
      <c r="E747" s="1" t="s">
        <v>754</v>
      </c>
      <c r="F747" s="1" t="s">
        <v>909</v>
      </c>
      <c r="G747" s="1" t="s">
        <v>925</v>
      </c>
      <c r="H747" s="6">
        <v>45186</v>
      </c>
      <c r="I747" s="7">
        <v>165801115</v>
      </c>
      <c r="J747" s="7">
        <v>149728557</v>
      </c>
      <c r="K747" s="7">
        <v>21255246</v>
      </c>
      <c r="L747" s="7">
        <v>-12882104</v>
      </c>
      <c r="M747" s="7">
        <f>Table1[[#This Row],[Profit (EBIT)]] * (1 - 11%)</f>
        <v>-11465072.560000001</v>
      </c>
      <c r="N747" s="9">
        <f>Table1[[#This Row],[Net Sales Actual]]/Table1[[#This Row],[Net Sales Target]]*100%</f>
        <v>0.9030612188585101</v>
      </c>
      <c r="O747" s="9" t="str">
        <f>IF(Table1[[#This Row],[% Achievement]]&gt;=100%, "Achieved",
 IF(Table1[[#This Row],[% Achievement]]&gt;=50%, "Almost Achieve",
 IF(Table1[[#This Row],[% Achievement]]&gt;=0, "Needs Improvement",
 "Bad")))</f>
        <v>Almost Achieve</v>
      </c>
      <c r="P747" s="7">
        <f>Table1[[#This Row],[Net Sales Actual]] - Table1[[#This Row],[Net Sales Target]]</f>
        <v>-16072558</v>
      </c>
      <c r="Q747" s="7" t="str">
        <f>IF(Table1[[#This Row],[Profit]] &gt; 0, "Profit", "Loss")</f>
        <v>Loss</v>
      </c>
      <c r="R747" s="9">
        <f>Table1[[#This Row],[Salary Cost]]/Table1[[#This Row],[Net Sales Actual]]</f>
        <v>0.14195853099686254</v>
      </c>
      <c r="S747" s="9" t="str">
        <f>IF(Table1[[#This Row],[Salary Ratio]] &lt; 0.15, "Efficient",
 IF(Table1[[#This Row],[Salary Ratio]] &lt;= 0.25, "Needs Attention",
 "Too High"))</f>
        <v>Efficient</v>
      </c>
      <c r="T747" s="9">
        <f>Table1[[#This Row],[Profit (EBIT)]]/Table1[[#This Row],[Net Sales Actual]]</f>
        <v>-8.6036386499069778E-2</v>
      </c>
      <c r="U747" s="7" t="str">
        <f>IF(Table1[[#This Row],[Profit Ratio]] &gt; 0.15, "Healthy",
 IF(Table1[[#This Row],[Profit Ratio]] &gt;= 0.05, "Moderate",
 "Low"))</f>
        <v>Low</v>
      </c>
      <c r="V747" s="7">
        <f ca="1">DATEDIF(Table1[[#This Row],[Store Open Date]], TODAY(), "d")</f>
        <v>746</v>
      </c>
      <c r="W747" s="7">
        <f ca="1">INT(Table1[[#This Row],[Store Age (Days)]] / 30)</f>
        <v>24</v>
      </c>
      <c r="X747" s="7" t="str">
        <f ca="1">IF(Table1[[#This Row],[Store Age (Months)]] &lt; 12, "&lt;12",
 IF(Table1[[#This Row],[Store Age (Months)]] &lt; 24, "12–24",
 "&gt;24"))</f>
        <v>&gt;24</v>
      </c>
    </row>
    <row r="748" spans="1:24" x14ac:dyDescent="0.2">
      <c r="A748" s="4">
        <v>2</v>
      </c>
      <c r="B748" s="4" t="str">
        <f t="shared" si="11"/>
        <v>February</v>
      </c>
      <c r="C748" s="1" t="s">
        <v>314</v>
      </c>
      <c r="D748" s="1" t="s">
        <v>1234</v>
      </c>
      <c r="E748" s="1" t="s">
        <v>755</v>
      </c>
      <c r="F748" s="1" t="s">
        <v>909</v>
      </c>
      <c r="G748" s="1" t="s">
        <v>925</v>
      </c>
      <c r="H748" s="6">
        <v>45186</v>
      </c>
      <c r="I748" s="7">
        <v>116117399</v>
      </c>
      <c r="J748" s="7">
        <v>114025396</v>
      </c>
      <c r="K748" s="7">
        <v>10891589</v>
      </c>
      <c r="L748" s="7">
        <v>-5353668</v>
      </c>
      <c r="M748" s="7">
        <f>Table1[[#This Row],[Profit (EBIT)]] * (1 - 11%)</f>
        <v>-4764764.5200000005</v>
      </c>
      <c r="N748" s="9">
        <f>Table1[[#This Row],[Net Sales Actual]]/Table1[[#This Row],[Net Sales Target]]*100%</f>
        <v>0.98198372493686326</v>
      </c>
      <c r="O748" s="9" t="str">
        <f>IF(Table1[[#This Row],[% Achievement]]&gt;=100%, "Achieved",
 IF(Table1[[#This Row],[% Achievement]]&gt;=50%, "Almost Achieve",
 IF(Table1[[#This Row],[% Achievement]]&gt;=0, "Needs Improvement",
 "Bad")))</f>
        <v>Almost Achieve</v>
      </c>
      <c r="P748" s="7">
        <f>Table1[[#This Row],[Net Sales Actual]] - Table1[[#This Row],[Net Sales Target]]</f>
        <v>-2092003</v>
      </c>
      <c r="Q748" s="7" t="str">
        <f>IF(Table1[[#This Row],[Profit]] &gt; 0, "Profit", "Loss")</f>
        <v>Loss</v>
      </c>
      <c r="R748" s="9">
        <f>Table1[[#This Row],[Salary Cost]]/Table1[[#This Row],[Net Sales Actual]]</f>
        <v>9.5518975439471396E-2</v>
      </c>
      <c r="S748" s="9" t="str">
        <f>IF(Table1[[#This Row],[Salary Ratio]] &lt; 0.15, "Efficient",
 IF(Table1[[#This Row],[Salary Ratio]] &lt;= 0.25, "Needs Attention",
 "Too High"))</f>
        <v>Efficient</v>
      </c>
      <c r="T748" s="9">
        <f>Table1[[#This Row],[Profit (EBIT)]]/Table1[[#This Row],[Net Sales Actual]]</f>
        <v>-4.6951540514711301E-2</v>
      </c>
      <c r="U748" s="7" t="str">
        <f>IF(Table1[[#This Row],[Profit Ratio]] &gt; 0.15, "Healthy",
 IF(Table1[[#This Row],[Profit Ratio]] &gt;= 0.05, "Moderate",
 "Low"))</f>
        <v>Low</v>
      </c>
      <c r="V748" s="7">
        <f ca="1">DATEDIF(Table1[[#This Row],[Store Open Date]], TODAY(), "d")</f>
        <v>746</v>
      </c>
      <c r="W748" s="7">
        <f ca="1">INT(Table1[[#This Row],[Store Age (Days)]] / 30)</f>
        <v>24</v>
      </c>
      <c r="X748" s="7" t="str">
        <f ca="1">IF(Table1[[#This Row],[Store Age (Months)]] &lt; 12, "&lt;12",
 IF(Table1[[#This Row],[Store Age (Months)]] &lt; 24, "12–24",
 "&gt;24"))</f>
        <v>&gt;24</v>
      </c>
    </row>
    <row r="749" spans="1:24" x14ac:dyDescent="0.2">
      <c r="A749" s="4">
        <v>2</v>
      </c>
      <c r="B749" s="4" t="str">
        <f t="shared" si="11"/>
        <v>February</v>
      </c>
      <c r="C749" s="1" t="s">
        <v>315</v>
      </c>
      <c r="D749" s="1" t="s">
        <v>1235</v>
      </c>
      <c r="E749" s="1" t="s">
        <v>756</v>
      </c>
      <c r="F749" s="1" t="s">
        <v>909</v>
      </c>
      <c r="G749" s="1" t="s">
        <v>925</v>
      </c>
      <c r="H749" s="6">
        <v>45252</v>
      </c>
      <c r="I749" s="7">
        <v>140156017</v>
      </c>
      <c r="J749" s="7">
        <v>141901890</v>
      </c>
      <c r="K749" s="7">
        <v>21737447</v>
      </c>
      <c r="L749" s="7">
        <v>-4318368</v>
      </c>
      <c r="M749" s="7">
        <f>Table1[[#This Row],[Profit (EBIT)]] * (1 - 11%)</f>
        <v>-3843347.52</v>
      </c>
      <c r="N749" s="9">
        <f>Table1[[#This Row],[Net Sales Actual]]/Table1[[#This Row],[Net Sales Target]]*100%</f>
        <v>1.012456639660358</v>
      </c>
      <c r="O749" s="9" t="str">
        <f>IF(Table1[[#This Row],[% Achievement]]&gt;=100%, "Achieved",
 IF(Table1[[#This Row],[% Achievement]]&gt;=50%, "Almost Achieve",
 IF(Table1[[#This Row],[% Achievement]]&gt;=0, "Needs Improvement",
 "Bad")))</f>
        <v>Achieved</v>
      </c>
      <c r="P749" s="7">
        <f>Table1[[#This Row],[Net Sales Actual]] - Table1[[#This Row],[Net Sales Target]]</f>
        <v>1745873</v>
      </c>
      <c r="Q749" s="7" t="str">
        <f>IF(Table1[[#This Row],[Profit]] &gt; 0, "Profit", "Loss")</f>
        <v>Loss</v>
      </c>
      <c r="R749" s="9">
        <f>Table1[[#This Row],[Salary Cost]]/Table1[[#This Row],[Net Sales Actual]]</f>
        <v>0.1531864515687564</v>
      </c>
      <c r="S749" s="9" t="str">
        <f>IF(Table1[[#This Row],[Salary Ratio]] &lt; 0.15, "Efficient",
 IF(Table1[[#This Row],[Salary Ratio]] &lt;= 0.25, "Needs Attention",
 "Too High"))</f>
        <v>Needs Attention</v>
      </c>
      <c r="T749" s="9">
        <f>Table1[[#This Row],[Profit (EBIT)]]/Table1[[#This Row],[Net Sales Actual]]</f>
        <v>-3.0432068240951547E-2</v>
      </c>
      <c r="U749" s="7" t="str">
        <f>IF(Table1[[#This Row],[Profit Ratio]] &gt; 0.15, "Healthy",
 IF(Table1[[#This Row],[Profit Ratio]] &gt;= 0.05, "Moderate",
 "Low"))</f>
        <v>Low</v>
      </c>
      <c r="V749" s="7">
        <f ca="1">DATEDIF(Table1[[#This Row],[Store Open Date]], TODAY(), "d")</f>
        <v>680</v>
      </c>
      <c r="W749" s="7">
        <f ca="1">INT(Table1[[#This Row],[Store Age (Days)]] / 30)</f>
        <v>22</v>
      </c>
      <c r="X749" s="7" t="str">
        <f ca="1">IF(Table1[[#This Row],[Store Age (Months)]] &lt; 12, "&lt;12",
 IF(Table1[[#This Row],[Store Age (Months)]] &lt; 24, "12–24",
 "&gt;24"))</f>
        <v>12–24</v>
      </c>
    </row>
    <row r="750" spans="1:24" x14ac:dyDescent="0.2">
      <c r="A750" s="4">
        <v>2</v>
      </c>
      <c r="B750" s="4" t="str">
        <f t="shared" si="11"/>
        <v>February</v>
      </c>
      <c r="C750" s="1" t="s">
        <v>316</v>
      </c>
      <c r="D750" s="1" t="s">
        <v>1236</v>
      </c>
      <c r="E750" s="1" t="s">
        <v>757</v>
      </c>
      <c r="F750" s="1" t="s">
        <v>909</v>
      </c>
      <c r="G750" s="1" t="s">
        <v>925</v>
      </c>
      <c r="H750" s="6">
        <v>45369</v>
      </c>
      <c r="I750" s="7">
        <v>126904517</v>
      </c>
      <c r="J750" s="7">
        <v>106915766</v>
      </c>
      <c r="K750" s="7">
        <v>12799840</v>
      </c>
      <c r="L750" s="7">
        <v>-18797</v>
      </c>
      <c r="M750" s="7">
        <f>Table1[[#This Row],[Profit (EBIT)]] * (1 - 11%)</f>
        <v>-16729.330000000002</v>
      </c>
      <c r="N750" s="9">
        <f>Table1[[#This Row],[Net Sales Actual]]/Table1[[#This Row],[Net Sales Target]]*100%</f>
        <v>0.84248983824586798</v>
      </c>
      <c r="O750" s="9" t="str">
        <f>IF(Table1[[#This Row],[% Achievement]]&gt;=100%, "Achieved",
 IF(Table1[[#This Row],[% Achievement]]&gt;=50%, "Almost Achieve",
 IF(Table1[[#This Row],[% Achievement]]&gt;=0, "Needs Improvement",
 "Bad")))</f>
        <v>Almost Achieve</v>
      </c>
      <c r="P750" s="7">
        <f>Table1[[#This Row],[Net Sales Actual]] - Table1[[#This Row],[Net Sales Target]]</f>
        <v>-19988751</v>
      </c>
      <c r="Q750" s="7" t="str">
        <f>IF(Table1[[#This Row],[Profit]] &gt; 0, "Profit", "Loss")</f>
        <v>Loss</v>
      </c>
      <c r="R750" s="9">
        <f>Table1[[#This Row],[Salary Cost]]/Table1[[#This Row],[Net Sales Actual]]</f>
        <v>0.11971891965867784</v>
      </c>
      <c r="S750" s="9" t="str">
        <f>IF(Table1[[#This Row],[Salary Ratio]] &lt; 0.15, "Efficient",
 IF(Table1[[#This Row],[Salary Ratio]] &lt;= 0.25, "Needs Attention",
 "Too High"))</f>
        <v>Efficient</v>
      </c>
      <c r="T750" s="9">
        <f>Table1[[#This Row],[Profit (EBIT)]]/Table1[[#This Row],[Net Sales Actual]]</f>
        <v>-1.7581130176816018E-4</v>
      </c>
      <c r="U750" s="7" t="str">
        <f>IF(Table1[[#This Row],[Profit Ratio]] &gt; 0.15, "Healthy",
 IF(Table1[[#This Row],[Profit Ratio]] &gt;= 0.05, "Moderate",
 "Low"))</f>
        <v>Low</v>
      </c>
      <c r="V750" s="7">
        <f ca="1">DATEDIF(Table1[[#This Row],[Store Open Date]], TODAY(), "d")</f>
        <v>563</v>
      </c>
      <c r="W750" s="7">
        <f ca="1">INT(Table1[[#This Row],[Store Age (Days)]] / 30)</f>
        <v>18</v>
      </c>
      <c r="X750" s="7" t="str">
        <f ca="1">IF(Table1[[#This Row],[Store Age (Months)]] &lt; 12, "&lt;12",
 IF(Table1[[#This Row],[Store Age (Months)]] &lt; 24, "12–24",
 "&gt;24"))</f>
        <v>12–24</v>
      </c>
    </row>
    <row r="751" spans="1:24" x14ac:dyDescent="0.2">
      <c r="A751" s="4">
        <v>2</v>
      </c>
      <c r="B751" s="4" t="str">
        <f t="shared" si="11"/>
        <v>February</v>
      </c>
      <c r="C751" s="1" t="s">
        <v>317</v>
      </c>
      <c r="D751" s="1" t="s">
        <v>1237</v>
      </c>
      <c r="E751" s="1" t="s">
        <v>758</v>
      </c>
      <c r="F751" s="1" t="s">
        <v>909</v>
      </c>
      <c r="G751" s="1" t="s">
        <v>925</v>
      </c>
      <c r="H751" s="6">
        <v>45384</v>
      </c>
      <c r="I751" s="7">
        <v>111879725</v>
      </c>
      <c r="J751" s="7">
        <v>75488882</v>
      </c>
      <c r="K751" s="7">
        <v>9105938</v>
      </c>
      <c r="L751" s="7">
        <v>-5527092</v>
      </c>
      <c r="M751" s="7">
        <f>Table1[[#This Row],[Profit (EBIT)]] * (1 - 11%)</f>
        <v>-4919111.88</v>
      </c>
      <c r="N751" s="9">
        <f>Table1[[#This Row],[Net Sales Actual]]/Table1[[#This Row],[Net Sales Target]]*100%</f>
        <v>0.67473245934417514</v>
      </c>
      <c r="O751" s="9" t="str">
        <f>IF(Table1[[#This Row],[% Achievement]]&gt;=100%, "Achieved",
 IF(Table1[[#This Row],[% Achievement]]&gt;=50%, "Almost Achieve",
 IF(Table1[[#This Row],[% Achievement]]&gt;=0, "Needs Improvement",
 "Bad")))</f>
        <v>Almost Achieve</v>
      </c>
      <c r="P751" s="7">
        <f>Table1[[#This Row],[Net Sales Actual]] - Table1[[#This Row],[Net Sales Target]]</f>
        <v>-36390843</v>
      </c>
      <c r="Q751" s="7" t="str">
        <f>IF(Table1[[#This Row],[Profit]] &gt; 0, "Profit", "Loss")</f>
        <v>Loss</v>
      </c>
      <c r="R751" s="9">
        <f>Table1[[#This Row],[Salary Cost]]/Table1[[#This Row],[Net Sales Actual]]</f>
        <v>0.12062621353963091</v>
      </c>
      <c r="S751" s="9" t="str">
        <f>IF(Table1[[#This Row],[Salary Ratio]] &lt; 0.15, "Efficient",
 IF(Table1[[#This Row],[Salary Ratio]] &lt;= 0.25, "Needs Attention",
 "Too High"))</f>
        <v>Efficient</v>
      </c>
      <c r="T751" s="9">
        <f>Table1[[#This Row],[Profit (EBIT)]]/Table1[[#This Row],[Net Sales Actual]]</f>
        <v>-7.3217298409585671E-2</v>
      </c>
      <c r="U751" s="7" t="str">
        <f>IF(Table1[[#This Row],[Profit Ratio]] &gt; 0.15, "Healthy",
 IF(Table1[[#This Row],[Profit Ratio]] &gt;= 0.05, "Moderate",
 "Low"))</f>
        <v>Low</v>
      </c>
      <c r="V751" s="7">
        <f ca="1">DATEDIF(Table1[[#This Row],[Store Open Date]], TODAY(), "d")</f>
        <v>548</v>
      </c>
      <c r="W751" s="7">
        <f ca="1">INT(Table1[[#This Row],[Store Age (Days)]] / 30)</f>
        <v>18</v>
      </c>
      <c r="X751" s="7" t="str">
        <f ca="1">IF(Table1[[#This Row],[Store Age (Months)]] &lt; 12, "&lt;12",
 IF(Table1[[#This Row],[Store Age (Months)]] &lt; 24, "12–24",
 "&gt;24"))</f>
        <v>12–24</v>
      </c>
    </row>
    <row r="752" spans="1:24" x14ac:dyDescent="0.2">
      <c r="A752" s="4">
        <v>2</v>
      </c>
      <c r="B752" s="4" t="str">
        <f t="shared" si="11"/>
        <v>February</v>
      </c>
      <c r="C752" s="1" t="s">
        <v>318</v>
      </c>
      <c r="D752" s="1" t="s">
        <v>1238</v>
      </c>
      <c r="E752" s="1" t="s">
        <v>759</v>
      </c>
      <c r="F752" s="1" t="s">
        <v>909</v>
      </c>
      <c r="G752" s="1" t="s">
        <v>925</v>
      </c>
      <c r="H752" s="6">
        <v>45182</v>
      </c>
      <c r="I752" s="7">
        <v>349500423</v>
      </c>
      <c r="J752" s="7">
        <v>419229922</v>
      </c>
      <c r="K752" s="7">
        <v>69709654</v>
      </c>
      <c r="L752" s="7">
        <v>23825148</v>
      </c>
      <c r="M752" s="7">
        <f>Table1[[#This Row],[Profit (EBIT)]] * (1 - 11%)</f>
        <v>21204381.719999999</v>
      </c>
      <c r="N752" s="9">
        <f>Table1[[#This Row],[Net Sales Actual]]/Table1[[#This Row],[Net Sales Target]]*100%</f>
        <v>1.1995119158983107</v>
      </c>
      <c r="O752" s="9" t="str">
        <f>IF(Table1[[#This Row],[% Achievement]]&gt;=100%, "Achieved",
 IF(Table1[[#This Row],[% Achievement]]&gt;=50%, "Almost Achieve",
 IF(Table1[[#This Row],[% Achievement]]&gt;=0, "Needs Improvement",
 "Bad")))</f>
        <v>Achieved</v>
      </c>
      <c r="P752" s="7">
        <f>Table1[[#This Row],[Net Sales Actual]] - Table1[[#This Row],[Net Sales Target]]</f>
        <v>69729499</v>
      </c>
      <c r="Q752" s="7" t="str">
        <f>IF(Table1[[#This Row],[Profit]] &gt; 0, "Profit", "Loss")</f>
        <v>Profit</v>
      </c>
      <c r="R752" s="9">
        <f>Table1[[#This Row],[Salary Cost]]/Table1[[#This Row],[Net Sales Actual]]</f>
        <v>0.16628024466249811</v>
      </c>
      <c r="S752" s="9" t="str">
        <f>IF(Table1[[#This Row],[Salary Ratio]] &lt; 0.15, "Efficient",
 IF(Table1[[#This Row],[Salary Ratio]] &lt;= 0.25, "Needs Attention",
 "Too High"))</f>
        <v>Needs Attention</v>
      </c>
      <c r="T752" s="9">
        <f>Table1[[#This Row],[Profit (EBIT)]]/Table1[[#This Row],[Net Sales Actual]]</f>
        <v>5.6830743107120107E-2</v>
      </c>
      <c r="U752" s="7" t="str">
        <f>IF(Table1[[#This Row],[Profit Ratio]] &gt; 0.15, "Healthy",
 IF(Table1[[#This Row],[Profit Ratio]] &gt;= 0.05, "Moderate",
 "Low"))</f>
        <v>Moderate</v>
      </c>
      <c r="V752" s="7">
        <f ca="1">DATEDIF(Table1[[#This Row],[Store Open Date]], TODAY(), "d")</f>
        <v>750</v>
      </c>
      <c r="W752" s="7">
        <f ca="1">INT(Table1[[#This Row],[Store Age (Days)]] / 30)</f>
        <v>25</v>
      </c>
      <c r="X752" s="7" t="str">
        <f ca="1">IF(Table1[[#This Row],[Store Age (Months)]] &lt; 12, "&lt;12",
 IF(Table1[[#This Row],[Store Age (Months)]] &lt; 24, "12–24",
 "&gt;24"))</f>
        <v>&gt;24</v>
      </c>
    </row>
    <row r="753" spans="1:24" x14ac:dyDescent="0.2">
      <c r="A753" s="4">
        <v>2</v>
      </c>
      <c r="B753" s="4" t="str">
        <f t="shared" si="11"/>
        <v>February</v>
      </c>
      <c r="C753" s="1" t="s">
        <v>319</v>
      </c>
      <c r="D753" s="1" t="s">
        <v>1239</v>
      </c>
      <c r="E753" s="1" t="s">
        <v>760</v>
      </c>
      <c r="F753" s="1" t="s">
        <v>909</v>
      </c>
      <c r="G753" s="1" t="s">
        <v>925</v>
      </c>
      <c r="H753" s="6">
        <v>45222</v>
      </c>
      <c r="I753" s="7">
        <v>104778814</v>
      </c>
      <c r="J753" s="7">
        <v>123957651</v>
      </c>
      <c r="K753" s="7">
        <v>13162806</v>
      </c>
      <c r="L753" s="7">
        <v>-5051745</v>
      </c>
      <c r="M753" s="7">
        <f>Table1[[#This Row],[Profit (EBIT)]] * (1 - 11%)</f>
        <v>-4496053.05</v>
      </c>
      <c r="N753" s="9">
        <f>Table1[[#This Row],[Net Sales Actual]]/Table1[[#This Row],[Net Sales Target]]*100%</f>
        <v>1.1830411728080832</v>
      </c>
      <c r="O753" s="9" t="str">
        <f>IF(Table1[[#This Row],[% Achievement]]&gt;=100%, "Achieved",
 IF(Table1[[#This Row],[% Achievement]]&gt;=50%, "Almost Achieve",
 IF(Table1[[#This Row],[% Achievement]]&gt;=0, "Needs Improvement",
 "Bad")))</f>
        <v>Achieved</v>
      </c>
      <c r="P753" s="7">
        <f>Table1[[#This Row],[Net Sales Actual]] - Table1[[#This Row],[Net Sales Target]]</f>
        <v>19178837</v>
      </c>
      <c r="Q753" s="7" t="str">
        <f>IF(Table1[[#This Row],[Profit]] &gt; 0, "Profit", "Loss")</f>
        <v>Loss</v>
      </c>
      <c r="R753" s="9">
        <f>Table1[[#This Row],[Salary Cost]]/Table1[[#This Row],[Net Sales Actual]]</f>
        <v>0.10618792703646829</v>
      </c>
      <c r="S753" s="9" t="str">
        <f>IF(Table1[[#This Row],[Salary Ratio]] &lt; 0.15, "Efficient",
 IF(Table1[[#This Row],[Salary Ratio]] &lt;= 0.25, "Needs Attention",
 "Too High"))</f>
        <v>Efficient</v>
      </c>
      <c r="T753" s="9">
        <f>Table1[[#This Row],[Profit (EBIT)]]/Table1[[#This Row],[Net Sales Actual]]</f>
        <v>-4.0753797440062814E-2</v>
      </c>
      <c r="U753" s="7" t="str">
        <f>IF(Table1[[#This Row],[Profit Ratio]] &gt; 0.15, "Healthy",
 IF(Table1[[#This Row],[Profit Ratio]] &gt;= 0.05, "Moderate",
 "Low"))</f>
        <v>Low</v>
      </c>
      <c r="V753" s="7">
        <f ca="1">DATEDIF(Table1[[#This Row],[Store Open Date]], TODAY(), "d")</f>
        <v>710</v>
      </c>
      <c r="W753" s="7">
        <f ca="1">INT(Table1[[#This Row],[Store Age (Days)]] / 30)</f>
        <v>23</v>
      </c>
      <c r="X753" s="7" t="str">
        <f ca="1">IF(Table1[[#This Row],[Store Age (Months)]] &lt; 12, "&lt;12",
 IF(Table1[[#This Row],[Store Age (Months)]] &lt; 24, "12–24",
 "&gt;24"))</f>
        <v>12–24</v>
      </c>
    </row>
    <row r="754" spans="1:24" x14ac:dyDescent="0.2">
      <c r="A754" s="4">
        <v>2</v>
      </c>
      <c r="B754" s="4" t="str">
        <f t="shared" si="11"/>
        <v>February</v>
      </c>
      <c r="C754" s="1" t="s">
        <v>320</v>
      </c>
      <c r="D754" s="1" t="s">
        <v>1240</v>
      </c>
      <c r="E754" s="1" t="s">
        <v>761</v>
      </c>
      <c r="F754" s="1" t="s">
        <v>909</v>
      </c>
      <c r="G754" s="1" t="s">
        <v>925</v>
      </c>
      <c r="H754" s="6">
        <v>45313</v>
      </c>
      <c r="I754" s="7">
        <v>159782754</v>
      </c>
      <c r="J754" s="7">
        <v>177132624</v>
      </c>
      <c r="K754" s="7">
        <v>27024054</v>
      </c>
      <c r="L754" s="7">
        <v>3155140</v>
      </c>
      <c r="M754" s="7">
        <f>Table1[[#This Row],[Profit (EBIT)]] * (1 - 11%)</f>
        <v>2808074.6</v>
      </c>
      <c r="N754" s="9">
        <f>Table1[[#This Row],[Net Sales Actual]]/Table1[[#This Row],[Net Sales Target]]*100%</f>
        <v>1.1085841216630927</v>
      </c>
      <c r="O754" s="9" t="str">
        <f>IF(Table1[[#This Row],[% Achievement]]&gt;=100%, "Achieved",
 IF(Table1[[#This Row],[% Achievement]]&gt;=50%, "Almost Achieve",
 IF(Table1[[#This Row],[% Achievement]]&gt;=0, "Needs Improvement",
 "Bad")))</f>
        <v>Achieved</v>
      </c>
      <c r="P754" s="7">
        <f>Table1[[#This Row],[Net Sales Actual]] - Table1[[#This Row],[Net Sales Target]]</f>
        <v>17349870</v>
      </c>
      <c r="Q754" s="7" t="str">
        <f>IF(Table1[[#This Row],[Profit]] &gt; 0, "Profit", "Loss")</f>
        <v>Profit</v>
      </c>
      <c r="R754" s="9">
        <f>Table1[[#This Row],[Salary Cost]]/Table1[[#This Row],[Net Sales Actual]]</f>
        <v>0.15256395682367355</v>
      </c>
      <c r="S754" s="9" t="str">
        <f>IF(Table1[[#This Row],[Salary Ratio]] &lt; 0.15, "Efficient",
 IF(Table1[[#This Row],[Salary Ratio]] &lt;= 0.25, "Needs Attention",
 "Too High"))</f>
        <v>Needs Attention</v>
      </c>
      <c r="T754" s="9">
        <f>Table1[[#This Row],[Profit (EBIT)]]/Table1[[#This Row],[Net Sales Actual]]</f>
        <v>1.7812303170081194E-2</v>
      </c>
      <c r="U754" s="7" t="str">
        <f>IF(Table1[[#This Row],[Profit Ratio]] &gt; 0.15, "Healthy",
 IF(Table1[[#This Row],[Profit Ratio]] &gt;= 0.05, "Moderate",
 "Low"))</f>
        <v>Low</v>
      </c>
      <c r="V754" s="7">
        <f ca="1">DATEDIF(Table1[[#This Row],[Store Open Date]], TODAY(), "d")</f>
        <v>619</v>
      </c>
      <c r="W754" s="7">
        <f ca="1">INT(Table1[[#This Row],[Store Age (Days)]] / 30)</f>
        <v>20</v>
      </c>
      <c r="X754" s="7" t="str">
        <f ca="1">IF(Table1[[#This Row],[Store Age (Months)]] &lt; 12, "&lt;12",
 IF(Table1[[#This Row],[Store Age (Months)]] &lt; 24, "12–24",
 "&gt;24"))</f>
        <v>12–24</v>
      </c>
    </row>
    <row r="755" spans="1:24" x14ac:dyDescent="0.2">
      <c r="A755" s="4">
        <v>2</v>
      </c>
      <c r="B755" s="4" t="str">
        <f t="shared" si="11"/>
        <v>February</v>
      </c>
      <c r="C755" s="1" t="s">
        <v>321</v>
      </c>
      <c r="D755" s="1" t="s">
        <v>1241</v>
      </c>
      <c r="E755" s="1" t="s">
        <v>762</v>
      </c>
      <c r="F755" s="1" t="s">
        <v>909</v>
      </c>
      <c r="G755" s="1" t="s">
        <v>925</v>
      </c>
      <c r="H755" s="6">
        <v>45227</v>
      </c>
      <c r="I755" s="7">
        <v>138698947</v>
      </c>
      <c r="J755" s="7">
        <v>103841630</v>
      </c>
      <c r="K755" s="7">
        <v>14186132</v>
      </c>
      <c r="L755" s="7">
        <v>-6251510</v>
      </c>
      <c r="M755" s="7">
        <f>Table1[[#This Row],[Profit (EBIT)]] * (1 - 11%)</f>
        <v>-5563843.9000000004</v>
      </c>
      <c r="N755" s="9">
        <f>Table1[[#This Row],[Net Sales Actual]]/Table1[[#This Row],[Net Sales Target]]*100%</f>
        <v>0.74868362194559412</v>
      </c>
      <c r="O755" s="9" t="str">
        <f>IF(Table1[[#This Row],[% Achievement]]&gt;=100%, "Achieved",
 IF(Table1[[#This Row],[% Achievement]]&gt;=50%, "Almost Achieve",
 IF(Table1[[#This Row],[% Achievement]]&gt;=0, "Needs Improvement",
 "Bad")))</f>
        <v>Almost Achieve</v>
      </c>
      <c r="P755" s="7">
        <f>Table1[[#This Row],[Net Sales Actual]] - Table1[[#This Row],[Net Sales Target]]</f>
        <v>-34857317</v>
      </c>
      <c r="Q755" s="7" t="str">
        <f>IF(Table1[[#This Row],[Profit]] &gt; 0, "Profit", "Loss")</f>
        <v>Loss</v>
      </c>
      <c r="R755" s="9">
        <f>Table1[[#This Row],[Salary Cost]]/Table1[[#This Row],[Net Sales Actual]]</f>
        <v>0.13661314831055715</v>
      </c>
      <c r="S755" s="9" t="str">
        <f>IF(Table1[[#This Row],[Salary Ratio]] &lt; 0.15, "Efficient",
 IF(Table1[[#This Row],[Salary Ratio]] &lt;= 0.25, "Needs Attention",
 "Too High"))</f>
        <v>Efficient</v>
      </c>
      <c r="T755" s="9">
        <f>Table1[[#This Row],[Profit (EBIT)]]/Table1[[#This Row],[Net Sales Actual]]</f>
        <v>-6.0202348518604724E-2</v>
      </c>
      <c r="U755" s="7" t="str">
        <f>IF(Table1[[#This Row],[Profit Ratio]] &gt; 0.15, "Healthy",
 IF(Table1[[#This Row],[Profit Ratio]] &gt;= 0.05, "Moderate",
 "Low"))</f>
        <v>Low</v>
      </c>
      <c r="V755" s="7">
        <f ca="1">DATEDIF(Table1[[#This Row],[Store Open Date]], TODAY(), "d")</f>
        <v>705</v>
      </c>
      <c r="W755" s="7">
        <f ca="1">INT(Table1[[#This Row],[Store Age (Days)]] / 30)</f>
        <v>23</v>
      </c>
      <c r="X755" s="7" t="str">
        <f ca="1">IF(Table1[[#This Row],[Store Age (Months)]] &lt; 12, "&lt;12",
 IF(Table1[[#This Row],[Store Age (Months)]] &lt; 24, "12–24",
 "&gt;24"))</f>
        <v>12–24</v>
      </c>
    </row>
    <row r="756" spans="1:24" x14ac:dyDescent="0.2">
      <c r="A756" s="4">
        <v>2</v>
      </c>
      <c r="B756" s="4" t="str">
        <f t="shared" si="11"/>
        <v>February</v>
      </c>
      <c r="C756" s="1" t="s">
        <v>322</v>
      </c>
      <c r="D756" s="1" t="s">
        <v>1242</v>
      </c>
      <c r="E756" s="1" t="s">
        <v>763</v>
      </c>
      <c r="F756" s="1" t="s">
        <v>909</v>
      </c>
      <c r="G756" s="1" t="s">
        <v>925</v>
      </c>
      <c r="H756" s="6">
        <v>45260</v>
      </c>
      <c r="I756" s="7">
        <v>110432394</v>
      </c>
      <c r="J756" s="7">
        <v>135656068</v>
      </c>
      <c r="K756" s="7">
        <v>17187772</v>
      </c>
      <c r="L756" s="7">
        <v>-5993257</v>
      </c>
      <c r="M756" s="7">
        <f>Table1[[#This Row],[Profit (EBIT)]] * (1 - 11%)</f>
        <v>-5333998.7300000004</v>
      </c>
      <c r="N756" s="9">
        <f>Table1[[#This Row],[Net Sales Actual]]/Table1[[#This Row],[Net Sales Target]]*100%</f>
        <v>1.2284082875175195</v>
      </c>
      <c r="O756" s="9" t="str">
        <f>IF(Table1[[#This Row],[% Achievement]]&gt;=100%, "Achieved",
 IF(Table1[[#This Row],[% Achievement]]&gt;=50%, "Almost Achieve",
 IF(Table1[[#This Row],[% Achievement]]&gt;=0, "Needs Improvement",
 "Bad")))</f>
        <v>Achieved</v>
      </c>
      <c r="P756" s="7">
        <f>Table1[[#This Row],[Net Sales Actual]] - Table1[[#This Row],[Net Sales Target]]</f>
        <v>25223674</v>
      </c>
      <c r="Q756" s="7" t="str">
        <f>IF(Table1[[#This Row],[Profit]] &gt; 0, "Profit", "Loss")</f>
        <v>Loss</v>
      </c>
      <c r="R756" s="9">
        <f>Table1[[#This Row],[Salary Cost]]/Table1[[#This Row],[Net Sales Actual]]</f>
        <v>0.12670109235364244</v>
      </c>
      <c r="S756" s="9" t="str">
        <f>IF(Table1[[#This Row],[Salary Ratio]] &lt; 0.15, "Efficient",
 IF(Table1[[#This Row],[Salary Ratio]] &lt;= 0.25, "Needs Attention",
 "Too High"))</f>
        <v>Efficient</v>
      </c>
      <c r="T756" s="9">
        <f>Table1[[#This Row],[Profit (EBIT)]]/Table1[[#This Row],[Net Sales Actual]]</f>
        <v>-4.4179792974686542E-2</v>
      </c>
      <c r="U756" s="7" t="str">
        <f>IF(Table1[[#This Row],[Profit Ratio]] &gt; 0.15, "Healthy",
 IF(Table1[[#This Row],[Profit Ratio]] &gt;= 0.05, "Moderate",
 "Low"))</f>
        <v>Low</v>
      </c>
      <c r="V756" s="7">
        <f ca="1">DATEDIF(Table1[[#This Row],[Store Open Date]], TODAY(), "d")</f>
        <v>672</v>
      </c>
      <c r="W756" s="7">
        <f ca="1">INT(Table1[[#This Row],[Store Age (Days)]] / 30)</f>
        <v>22</v>
      </c>
      <c r="X756" s="7" t="str">
        <f ca="1">IF(Table1[[#This Row],[Store Age (Months)]] &lt; 12, "&lt;12",
 IF(Table1[[#This Row],[Store Age (Months)]] &lt; 24, "12–24",
 "&gt;24"))</f>
        <v>12–24</v>
      </c>
    </row>
    <row r="757" spans="1:24" x14ac:dyDescent="0.2">
      <c r="A757" s="4">
        <v>2</v>
      </c>
      <c r="B757" s="4" t="str">
        <f t="shared" si="11"/>
        <v>February</v>
      </c>
      <c r="C757" s="1" t="s">
        <v>323</v>
      </c>
      <c r="D757" s="1" t="s">
        <v>1243</v>
      </c>
      <c r="E757" s="1" t="s">
        <v>764</v>
      </c>
      <c r="F757" s="1" t="s">
        <v>909</v>
      </c>
      <c r="G757" s="1" t="s">
        <v>925</v>
      </c>
      <c r="H757" s="6">
        <v>45270</v>
      </c>
      <c r="I757" s="7">
        <v>103077624</v>
      </c>
      <c r="J757" s="7">
        <v>84707225</v>
      </c>
      <c r="K757" s="7">
        <v>8898597</v>
      </c>
      <c r="L757" s="7">
        <v>-1398590</v>
      </c>
      <c r="M757" s="7">
        <f>Table1[[#This Row],[Profit (EBIT)]] * (1 - 11%)</f>
        <v>-1244745.1000000001</v>
      </c>
      <c r="N757" s="9">
        <f>Table1[[#This Row],[Net Sales Actual]]/Table1[[#This Row],[Net Sales Target]]*100%</f>
        <v>0.82178092308375283</v>
      </c>
      <c r="O757" s="9" t="str">
        <f>IF(Table1[[#This Row],[% Achievement]]&gt;=100%, "Achieved",
 IF(Table1[[#This Row],[% Achievement]]&gt;=50%, "Almost Achieve",
 IF(Table1[[#This Row],[% Achievement]]&gt;=0, "Needs Improvement",
 "Bad")))</f>
        <v>Almost Achieve</v>
      </c>
      <c r="P757" s="7">
        <f>Table1[[#This Row],[Net Sales Actual]] - Table1[[#This Row],[Net Sales Target]]</f>
        <v>-18370399</v>
      </c>
      <c r="Q757" s="7" t="str">
        <f>IF(Table1[[#This Row],[Profit]] &gt; 0, "Profit", "Loss")</f>
        <v>Loss</v>
      </c>
      <c r="R757" s="9">
        <f>Table1[[#This Row],[Salary Cost]]/Table1[[#This Row],[Net Sales Actual]]</f>
        <v>0.10505121611527234</v>
      </c>
      <c r="S757" s="9" t="str">
        <f>IF(Table1[[#This Row],[Salary Ratio]] &lt; 0.15, "Efficient",
 IF(Table1[[#This Row],[Salary Ratio]] &lt;= 0.25, "Needs Attention",
 "Too High"))</f>
        <v>Efficient</v>
      </c>
      <c r="T757" s="9">
        <f>Table1[[#This Row],[Profit (EBIT)]]/Table1[[#This Row],[Net Sales Actual]]</f>
        <v>-1.6510870235685326E-2</v>
      </c>
      <c r="U757" s="7" t="str">
        <f>IF(Table1[[#This Row],[Profit Ratio]] &gt; 0.15, "Healthy",
 IF(Table1[[#This Row],[Profit Ratio]] &gt;= 0.05, "Moderate",
 "Low"))</f>
        <v>Low</v>
      </c>
      <c r="V757" s="7">
        <f ca="1">DATEDIF(Table1[[#This Row],[Store Open Date]], TODAY(), "d")</f>
        <v>662</v>
      </c>
      <c r="W757" s="7">
        <f ca="1">INT(Table1[[#This Row],[Store Age (Days)]] / 30)</f>
        <v>22</v>
      </c>
      <c r="X757" s="7" t="str">
        <f ca="1">IF(Table1[[#This Row],[Store Age (Months)]] &lt; 12, "&lt;12",
 IF(Table1[[#This Row],[Store Age (Months)]] &lt; 24, "12–24",
 "&gt;24"))</f>
        <v>12–24</v>
      </c>
    </row>
    <row r="758" spans="1:24" x14ac:dyDescent="0.2">
      <c r="A758" s="4">
        <v>2</v>
      </c>
      <c r="B758" s="4" t="str">
        <f t="shared" si="11"/>
        <v>February</v>
      </c>
      <c r="C758" s="1" t="s">
        <v>324</v>
      </c>
      <c r="D758" s="1" t="s">
        <v>1244</v>
      </c>
      <c r="E758" s="1" t="s">
        <v>765</v>
      </c>
      <c r="F758" s="1" t="s">
        <v>909</v>
      </c>
      <c r="G758" s="1" t="s">
        <v>925</v>
      </c>
      <c r="H758" s="6">
        <v>45338</v>
      </c>
      <c r="I758" s="7">
        <v>133091393</v>
      </c>
      <c r="J758" s="7">
        <v>138050827</v>
      </c>
      <c r="K758" s="7">
        <v>19193683</v>
      </c>
      <c r="L758" s="7">
        <v>6142946</v>
      </c>
      <c r="M758" s="7">
        <f>Table1[[#This Row],[Profit (EBIT)]] * (1 - 11%)</f>
        <v>5467221.9400000004</v>
      </c>
      <c r="N758" s="9">
        <f>Table1[[#This Row],[Net Sales Actual]]/Table1[[#This Row],[Net Sales Target]]*100%</f>
        <v>1.0372633713436301</v>
      </c>
      <c r="O758" s="9" t="str">
        <f>IF(Table1[[#This Row],[% Achievement]]&gt;=100%, "Achieved",
 IF(Table1[[#This Row],[% Achievement]]&gt;=50%, "Almost Achieve",
 IF(Table1[[#This Row],[% Achievement]]&gt;=0, "Needs Improvement",
 "Bad")))</f>
        <v>Achieved</v>
      </c>
      <c r="P758" s="7">
        <f>Table1[[#This Row],[Net Sales Actual]] - Table1[[#This Row],[Net Sales Target]]</f>
        <v>4959434</v>
      </c>
      <c r="Q758" s="7" t="str">
        <f>IF(Table1[[#This Row],[Profit]] &gt; 0, "Profit", "Loss")</f>
        <v>Profit</v>
      </c>
      <c r="R758" s="9">
        <f>Table1[[#This Row],[Salary Cost]]/Table1[[#This Row],[Net Sales Actual]]</f>
        <v>0.13903345178801427</v>
      </c>
      <c r="S758" s="9" t="str">
        <f>IF(Table1[[#This Row],[Salary Ratio]] &lt; 0.15, "Efficient",
 IF(Table1[[#This Row],[Salary Ratio]] &lt;= 0.25, "Needs Attention",
 "Too High"))</f>
        <v>Efficient</v>
      </c>
      <c r="T758" s="9">
        <f>Table1[[#This Row],[Profit (EBIT)]]/Table1[[#This Row],[Net Sales Actual]]</f>
        <v>4.4497712425873408E-2</v>
      </c>
      <c r="U758" s="7" t="str">
        <f>IF(Table1[[#This Row],[Profit Ratio]] &gt; 0.15, "Healthy",
 IF(Table1[[#This Row],[Profit Ratio]] &gt;= 0.05, "Moderate",
 "Low"))</f>
        <v>Low</v>
      </c>
      <c r="V758" s="7">
        <f ca="1">DATEDIF(Table1[[#This Row],[Store Open Date]], TODAY(), "d")</f>
        <v>594</v>
      </c>
      <c r="W758" s="7">
        <f ca="1">INT(Table1[[#This Row],[Store Age (Days)]] / 30)</f>
        <v>19</v>
      </c>
      <c r="X758" s="7" t="str">
        <f ca="1">IF(Table1[[#This Row],[Store Age (Months)]] &lt; 12, "&lt;12",
 IF(Table1[[#This Row],[Store Age (Months)]] &lt; 24, "12–24",
 "&gt;24"))</f>
        <v>12–24</v>
      </c>
    </row>
    <row r="759" spans="1:24" x14ac:dyDescent="0.2">
      <c r="A759" s="4">
        <v>2</v>
      </c>
      <c r="B759" s="4" t="str">
        <f t="shared" si="11"/>
        <v>February</v>
      </c>
      <c r="C759" s="1" t="s">
        <v>325</v>
      </c>
      <c r="D759" s="1" t="s">
        <v>1245</v>
      </c>
      <c r="E759" s="1" t="s">
        <v>766</v>
      </c>
      <c r="F759" s="1" t="s">
        <v>909</v>
      </c>
      <c r="G759" s="1" t="s">
        <v>925</v>
      </c>
      <c r="H759" s="6">
        <v>45174</v>
      </c>
      <c r="I759" s="7">
        <v>107388905</v>
      </c>
      <c r="J759" s="7">
        <v>72082387</v>
      </c>
      <c r="K759" s="7">
        <v>10221834</v>
      </c>
      <c r="L759" s="7">
        <v>10406497</v>
      </c>
      <c r="M759" s="7">
        <f>Table1[[#This Row],[Profit (EBIT)]] * (1 - 11%)</f>
        <v>9261782.3300000001</v>
      </c>
      <c r="N759" s="9">
        <f>Table1[[#This Row],[Net Sales Actual]]/Table1[[#This Row],[Net Sales Target]]*100%</f>
        <v>0.67122750716193635</v>
      </c>
      <c r="O759" s="9" t="str">
        <f>IF(Table1[[#This Row],[% Achievement]]&gt;=100%, "Achieved",
 IF(Table1[[#This Row],[% Achievement]]&gt;=50%, "Almost Achieve",
 IF(Table1[[#This Row],[% Achievement]]&gt;=0, "Needs Improvement",
 "Bad")))</f>
        <v>Almost Achieve</v>
      </c>
      <c r="P759" s="7">
        <f>Table1[[#This Row],[Net Sales Actual]] - Table1[[#This Row],[Net Sales Target]]</f>
        <v>-35306518</v>
      </c>
      <c r="Q759" s="7" t="str">
        <f>IF(Table1[[#This Row],[Profit]] &gt; 0, "Profit", "Loss")</f>
        <v>Profit</v>
      </c>
      <c r="R759" s="9">
        <f>Table1[[#This Row],[Salary Cost]]/Table1[[#This Row],[Net Sales Actual]]</f>
        <v>0.14180765129212494</v>
      </c>
      <c r="S759" s="9" t="str">
        <f>IF(Table1[[#This Row],[Salary Ratio]] &lt; 0.15, "Efficient",
 IF(Table1[[#This Row],[Salary Ratio]] &lt;= 0.25, "Needs Attention",
 "Too High"))</f>
        <v>Efficient</v>
      </c>
      <c r="T759" s="9">
        <f>Table1[[#This Row],[Profit (EBIT)]]/Table1[[#This Row],[Net Sales Actual]]</f>
        <v>0.1443694837686216</v>
      </c>
      <c r="U759" s="7" t="str">
        <f>IF(Table1[[#This Row],[Profit Ratio]] &gt; 0.15, "Healthy",
 IF(Table1[[#This Row],[Profit Ratio]] &gt;= 0.05, "Moderate",
 "Low"))</f>
        <v>Moderate</v>
      </c>
      <c r="V759" s="7">
        <f ca="1">DATEDIF(Table1[[#This Row],[Store Open Date]], TODAY(), "d")</f>
        <v>758</v>
      </c>
      <c r="W759" s="7">
        <f ca="1">INT(Table1[[#This Row],[Store Age (Days)]] / 30)</f>
        <v>25</v>
      </c>
      <c r="X759" s="7" t="str">
        <f ca="1">IF(Table1[[#This Row],[Store Age (Months)]] &lt; 12, "&lt;12",
 IF(Table1[[#This Row],[Store Age (Months)]] &lt; 24, "12–24",
 "&gt;24"))</f>
        <v>&gt;24</v>
      </c>
    </row>
    <row r="760" spans="1:24" x14ac:dyDescent="0.2">
      <c r="A760" s="4">
        <v>2</v>
      </c>
      <c r="B760" s="4" t="str">
        <f t="shared" si="11"/>
        <v>February</v>
      </c>
      <c r="C760" s="1" t="s">
        <v>326</v>
      </c>
      <c r="D760" s="1" t="s">
        <v>1246</v>
      </c>
      <c r="E760" s="1" t="s">
        <v>767</v>
      </c>
      <c r="F760" s="1" t="s">
        <v>909</v>
      </c>
      <c r="G760" s="1" t="s">
        <v>925</v>
      </c>
      <c r="H760" s="6">
        <v>45220</v>
      </c>
      <c r="I760" s="7">
        <v>132792114</v>
      </c>
      <c r="J760" s="7">
        <v>103062623</v>
      </c>
      <c r="K760" s="7">
        <v>14708397</v>
      </c>
      <c r="L760" s="7">
        <v>7022177</v>
      </c>
      <c r="M760" s="7">
        <f>Table1[[#This Row],[Profit (EBIT)]] * (1 - 11%)</f>
        <v>6249737.5300000003</v>
      </c>
      <c r="N760" s="9">
        <f>Table1[[#This Row],[Net Sales Actual]]/Table1[[#This Row],[Net Sales Target]]*100%</f>
        <v>0.77612005634611703</v>
      </c>
      <c r="O760" s="9" t="str">
        <f>IF(Table1[[#This Row],[% Achievement]]&gt;=100%, "Achieved",
 IF(Table1[[#This Row],[% Achievement]]&gt;=50%, "Almost Achieve",
 IF(Table1[[#This Row],[% Achievement]]&gt;=0, "Needs Improvement",
 "Bad")))</f>
        <v>Almost Achieve</v>
      </c>
      <c r="P760" s="7">
        <f>Table1[[#This Row],[Net Sales Actual]] - Table1[[#This Row],[Net Sales Target]]</f>
        <v>-29729491</v>
      </c>
      <c r="Q760" s="7" t="str">
        <f>IF(Table1[[#This Row],[Profit]] &gt; 0, "Profit", "Loss")</f>
        <v>Profit</v>
      </c>
      <c r="R760" s="9">
        <f>Table1[[#This Row],[Salary Cost]]/Table1[[#This Row],[Net Sales Actual]]</f>
        <v>0.14271320263215112</v>
      </c>
      <c r="S760" s="9" t="str">
        <f>IF(Table1[[#This Row],[Salary Ratio]] &lt; 0.15, "Efficient",
 IF(Table1[[#This Row],[Salary Ratio]] &lt;= 0.25, "Needs Attention",
 "Too High"))</f>
        <v>Efficient</v>
      </c>
      <c r="T760" s="9">
        <f>Table1[[#This Row],[Profit (EBIT)]]/Table1[[#This Row],[Net Sales Actual]]</f>
        <v>6.8135050279090989E-2</v>
      </c>
      <c r="U760" s="7" t="str">
        <f>IF(Table1[[#This Row],[Profit Ratio]] &gt; 0.15, "Healthy",
 IF(Table1[[#This Row],[Profit Ratio]] &gt;= 0.05, "Moderate",
 "Low"))</f>
        <v>Moderate</v>
      </c>
      <c r="V760" s="7">
        <f ca="1">DATEDIF(Table1[[#This Row],[Store Open Date]], TODAY(), "d")</f>
        <v>712</v>
      </c>
      <c r="W760" s="7">
        <f ca="1">INT(Table1[[#This Row],[Store Age (Days)]] / 30)</f>
        <v>23</v>
      </c>
      <c r="X760" s="7" t="str">
        <f ca="1">IF(Table1[[#This Row],[Store Age (Months)]] &lt; 12, "&lt;12",
 IF(Table1[[#This Row],[Store Age (Months)]] &lt; 24, "12–24",
 "&gt;24"))</f>
        <v>12–24</v>
      </c>
    </row>
    <row r="761" spans="1:24" x14ac:dyDescent="0.2">
      <c r="A761" s="4">
        <v>2</v>
      </c>
      <c r="B761" s="4" t="str">
        <f t="shared" si="11"/>
        <v>February</v>
      </c>
      <c r="C761" s="1" t="s">
        <v>327</v>
      </c>
      <c r="D761" s="1" t="s">
        <v>1247</v>
      </c>
      <c r="E761" s="1" t="s">
        <v>768</v>
      </c>
      <c r="F761" s="1" t="s">
        <v>909</v>
      </c>
      <c r="G761" s="1" t="s">
        <v>925</v>
      </c>
      <c r="H761" s="6">
        <v>45297</v>
      </c>
      <c r="I761" s="7">
        <v>134084670</v>
      </c>
      <c r="J761" s="7">
        <v>165480824</v>
      </c>
      <c r="K761" s="7">
        <v>17638317</v>
      </c>
      <c r="L761" s="7">
        <v>7035077</v>
      </c>
      <c r="M761" s="7">
        <f>Table1[[#This Row],[Profit (EBIT)]] * (1 - 11%)</f>
        <v>6261218.5300000003</v>
      </c>
      <c r="N761" s="9">
        <f>Table1[[#This Row],[Net Sales Actual]]/Table1[[#This Row],[Net Sales Target]]*100%</f>
        <v>1.234151704292519</v>
      </c>
      <c r="O761" s="9" t="str">
        <f>IF(Table1[[#This Row],[% Achievement]]&gt;=100%, "Achieved",
 IF(Table1[[#This Row],[% Achievement]]&gt;=50%, "Almost Achieve",
 IF(Table1[[#This Row],[% Achievement]]&gt;=0, "Needs Improvement",
 "Bad")))</f>
        <v>Achieved</v>
      </c>
      <c r="P761" s="7">
        <f>Table1[[#This Row],[Net Sales Actual]] - Table1[[#This Row],[Net Sales Target]]</f>
        <v>31396154</v>
      </c>
      <c r="Q761" s="7" t="str">
        <f>IF(Table1[[#This Row],[Profit]] &gt; 0, "Profit", "Loss")</f>
        <v>Profit</v>
      </c>
      <c r="R761" s="9">
        <f>Table1[[#This Row],[Salary Cost]]/Table1[[#This Row],[Net Sales Actual]]</f>
        <v>0.10658828360680631</v>
      </c>
      <c r="S761" s="9" t="str">
        <f>IF(Table1[[#This Row],[Salary Ratio]] &lt; 0.15, "Efficient",
 IF(Table1[[#This Row],[Salary Ratio]] &lt;= 0.25, "Needs Attention",
 "Too High"))</f>
        <v>Efficient</v>
      </c>
      <c r="T761" s="9">
        <f>Table1[[#This Row],[Profit (EBIT)]]/Table1[[#This Row],[Net Sales Actual]]</f>
        <v>4.2512943977122089E-2</v>
      </c>
      <c r="U761" s="7" t="str">
        <f>IF(Table1[[#This Row],[Profit Ratio]] &gt; 0.15, "Healthy",
 IF(Table1[[#This Row],[Profit Ratio]] &gt;= 0.05, "Moderate",
 "Low"))</f>
        <v>Low</v>
      </c>
      <c r="V761" s="7">
        <f ca="1">DATEDIF(Table1[[#This Row],[Store Open Date]], TODAY(), "d")</f>
        <v>635</v>
      </c>
      <c r="W761" s="7">
        <f ca="1">INT(Table1[[#This Row],[Store Age (Days)]] / 30)</f>
        <v>21</v>
      </c>
      <c r="X761" s="7" t="str">
        <f ca="1">IF(Table1[[#This Row],[Store Age (Months)]] &lt; 12, "&lt;12",
 IF(Table1[[#This Row],[Store Age (Months)]] &lt; 24, "12–24",
 "&gt;24"))</f>
        <v>12–24</v>
      </c>
    </row>
    <row r="762" spans="1:24" x14ac:dyDescent="0.2">
      <c r="A762" s="4">
        <v>2</v>
      </c>
      <c r="B762" s="4" t="str">
        <f t="shared" si="11"/>
        <v>February</v>
      </c>
      <c r="C762" s="1" t="s">
        <v>328</v>
      </c>
      <c r="D762" s="1" t="s">
        <v>1248</v>
      </c>
      <c r="E762" s="1" t="s">
        <v>769</v>
      </c>
      <c r="F762" s="1" t="s">
        <v>909</v>
      </c>
      <c r="G762" s="1" t="s">
        <v>925</v>
      </c>
      <c r="H762" s="6">
        <v>44936</v>
      </c>
      <c r="I762" s="7">
        <v>179508575</v>
      </c>
      <c r="J762" s="7">
        <v>125664554</v>
      </c>
      <c r="K762" s="7">
        <v>20812930</v>
      </c>
      <c r="L762" s="7">
        <v>17822738</v>
      </c>
      <c r="M762" s="7">
        <f>Table1[[#This Row],[Profit (EBIT)]] * (1 - 11%)</f>
        <v>15862236.82</v>
      </c>
      <c r="N762" s="9">
        <f>Table1[[#This Row],[Net Sales Actual]]/Table1[[#This Row],[Net Sales Target]]*100%</f>
        <v>0.70004763839276196</v>
      </c>
      <c r="O762" s="9" t="str">
        <f>IF(Table1[[#This Row],[% Achievement]]&gt;=100%, "Achieved",
 IF(Table1[[#This Row],[% Achievement]]&gt;=50%, "Almost Achieve",
 IF(Table1[[#This Row],[% Achievement]]&gt;=0, "Needs Improvement",
 "Bad")))</f>
        <v>Almost Achieve</v>
      </c>
      <c r="P762" s="7">
        <f>Table1[[#This Row],[Net Sales Actual]] - Table1[[#This Row],[Net Sales Target]]</f>
        <v>-53844021</v>
      </c>
      <c r="Q762" s="7" t="str">
        <f>IF(Table1[[#This Row],[Profit]] &gt; 0, "Profit", "Loss")</f>
        <v>Profit</v>
      </c>
      <c r="R762" s="9">
        <f>Table1[[#This Row],[Salary Cost]]/Table1[[#This Row],[Net Sales Actual]]</f>
        <v>0.16562291702400025</v>
      </c>
      <c r="S762" s="9" t="str">
        <f>IF(Table1[[#This Row],[Salary Ratio]] &lt; 0.15, "Efficient",
 IF(Table1[[#This Row],[Salary Ratio]] &lt;= 0.25, "Needs Attention",
 "Too High"))</f>
        <v>Needs Attention</v>
      </c>
      <c r="T762" s="9">
        <f>Table1[[#This Row],[Profit (EBIT)]]/Table1[[#This Row],[Net Sales Actual]]</f>
        <v>0.14182788569002522</v>
      </c>
      <c r="U762" s="7" t="str">
        <f>IF(Table1[[#This Row],[Profit Ratio]] &gt; 0.15, "Healthy",
 IF(Table1[[#This Row],[Profit Ratio]] &gt;= 0.05, "Moderate",
 "Low"))</f>
        <v>Moderate</v>
      </c>
      <c r="V762" s="7">
        <f ca="1">DATEDIF(Table1[[#This Row],[Store Open Date]], TODAY(), "d")</f>
        <v>996</v>
      </c>
      <c r="W762" s="7">
        <f ca="1">INT(Table1[[#This Row],[Store Age (Days)]] / 30)</f>
        <v>33</v>
      </c>
      <c r="X762" s="7" t="str">
        <f ca="1">IF(Table1[[#This Row],[Store Age (Months)]] &lt; 12, "&lt;12",
 IF(Table1[[#This Row],[Store Age (Months)]] &lt; 24, "12–24",
 "&gt;24"))</f>
        <v>&gt;24</v>
      </c>
    </row>
    <row r="763" spans="1:24" x14ac:dyDescent="0.2">
      <c r="A763" s="4">
        <v>2</v>
      </c>
      <c r="B763" s="4" t="str">
        <f t="shared" si="11"/>
        <v>February</v>
      </c>
      <c r="C763" s="1" t="s">
        <v>329</v>
      </c>
      <c r="D763" s="1" t="s">
        <v>1249</v>
      </c>
      <c r="E763" s="1" t="s">
        <v>770</v>
      </c>
      <c r="F763" s="1" t="s">
        <v>909</v>
      </c>
      <c r="G763" s="1" t="s">
        <v>925</v>
      </c>
      <c r="H763" s="6">
        <v>45032</v>
      </c>
      <c r="I763" s="7">
        <v>103345448</v>
      </c>
      <c r="J763" s="7">
        <v>111468751</v>
      </c>
      <c r="K763" s="7">
        <v>17993248</v>
      </c>
      <c r="L763" s="7">
        <v>-8585912</v>
      </c>
      <c r="M763" s="7">
        <f>Table1[[#This Row],[Profit (EBIT)]] * (1 - 11%)</f>
        <v>-7641461.6799999997</v>
      </c>
      <c r="N763" s="9">
        <f>Table1[[#This Row],[Net Sales Actual]]/Table1[[#This Row],[Net Sales Target]]*100%</f>
        <v>1.0786033943168933</v>
      </c>
      <c r="O763" s="9" t="str">
        <f>IF(Table1[[#This Row],[% Achievement]]&gt;=100%, "Achieved",
 IF(Table1[[#This Row],[% Achievement]]&gt;=50%, "Almost Achieve",
 IF(Table1[[#This Row],[% Achievement]]&gt;=0, "Needs Improvement",
 "Bad")))</f>
        <v>Achieved</v>
      </c>
      <c r="P763" s="7">
        <f>Table1[[#This Row],[Net Sales Actual]] - Table1[[#This Row],[Net Sales Target]]</f>
        <v>8123303</v>
      </c>
      <c r="Q763" s="7" t="str">
        <f>IF(Table1[[#This Row],[Profit]] &gt; 0, "Profit", "Loss")</f>
        <v>Loss</v>
      </c>
      <c r="R763" s="9">
        <f>Table1[[#This Row],[Salary Cost]]/Table1[[#This Row],[Net Sales Actual]]</f>
        <v>0.16141966101333638</v>
      </c>
      <c r="S763" s="9" t="str">
        <f>IF(Table1[[#This Row],[Salary Ratio]] &lt; 0.15, "Efficient",
 IF(Table1[[#This Row],[Salary Ratio]] &lt;= 0.25, "Needs Attention",
 "Too High"))</f>
        <v>Needs Attention</v>
      </c>
      <c r="T763" s="9">
        <f>Table1[[#This Row],[Profit (EBIT)]]/Table1[[#This Row],[Net Sales Actual]]</f>
        <v>-7.7025282179756363E-2</v>
      </c>
      <c r="U763" s="7" t="str">
        <f>IF(Table1[[#This Row],[Profit Ratio]] &gt; 0.15, "Healthy",
 IF(Table1[[#This Row],[Profit Ratio]] &gt;= 0.05, "Moderate",
 "Low"))</f>
        <v>Low</v>
      </c>
      <c r="V763" s="7">
        <f ca="1">DATEDIF(Table1[[#This Row],[Store Open Date]], TODAY(), "d")</f>
        <v>900</v>
      </c>
      <c r="W763" s="7">
        <f ca="1">INT(Table1[[#This Row],[Store Age (Days)]] / 30)</f>
        <v>30</v>
      </c>
      <c r="X763" s="7" t="str">
        <f ca="1">IF(Table1[[#This Row],[Store Age (Months)]] &lt; 12, "&lt;12",
 IF(Table1[[#This Row],[Store Age (Months)]] &lt; 24, "12–24",
 "&gt;24"))</f>
        <v>&gt;24</v>
      </c>
    </row>
    <row r="764" spans="1:24" x14ac:dyDescent="0.2">
      <c r="A764" s="4">
        <v>2</v>
      </c>
      <c r="B764" s="4" t="str">
        <f t="shared" si="11"/>
        <v>February</v>
      </c>
      <c r="C764" s="1" t="s">
        <v>330</v>
      </c>
      <c r="D764" s="1" t="s">
        <v>1250</v>
      </c>
      <c r="E764" s="1" t="s">
        <v>771</v>
      </c>
      <c r="F764" s="1" t="s">
        <v>909</v>
      </c>
      <c r="G764" s="1" t="s">
        <v>925</v>
      </c>
      <c r="H764" s="6">
        <v>45032</v>
      </c>
      <c r="I764" s="7">
        <v>65311730</v>
      </c>
      <c r="J764" s="7">
        <v>68511562</v>
      </c>
      <c r="K764" s="7">
        <v>10757863</v>
      </c>
      <c r="L764" s="7">
        <v>9791474</v>
      </c>
      <c r="M764" s="7">
        <f>Table1[[#This Row],[Profit (EBIT)]] * (1 - 11%)</f>
        <v>8714411.8599999994</v>
      </c>
      <c r="N764" s="9">
        <f>Table1[[#This Row],[Net Sales Actual]]/Table1[[#This Row],[Net Sales Target]]*100%</f>
        <v>1.0489932206664867</v>
      </c>
      <c r="O764" s="9" t="str">
        <f>IF(Table1[[#This Row],[% Achievement]]&gt;=100%, "Achieved",
 IF(Table1[[#This Row],[% Achievement]]&gt;=50%, "Almost Achieve",
 IF(Table1[[#This Row],[% Achievement]]&gt;=0, "Needs Improvement",
 "Bad")))</f>
        <v>Achieved</v>
      </c>
      <c r="P764" s="7">
        <f>Table1[[#This Row],[Net Sales Actual]] - Table1[[#This Row],[Net Sales Target]]</f>
        <v>3199832</v>
      </c>
      <c r="Q764" s="7" t="str">
        <f>IF(Table1[[#This Row],[Profit]] &gt; 0, "Profit", "Loss")</f>
        <v>Profit</v>
      </c>
      <c r="R764" s="9">
        <f>Table1[[#This Row],[Salary Cost]]/Table1[[#This Row],[Net Sales Actual]]</f>
        <v>0.15702259131093815</v>
      </c>
      <c r="S764" s="9" t="str">
        <f>IF(Table1[[#This Row],[Salary Ratio]] &lt; 0.15, "Efficient",
 IF(Table1[[#This Row],[Salary Ratio]] &lt;= 0.25, "Needs Attention",
 "Too High"))</f>
        <v>Needs Attention</v>
      </c>
      <c r="T764" s="9">
        <f>Table1[[#This Row],[Profit (EBIT)]]/Table1[[#This Row],[Net Sales Actual]]</f>
        <v>0.14291710353939968</v>
      </c>
      <c r="U764" s="7" t="str">
        <f>IF(Table1[[#This Row],[Profit Ratio]] &gt; 0.15, "Healthy",
 IF(Table1[[#This Row],[Profit Ratio]] &gt;= 0.05, "Moderate",
 "Low"))</f>
        <v>Moderate</v>
      </c>
      <c r="V764" s="7">
        <f ca="1">DATEDIF(Table1[[#This Row],[Store Open Date]], TODAY(), "d")</f>
        <v>900</v>
      </c>
      <c r="W764" s="7">
        <f ca="1">INT(Table1[[#This Row],[Store Age (Days)]] / 30)</f>
        <v>30</v>
      </c>
      <c r="X764" s="7" t="str">
        <f ca="1">IF(Table1[[#This Row],[Store Age (Months)]] &lt; 12, "&lt;12",
 IF(Table1[[#This Row],[Store Age (Months)]] &lt; 24, "12–24",
 "&gt;24"))</f>
        <v>&gt;24</v>
      </c>
    </row>
    <row r="765" spans="1:24" x14ac:dyDescent="0.2">
      <c r="A765" s="4">
        <v>2</v>
      </c>
      <c r="B765" s="4" t="str">
        <f t="shared" si="11"/>
        <v>February</v>
      </c>
      <c r="C765" s="1" t="s">
        <v>331</v>
      </c>
      <c r="D765" s="1" t="s">
        <v>1251</v>
      </c>
      <c r="E765" s="1" t="s">
        <v>772</v>
      </c>
      <c r="F765" s="1" t="s">
        <v>909</v>
      </c>
      <c r="G765" s="1" t="s">
        <v>925</v>
      </c>
      <c r="H765" s="6">
        <v>45090</v>
      </c>
      <c r="I765" s="7">
        <v>161747702</v>
      </c>
      <c r="J765" s="7">
        <v>109759952</v>
      </c>
      <c r="K765" s="7">
        <v>16460723</v>
      </c>
      <c r="L765" s="7">
        <v>-1892653</v>
      </c>
      <c r="M765" s="7">
        <f>Table1[[#This Row],[Profit (EBIT)]] * (1 - 11%)</f>
        <v>-1684461.17</v>
      </c>
      <c r="N765" s="9">
        <f>Table1[[#This Row],[Net Sales Actual]]/Table1[[#This Row],[Net Sales Target]]*100%</f>
        <v>0.67858739656159073</v>
      </c>
      <c r="O765" s="9" t="str">
        <f>IF(Table1[[#This Row],[% Achievement]]&gt;=100%, "Achieved",
 IF(Table1[[#This Row],[% Achievement]]&gt;=50%, "Almost Achieve",
 IF(Table1[[#This Row],[% Achievement]]&gt;=0, "Needs Improvement",
 "Bad")))</f>
        <v>Almost Achieve</v>
      </c>
      <c r="P765" s="7">
        <f>Table1[[#This Row],[Net Sales Actual]] - Table1[[#This Row],[Net Sales Target]]</f>
        <v>-51987750</v>
      </c>
      <c r="Q765" s="7" t="str">
        <f>IF(Table1[[#This Row],[Profit]] &gt; 0, "Profit", "Loss")</f>
        <v>Loss</v>
      </c>
      <c r="R765" s="9">
        <f>Table1[[#This Row],[Salary Cost]]/Table1[[#This Row],[Net Sales Actual]]</f>
        <v>0.14997020953507706</v>
      </c>
      <c r="S765" s="9" t="str">
        <f>IF(Table1[[#This Row],[Salary Ratio]] &lt; 0.15, "Efficient",
 IF(Table1[[#This Row],[Salary Ratio]] &lt;= 0.25, "Needs Attention",
 "Too High"))</f>
        <v>Efficient</v>
      </c>
      <c r="T765" s="9">
        <f>Table1[[#This Row],[Profit (EBIT)]]/Table1[[#This Row],[Net Sales Actual]]</f>
        <v>-1.7243566214387558E-2</v>
      </c>
      <c r="U765" s="7" t="str">
        <f>IF(Table1[[#This Row],[Profit Ratio]] &gt; 0.15, "Healthy",
 IF(Table1[[#This Row],[Profit Ratio]] &gt;= 0.05, "Moderate",
 "Low"))</f>
        <v>Low</v>
      </c>
      <c r="V765" s="7">
        <f ca="1">DATEDIF(Table1[[#This Row],[Store Open Date]], TODAY(), "d")</f>
        <v>842</v>
      </c>
      <c r="W765" s="7">
        <f ca="1">INT(Table1[[#This Row],[Store Age (Days)]] / 30)</f>
        <v>28</v>
      </c>
      <c r="X765" s="7" t="str">
        <f ca="1">IF(Table1[[#This Row],[Store Age (Months)]] &lt; 12, "&lt;12",
 IF(Table1[[#This Row],[Store Age (Months)]] &lt; 24, "12–24",
 "&gt;24"))</f>
        <v>&gt;24</v>
      </c>
    </row>
    <row r="766" spans="1:24" x14ac:dyDescent="0.2">
      <c r="A766" s="4">
        <v>2</v>
      </c>
      <c r="B766" s="4" t="str">
        <f t="shared" si="11"/>
        <v>February</v>
      </c>
      <c r="C766" s="1" t="s">
        <v>332</v>
      </c>
      <c r="D766" s="1" t="s">
        <v>1252</v>
      </c>
      <c r="E766" s="1" t="s">
        <v>773</v>
      </c>
      <c r="F766" s="1" t="s">
        <v>909</v>
      </c>
      <c r="G766" s="1" t="s">
        <v>925</v>
      </c>
      <c r="H766" s="6">
        <v>45141</v>
      </c>
      <c r="I766" s="7">
        <v>93788879</v>
      </c>
      <c r="J766" s="7">
        <v>83666209</v>
      </c>
      <c r="K766" s="7">
        <v>14820256</v>
      </c>
      <c r="L766" s="7">
        <v>-4580542</v>
      </c>
      <c r="M766" s="7">
        <f>Table1[[#This Row],[Profit (EBIT)]] * (1 - 11%)</f>
        <v>-4076682.38</v>
      </c>
      <c r="N766" s="9">
        <f>Table1[[#This Row],[Net Sales Actual]]/Table1[[#This Row],[Net Sales Target]]*100%</f>
        <v>0.89206961307214261</v>
      </c>
      <c r="O766" s="9" t="str">
        <f>IF(Table1[[#This Row],[% Achievement]]&gt;=100%, "Achieved",
 IF(Table1[[#This Row],[% Achievement]]&gt;=50%, "Almost Achieve",
 IF(Table1[[#This Row],[% Achievement]]&gt;=0, "Needs Improvement",
 "Bad")))</f>
        <v>Almost Achieve</v>
      </c>
      <c r="P766" s="7">
        <f>Table1[[#This Row],[Net Sales Actual]] - Table1[[#This Row],[Net Sales Target]]</f>
        <v>-10122670</v>
      </c>
      <c r="Q766" s="7" t="str">
        <f>IF(Table1[[#This Row],[Profit]] &gt; 0, "Profit", "Loss")</f>
        <v>Loss</v>
      </c>
      <c r="R766" s="9">
        <f>Table1[[#This Row],[Salary Cost]]/Table1[[#This Row],[Net Sales Actual]]</f>
        <v>0.17713550281691381</v>
      </c>
      <c r="S766" s="9" t="str">
        <f>IF(Table1[[#This Row],[Salary Ratio]] &lt; 0.15, "Efficient",
 IF(Table1[[#This Row],[Salary Ratio]] &lt;= 0.25, "Needs Attention",
 "Too High"))</f>
        <v>Needs Attention</v>
      </c>
      <c r="T766" s="9">
        <f>Table1[[#This Row],[Profit (EBIT)]]/Table1[[#This Row],[Net Sales Actual]]</f>
        <v>-5.4747813421306087E-2</v>
      </c>
      <c r="U766" s="7" t="str">
        <f>IF(Table1[[#This Row],[Profit Ratio]] &gt; 0.15, "Healthy",
 IF(Table1[[#This Row],[Profit Ratio]] &gt;= 0.05, "Moderate",
 "Low"))</f>
        <v>Low</v>
      </c>
      <c r="V766" s="7">
        <f ca="1">DATEDIF(Table1[[#This Row],[Store Open Date]], TODAY(), "d")</f>
        <v>791</v>
      </c>
      <c r="W766" s="7">
        <f ca="1">INT(Table1[[#This Row],[Store Age (Days)]] / 30)</f>
        <v>26</v>
      </c>
      <c r="X766" s="7" t="str">
        <f ca="1">IF(Table1[[#This Row],[Store Age (Months)]] &lt; 12, "&lt;12",
 IF(Table1[[#This Row],[Store Age (Months)]] &lt; 24, "12–24",
 "&gt;24"))</f>
        <v>&gt;24</v>
      </c>
    </row>
    <row r="767" spans="1:24" x14ac:dyDescent="0.2">
      <c r="A767" s="4">
        <v>2</v>
      </c>
      <c r="B767" s="4" t="str">
        <f t="shared" si="11"/>
        <v>February</v>
      </c>
      <c r="C767" s="1" t="s">
        <v>333</v>
      </c>
      <c r="D767" s="1" t="s">
        <v>1253</v>
      </c>
      <c r="E767" s="1" t="s">
        <v>774</v>
      </c>
      <c r="F767" s="1" t="s">
        <v>909</v>
      </c>
      <c r="G767" s="1" t="s">
        <v>925</v>
      </c>
      <c r="H767" s="6">
        <v>45148</v>
      </c>
      <c r="I767" s="7">
        <v>264202900</v>
      </c>
      <c r="J767" s="7">
        <v>313219821</v>
      </c>
      <c r="K767" s="7">
        <v>39566659</v>
      </c>
      <c r="L767" s="7">
        <v>-29766504</v>
      </c>
      <c r="M767" s="7">
        <f>Table1[[#This Row],[Profit (EBIT)]] * (1 - 11%)</f>
        <v>-26492188.559999999</v>
      </c>
      <c r="N767" s="9">
        <f>Table1[[#This Row],[Net Sales Actual]]/Table1[[#This Row],[Net Sales Target]]*100%</f>
        <v>1.1855275661243687</v>
      </c>
      <c r="O767" s="9" t="str">
        <f>IF(Table1[[#This Row],[% Achievement]]&gt;=100%, "Achieved",
 IF(Table1[[#This Row],[% Achievement]]&gt;=50%, "Almost Achieve",
 IF(Table1[[#This Row],[% Achievement]]&gt;=0, "Needs Improvement",
 "Bad")))</f>
        <v>Achieved</v>
      </c>
      <c r="P767" s="7">
        <f>Table1[[#This Row],[Net Sales Actual]] - Table1[[#This Row],[Net Sales Target]]</f>
        <v>49016921</v>
      </c>
      <c r="Q767" s="7" t="str">
        <f>IF(Table1[[#This Row],[Profit]] &gt; 0, "Profit", "Loss")</f>
        <v>Loss</v>
      </c>
      <c r="R767" s="9">
        <f>Table1[[#This Row],[Salary Cost]]/Table1[[#This Row],[Net Sales Actual]]</f>
        <v>0.12632233449874808</v>
      </c>
      <c r="S767" s="9" t="str">
        <f>IF(Table1[[#This Row],[Salary Ratio]] &lt; 0.15, "Efficient",
 IF(Table1[[#This Row],[Salary Ratio]] &lt;= 0.25, "Needs Attention",
 "Too High"))</f>
        <v>Efficient</v>
      </c>
      <c r="T767" s="9">
        <f>Table1[[#This Row],[Profit (EBIT)]]/Table1[[#This Row],[Net Sales Actual]]</f>
        <v>-9.5033909108836384E-2</v>
      </c>
      <c r="U767" s="7" t="str">
        <f>IF(Table1[[#This Row],[Profit Ratio]] &gt; 0.15, "Healthy",
 IF(Table1[[#This Row],[Profit Ratio]] &gt;= 0.05, "Moderate",
 "Low"))</f>
        <v>Low</v>
      </c>
      <c r="V767" s="7">
        <f ca="1">DATEDIF(Table1[[#This Row],[Store Open Date]], TODAY(), "d")</f>
        <v>784</v>
      </c>
      <c r="W767" s="7">
        <f ca="1">INT(Table1[[#This Row],[Store Age (Days)]] / 30)</f>
        <v>26</v>
      </c>
      <c r="X767" s="7" t="str">
        <f ca="1">IF(Table1[[#This Row],[Store Age (Months)]] &lt; 12, "&lt;12",
 IF(Table1[[#This Row],[Store Age (Months)]] &lt; 24, "12–24",
 "&gt;24"))</f>
        <v>&gt;24</v>
      </c>
    </row>
    <row r="768" spans="1:24" x14ac:dyDescent="0.2">
      <c r="A768" s="4">
        <v>2</v>
      </c>
      <c r="B768" s="4" t="str">
        <f t="shared" si="11"/>
        <v>February</v>
      </c>
      <c r="C768" s="1" t="s">
        <v>334</v>
      </c>
      <c r="D768" s="1" t="s">
        <v>1254</v>
      </c>
      <c r="E768" s="1" t="s">
        <v>775</v>
      </c>
      <c r="F768" s="1" t="s">
        <v>909</v>
      </c>
      <c r="G768" s="1" t="s">
        <v>925</v>
      </c>
      <c r="H768" s="6">
        <v>45166</v>
      </c>
      <c r="I768" s="7">
        <v>180211283</v>
      </c>
      <c r="J768" s="7">
        <v>158322891</v>
      </c>
      <c r="K768" s="7">
        <v>24347712</v>
      </c>
      <c r="L768" s="7">
        <v>-11076799</v>
      </c>
      <c r="M768" s="7">
        <f>Table1[[#This Row],[Profit (EBIT)]] * (1 - 11%)</f>
        <v>-9858351.1099999994</v>
      </c>
      <c r="N768" s="9">
        <f>Table1[[#This Row],[Net Sales Actual]]/Table1[[#This Row],[Net Sales Target]]*100%</f>
        <v>0.87854039083668256</v>
      </c>
      <c r="O768" s="9" t="str">
        <f>IF(Table1[[#This Row],[% Achievement]]&gt;=100%, "Achieved",
 IF(Table1[[#This Row],[% Achievement]]&gt;=50%, "Almost Achieve",
 IF(Table1[[#This Row],[% Achievement]]&gt;=0, "Needs Improvement",
 "Bad")))</f>
        <v>Almost Achieve</v>
      </c>
      <c r="P768" s="7">
        <f>Table1[[#This Row],[Net Sales Actual]] - Table1[[#This Row],[Net Sales Target]]</f>
        <v>-21888392</v>
      </c>
      <c r="Q768" s="7" t="str">
        <f>IF(Table1[[#This Row],[Profit]] &gt; 0, "Profit", "Loss")</f>
        <v>Loss</v>
      </c>
      <c r="R768" s="9">
        <f>Table1[[#This Row],[Salary Cost]]/Table1[[#This Row],[Net Sales Actual]]</f>
        <v>0.15378516553238028</v>
      </c>
      <c r="S768" s="9" t="str">
        <f>IF(Table1[[#This Row],[Salary Ratio]] &lt; 0.15, "Efficient",
 IF(Table1[[#This Row],[Salary Ratio]] &lt;= 0.25, "Needs Attention",
 "Too High"))</f>
        <v>Needs Attention</v>
      </c>
      <c r="T768" s="9">
        <f>Table1[[#This Row],[Profit (EBIT)]]/Table1[[#This Row],[Net Sales Actual]]</f>
        <v>-6.9963344719368464E-2</v>
      </c>
      <c r="U768" s="7" t="str">
        <f>IF(Table1[[#This Row],[Profit Ratio]] &gt; 0.15, "Healthy",
 IF(Table1[[#This Row],[Profit Ratio]] &gt;= 0.05, "Moderate",
 "Low"))</f>
        <v>Low</v>
      </c>
      <c r="V768" s="7">
        <f ca="1">DATEDIF(Table1[[#This Row],[Store Open Date]], TODAY(), "d")</f>
        <v>766</v>
      </c>
      <c r="W768" s="7">
        <f ca="1">INT(Table1[[#This Row],[Store Age (Days)]] / 30)</f>
        <v>25</v>
      </c>
      <c r="X768" s="7" t="str">
        <f ca="1">IF(Table1[[#This Row],[Store Age (Months)]] &lt; 12, "&lt;12",
 IF(Table1[[#This Row],[Store Age (Months)]] &lt; 24, "12–24",
 "&gt;24"))</f>
        <v>&gt;24</v>
      </c>
    </row>
    <row r="769" spans="1:24" x14ac:dyDescent="0.2">
      <c r="A769" s="4">
        <v>2</v>
      </c>
      <c r="B769" s="4" t="str">
        <f t="shared" si="11"/>
        <v>February</v>
      </c>
      <c r="C769" s="1" t="s">
        <v>335</v>
      </c>
      <c r="D769" s="1" t="s">
        <v>1255</v>
      </c>
      <c r="E769" s="1" t="s">
        <v>776</v>
      </c>
      <c r="F769" s="1" t="s">
        <v>909</v>
      </c>
      <c r="G769" s="1" t="s">
        <v>925</v>
      </c>
      <c r="H769" s="6">
        <v>45167</v>
      </c>
      <c r="I769" s="7">
        <v>141386107</v>
      </c>
      <c r="J769" s="7">
        <v>159314416</v>
      </c>
      <c r="K769" s="7">
        <v>16334926</v>
      </c>
      <c r="L769" s="7">
        <v>-14544483</v>
      </c>
      <c r="M769" s="7">
        <f>Table1[[#This Row],[Profit (EBIT)]] * (1 - 11%)</f>
        <v>-12944589.870000001</v>
      </c>
      <c r="N769" s="9">
        <f>Table1[[#This Row],[Net Sales Actual]]/Table1[[#This Row],[Net Sales Target]]*100%</f>
        <v>1.1268038945297503</v>
      </c>
      <c r="O769" s="9" t="str">
        <f>IF(Table1[[#This Row],[% Achievement]]&gt;=100%, "Achieved",
 IF(Table1[[#This Row],[% Achievement]]&gt;=50%, "Almost Achieve",
 IF(Table1[[#This Row],[% Achievement]]&gt;=0, "Needs Improvement",
 "Bad")))</f>
        <v>Achieved</v>
      </c>
      <c r="P769" s="7">
        <f>Table1[[#This Row],[Net Sales Actual]] - Table1[[#This Row],[Net Sales Target]]</f>
        <v>17928309</v>
      </c>
      <c r="Q769" s="7" t="str">
        <f>IF(Table1[[#This Row],[Profit]] &gt; 0, "Profit", "Loss")</f>
        <v>Loss</v>
      </c>
      <c r="R769" s="9">
        <f>Table1[[#This Row],[Salary Cost]]/Table1[[#This Row],[Net Sales Actual]]</f>
        <v>0.10253262956442058</v>
      </c>
      <c r="S769" s="9" t="str">
        <f>IF(Table1[[#This Row],[Salary Ratio]] &lt; 0.15, "Efficient",
 IF(Table1[[#This Row],[Salary Ratio]] &lt;= 0.25, "Needs Attention",
 "Too High"))</f>
        <v>Efficient</v>
      </c>
      <c r="T769" s="9">
        <f>Table1[[#This Row],[Profit (EBIT)]]/Table1[[#This Row],[Net Sales Actual]]</f>
        <v>-9.129420529024819E-2</v>
      </c>
      <c r="U769" s="7" t="str">
        <f>IF(Table1[[#This Row],[Profit Ratio]] &gt; 0.15, "Healthy",
 IF(Table1[[#This Row],[Profit Ratio]] &gt;= 0.05, "Moderate",
 "Low"))</f>
        <v>Low</v>
      </c>
      <c r="V769" s="7">
        <f ca="1">DATEDIF(Table1[[#This Row],[Store Open Date]], TODAY(), "d")</f>
        <v>765</v>
      </c>
      <c r="W769" s="7">
        <f ca="1">INT(Table1[[#This Row],[Store Age (Days)]] / 30)</f>
        <v>25</v>
      </c>
      <c r="X769" s="7" t="str">
        <f ca="1">IF(Table1[[#This Row],[Store Age (Months)]] &lt; 12, "&lt;12",
 IF(Table1[[#This Row],[Store Age (Months)]] &lt; 24, "12–24",
 "&gt;24"))</f>
        <v>&gt;24</v>
      </c>
    </row>
    <row r="770" spans="1:24" x14ac:dyDescent="0.2">
      <c r="A770" s="4">
        <v>2</v>
      </c>
      <c r="B770" s="4" t="str">
        <f t="shared" si="11"/>
        <v>February</v>
      </c>
      <c r="C770" s="1" t="s">
        <v>336</v>
      </c>
      <c r="D770" s="1" t="s">
        <v>1256</v>
      </c>
      <c r="E770" s="1" t="s">
        <v>777</v>
      </c>
      <c r="F770" s="1" t="s">
        <v>906</v>
      </c>
      <c r="G770" s="1" t="s">
        <v>925</v>
      </c>
      <c r="H770" s="6">
        <v>44835</v>
      </c>
      <c r="I770" s="7">
        <v>313267679</v>
      </c>
      <c r="J770" s="7">
        <v>282652103</v>
      </c>
      <c r="K770" s="7">
        <v>34599898</v>
      </c>
      <c r="L770" s="7">
        <v>-23462975</v>
      </c>
      <c r="M770" s="7">
        <f>Table1[[#This Row],[Profit (EBIT)]] * (1 - 11%)</f>
        <v>-20882047.75</v>
      </c>
      <c r="N770" s="9">
        <f>Table1[[#This Row],[Net Sales Actual]]/Table1[[#This Row],[Net Sales Target]]*100%</f>
        <v>0.90227023707734622</v>
      </c>
      <c r="O770" s="9" t="str">
        <f>IF(Table1[[#This Row],[% Achievement]]&gt;=100%, "Achieved",
 IF(Table1[[#This Row],[% Achievement]]&gt;=50%, "Almost Achieve",
 IF(Table1[[#This Row],[% Achievement]]&gt;=0, "Needs Improvement",
 "Bad")))</f>
        <v>Almost Achieve</v>
      </c>
      <c r="P770" s="7">
        <f>Table1[[#This Row],[Net Sales Actual]] - Table1[[#This Row],[Net Sales Target]]</f>
        <v>-30615576</v>
      </c>
      <c r="Q770" s="7" t="str">
        <f>IF(Table1[[#This Row],[Profit]] &gt; 0, "Profit", "Loss")</f>
        <v>Loss</v>
      </c>
      <c r="R770" s="9">
        <f>Table1[[#This Row],[Salary Cost]]/Table1[[#This Row],[Net Sales Actual]]</f>
        <v>0.12241160646874791</v>
      </c>
      <c r="S770" s="9" t="str">
        <f>IF(Table1[[#This Row],[Salary Ratio]] &lt; 0.15, "Efficient",
 IF(Table1[[#This Row],[Salary Ratio]] &lt;= 0.25, "Needs Attention",
 "Too High"))</f>
        <v>Efficient</v>
      </c>
      <c r="T770" s="9">
        <f>Table1[[#This Row],[Profit (EBIT)]]/Table1[[#This Row],[Net Sales Actual]]</f>
        <v>-8.3010084662274747E-2</v>
      </c>
      <c r="U770" s="7" t="str">
        <f>IF(Table1[[#This Row],[Profit Ratio]] &gt; 0.15, "Healthy",
 IF(Table1[[#This Row],[Profit Ratio]] &gt;= 0.05, "Moderate",
 "Low"))</f>
        <v>Low</v>
      </c>
      <c r="V770" s="7">
        <f ca="1">DATEDIF(Table1[[#This Row],[Store Open Date]], TODAY(), "d")</f>
        <v>1097</v>
      </c>
      <c r="W770" s="7">
        <f ca="1">INT(Table1[[#This Row],[Store Age (Days)]] / 30)</f>
        <v>36</v>
      </c>
      <c r="X770" s="7" t="str">
        <f ca="1">IF(Table1[[#This Row],[Store Age (Months)]] &lt; 12, "&lt;12",
 IF(Table1[[#This Row],[Store Age (Months)]] &lt; 24, "12–24",
 "&gt;24"))</f>
        <v>&gt;24</v>
      </c>
    </row>
    <row r="771" spans="1:24" x14ac:dyDescent="0.2">
      <c r="A771" s="4">
        <v>2</v>
      </c>
      <c r="B771" s="4" t="str">
        <f t="shared" ref="B771:B834" si="12">TEXT(DATE(2024, A771, 1), "mmmm")</f>
        <v>February</v>
      </c>
      <c r="C771" s="1" t="s">
        <v>337</v>
      </c>
      <c r="D771" s="1" t="s">
        <v>1257</v>
      </c>
      <c r="E771" s="1" t="s">
        <v>778</v>
      </c>
      <c r="F771" s="1" t="s">
        <v>906</v>
      </c>
      <c r="G771" s="1" t="s">
        <v>925</v>
      </c>
      <c r="H771" s="6">
        <v>45193</v>
      </c>
      <c r="I771" s="7">
        <v>195775298</v>
      </c>
      <c r="J771" s="7">
        <v>195250469</v>
      </c>
      <c r="K771" s="7">
        <v>34376757</v>
      </c>
      <c r="L771" s="7">
        <v>-4781423</v>
      </c>
      <c r="M771" s="7">
        <f>Table1[[#This Row],[Profit (EBIT)]] * (1 - 11%)</f>
        <v>-4255466.47</v>
      </c>
      <c r="N771" s="9">
        <f>Table1[[#This Row],[Net Sales Actual]]/Table1[[#This Row],[Net Sales Target]]*100%</f>
        <v>0.99731922767907111</v>
      </c>
      <c r="O771" s="9" t="str">
        <f>IF(Table1[[#This Row],[% Achievement]]&gt;=100%, "Achieved",
 IF(Table1[[#This Row],[% Achievement]]&gt;=50%, "Almost Achieve",
 IF(Table1[[#This Row],[% Achievement]]&gt;=0, "Needs Improvement",
 "Bad")))</f>
        <v>Almost Achieve</v>
      </c>
      <c r="P771" s="7">
        <f>Table1[[#This Row],[Net Sales Actual]] - Table1[[#This Row],[Net Sales Target]]</f>
        <v>-524829</v>
      </c>
      <c r="Q771" s="7" t="str">
        <f>IF(Table1[[#This Row],[Profit]] &gt; 0, "Profit", "Loss")</f>
        <v>Loss</v>
      </c>
      <c r="R771" s="9">
        <f>Table1[[#This Row],[Salary Cost]]/Table1[[#This Row],[Net Sales Actual]]</f>
        <v>0.17606491383126971</v>
      </c>
      <c r="S771" s="9" t="str">
        <f>IF(Table1[[#This Row],[Salary Ratio]] &lt; 0.15, "Efficient",
 IF(Table1[[#This Row],[Salary Ratio]] &lt;= 0.25, "Needs Attention",
 "Too High"))</f>
        <v>Needs Attention</v>
      </c>
      <c r="T771" s="9">
        <f>Table1[[#This Row],[Profit (EBIT)]]/Table1[[#This Row],[Net Sales Actual]]</f>
        <v>-2.4488663328127526E-2</v>
      </c>
      <c r="U771" s="7" t="str">
        <f>IF(Table1[[#This Row],[Profit Ratio]] &gt; 0.15, "Healthy",
 IF(Table1[[#This Row],[Profit Ratio]] &gt;= 0.05, "Moderate",
 "Low"))</f>
        <v>Low</v>
      </c>
      <c r="V771" s="7">
        <f ca="1">DATEDIF(Table1[[#This Row],[Store Open Date]], TODAY(), "d")</f>
        <v>739</v>
      </c>
      <c r="W771" s="7">
        <f ca="1">INT(Table1[[#This Row],[Store Age (Days)]] / 30)</f>
        <v>24</v>
      </c>
      <c r="X771" s="7" t="str">
        <f ca="1">IF(Table1[[#This Row],[Store Age (Months)]] &lt; 12, "&lt;12",
 IF(Table1[[#This Row],[Store Age (Months)]] &lt; 24, "12–24",
 "&gt;24"))</f>
        <v>&gt;24</v>
      </c>
    </row>
    <row r="772" spans="1:24" x14ac:dyDescent="0.2">
      <c r="A772" s="4">
        <v>2</v>
      </c>
      <c r="B772" s="4" t="str">
        <f t="shared" si="12"/>
        <v>February</v>
      </c>
      <c r="C772" s="1" t="s">
        <v>338</v>
      </c>
      <c r="D772" s="1" t="s">
        <v>1258</v>
      </c>
      <c r="E772" s="1" t="s">
        <v>779</v>
      </c>
      <c r="F772" s="1" t="s">
        <v>906</v>
      </c>
      <c r="G772" s="1" t="s">
        <v>925</v>
      </c>
      <c r="H772" s="6">
        <v>45455</v>
      </c>
      <c r="I772" s="7">
        <v>107121534</v>
      </c>
      <c r="J772" s="7">
        <v>76430076</v>
      </c>
      <c r="K772" s="7">
        <v>12603186</v>
      </c>
      <c r="L772" s="7">
        <v>-5026163</v>
      </c>
      <c r="M772" s="7">
        <f>Table1[[#This Row],[Profit (EBIT)]] * (1 - 11%)</f>
        <v>-4473285.07</v>
      </c>
      <c r="N772" s="9">
        <f>Table1[[#This Row],[Net Sales Actual]]/Table1[[#This Row],[Net Sales Target]]*100%</f>
        <v>0.71348937180081828</v>
      </c>
      <c r="O772" s="9" t="str">
        <f>IF(Table1[[#This Row],[% Achievement]]&gt;=100%, "Achieved",
 IF(Table1[[#This Row],[% Achievement]]&gt;=50%, "Almost Achieve",
 IF(Table1[[#This Row],[% Achievement]]&gt;=0, "Needs Improvement",
 "Bad")))</f>
        <v>Almost Achieve</v>
      </c>
      <c r="P772" s="7">
        <f>Table1[[#This Row],[Net Sales Actual]] - Table1[[#This Row],[Net Sales Target]]</f>
        <v>-30691458</v>
      </c>
      <c r="Q772" s="7" t="str">
        <f>IF(Table1[[#This Row],[Profit]] &gt; 0, "Profit", "Loss")</f>
        <v>Loss</v>
      </c>
      <c r="R772" s="9">
        <f>Table1[[#This Row],[Salary Cost]]/Table1[[#This Row],[Net Sales Actual]]</f>
        <v>0.16489825288149654</v>
      </c>
      <c r="S772" s="9" t="str">
        <f>IF(Table1[[#This Row],[Salary Ratio]] &lt; 0.15, "Efficient",
 IF(Table1[[#This Row],[Salary Ratio]] &lt;= 0.25, "Needs Attention",
 "Too High"))</f>
        <v>Needs Attention</v>
      </c>
      <c r="T772" s="9">
        <f>Table1[[#This Row],[Profit (EBIT)]]/Table1[[#This Row],[Net Sales Actual]]</f>
        <v>-6.5761585792483049E-2</v>
      </c>
      <c r="U772" s="7" t="str">
        <f>IF(Table1[[#This Row],[Profit Ratio]] &gt; 0.15, "Healthy",
 IF(Table1[[#This Row],[Profit Ratio]] &gt;= 0.05, "Moderate",
 "Low"))</f>
        <v>Low</v>
      </c>
      <c r="V772" s="7">
        <f ca="1">DATEDIF(Table1[[#This Row],[Store Open Date]], TODAY(), "d")</f>
        <v>477</v>
      </c>
      <c r="W772" s="7">
        <f ca="1">INT(Table1[[#This Row],[Store Age (Days)]] / 30)</f>
        <v>15</v>
      </c>
      <c r="X772" s="7" t="str">
        <f ca="1">IF(Table1[[#This Row],[Store Age (Months)]] &lt; 12, "&lt;12",
 IF(Table1[[#This Row],[Store Age (Months)]] &lt; 24, "12–24",
 "&gt;24"))</f>
        <v>12–24</v>
      </c>
    </row>
    <row r="773" spans="1:24" x14ac:dyDescent="0.2">
      <c r="A773" s="4">
        <v>2</v>
      </c>
      <c r="B773" s="4" t="str">
        <f t="shared" si="12"/>
        <v>February</v>
      </c>
      <c r="C773" s="1" t="s">
        <v>339</v>
      </c>
      <c r="D773" s="1" t="s">
        <v>1259</v>
      </c>
      <c r="E773" s="1" t="s">
        <v>780</v>
      </c>
      <c r="F773" s="1" t="s">
        <v>906</v>
      </c>
      <c r="G773" s="1" t="s">
        <v>925</v>
      </c>
      <c r="H773" s="6">
        <v>45309</v>
      </c>
      <c r="I773" s="7">
        <v>202585745</v>
      </c>
      <c r="J773" s="7">
        <v>239147757</v>
      </c>
      <c r="K773" s="7">
        <v>26475547</v>
      </c>
      <c r="L773" s="7">
        <v>-3312912</v>
      </c>
      <c r="M773" s="7">
        <f>Table1[[#This Row],[Profit (EBIT)]] * (1 - 11%)</f>
        <v>-2948491.68</v>
      </c>
      <c r="N773" s="9">
        <f>Table1[[#This Row],[Net Sales Actual]]/Table1[[#This Row],[Net Sales Target]]*100%</f>
        <v>1.1804767260401268</v>
      </c>
      <c r="O773" s="9" t="str">
        <f>IF(Table1[[#This Row],[% Achievement]]&gt;=100%, "Achieved",
 IF(Table1[[#This Row],[% Achievement]]&gt;=50%, "Almost Achieve",
 IF(Table1[[#This Row],[% Achievement]]&gt;=0, "Needs Improvement",
 "Bad")))</f>
        <v>Achieved</v>
      </c>
      <c r="P773" s="7">
        <f>Table1[[#This Row],[Net Sales Actual]] - Table1[[#This Row],[Net Sales Target]]</f>
        <v>36562012</v>
      </c>
      <c r="Q773" s="7" t="str">
        <f>IF(Table1[[#This Row],[Profit]] &gt; 0, "Profit", "Loss")</f>
        <v>Loss</v>
      </c>
      <c r="R773" s="9">
        <f>Table1[[#This Row],[Salary Cost]]/Table1[[#This Row],[Net Sales Actual]]</f>
        <v>0.11070790431875135</v>
      </c>
      <c r="S773" s="9" t="str">
        <f>IF(Table1[[#This Row],[Salary Ratio]] &lt; 0.15, "Efficient",
 IF(Table1[[#This Row],[Salary Ratio]] &lt;= 0.25, "Needs Attention",
 "Too High"))</f>
        <v>Efficient</v>
      </c>
      <c r="T773" s="9">
        <f>Table1[[#This Row],[Profit (EBIT)]]/Table1[[#This Row],[Net Sales Actual]]</f>
        <v>-1.3852992148280948E-2</v>
      </c>
      <c r="U773" s="7" t="str">
        <f>IF(Table1[[#This Row],[Profit Ratio]] &gt; 0.15, "Healthy",
 IF(Table1[[#This Row],[Profit Ratio]] &gt;= 0.05, "Moderate",
 "Low"))</f>
        <v>Low</v>
      </c>
      <c r="V773" s="7">
        <f ca="1">DATEDIF(Table1[[#This Row],[Store Open Date]], TODAY(), "d")</f>
        <v>623</v>
      </c>
      <c r="W773" s="7">
        <f ca="1">INT(Table1[[#This Row],[Store Age (Days)]] / 30)</f>
        <v>20</v>
      </c>
      <c r="X773" s="7" t="str">
        <f ca="1">IF(Table1[[#This Row],[Store Age (Months)]] &lt; 12, "&lt;12",
 IF(Table1[[#This Row],[Store Age (Months)]] &lt; 24, "12–24",
 "&gt;24"))</f>
        <v>12–24</v>
      </c>
    </row>
    <row r="774" spans="1:24" x14ac:dyDescent="0.2">
      <c r="A774" s="4">
        <v>2</v>
      </c>
      <c r="B774" s="4" t="str">
        <f t="shared" si="12"/>
        <v>February</v>
      </c>
      <c r="C774" s="1" t="s">
        <v>340</v>
      </c>
      <c r="D774" s="1" t="s">
        <v>1260</v>
      </c>
      <c r="E774" s="1" t="s">
        <v>781</v>
      </c>
      <c r="F774" s="1" t="s">
        <v>906</v>
      </c>
      <c r="G774" s="1" t="s">
        <v>925</v>
      </c>
      <c r="H774" s="6">
        <v>45206</v>
      </c>
      <c r="I774" s="7">
        <v>156102324</v>
      </c>
      <c r="J774" s="7">
        <v>135549704</v>
      </c>
      <c r="K774" s="7">
        <v>17987226</v>
      </c>
      <c r="L774" s="7">
        <v>-13272016</v>
      </c>
      <c r="M774" s="7">
        <f>Table1[[#This Row],[Profit (EBIT)]] * (1 - 11%)</f>
        <v>-11812094.24</v>
      </c>
      <c r="N774" s="9">
        <f>Table1[[#This Row],[Net Sales Actual]]/Table1[[#This Row],[Net Sales Target]]*100%</f>
        <v>0.86833879551978999</v>
      </c>
      <c r="O774" s="9" t="str">
        <f>IF(Table1[[#This Row],[% Achievement]]&gt;=100%, "Achieved",
 IF(Table1[[#This Row],[% Achievement]]&gt;=50%, "Almost Achieve",
 IF(Table1[[#This Row],[% Achievement]]&gt;=0, "Needs Improvement",
 "Bad")))</f>
        <v>Almost Achieve</v>
      </c>
      <c r="P774" s="7">
        <f>Table1[[#This Row],[Net Sales Actual]] - Table1[[#This Row],[Net Sales Target]]</f>
        <v>-20552620</v>
      </c>
      <c r="Q774" s="7" t="str">
        <f>IF(Table1[[#This Row],[Profit]] &gt; 0, "Profit", "Loss")</f>
        <v>Loss</v>
      </c>
      <c r="R774" s="9">
        <f>Table1[[#This Row],[Salary Cost]]/Table1[[#This Row],[Net Sales Actual]]</f>
        <v>0.1326983790388801</v>
      </c>
      <c r="S774" s="9" t="str">
        <f>IF(Table1[[#This Row],[Salary Ratio]] &lt; 0.15, "Efficient",
 IF(Table1[[#This Row],[Salary Ratio]] &lt;= 0.25, "Needs Attention",
 "Too High"))</f>
        <v>Efficient</v>
      </c>
      <c r="T774" s="9">
        <f>Table1[[#This Row],[Profit (EBIT)]]/Table1[[#This Row],[Net Sales Actual]]</f>
        <v>-9.7912541365638095E-2</v>
      </c>
      <c r="U774" s="7" t="str">
        <f>IF(Table1[[#This Row],[Profit Ratio]] &gt; 0.15, "Healthy",
 IF(Table1[[#This Row],[Profit Ratio]] &gt;= 0.05, "Moderate",
 "Low"))</f>
        <v>Low</v>
      </c>
      <c r="V774" s="7">
        <f ca="1">DATEDIF(Table1[[#This Row],[Store Open Date]], TODAY(), "d")</f>
        <v>726</v>
      </c>
      <c r="W774" s="7">
        <f ca="1">INT(Table1[[#This Row],[Store Age (Days)]] / 30)</f>
        <v>24</v>
      </c>
      <c r="X774" s="7" t="str">
        <f ca="1">IF(Table1[[#This Row],[Store Age (Months)]] &lt; 12, "&lt;12",
 IF(Table1[[#This Row],[Store Age (Months)]] &lt; 24, "12–24",
 "&gt;24"))</f>
        <v>&gt;24</v>
      </c>
    </row>
    <row r="775" spans="1:24" x14ac:dyDescent="0.2">
      <c r="A775" s="4">
        <v>2</v>
      </c>
      <c r="B775" s="4" t="str">
        <f t="shared" si="12"/>
        <v>February</v>
      </c>
      <c r="C775" s="1" t="s">
        <v>341</v>
      </c>
      <c r="D775" s="1" t="s">
        <v>1261</v>
      </c>
      <c r="E775" s="1" t="s">
        <v>782</v>
      </c>
      <c r="F775" s="1" t="s">
        <v>906</v>
      </c>
      <c r="G775" s="1" t="s">
        <v>925</v>
      </c>
      <c r="H775" s="6">
        <v>45199</v>
      </c>
      <c r="I775" s="7">
        <v>69926235</v>
      </c>
      <c r="J775" s="7">
        <v>82446362</v>
      </c>
      <c r="K775" s="7">
        <v>7452625</v>
      </c>
      <c r="L775" s="7">
        <v>-4110208</v>
      </c>
      <c r="M775" s="7">
        <f>Table1[[#This Row],[Profit (EBIT)]] * (1 - 11%)</f>
        <v>-3658085.12</v>
      </c>
      <c r="N775" s="9">
        <f>Table1[[#This Row],[Net Sales Actual]]/Table1[[#This Row],[Net Sales Target]]*100%</f>
        <v>1.1790476349827785</v>
      </c>
      <c r="O775" s="9" t="str">
        <f>IF(Table1[[#This Row],[% Achievement]]&gt;=100%, "Achieved",
 IF(Table1[[#This Row],[% Achievement]]&gt;=50%, "Almost Achieve",
 IF(Table1[[#This Row],[% Achievement]]&gt;=0, "Needs Improvement",
 "Bad")))</f>
        <v>Achieved</v>
      </c>
      <c r="P775" s="7">
        <f>Table1[[#This Row],[Net Sales Actual]] - Table1[[#This Row],[Net Sales Target]]</f>
        <v>12520127</v>
      </c>
      <c r="Q775" s="7" t="str">
        <f>IF(Table1[[#This Row],[Profit]] &gt; 0, "Profit", "Loss")</f>
        <v>Loss</v>
      </c>
      <c r="R775" s="9">
        <f>Table1[[#This Row],[Salary Cost]]/Table1[[#This Row],[Net Sales Actual]]</f>
        <v>9.0393618580768914E-2</v>
      </c>
      <c r="S775" s="9" t="str">
        <f>IF(Table1[[#This Row],[Salary Ratio]] &lt; 0.15, "Efficient",
 IF(Table1[[#This Row],[Salary Ratio]] &lt;= 0.25, "Needs Attention",
 "Too High"))</f>
        <v>Efficient</v>
      </c>
      <c r="T775" s="9">
        <f>Table1[[#This Row],[Profit (EBIT)]]/Table1[[#This Row],[Net Sales Actual]]</f>
        <v>-4.9853115410962587E-2</v>
      </c>
      <c r="U775" s="7" t="str">
        <f>IF(Table1[[#This Row],[Profit Ratio]] &gt; 0.15, "Healthy",
 IF(Table1[[#This Row],[Profit Ratio]] &gt;= 0.05, "Moderate",
 "Low"))</f>
        <v>Low</v>
      </c>
      <c r="V775" s="7">
        <f ca="1">DATEDIF(Table1[[#This Row],[Store Open Date]], TODAY(), "d")</f>
        <v>733</v>
      </c>
      <c r="W775" s="7">
        <f ca="1">INT(Table1[[#This Row],[Store Age (Days)]] / 30)</f>
        <v>24</v>
      </c>
      <c r="X775" s="7" t="str">
        <f ca="1">IF(Table1[[#This Row],[Store Age (Months)]] &lt; 12, "&lt;12",
 IF(Table1[[#This Row],[Store Age (Months)]] &lt; 24, "12–24",
 "&gt;24"))</f>
        <v>&gt;24</v>
      </c>
    </row>
    <row r="776" spans="1:24" x14ac:dyDescent="0.2">
      <c r="A776" s="4">
        <v>2</v>
      </c>
      <c r="B776" s="4" t="str">
        <f t="shared" si="12"/>
        <v>February</v>
      </c>
      <c r="C776" s="1" t="s">
        <v>342</v>
      </c>
      <c r="D776" s="1" t="s">
        <v>1262</v>
      </c>
      <c r="E776" s="1" t="s">
        <v>783</v>
      </c>
      <c r="F776" s="1" t="s">
        <v>906</v>
      </c>
      <c r="G776" s="1" t="s">
        <v>925</v>
      </c>
      <c r="H776" s="6">
        <v>45266</v>
      </c>
      <c r="I776" s="7">
        <v>164749125</v>
      </c>
      <c r="J776" s="7">
        <v>199615426</v>
      </c>
      <c r="K776" s="7">
        <v>31587806</v>
      </c>
      <c r="L776" s="7">
        <v>20780634</v>
      </c>
      <c r="M776" s="7">
        <f>Table1[[#This Row],[Profit (EBIT)]] * (1 - 11%)</f>
        <v>18494764.260000002</v>
      </c>
      <c r="N776" s="9">
        <f>Table1[[#This Row],[Net Sales Actual]]/Table1[[#This Row],[Net Sales Target]]*100%</f>
        <v>1.211632693041617</v>
      </c>
      <c r="O776" s="9" t="str">
        <f>IF(Table1[[#This Row],[% Achievement]]&gt;=100%, "Achieved",
 IF(Table1[[#This Row],[% Achievement]]&gt;=50%, "Almost Achieve",
 IF(Table1[[#This Row],[% Achievement]]&gt;=0, "Needs Improvement",
 "Bad")))</f>
        <v>Achieved</v>
      </c>
      <c r="P776" s="7">
        <f>Table1[[#This Row],[Net Sales Actual]] - Table1[[#This Row],[Net Sales Target]]</f>
        <v>34866301</v>
      </c>
      <c r="Q776" s="7" t="str">
        <f>IF(Table1[[#This Row],[Profit]] &gt; 0, "Profit", "Loss")</f>
        <v>Profit</v>
      </c>
      <c r="R776" s="9">
        <f>Table1[[#This Row],[Salary Cost]]/Table1[[#This Row],[Net Sales Actual]]</f>
        <v>0.15824331131603026</v>
      </c>
      <c r="S776" s="9" t="str">
        <f>IF(Table1[[#This Row],[Salary Ratio]] &lt; 0.15, "Efficient",
 IF(Table1[[#This Row],[Salary Ratio]] &lt;= 0.25, "Needs Attention",
 "Too High"))</f>
        <v>Needs Attention</v>
      </c>
      <c r="T776" s="9">
        <f>Table1[[#This Row],[Profit (EBIT)]]/Table1[[#This Row],[Net Sales Actual]]</f>
        <v>0.10410334720323669</v>
      </c>
      <c r="U776" s="7" t="str">
        <f>IF(Table1[[#This Row],[Profit Ratio]] &gt; 0.15, "Healthy",
 IF(Table1[[#This Row],[Profit Ratio]] &gt;= 0.05, "Moderate",
 "Low"))</f>
        <v>Moderate</v>
      </c>
      <c r="V776" s="7">
        <f ca="1">DATEDIF(Table1[[#This Row],[Store Open Date]], TODAY(), "d")</f>
        <v>666</v>
      </c>
      <c r="W776" s="7">
        <f ca="1">INT(Table1[[#This Row],[Store Age (Days)]] / 30)</f>
        <v>22</v>
      </c>
      <c r="X776" s="7" t="str">
        <f ca="1">IF(Table1[[#This Row],[Store Age (Months)]] &lt; 12, "&lt;12",
 IF(Table1[[#This Row],[Store Age (Months)]] &lt; 24, "12–24",
 "&gt;24"))</f>
        <v>12–24</v>
      </c>
    </row>
    <row r="777" spans="1:24" x14ac:dyDescent="0.2">
      <c r="A777" s="4">
        <v>2</v>
      </c>
      <c r="B777" s="4" t="str">
        <f t="shared" si="12"/>
        <v>February</v>
      </c>
      <c r="C777" s="1" t="s">
        <v>343</v>
      </c>
      <c r="D777" s="1" t="s">
        <v>1263</v>
      </c>
      <c r="E777" s="1" t="s">
        <v>784</v>
      </c>
      <c r="F777" s="1" t="s">
        <v>906</v>
      </c>
      <c r="G777" s="1" t="s">
        <v>925</v>
      </c>
      <c r="H777" s="6">
        <v>45363</v>
      </c>
      <c r="I777" s="7">
        <v>106274329</v>
      </c>
      <c r="J777" s="7">
        <v>79366476</v>
      </c>
      <c r="K777" s="7">
        <v>9455212</v>
      </c>
      <c r="L777" s="7">
        <v>10122362</v>
      </c>
      <c r="M777" s="7">
        <f>Table1[[#This Row],[Profit (EBIT)]] * (1 - 11%)</f>
        <v>9008902.1799999997</v>
      </c>
      <c r="N777" s="9">
        <f>Table1[[#This Row],[Net Sales Actual]]/Table1[[#This Row],[Net Sales Target]]*100%</f>
        <v>0.74680759452266221</v>
      </c>
      <c r="O777" s="9" t="str">
        <f>IF(Table1[[#This Row],[% Achievement]]&gt;=100%, "Achieved",
 IF(Table1[[#This Row],[% Achievement]]&gt;=50%, "Almost Achieve",
 IF(Table1[[#This Row],[% Achievement]]&gt;=0, "Needs Improvement",
 "Bad")))</f>
        <v>Almost Achieve</v>
      </c>
      <c r="P777" s="7">
        <f>Table1[[#This Row],[Net Sales Actual]] - Table1[[#This Row],[Net Sales Target]]</f>
        <v>-26907853</v>
      </c>
      <c r="Q777" s="7" t="str">
        <f>IF(Table1[[#This Row],[Profit]] &gt; 0, "Profit", "Loss")</f>
        <v>Profit</v>
      </c>
      <c r="R777" s="9">
        <f>Table1[[#This Row],[Salary Cost]]/Table1[[#This Row],[Net Sales Actual]]</f>
        <v>0.11913357473500524</v>
      </c>
      <c r="S777" s="9" t="str">
        <f>IF(Table1[[#This Row],[Salary Ratio]] &lt; 0.15, "Efficient",
 IF(Table1[[#This Row],[Salary Ratio]] &lt;= 0.25, "Needs Attention",
 "Too High"))</f>
        <v>Efficient</v>
      </c>
      <c r="T777" s="9">
        <f>Table1[[#This Row],[Profit (EBIT)]]/Table1[[#This Row],[Net Sales Actual]]</f>
        <v>0.12753951681059897</v>
      </c>
      <c r="U777" s="7" t="str">
        <f>IF(Table1[[#This Row],[Profit Ratio]] &gt; 0.15, "Healthy",
 IF(Table1[[#This Row],[Profit Ratio]] &gt;= 0.05, "Moderate",
 "Low"))</f>
        <v>Moderate</v>
      </c>
      <c r="V777" s="7">
        <f ca="1">DATEDIF(Table1[[#This Row],[Store Open Date]], TODAY(), "d")</f>
        <v>569</v>
      </c>
      <c r="W777" s="7">
        <f ca="1">INT(Table1[[#This Row],[Store Age (Days)]] / 30)</f>
        <v>18</v>
      </c>
      <c r="X777" s="7" t="str">
        <f ca="1">IF(Table1[[#This Row],[Store Age (Months)]] &lt; 12, "&lt;12",
 IF(Table1[[#This Row],[Store Age (Months)]] &lt; 24, "12–24",
 "&gt;24"))</f>
        <v>12–24</v>
      </c>
    </row>
    <row r="778" spans="1:24" x14ac:dyDescent="0.2">
      <c r="A778" s="4">
        <v>2</v>
      </c>
      <c r="B778" s="4" t="str">
        <f t="shared" si="12"/>
        <v>February</v>
      </c>
      <c r="C778" s="1" t="s">
        <v>344</v>
      </c>
      <c r="D778" s="1" t="s">
        <v>1264</v>
      </c>
      <c r="E778" s="1" t="s">
        <v>785</v>
      </c>
      <c r="F778" s="1" t="s">
        <v>906</v>
      </c>
      <c r="G778" s="1" t="s">
        <v>925</v>
      </c>
      <c r="H778" s="6">
        <v>45372</v>
      </c>
      <c r="I778" s="7">
        <v>77069177</v>
      </c>
      <c r="J778" s="7">
        <v>67876371</v>
      </c>
      <c r="K778" s="7">
        <v>11376020</v>
      </c>
      <c r="L778" s="7">
        <v>6989031</v>
      </c>
      <c r="M778" s="7">
        <f>Table1[[#This Row],[Profit (EBIT)]] * (1 - 11%)</f>
        <v>6220237.5899999999</v>
      </c>
      <c r="N778" s="9">
        <f>Table1[[#This Row],[Net Sales Actual]]/Table1[[#This Row],[Net Sales Target]]*100%</f>
        <v>0.88072007048939938</v>
      </c>
      <c r="O778" s="9" t="str">
        <f>IF(Table1[[#This Row],[% Achievement]]&gt;=100%, "Achieved",
 IF(Table1[[#This Row],[% Achievement]]&gt;=50%, "Almost Achieve",
 IF(Table1[[#This Row],[% Achievement]]&gt;=0, "Needs Improvement",
 "Bad")))</f>
        <v>Almost Achieve</v>
      </c>
      <c r="P778" s="7">
        <f>Table1[[#This Row],[Net Sales Actual]] - Table1[[#This Row],[Net Sales Target]]</f>
        <v>-9192806</v>
      </c>
      <c r="Q778" s="7" t="str">
        <f>IF(Table1[[#This Row],[Profit]] &gt; 0, "Profit", "Loss")</f>
        <v>Profit</v>
      </c>
      <c r="R778" s="9">
        <f>Table1[[#This Row],[Salary Cost]]/Table1[[#This Row],[Net Sales Actual]]</f>
        <v>0.16759911928703436</v>
      </c>
      <c r="S778" s="9" t="str">
        <f>IF(Table1[[#This Row],[Salary Ratio]] &lt; 0.15, "Efficient",
 IF(Table1[[#This Row],[Salary Ratio]] &lt;= 0.25, "Needs Attention",
 "Too High"))</f>
        <v>Needs Attention</v>
      </c>
      <c r="T778" s="9">
        <f>Table1[[#This Row],[Profit (EBIT)]]/Table1[[#This Row],[Net Sales Actual]]</f>
        <v>0.1029670693502456</v>
      </c>
      <c r="U778" s="7" t="str">
        <f>IF(Table1[[#This Row],[Profit Ratio]] &gt; 0.15, "Healthy",
 IF(Table1[[#This Row],[Profit Ratio]] &gt;= 0.05, "Moderate",
 "Low"))</f>
        <v>Moderate</v>
      </c>
      <c r="V778" s="7">
        <f ca="1">DATEDIF(Table1[[#This Row],[Store Open Date]], TODAY(), "d")</f>
        <v>560</v>
      </c>
      <c r="W778" s="7">
        <f ca="1">INT(Table1[[#This Row],[Store Age (Days)]] / 30)</f>
        <v>18</v>
      </c>
      <c r="X778" s="7" t="str">
        <f ca="1">IF(Table1[[#This Row],[Store Age (Months)]] &lt; 12, "&lt;12",
 IF(Table1[[#This Row],[Store Age (Months)]] &lt; 24, "12–24",
 "&gt;24"))</f>
        <v>12–24</v>
      </c>
    </row>
    <row r="779" spans="1:24" x14ac:dyDescent="0.2">
      <c r="A779" s="4">
        <v>2</v>
      </c>
      <c r="B779" s="4" t="str">
        <f t="shared" si="12"/>
        <v>February</v>
      </c>
      <c r="C779" s="1" t="s">
        <v>345</v>
      </c>
      <c r="D779" s="1" t="s">
        <v>1265</v>
      </c>
      <c r="E779" s="1" t="s">
        <v>786</v>
      </c>
      <c r="F779" s="1" t="s">
        <v>898</v>
      </c>
      <c r="G779" s="1" t="s">
        <v>925</v>
      </c>
      <c r="H779" s="6">
        <v>45373</v>
      </c>
      <c r="I779" s="7">
        <v>177879720</v>
      </c>
      <c r="J779" s="7">
        <v>150701272</v>
      </c>
      <c r="K779" s="7">
        <v>13907904</v>
      </c>
      <c r="L779" s="7">
        <v>6015177</v>
      </c>
      <c r="M779" s="7">
        <f>Table1[[#This Row],[Profit (EBIT)]] * (1 - 11%)</f>
        <v>5353507.53</v>
      </c>
      <c r="N779" s="9">
        <f>Table1[[#This Row],[Net Sales Actual]]/Table1[[#This Row],[Net Sales Target]]*100%</f>
        <v>0.84720884426847531</v>
      </c>
      <c r="O779" s="9" t="str">
        <f>IF(Table1[[#This Row],[% Achievement]]&gt;=100%, "Achieved",
 IF(Table1[[#This Row],[% Achievement]]&gt;=50%, "Almost Achieve",
 IF(Table1[[#This Row],[% Achievement]]&gt;=0, "Needs Improvement",
 "Bad")))</f>
        <v>Almost Achieve</v>
      </c>
      <c r="P779" s="7">
        <f>Table1[[#This Row],[Net Sales Actual]] - Table1[[#This Row],[Net Sales Target]]</f>
        <v>-27178448</v>
      </c>
      <c r="Q779" s="7" t="str">
        <f>IF(Table1[[#This Row],[Profit]] &gt; 0, "Profit", "Loss")</f>
        <v>Profit</v>
      </c>
      <c r="R779" s="9">
        <f>Table1[[#This Row],[Salary Cost]]/Table1[[#This Row],[Net Sales Actual]]</f>
        <v>9.2287900529466005E-2</v>
      </c>
      <c r="S779" s="9" t="str">
        <f>IF(Table1[[#This Row],[Salary Ratio]] &lt; 0.15, "Efficient",
 IF(Table1[[#This Row],[Salary Ratio]] &lt;= 0.25, "Needs Attention",
 "Too High"))</f>
        <v>Efficient</v>
      </c>
      <c r="T779" s="9">
        <f>Table1[[#This Row],[Profit (EBIT)]]/Table1[[#This Row],[Net Sales Actual]]</f>
        <v>3.9914573514681417E-2</v>
      </c>
      <c r="U779" s="7" t="str">
        <f>IF(Table1[[#This Row],[Profit Ratio]] &gt; 0.15, "Healthy",
 IF(Table1[[#This Row],[Profit Ratio]] &gt;= 0.05, "Moderate",
 "Low"))</f>
        <v>Low</v>
      </c>
      <c r="V779" s="7">
        <f ca="1">DATEDIF(Table1[[#This Row],[Store Open Date]], TODAY(), "d")</f>
        <v>559</v>
      </c>
      <c r="W779" s="7">
        <f ca="1">INT(Table1[[#This Row],[Store Age (Days)]] / 30)</f>
        <v>18</v>
      </c>
      <c r="X779" s="7" t="str">
        <f ca="1">IF(Table1[[#This Row],[Store Age (Months)]] &lt; 12, "&lt;12",
 IF(Table1[[#This Row],[Store Age (Months)]] &lt; 24, "12–24",
 "&gt;24"))</f>
        <v>12–24</v>
      </c>
    </row>
    <row r="780" spans="1:24" x14ac:dyDescent="0.2">
      <c r="A780" s="4">
        <v>2</v>
      </c>
      <c r="B780" s="4" t="str">
        <f t="shared" si="12"/>
        <v>February</v>
      </c>
      <c r="C780" s="1" t="s">
        <v>346</v>
      </c>
      <c r="D780" s="1" t="s">
        <v>1266</v>
      </c>
      <c r="E780" s="1" t="s">
        <v>787</v>
      </c>
      <c r="F780" s="1" t="s">
        <v>906</v>
      </c>
      <c r="G780" s="1" t="s">
        <v>925</v>
      </c>
      <c r="H780" s="6">
        <v>45404</v>
      </c>
      <c r="I780" s="7">
        <v>76315833</v>
      </c>
      <c r="J780" s="7">
        <v>86673517</v>
      </c>
      <c r="K780" s="7">
        <v>8062552</v>
      </c>
      <c r="L780" s="7">
        <v>9605477</v>
      </c>
      <c r="M780" s="7">
        <f>Table1[[#This Row],[Profit (EBIT)]] * (1 - 11%)</f>
        <v>8548874.5299999993</v>
      </c>
      <c r="N780" s="9">
        <f>Table1[[#This Row],[Net Sales Actual]]/Table1[[#This Row],[Net Sales Target]]*100%</f>
        <v>1.1357212991437833</v>
      </c>
      <c r="O780" s="9" t="str">
        <f>IF(Table1[[#This Row],[% Achievement]]&gt;=100%, "Achieved",
 IF(Table1[[#This Row],[% Achievement]]&gt;=50%, "Almost Achieve",
 IF(Table1[[#This Row],[% Achievement]]&gt;=0, "Needs Improvement",
 "Bad")))</f>
        <v>Achieved</v>
      </c>
      <c r="P780" s="7">
        <f>Table1[[#This Row],[Net Sales Actual]] - Table1[[#This Row],[Net Sales Target]]</f>
        <v>10357684</v>
      </c>
      <c r="Q780" s="7" t="str">
        <f>IF(Table1[[#This Row],[Profit]] &gt; 0, "Profit", "Loss")</f>
        <v>Profit</v>
      </c>
      <c r="R780" s="9">
        <f>Table1[[#This Row],[Salary Cost]]/Table1[[#This Row],[Net Sales Actual]]</f>
        <v>9.3022093472911682E-2</v>
      </c>
      <c r="S780" s="9" t="str">
        <f>IF(Table1[[#This Row],[Salary Ratio]] &lt; 0.15, "Efficient",
 IF(Table1[[#This Row],[Salary Ratio]] &lt;= 0.25, "Needs Attention",
 "Too High"))</f>
        <v>Efficient</v>
      </c>
      <c r="T780" s="9">
        <f>Table1[[#This Row],[Profit (EBIT)]]/Table1[[#This Row],[Net Sales Actual]]</f>
        <v>0.1108236671646773</v>
      </c>
      <c r="U780" s="7" t="str">
        <f>IF(Table1[[#This Row],[Profit Ratio]] &gt; 0.15, "Healthy",
 IF(Table1[[#This Row],[Profit Ratio]] &gt;= 0.05, "Moderate",
 "Low"))</f>
        <v>Moderate</v>
      </c>
      <c r="V780" s="7">
        <f ca="1">DATEDIF(Table1[[#This Row],[Store Open Date]], TODAY(), "d")</f>
        <v>528</v>
      </c>
      <c r="W780" s="7">
        <f ca="1">INT(Table1[[#This Row],[Store Age (Days)]] / 30)</f>
        <v>17</v>
      </c>
      <c r="X780" s="7" t="str">
        <f ca="1">IF(Table1[[#This Row],[Store Age (Months)]] &lt; 12, "&lt;12",
 IF(Table1[[#This Row],[Store Age (Months)]] &lt; 24, "12–24",
 "&gt;24"))</f>
        <v>12–24</v>
      </c>
    </row>
    <row r="781" spans="1:24" x14ac:dyDescent="0.2">
      <c r="A781" s="4">
        <v>2</v>
      </c>
      <c r="B781" s="4" t="str">
        <f t="shared" si="12"/>
        <v>February</v>
      </c>
      <c r="C781" s="1" t="s">
        <v>347</v>
      </c>
      <c r="D781" s="1" t="s">
        <v>1267</v>
      </c>
      <c r="E781" s="1" t="s">
        <v>788</v>
      </c>
      <c r="F781" s="1" t="s">
        <v>906</v>
      </c>
      <c r="G781" s="1" t="s">
        <v>925</v>
      </c>
      <c r="H781" s="6">
        <v>44886</v>
      </c>
      <c r="I781" s="7">
        <v>309111934</v>
      </c>
      <c r="J781" s="7">
        <v>220046483</v>
      </c>
      <c r="K781" s="7">
        <v>25397161</v>
      </c>
      <c r="L781" s="7">
        <v>-12382565</v>
      </c>
      <c r="M781" s="7">
        <f>Table1[[#This Row],[Profit (EBIT)]] * (1 - 11%)</f>
        <v>-11020482.85</v>
      </c>
      <c r="N781" s="9">
        <f>Table1[[#This Row],[Net Sales Actual]]/Table1[[#This Row],[Net Sales Target]]*100%</f>
        <v>0.71186666963171985</v>
      </c>
      <c r="O781" s="9" t="str">
        <f>IF(Table1[[#This Row],[% Achievement]]&gt;=100%, "Achieved",
 IF(Table1[[#This Row],[% Achievement]]&gt;=50%, "Almost Achieve",
 IF(Table1[[#This Row],[% Achievement]]&gt;=0, "Needs Improvement",
 "Bad")))</f>
        <v>Almost Achieve</v>
      </c>
      <c r="P781" s="7">
        <f>Table1[[#This Row],[Net Sales Actual]] - Table1[[#This Row],[Net Sales Target]]</f>
        <v>-89065451</v>
      </c>
      <c r="Q781" s="7" t="str">
        <f>IF(Table1[[#This Row],[Profit]] &gt; 0, "Profit", "Loss")</f>
        <v>Loss</v>
      </c>
      <c r="R781" s="9">
        <f>Table1[[#This Row],[Salary Cost]]/Table1[[#This Row],[Net Sales Actual]]</f>
        <v>0.11541725481701973</v>
      </c>
      <c r="S781" s="9" t="str">
        <f>IF(Table1[[#This Row],[Salary Ratio]] &lt; 0.15, "Efficient",
 IF(Table1[[#This Row],[Salary Ratio]] &lt;= 0.25, "Needs Attention",
 "Too High"))</f>
        <v>Efficient</v>
      </c>
      <c r="T781" s="9">
        <f>Table1[[#This Row],[Profit (EBIT)]]/Table1[[#This Row],[Net Sales Actual]]</f>
        <v>-5.6272496752424801E-2</v>
      </c>
      <c r="U781" s="7" t="str">
        <f>IF(Table1[[#This Row],[Profit Ratio]] &gt; 0.15, "Healthy",
 IF(Table1[[#This Row],[Profit Ratio]] &gt;= 0.05, "Moderate",
 "Low"))</f>
        <v>Low</v>
      </c>
      <c r="V781" s="7">
        <f ca="1">DATEDIF(Table1[[#This Row],[Store Open Date]], TODAY(), "d")</f>
        <v>1046</v>
      </c>
      <c r="W781" s="7">
        <f ca="1">INT(Table1[[#This Row],[Store Age (Days)]] / 30)</f>
        <v>34</v>
      </c>
      <c r="X781" s="7" t="str">
        <f ca="1">IF(Table1[[#This Row],[Store Age (Months)]] &lt; 12, "&lt;12",
 IF(Table1[[#This Row],[Store Age (Months)]] &lt; 24, "12–24",
 "&gt;24"))</f>
        <v>&gt;24</v>
      </c>
    </row>
    <row r="782" spans="1:24" x14ac:dyDescent="0.2">
      <c r="A782" s="4">
        <v>2</v>
      </c>
      <c r="B782" s="4" t="str">
        <f t="shared" si="12"/>
        <v>February</v>
      </c>
      <c r="C782" s="1" t="s">
        <v>348</v>
      </c>
      <c r="D782" s="1" t="s">
        <v>1268</v>
      </c>
      <c r="E782" s="1" t="s">
        <v>789</v>
      </c>
      <c r="F782" s="1" t="s">
        <v>906</v>
      </c>
      <c r="G782" s="1" t="s">
        <v>925</v>
      </c>
      <c r="H782" s="6">
        <v>44982</v>
      </c>
      <c r="I782" s="7">
        <v>60981552</v>
      </c>
      <c r="J782" s="7">
        <v>40059511</v>
      </c>
      <c r="K782" s="7">
        <v>5807325</v>
      </c>
      <c r="L782" s="7">
        <v>-561472</v>
      </c>
      <c r="M782" s="7">
        <f>Table1[[#This Row],[Profit (EBIT)]] * (1 - 11%)</f>
        <v>-499710.08</v>
      </c>
      <c r="N782" s="9">
        <f>Table1[[#This Row],[Net Sales Actual]]/Table1[[#This Row],[Net Sales Target]]*100%</f>
        <v>0.65691196248990191</v>
      </c>
      <c r="O782" s="9" t="str">
        <f>IF(Table1[[#This Row],[% Achievement]]&gt;=100%, "Achieved",
 IF(Table1[[#This Row],[% Achievement]]&gt;=50%, "Almost Achieve",
 IF(Table1[[#This Row],[% Achievement]]&gt;=0, "Needs Improvement",
 "Bad")))</f>
        <v>Almost Achieve</v>
      </c>
      <c r="P782" s="7">
        <f>Table1[[#This Row],[Net Sales Actual]] - Table1[[#This Row],[Net Sales Target]]</f>
        <v>-20922041</v>
      </c>
      <c r="Q782" s="7" t="str">
        <f>IF(Table1[[#This Row],[Profit]] &gt; 0, "Profit", "Loss")</f>
        <v>Loss</v>
      </c>
      <c r="R782" s="9">
        <f>Table1[[#This Row],[Salary Cost]]/Table1[[#This Row],[Net Sales Actual]]</f>
        <v>0.14496744605794115</v>
      </c>
      <c r="S782" s="9" t="str">
        <f>IF(Table1[[#This Row],[Salary Ratio]] &lt; 0.15, "Efficient",
 IF(Table1[[#This Row],[Salary Ratio]] &lt;= 0.25, "Needs Attention",
 "Too High"))</f>
        <v>Efficient</v>
      </c>
      <c r="T782" s="9">
        <f>Table1[[#This Row],[Profit (EBIT)]]/Table1[[#This Row],[Net Sales Actual]]</f>
        <v>-1.4015947423821524E-2</v>
      </c>
      <c r="U782" s="7" t="str">
        <f>IF(Table1[[#This Row],[Profit Ratio]] &gt; 0.15, "Healthy",
 IF(Table1[[#This Row],[Profit Ratio]] &gt;= 0.05, "Moderate",
 "Low"))</f>
        <v>Low</v>
      </c>
      <c r="V782" s="7">
        <f ca="1">DATEDIF(Table1[[#This Row],[Store Open Date]], TODAY(), "d")</f>
        <v>950</v>
      </c>
      <c r="W782" s="7">
        <f ca="1">INT(Table1[[#This Row],[Store Age (Days)]] / 30)</f>
        <v>31</v>
      </c>
      <c r="X782" s="7" t="str">
        <f ca="1">IF(Table1[[#This Row],[Store Age (Months)]] &lt; 12, "&lt;12",
 IF(Table1[[#This Row],[Store Age (Months)]] &lt; 24, "12–24",
 "&gt;24"))</f>
        <v>&gt;24</v>
      </c>
    </row>
    <row r="783" spans="1:24" x14ac:dyDescent="0.2">
      <c r="A783" s="4">
        <v>2</v>
      </c>
      <c r="B783" s="4" t="str">
        <f t="shared" si="12"/>
        <v>February</v>
      </c>
      <c r="C783" s="1" t="s">
        <v>349</v>
      </c>
      <c r="D783" s="1" t="s">
        <v>1269</v>
      </c>
      <c r="E783" s="1" t="s">
        <v>790</v>
      </c>
      <c r="F783" s="1" t="s">
        <v>906</v>
      </c>
      <c r="G783" s="1" t="s">
        <v>925</v>
      </c>
      <c r="H783" s="6">
        <v>45029</v>
      </c>
      <c r="I783" s="7">
        <v>147888758</v>
      </c>
      <c r="J783" s="7">
        <v>157833128</v>
      </c>
      <c r="K783" s="7">
        <v>16242634</v>
      </c>
      <c r="L783" s="7">
        <v>19420039</v>
      </c>
      <c r="M783" s="7">
        <f>Table1[[#This Row],[Profit (EBIT)]] * (1 - 11%)</f>
        <v>17283834.710000001</v>
      </c>
      <c r="N783" s="9">
        <f>Table1[[#This Row],[Net Sales Actual]]/Table1[[#This Row],[Net Sales Target]]*100%</f>
        <v>1.0672422308124327</v>
      </c>
      <c r="O783" s="9" t="str">
        <f>IF(Table1[[#This Row],[% Achievement]]&gt;=100%, "Achieved",
 IF(Table1[[#This Row],[% Achievement]]&gt;=50%, "Almost Achieve",
 IF(Table1[[#This Row],[% Achievement]]&gt;=0, "Needs Improvement",
 "Bad")))</f>
        <v>Achieved</v>
      </c>
      <c r="P783" s="7">
        <f>Table1[[#This Row],[Net Sales Actual]] - Table1[[#This Row],[Net Sales Target]]</f>
        <v>9944370</v>
      </c>
      <c r="Q783" s="7" t="str">
        <f>IF(Table1[[#This Row],[Profit]] &gt; 0, "Profit", "Loss")</f>
        <v>Profit</v>
      </c>
      <c r="R783" s="9">
        <f>Table1[[#This Row],[Salary Cost]]/Table1[[#This Row],[Net Sales Actual]]</f>
        <v>0.10291016978387452</v>
      </c>
      <c r="S783" s="9" t="str">
        <f>IF(Table1[[#This Row],[Salary Ratio]] &lt; 0.15, "Efficient",
 IF(Table1[[#This Row],[Salary Ratio]] &lt;= 0.25, "Needs Attention",
 "Too High"))</f>
        <v>Efficient</v>
      </c>
      <c r="T783" s="9">
        <f>Table1[[#This Row],[Profit (EBIT)]]/Table1[[#This Row],[Net Sales Actual]]</f>
        <v>0.12304158984924889</v>
      </c>
      <c r="U783" s="7" t="str">
        <f>IF(Table1[[#This Row],[Profit Ratio]] &gt; 0.15, "Healthy",
 IF(Table1[[#This Row],[Profit Ratio]] &gt;= 0.05, "Moderate",
 "Low"))</f>
        <v>Moderate</v>
      </c>
      <c r="V783" s="7">
        <f ca="1">DATEDIF(Table1[[#This Row],[Store Open Date]], TODAY(), "d")</f>
        <v>903</v>
      </c>
      <c r="W783" s="7">
        <f ca="1">INT(Table1[[#This Row],[Store Age (Days)]] / 30)</f>
        <v>30</v>
      </c>
      <c r="X783" s="7" t="str">
        <f ca="1">IF(Table1[[#This Row],[Store Age (Months)]] &lt; 12, "&lt;12",
 IF(Table1[[#This Row],[Store Age (Months)]] &lt; 24, "12–24",
 "&gt;24"))</f>
        <v>&gt;24</v>
      </c>
    </row>
    <row r="784" spans="1:24" x14ac:dyDescent="0.2">
      <c r="A784" s="4">
        <v>2</v>
      </c>
      <c r="B784" s="4" t="str">
        <f t="shared" si="12"/>
        <v>February</v>
      </c>
      <c r="C784" s="1" t="s">
        <v>350</v>
      </c>
      <c r="D784" s="1" t="s">
        <v>1270</v>
      </c>
      <c r="E784" s="1" t="s">
        <v>791</v>
      </c>
      <c r="F784" s="1" t="s">
        <v>906</v>
      </c>
      <c r="G784" s="1" t="s">
        <v>925</v>
      </c>
      <c r="H784" s="6">
        <v>45016</v>
      </c>
      <c r="I784" s="7">
        <v>127622834</v>
      </c>
      <c r="J784" s="7">
        <v>112689944</v>
      </c>
      <c r="K784" s="7">
        <v>15586601</v>
      </c>
      <c r="L784" s="7">
        <v>14497612</v>
      </c>
      <c r="M784" s="7">
        <f>Table1[[#This Row],[Profit (EBIT)]] * (1 - 11%)</f>
        <v>12902874.68</v>
      </c>
      <c r="N784" s="9">
        <f>Table1[[#This Row],[Net Sales Actual]]/Table1[[#This Row],[Net Sales Target]]*100%</f>
        <v>0.88299202006437183</v>
      </c>
      <c r="O784" s="9" t="str">
        <f>IF(Table1[[#This Row],[% Achievement]]&gt;=100%, "Achieved",
 IF(Table1[[#This Row],[% Achievement]]&gt;=50%, "Almost Achieve",
 IF(Table1[[#This Row],[% Achievement]]&gt;=0, "Needs Improvement",
 "Bad")))</f>
        <v>Almost Achieve</v>
      </c>
      <c r="P784" s="7">
        <f>Table1[[#This Row],[Net Sales Actual]] - Table1[[#This Row],[Net Sales Target]]</f>
        <v>-14932890</v>
      </c>
      <c r="Q784" s="7" t="str">
        <f>IF(Table1[[#This Row],[Profit]] &gt; 0, "Profit", "Loss")</f>
        <v>Profit</v>
      </c>
      <c r="R784" s="9">
        <f>Table1[[#This Row],[Salary Cost]]/Table1[[#This Row],[Net Sales Actual]]</f>
        <v>0.13831403625508945</v>
      </c>
      <c r="S784" s="9" t="str">
        <f>IF(Table1[[#This Row],[Salary Ratio]] &lt; 0.15, "Efficient",
 IF(Table1[[#This Row],[Salary Ratio]] &lt;= 0.25, "Needs Attention",
 "Too High"))</f>
        <v>Efficient</v>
      </c>
      <c r="T784" s="9">
        <f>Table1[[#This Row],[Profit (EBIT)]]/Table1[[#This Row],[Net Sales Actual]]</f>
        <v>0.12865044994609279</v>
      </c>
      <c r="U784" s="7" t="str">
        <f>IF(Table1[[#This Row],[Profit Ratio]] &gt; 0.15, "Healthy",
 IF(Table1[[#This Row],[Profit Ratio]] &gt;= 0.05, "Moderate",
 "Low"))</f>
        <v>Moderate</v>
      </c>
      <c r="V784" s="7">
        <f ca="1">DATEDIF(Table1[[#This Row],[Store Open Date]], TODAY(), "d")</f>
        <v>916</v>
      </c>
      <c r="W784" s="7">
        <f ca="1">INT(Table1[[#This Row],[Store Age (Days)]] / 30)</f>
        <v>30</v>
      </c>
      <c r="X784" s="7" t="str">
        <f ca="1">IF(Table1[[#This Row],[Store Age (Months)]] &lt; 12, "&lt;12",
 IF(Table1[[#This Row],[Store Age (Months)]] &lt; 24, "12–24",
 "&gt;24"))</f>
        <v>&gt;24</v>
      </c>
    </row>
    <row r="785" spans="1:24" x14ac:dyDescent="0.2">
      <c r="A785" s="4">
        <v>2</v>
      </c>
      <c r="B785" s="4" t="str">
        <f t="shared" si="12"/>
        <v>February</v>
      </c>
      <c r="C785" s="1" t="s">
        <v>351</v>
      </c>
      <c r="D785" s="1" t="s">
        <v>1271</v>
      </c>
      <c r="E785" s="1" t="s">
        <v>792</v>
      </c>
      <c r="F785" s="1" t="s">
        <v>906</v>
      </c>
      <c r="G785" s="1" t="s">
        <v>925</v>
      </c>
      <c r="H785" s="6">
        <v>45006</v>
      </c>
      <c r="I785" s="7">
        <v>64170892</v>
      </c>
      <c r="J785" s="7">
        <v>50990545</v>
      </c>
      <c r="K785" s="7">
        <v>8798979</v>
      </c>
      <c r="L785" s="7">
        <v>2703173</v>
      </c>
      <c r="M785" s="7">
        <f>Table1[[#This Row],[Profit (EBIT)]] * (1 - 11%)</f>
        <v>2405823.9700000002</v>
      </c>
      <c r="N785" s="9">
        <f>Table1[[#This Row],[Net Sales Actual]]/Table1[[#This Row],[Net Sales Target]]*100%</f>
        <v>0.7946055198983365</v>
      </c>
      <c r="O785" s="9" t="str">
        <f>IF(Table1[[#This Row],[% Achievement]]&gt;=100%, "Achieved",
 IF(Table1[[#This Row],[% Achievement]]&gt;=50%, "Almost Achieve",
 IF(Table1[[#This Row],[% Achievement]]&gt;=0, "Needs Improvement",
 "Bad")))</f>
        <v>Almost Achieve</v>
      </c>
      <c r="P785" s="7">
        <f>Table1[[#This Row],[Net Sales Actual]] - Table1[[#This Row],[Net Sales Target]]</f>
        <v>-13180347</v>
      </c>
      <c r="Q785" s="7" t="str">
        <f>IF(Table1[[#This Row],[Profit]] &gt; 0, "Profit", "Loss")</f>
        <v>Profit</v>
      </c>
      <c r="R785" s="9">
        <f>Table1[[#This Row],[Salary Cost]]/Table1[[#This Row],[Net Sales Actual]]</f>
        <v>0.1725609914543961</v>
      </c>
      <c r="S785" s="9" t="str">
        <f>IF(Table1[[#This Row],[Salary Ratio]] &lt; 0.15, "Efficient",
 IF(Table1[[#This Row],[Salary Ratio]] &lt;= 0.25, "Needs Attention",
 "Too High"))</f>
        <v>Needs Attention</v>
      </c>
      <c r="T785" s="9">
        <f>Table1[[#This Row],[Profit (EBIT)]]/Table1[[#This Row],[Net Sales Actual]]</f>
        <v>5.3013220392133485E-2</v>
      </c>
      <c r="U785" s="7" t="str">
        <f>IF(Table1[[#This Row],[Profit Ratio]] &gt; 0.15, "Healthy",
 IF(Table1[[#This Row],[Profit Ratio]] &gt;= 0.05, "Moderate",
 "Low"))</f>
        <v>Moderate</v>
      </c>
      <c r="V785" s="7">
        <f ca="1">DATEDIF(Table1[[#This Row],[Store Open Date]], TODAY(), "d")</f>
        <v>926</v>
      </c>
      <c r="W785" s="7">
        <f ca="1">INT(Table1[[#This Row],[Store Age (Days)]] / 30)</f>
        <v>30</v>
      </c>
      <c r="X785" s="7" t="str">
        <f ca="1">IF(Table1[[#This Row],[Store Age (Months)]] &lt; 12, "&lt;12",
 IF(Table1[[#This Row],[Store Age (Months)]] &lt; 24, "12–24",
 "&gt;24"))</f>
        <v>&gt;24</v>
      </c>
    </row>
    <row r="786" spans="1:24" x14ac:dyDescent="0.2">
      <c r="A786" s="4">
        <v>2</v>
      </c>
      <c r="B786" s="4" t="str">
        <f t="shared" si="12"/>
        <v>February</v>
      </c>
      <c r="C786" s="1" t="s">
        <v>352</v>
      </c>
      <c r="D786" s="1" t="s">
        <v>1272</v>
      </c>
      <c r="E786" s="1" t="s">
        <v>793</v>
      </c>
      <c r="F786" s="1" t="s">
        <v>906</v>
      </c>
      <c r="G786" s="1" t="s">
        <v>925</v>
      </c>
      <c r="H786" s="6">
        <v>45125</v>
      </c>
      <c r="I786" s="7">
        <v>151348899</v>
      </c>
      <c r="J786" s="7">
        <v>165168898</v>
      </c>
      <c r="K786" s="7">
        <v>23984647</v>
      </c>
      <c r="L786" s="7">
        <v>24275307</v>
      </c>
      <c r="M786" s="7">
        <f>Table1[[#This Row],[Profit (EBIT)]] * (1 - 11%)</f>
        <v>21605023.23</v>
      </c>
      <c r="N786" s="9">
        <f>Table1[[#This Row],[Net Sales Actual]]/Table1[[#This Row],[Net Sales Target]]*100%</f>
        <v>1.0913121872132019</v>
      </c>
      <c r="O786" s="9" t="str">
        <f>IF(Table1[[#This Row],[% Achievement]]&gt;=100%, "Achieved",
 IF(Table1[[#This Row],[% Achievement]]&gt;=50%, "Almost Achieve",
 IF(Table1[[#This Row],[% Achievement]]&gt;=0, "Needs Improvement",
 "Bad")))</f>
        <v>Achieved</v>
      </c>
      <c r="P786" s="7">
        <f>Table1[[#This Row],[Net Sales Actual]] - Table1[[#This Row],[Net Sales Target]]</f>
        <v>13819999</v>
      </c>
      <c r="Q786" s="7" t="str">
        <f>IF(Table1[[#This Row],[Profit]] &gt; 0, "Profit", "Loss")</f>
        <v>Profit</v>
      </c>
      <c r="R786" s="9">
        <f>Table1[[#This Row],[Salary Cost]]/Table1[[#This Row],[Net Sales Actual]]</f>
        <v>0.14521285357246858</v>
      </c>
      <c r="S786" s="9" t="str">
        <f>IF(Table1[[#This Row],[Salary Ratio]] &lt; 0.15, "Efficient",
 IF(Table1[[#This Row],[Salary Ratio]] &lt;= 0.25, "Needs Attention",
 "Too High"))</f>
        <v>Efficient</v>
      </c>
      <c r="T786" s="9">
        <f>Table1[[#This Row],[Profit (EBIT)]]/Table1[[#This Row],[Net Sales Actual]]</f>
        <v>0.14697262798229724</v>
      </c>
      <c r="U786" s="7" t="str">
        <f>IF(Table1[[#This Row],[Profit Ratio]] &gt; 0.15, "Healthy",
 IF(Table1[[#This Row],[Profit Ratio]] &gt;= 0.05, "Moderate",
 "Low"))</f>
        <v>Moderate</v>
      </c>
      <c r="V786" s="7">
        <f ca="1">DATEDIF(Table1[[#This Row],[Store Open Date]], TODAY(), "d")</f>
        <v>807</v>
      </c>
      <c r="W786" s="7">
        <f ca="1">INT(Table1[[#This Row],[Store Age (Days)]] / 30)</f>
        <v>26</v>
      </c>
      <c r="X786" s="7" t="str">
        <f ca="1">IF(Table1[[#This Row],[Store Age (Months)]] &lt; 12, "&lt;12",
 IF(Table1[[#This Row],[Store Age (Months)]] &lt; 24, "12–24",
 "&gt;24"))</f>
        <v>&gt;24</v>
      </c>
    </row>
    <row r="787" spans="1:24" x14ac:dyDescent="0.2">
      <c r="A787" s="4">
        <v>2</v>
      </c>
      <c r="B787" s="4" t="str">
        <f t="shared" si="12"/>
        <v>February</v>
      </c>
      <c r="C787" s="1" t="s">
        <v>353</v>
      </c>
      <c r="D787" s="1" t="s">
        <v>1273</v>
      </c>
      <c r="E787" s="1" t="s">
        <v>794</v>
      </c>
      <c r="F787" s="1" t="s">
        <v>906</v>
      </c>
      <c r="G787" s="1" t="s">
        <v>925</v>
      </c>
      <c r="H787" s="6">
        <v>45083</v>
      </c>
      <c r="I787" s="7">
        <v>278955510</v>
      </c>
      <c r="J787" s="7">
        <v>347994239</v>
      </c>
      <c r="K787" s="7">
        <v>45316253</v>
      </c>
      <c r="L787" s="7">
        <v>23532597</v>
      </c>
      <c r="M787" s="7">
        <f>Table1[[#This Row],[Profit (EBIT)]] * (1 - 11%)</f>
        <v>20944011.330000002</v>
      </c>
      <c r="N787" s="9">
        <f>Table1[[#This Row],[Net Sales Actual]]/Table1[[#This Row],[Net Sales Target]]*100%</f>
        <v>1.2474901069349733</v>
      </c>
      <c r="O787" s="9" t="str">
        <f>IF(Table1[[#This Row],[% Achievement]]&gt;=100%, "Achieved",
 IF(Table1[[#This Row],[% Achievement]]&gt;=50%, "Almost Achieve",
 IF(Table1[[#This Row],[% Achievement]]&gt;=0, "Needs Improvement",
 "Bad")))</f>
        <v>Achieved</v>
      </c>
      <c r="P787" s="7">
        <f>Table1[[#This Row],[Net Sales Actual]] - Table1[[#This Row],[Net Sales Target]]</f>
        <v>69038729</v>
      </c>
      <c r="Q787" s="7" t="str">
        <f>IF(Table1[[#This Row],[Profit]] &gt; 0, "Profit", "Loss")</f>
        <v>Profit</v>
      </c>
      <c r="R787" s="9">
        <f>Table1[[#This Row],[Salary Cost]]/Table1[[#This Row],[Net Sales Actual]]</f>
        <v>0.13022127357688815</v>
      </c>
      <c r="S787" s="9" t="str">
        <f>IF(Table1[[#This Row],[Salary Ratio]] &lt; 0.15, "Efficient",
 IF(Table1[[#This Row],[Salary Ratio]] &lt;= 0.25, "Needs Attention",
 "Too High"))</f>
        <v>Efficient</v>
      </c>
      <c r="T787" s="9">
        <f>Table1[[#This Row],[Profit (EBIT)]]/Table1[[#This Row],[Net Sales Actual]]</f>
        <v>6.7623524652659556E-2</v>
      </c>
      <c r="U787" s="7" t="str">
        <f>IF(Table1[[#This Row],[Profit Ratio]] &gt; 0.15, "Healthy",
 IF(Table1[[#This Row],[Profit Ratio]] &gt;= 0.05, "Moderate",
 "Low"))</f>
        <v>Moderate</v>
      </c>
      <c r="V787" s="7">
        <f ca="1">DATEDIF(Table1[[#This Row],[Store Open Date]], TODAY(), "d")</f>
        <v>849</v>
      </c>
      <c r="W787" s="7">
        <f ca="1">INT(Table1[[#This Row],[Store Age (Days)]] / 30)</f>
        <v>28</v>
      </c>
      <c r="X787" s="7" t="str">
        <f ca="1">IF(Table1[[#This Row],[Store Age (Months)]] &lt; 12, "&lt;12",
 IF(Table1[[#This Row],[Store Age (Months)]] &lt; 24, "12–24",
 "&gt;24"))</f>
        <v>&gt;24</v>
      </c>
    </row>
    <row r="788" spans="1:24" x14ac:dyDescent="0.2">
      <c r="A788" s="4">
        <v>2</v>
      </c>
      <c r="B788" s="4" t="str">
        <f t="shared" si="12"/>
        <v>February</v>
      </c>
      <c r="C788" s="1" t="s">
        <v>354</v>
      </c>
      <c r="D788" s="1" t="s">
        <v>1274</v>
      </c>
      <c r="E788" s="1" t="s">
        <v>795</v>
      </c>
      <c r="F788" s="1" t="s">
        <v>906</v>
      </c>
      <c r="G788" s="1" t="s">
        <v>925</v>
      </c>
      <c r="H788" s="6">
        <v>45072</v>
      </c>
      <c r="I788" s="7">
        <v>182725282</v>
      </c>
      <c r="J788" s="7">
        <v>182574098</v>
      </c>
      <c r="K788" s="7">
        <v>22781748</v>
      </c>
      <c r="L788" s="7">
        <v>18769304</v>
      </c>
      <c r="M788" s="7">
        <f>Table1[[#This Row],[Profit (EBIT)]] * (1 - 11%)</f>
        <v>16704680.560000001</v>
      </c>
      <c r="N788" s="9">
        <f>Table1[[#This Row],[Net Sales Actual]]/Table1[[#This Row],[Net Sales Target]]*100%</f>
        <v>0.99917261586166273</v>
      </c>
      <c r="O788" s="9" t="str">
        <f>IF(Table1[[#This Row],[% Achievement]]&gt;=100%, "Achieved",
 IF(Table1[[#This Row],[% Achievement]]&gt;=50%, "Almost Achieve",
 IF(Table1[[#This Row],[% Achievement]]&gt;=0, "Needs Improvement",
 "Bad")))</f>
        <v>Almost Achieve</v>
      </c>
      <c r="P788" s="7">
        <f>Table1[[#This Row],[Net Sales Actual]] - Table1[[#This Row],[Net Sales Target]]</f>
        <v>-151184</v>
      </c>
      <c r="Q788" s="7" t="str">
        <f>IF(Table1[[#This Row],[Profit]] &gt; 0, "Profit", "Loss")</f>
        <v>Profit</v>
      </c>
      <c r="R788" s="9">
        <f>Table1[[#This Row],[Salary Cost]]/Table1[[#This Row],[Net Sales Actual]]</f>
        <v>0.12478083282109383</v>
      </c>
      <c r="S788" s="9" t="str">
        <f>IF(Table1[[#This Row],[Salary Ratio]] &lt; 0.15, "Efficient",
 IF(Table1[[#This Row],[Salary Ratio]] &lt;= 0.25, "Needs Attention",
 "Too High"))</f>
        <v>Efficient</v>
      </c>
      <c r="T788" s="9">
        <f>Table1[[#This Row],[Profit (EBIT)]]/Table1[[#This Row],[Net Sales Actual]]</f>
        <v>0.10280376135282893</v>
      </c>
      <c r="U788" s="7" t="str">
        <f>IF(Table1[[#This Row],[Profit Ratio]] &gt; 0.15, "Healthy",
 IF(Table1[[#This Row],[Profit Ratio]] &gt;= 0.05, "Moderate",
 "Low"))</f>
        <v>Moderate</v>
      </c>
      <c r="V788" s="7">
        <f ca="1">DATEDIF(Table1[[#This Row],[Store Open Date]], TODAY(), "d")</f>
        <v>860</v>
      </c>
      <c r="W788" s="7">
        <f ca="1">INT(Table1[[#This Row],[Store Age (Days)]] / 30)</f>
        <v>28</v>
      </c>
      <c r="X788" s="7" t="str">
        <f ca="1">IF(Table1[[#This Row],[Store Age (Months)]] &lt; 12, "&lt;12",
 IF(Table1[[#This Row],[Store Age (Months)]] &lt; 24, "12–24",
 "&gt;24"))</f>
        <v>&gt;24</v>
      </c>
    </row>
    <row r="789" spans="1:24" x14ac:dyDescent="0.2">
      <c r="A789" s="4">
        <v>2</v>
      </c>
      <c r="B789" s="4" t="str">
        <f t="shared" si="12"/>
        <v>February</v>
      </c>
      <c r="C789" s="1" t="s">
        <v>355</v>
      </c>
      <c r="D789" s="1" t="s">
        <v>1275</v>
      </c>
      <c r="E789" s="1" t="s">
        <v>796</v>
      </c>
      <c r="F789" s="1" t="s">
        <v>906</v>
      </c>
      <c r="G789" s="1" t="s">
        <v>925</v>
      </c>
      <c r="H789" s="6">
        <v>45100</v>
      </c>
      <c r="I789" s="7">
        <v>106703112</v>
      </c>
      <c r="J789" s="7">
        <v>119057840</v>
      </c>
      <c r="K789" s="7">
        <v>19201304</v>
      </c>
      <c r="L789" s="7">
        <v>-7168218</v>
      </c>
      <c r="M789" s="7">
        <f>Table1[[#This Row],[Profit (EBIT)]] * (1 - 11%)</f>
        <v>-6379714.0200000005</v>
      </c>
      <c r="N789" s="9">
        <f>Table1[[#This Row],[Net Sales Actual]]/Table1[[#This Row],[Net Sales Target]]*100%</f>
        <v>1.1157860138137301</v>
      </c>
      <c r="O789" s="9" t="str">
        <f>IF(Table1[[#This Row],[% Achievement]]&gt;=100%, "Achieved",
 IF(Table1[[#This Row],[% Achievement]]&gt;=50%, "Almost Achieve",
 IF(Table1[[#This Row],[% Achievement]]&gt;=0, "Needs Improvement",
 "Bad")))</f>
        <v>Achieved</v>
      </c>
      <c r="P789" s="7">
        <f>Table1[[#This Row],[Net Sales Actual]] - Table1[[#This Row],[Net Sales Target]]</f>
        <v>12354728</v>
      </c>
      <c r="Q789" s="7" t="str">
        <f>IF(Table1[[#This Row],[Profit]] &gt; 0, "Profit", "Loss")</f>
        <v>Loss</v>
      </c>
      <c r="R789" s="9">
        <f>Table1[[#This Row],[Salary Cost]]/Table1[[#This Row],[Net Sales Actual]]</f>
        <v>0.16127710699270204</v>
      </c>
      <c r="S789" s="9" t="str">
        <f>IF(Table1[[#This Row],[Salary Ratio]] &lt; 0.15, "Efficient",
 IF(Table1[[#This Row],[Salary Ratio]] &lt;= 0.25, "Needs Attention",
 "Too High"))</f>
        <v>Needs Attention</v>
      </c>
      <c r="T789" s="9">
        <f>Table1[[#This Row],[Profit (EBIT)]]/Table1[[#This Row],[Net Sales Actual]]</f>
        <v>-6.0207861993800661E-2</v>
      </c>
      <c r="U789" s="7" t="str">
        <f>IF(Table1[[#This Row],[Profit Ratio]] &gt; 0.15, "Healthy",
 IF(Table1[[#This Row],[Profit Ratio]] &gt;= 0.05, "Moderate",
 "Low"))</f>
        <v>Low</v>
      </c>
      <c r="V789" s="7">
        <f ca="1">DATEDIF(Table1[[#This Row],[Store Open Date]], TODAY(), "d")</f>
        <v>832</v>
      </c>
      <c r="W789" s="7">
        <f ca="1">INT(Table1[[#This Row],[Store Age (Days)]] / 30)</f>
        <v>27</v>
      </c>
      <c r="X789" s="7" t="str">
        <f ca="1">IF(Table1[[#This Row],[Store Age (Months)]] &lt; 12, "&lt;12",
 IF(Table1[[#This Row],[Store Age (Months)]] &lt; 24, "12–24",
 "&gt;24"))</f>
        <v>&gt;24</v>
      </c>
    </row>
    <row r="790" spans="1:24" x14ac:dyDescent="0.2">
      <c r="A790" s="4">
        <v>2</v>
      </c>
      <c r="B790" s="4" t="str">
        <f t="shared" si="12"/>
        <v>February</v>
      </c>
      <c r="C790" s="1" t="s">
        <v>356</v>
      </c>
      <c r="D790" s="1" t="s">
        <v>1276</v>
      </c>
      <c r="E790" s="1" t="s">
        <v>797</v>
      </c>
      <c r="F790" s="1" t="s">
        <v>906</v>
      </c>
      <c r="G790" s="1" t="s">
        <v>925</v>
      </c>
      <c r="H790" s="6">
        <v>45103</v>
      </c>
      <c r="I790" s="7">
        <v>138815976</v>
      </c>
      <c r="J790" s="7">
        <v>94113878</v>
      </c>
      <c r="K790" s="7">
        <v>16382465</v>
      </c>
      <c r="L790" s="7">
        <v>-33175</v>
      </c>
      <c r="M790" s="7">
        <f>Table1[[#This Row],[Profit (EBIT)]] * (1 - 11%)</f>
        <v>-29525.75</v>
      </c>
      <c r="N790" s="9">
        <f>Table1[[#This Row],[Net Sales Actual]]/Table1[[#This Row],[Net Sales Target]]*100%</f>
        <v>0.67797584047530668</v>
      </c>
      <c r="O790" s="9" t="str">
        <f>IF(Table1[[#This Row],[% Achievement]]&gt;=100%, "Achieved",
 IF(Table1[[#This Row],[% Achievement]]&gt;=50%, "Almost Achieve",
 IF(Table1[[#This Row],[% Achievement]]&gt;=0, "Needs Improvement",
 "Bad")))</f>
        <v>Almost Achieve</v>
      </c>
      <c r="P790" s="7">
        <f>Table1[[#This Row],[Net Sales Actual]] - Table1[[#This Row],[Net Sales Target]]</f>
        <v>-44702098</v>
      </c>
      <c r="Q790" s="7" t="str">
        <f>IF(Table1[[#This Row],[Profit]] &gt; 0, "Profit", "Loss")</f>
        <v>Loss</v>
      </c>
      <c r="R790" s="9">
        <f>Table1[[#This Row],[Salary Cost]]/Table1[[#This Row],[Net Sales Actual]]</f>
        <v>0.17407066150222819</v>
      </c>
      <c r="S790" s="9" t="str">
        <f>IF(Table1[[#This Row],[Salary Ratio]] &lt; 0.15, "Efficient",
 IF(Table1[[#This Row],[Salary Ratio]] &lt;= 0.25, "Needs Attention",
 "Too High"))</f>
        <v>Needs Attention</v>
      </c>
      <c r="T790" s="9">
        <f>Table1[[#This Row],[Profit (EBIT)]]/Table1[[#This Row],[Net Sales Actual]]</f>
        <v>-3.5249849124270491E-4</v>
      </c>
      <c r="U790" s="7" t="str">
        <f>IF(Table1[[#This Row],[Profit Ratio]] &gt; 0.15, "Healthy",
 IF(Table1[[#This Row],[Profit Ratio]] &gt;= 0.05, "Moderate",
 "Low"))</f>
        <v>Low</v>
      </c>
      <c r="V790" s="7">
        <f ca="1">DATEDIF(Table1[[#This Row],[Store Open Date]], TODAY(), "d")</f>
        <v>829</v>
      </c>
      <c r="W790" s="7">
        <f ca="1">INT(Table1[[#This Row],[Store Age (Days)]] / 30)</f>
        <v>27</v>
      </c>
      <c r="X790" s="7" t="str">
        <f ca="1">IF(Table1[[#This Row],[Store Age (Months)]] &lt; 12, "&lt;12",
 IF(Table1[[#This Row],[Store Age (Months)]] &lt; 24, "12–24",
 "&gt;24"))</f>
        <v>&gt;24</v>
      </c>
    </row>
    <row r="791" spans="1:24" x14ac:dyDescent="0.2">
      <c r="A791" s="4">
        <v>2</v>
      </c>
      <c r="B791" s="4" t="str">
        <f t="shared" si="12"/>
        <v>February</v>
      </c>
      <c r="C791" s="1" t="s">
        <v>357</v>
      </c>
      <c r="D791" s="1" t="s">
        <v>1277</v>
      </c>
      <c r="E791" s="1" t="s">
        <v>798</v>
      </c>
      <c r="F791" s="1" t="s">
        <v>906</v>
      </c>
      <c r="G791" s="1" t="s">
        <v>925</v>
      </c>
      <c r="H791" s="6">
        <v>45149</v>
      </c>
      <c r="I791" s="7">
        <v>116771617</v>
      </c>
      <c r="J791" s="7">
        <v>143166513</v>
      </c>
      <c r="K791" s="7">
        <v>24160663</v>
      </c>
      <c r="L791" s="7">
        <v>-6095935</v>
      </c>
      <c r="M791" s="7">
        <f>Table1[[#This Row],[Profit (EBIT)]] * (1 - 11%)</f>
        <v>-5425382.1500000004</v>
      </c>
      <c r="N791" s="9">
        <f>Table1[[#This Row],[Net Sales Actual]]/Table1[[#This Row],[Net Sales Target]]*100%</f>
        <v>1.2260386271776984</v>
      </c>
      <c r="O791" s="9" t="str">
        <f>IF(Table1[[#This Row],[% Achievement]]&gt;=100%, "Achieved",
 IF(Table1[[#This Row],[% Achievement]]&gt;=50%, "Almost Achieve",
 IF(Table1[[#This Row],[% Achievement]]&gt;=0, "Needs Improvement",
 "Bad")))</f>
        <v>Achieved</v>
      </c>
      <c r="P791" s="7">
        <f>Table1[[#This Row],[Net Sales Actual]] - Table1[[#This Row],[Net Sales Target]]</f>
        <v>26394896</v>
      </c>
      <c r="Q791" s="7" t="str">
        <f>IF(Table1[[#This Row],[Profit]] &gt; 0, "Profit", "Loss")</f>
        <v>Loss</v>
      </c>
      <c r="R791" s="9">
        <f>Table1[[#This Row],[Salary Cost]]/Table1[[#This Row],[Net Sales Actual]]</f>
        <v>0.16875917764372733</v>
      </c>
      <c r="S791" s="9" t="str">
        <f>IF(Table1[[#This Row],[Salary Ratio]] &lt; 0.15, "Efficient",
 IF(Table1[[#This Row],[Salary Ratio]] &lt;= 0.25, "Needs Attention",
 "Too High"))</f>
        <v>Needs Attention</v>
      </c>
      <c r="T791" s="9">
        <f>Table1[[#This Row],[Profit (EBIT)]]/Table1[[#This Row],[Net Sales Actual]]</f>
        <v>-4.2579335574094761E-2</v>
      </c>
      <c r="U791" s="7" t="str">
        <f>IF(Table1[[#This Row],[Profit Ratio]] &gt; 0.15, "Healthy",
 IF(Table1[[#This Row],[Profit Ratio]] &gt;= 0.05, "Moderate",
 "Low"))</f>
        <v>Low</v>
      </c>
      <c r="V791" s="7">
        <f ca="1">DATEDIF(Table1[[#This Row],[Store Open Date]], TODAY(), "d")</f>
        <v>783</v>
      </c>
      <c r="W791" s="7">
        <f ca="1">INT(Table1[[#This Row],[Store Age (Days)]] / 30)</f>
        <v>26</v>
      </c>
      <c r="X791" s="7" t="str">
        <f ca="1">IF(Table1[[#This Row],[Store Age (Months)]] &lt; 12, "&lt;12",
 IF(Table1[[#This Row],[Store Age (Months)]] &lt; 24, "12–24",
 "&gt;24"))</f>
        <v>&gt;24</v>
      </c>
    </row>
    <row r="792" spans="1:24" x14ac:dyDescent="0.2">
      <c r="A792" s="4">
        <v>2</v>
      </c>
      <c r="B792" s="4" t="str">
        <f t="shared" si="12"/>
        <v>February</v>
      </c>
      <c r="C792" s="1" t="s">
        <v>358</v>
      </c>
      <c r="D792" s="1" t="s">
        <v>1278</v>
      </c>
      <c r="E792" s="1" t="s">
        <v>799</v>
      </c>
      <c r="F792" s="1" t="s">
        <v>910</v>
      </c>
      <c r="G792" s="1" t="s">
        <v>926</v>
      </c>
      <c r="H792" s="6">
        <v>45104</v>
      </c>
      <c r="I792" s="7">
        <v>135783515</v>
      </c>
      <c r="J792" s="7">
        <v>98402968</v>
      </c>
      <c r="K792" s="7">
        <v>14877580</v>
      </c>
      <c r="L792" s="7">
        <v>6223192</v>
      </c>
      <c r="M792" s="7">
        <f>Table1[[#This Row],[Profit (EBIT)]] * (1 - 11%)</f>
        <v>5538640.8799999999</v>
      </c>
      <c r="N792" s="9">
        <f>Table1[[#This Row],[Net Sales Actual]]/Table1[[#This Row],[Net Sales Target]]*100%</f>
        <v>0.72470482149471527</v>
      </c>
      <c r="O792" s="9" t="str">
        <f>IF(Table1[[#This Row],[% Achievement]]&gt;=100%, "Achieved",
 IF(Table1[[#This Row],[% Achievement]]&gt;=50%, "Almost Achieve",
 IF(Table1[[#This Row],[% Achievement]]&gt;=0, "Needs Improvement",
 "Bad")))</f>
        <v>Almost Achieve</v>
      </c>
      <c r="P792" s="7">
        <f>Table1[[#This Row],[Net Sales Actual]] - Table1[[#This Row],[Net Sales Target]]</f>
        <v>-37380547</v>
      </c>
      <c r="Q792" s="7" t="str">
        <f>IF(Table1[[#This Row],[Profit]] &gt; 0, "Profit", "Loss")</f>
        <v>Profit</v>
      </c>
      <c r="R792" s="9">
        <f>Table1[[#This Row],[Salary Cost]]/Table1[[#This Row],[Net Sales Actual]]</f>
        <v>0.15119035840463674</v>
      </c>
      <c r="S792" s="9" t="str">
        <f>IF(Table1[[#This Row],[Salary Ratio]] &lt; 0.15, "Efficient",
 IF(Table1[[#This Row],[Salary Ratio]] &lt;= 0.25, "Needs Attention",
 "Too High"))</f>
        <v>Needs Attention</v>
      </c>
      <c r="T792" s="9">
        <f>Table1[[#This Row],[Profit (EBIT)]]/Table1[[#This Row],[Net Sales Actual]]</f>
        <v>6.3241913597565466E-2</v>
      </c>
      <c r="U792" s="7" t="str">
        <f>IF(Table1[[#This Row],[Profit Ratio]] &gt; 0.15, "Healthy",
 IF(Table1[[#This Row],[Profit Ratio]] &gt;= 0.05, "Moderate",
 "Low"))</f>
        <v>Moderate</v>
      </c>
      <c r="V792" s="7">
        <f ca="1">DATEDIF(Table1[[#This Row],[Store Open Date]], TODAY(), "d")</f>
        <v>828</v>
      </c>
      <c r="W792" s="7">
        <f ca="1">INT(Table1[[#This Row],[Store Age (Days)]] / 30)</f>
        <v>27</v>
      </c>
      <c r="X792" s="7" t="str">
        <f ca="1">IF(Table1[[#This Row],[Store Age (Months)]] &lt; 12, "&lt;12",
 IF(Table1[[#This Row],[Store Age (Months)]] &lt; 24, "12–24",
 "&gt;24"))</f>
        <v>&gt;24</v>
      </c>
    </row>
    <row r="793" spans="1:24" x14ac:dyDescent="0.2">
      <c r="A793" s="4">
        <v>2</v>
      </c>
      <c r="B793" s="4" t="str">
        <f t="shared" si="12"/>
        <v>February</v>
      </c>
      <c r="C793" s="1" t="s">
        <v>359</v>
      </c>
      <c r="D793" s="1" t="s">
        <v>1279</v>
      </c>
      <c r="E793" s="1" t="s">
        <v>800</v>
      </c>
      <c r="F793" s="1" t="s">
        <v>910</v>
      </c>
      <c r="G793" s="1" t="s">
        <v>926</v>
      </c>
      <c r="H793" s="6">
        <v>45117</v>
      </c>
      <c r="I793" s="7">
        <v>155891267</v>
      </c>
      <c r="J793" s="7">
        <v>129045599</v>
      </c>
      <c r="K793" s="7">
        <v>20384399</v>
      </c>
      <c r="L793" s="7">
        <v>-5267779</v>
      </c>
      <c r="M793" s="7">
        <f>Table1[[#This Row],[Profit (EBIT)]] * (1 - 11%)</f>
        <v>-4688323.3100000005</v>
      </c>
      <c r="N793" s="9">
        <f>Table1[[#This Row],[Net Sales Actual]]/Table1[[#This Row],[Net Sales Target]]*100%</f>
        <v>0.82779235478277302</v>
      </c>
      <c r="O793" s="9" t="str">
        <f>IF(Table1[[#This Row],[% Achievement]]&gt;=100%, "Achieved",
 IF(Table1[[#This Row],[% Achievement]]&gt;=50%, "Almost Achieve",
 IF(Table1[[#This Row],[% Achievement]]&gt;=0, "Needs Improvement",
 "Bad")))</f>
        <v>Almost Achieve</v>
      </c>
      <c r="P793" s="7">
        <f>Table1[[#This Row],[Net Sales Actual]] - Table1[[#This Row],[Net Sales Target]]</f>
        <v>-26845668</v>
      </c>
      <c r="Q793" s="7" t="str">
        <f>IF(Table1[[#This Row],[Profit]] &gt; 0, "Profit", "Loss")</f>
        <v>Loss</v>
      </c>
      <c r="R793" s="9">
        <f>Table1[[#This Row],[Salary Cost]]/Table1[[#This Row],[Net Sales Actual]]</f>
        <v>0.15796276012481447</v>
      </c>
      <c r="S793" s="9" t="str">
        <f>IF(Table1[[#This Row],[Salary Ratio]] &lt; 0.15, "Efficient",
 IF(Table1[[#This Row],[Salary Ratio]] &lt;= 0.25, "Needs Attention",
 "Too High"))</f>
        <v>Needs Attention</v>
      </c>
      <c r="T793" s="9">
        <f>Table1[[#This Row],[Profit (EBIT)]]/Table1[[#This Row],[Net Sales Actual]]</f>
        <v>-4.082106666806979E-2</v>
      </c>
      <c r="U793" s="7" t="str">
        <f>IF(Table1[[#This Row],[Profit Ratio]] &gt; 0.15, "Healthy",
 IF(Table1[[#This Row],[Profit Ratio]] &gt;= 0.05, "Moderate",
 "Low"))</f>
        <v>Low</v>
      </c>
      <c r="V793" s="7">
        <f ca="1">DATEDIF(Table1[[#This Row],[Store Open Date]], TODAY(), "d")</f>
        <v>815</v>
      </c>
      <c r="W793" s="7">
        <f ca="1">INT(Table1[[#This Row],[Store Age (Days)]] / 30)</f>
        <v>27</v>
      </c>
      <c r="X793" s="7" t="str">
        <f ca="1">IF(Table1[[#This Row],[Store Age (Months)]] &lt; 12, "&lt;12",
 IF(Table1[[#This Row],[Store Age (Months)]] &lt; 24, "12–24",
 "&gt;24"))</f>
        <v>&gt;24</v>
      </c>
    </row>
    <row r="794" spans="1:24" x14ac:dyDescent="0.2">
      <c r="A794" s="4">
        <v>2</v>
      </c>
      <c r="B794" s="4" t="str">
        <f t="shared" si="12"/>
        <v>February</v>
      </c>
      <c r="C794" s="1" t="s">
        <v>360</v>
      </c>
      <c r="D794" s="1" t="s">
        <v>1280</v>
      </c>
      <c r="E794" s="1" t="s">
        <v>801</v>
      </c>
      <c r="F794" s="1" t="s">
        <v>910</v>
      </c>
      <c r="G794" s="1" t="s">
        <v>926</v>
      </c>
      <c r="H794" s="6">
        <v>45154</v>
      </c>
      <c r="I794" s="7">
        <v>91294500</v>
      </c>
      <c r="J794" s="7">
        <v>87532349</v>
      </c>
      <c r="K794" s="7">
        <v>14782939</v>
      </c>
      <c r="L794" s="7">
        <v>4798680</v>
      </c>
      <c r="M794" s="7">
        <f>Table1[[#This Row],[Profit (EBIT)]] * (1 - 11%)</f>
        <v>4270825.2</v>
      </c>
      <c r="N794" s="9">
        <f>Table1[[#This Row],[Net Sales Actual]]/Table1[[#This Row],[Net Sales Target]]*100%</f>
        <v>0.95879104436740437</v>
      </c>
      <c r="O794" s="9" t="str">
        <f>IF(Table1[[#This Row],[% Achievement]]&gt;=100%, "Achieved",
 IF(Table1[[#This Row],[% Achievement]]&gt;=50%, "Almost Achieve",
 IF(Table1[[#This Row],[% Achievement]]&gt;=0, "Needs Improvement",
 "Bad")))</f>
        <v>Almost Achieve</v>
      </c>
      <c r="P794" s="7">
        <f>Table1[[#This Row],[Net Sales Actual]] - Table1[[#This Row],[Net Sales Target]]</f>
        <v>-3762151</v>
      </c>
      <c r="Q794" s="7" t="str">
        <f>IF(Table1[[#This Row],[Profit]] &gt; 0, "Profit", "Loss")</f>
        <v>Profit</v>
      </c>
      <c r="R794" s="9">
        <f>Table1[[#This Row],[Salary Cost]]/Table1[[#This Row],[Net Sales Actual]]</f>
        <v>0.16888543685717836</v>
      </c>
      <c r="S794" s="9" t="str">
        <f>IF(Table1[[#This Row],[Salary Ratio]] &lt; 0.15, "Efficient",
 IF(Table1[[#This Row],[Salary Ratio]] &lt;= 0.25, "Needs Attention",
 "Too High"))</f>
        <v>Needs Attention</v>
      </c>
      <c r="T794" s="9">
        <f>Table1[[#This Row],[Profit (EBIT)]]/Table1[[#This Row],[Net Sales Actual]]</f>
        <v>5.4821789370693111E-2</v>
      </c>
      <c r="U794" s="7" t="str">
        <f>IF(Table1[[#This Row],[Profit Ratio]] &gt; 0.15, "Healthy",
 IF(Table1[[#This Row],[Profit Ratio]] &gt;= 0.05, "Moderate",
 "Low"))</f>
        <v>Moderate</v>
      </c>
      <c r="V794" s="7">
        <f ca="1">DATEDIF(Table1[[#This Row],[Store Open Date]], TODAY(), "d")</f>
        <v>778</v>
      </c>
      <c r="W794" s="7">
        <f ca="1">INT(Table1[[#This Row],[Store Age (Days)]] / 30)</f>
        <v>25</v>
      </c>
      <c r="X794" s="7" t="str">
        <f ca="1">IF(Table1[[#This Row],[Store Age (Months)]] &lt; 12, "&lt;12",
 IF(Table1[[#This Row],[Store Age (Months)]] &lt; 24, "12–24",
 "&gt;24"))</f>
        <v>&gt;24</v>
      </c>
    </row>
    <row r="795" spans="1:24" x14ac:dyDescent="0.2">
      <c r="A795" s="4">
        <v>2</v>
      </c>
      <c r="B795" s="4" t="str">
        <f t="shared" si="12"/>
        <v>February</v>
      </c>
      <c r="C795" s="1" t="s">
        <v>361</v>
      </c>
      <c r="D795" s="1" t="s">
        <v>1281</v>
      </c>
      <c r="E795" s="1" t="s">
        <v>802</v>
      </c>
      <c r="F795" s="1" t="s">
        <v>910</v>
      </c>
      <c r="G795" s="1" t="s">
        <v>926</v>
      </c>
      <c r="H795" s="6">
        <v>45160</v>
      </c>
      <c r="I795" s="7">
        <v>142663793</v>
      </c>
      <c r="J795" s="7">
        <v>95022848</v>
      </c>
      <c r="K795" s="7">
        <v>16369933</v>
      </c>
      <c r="L795" s="7">
        <v>-539951</v>
      </c>
      <c r="M795" s="7">
        <f>Table1[[#This Row],[Profit (EBIT)]] * (1 - 11%)</f>
        <v>-480556.39</v>
      </c>
      <c r="N795" s="9">
        <f>Table1[[#This Row],[Net Sales Actual]]/Table1[[#This Row],[Net Sales Target]]*100%</f>
        <v>0.66606141615763714</v>
      </c>
      <c r="O795" s="9" t="str">
        <f>IF(Table1[[#This Row],[% Achievement]]&gt;=100%, "Achieved",
 IF(Table1[[#This Row],[% Achievement]]&gt;=50%, "Almost Achieve",
 IF(Table1[[#This Row],[% Achievement]]&gt;=0, "Needs Improvement",
 "Bad")))</f>
        <v>Almost Achieve</v>
      </c>
      <c r="P795" s="7">
        <f>Table1[[#This Row],[Net Sales Actual]] - Table1[[#This Row],[Net Sales Target]]</f>
        <v>-47640945</v>
      </c>
      <c r="Q795" s="7" t="str">
        <f>IF(Table1[[#This Row],[Profit]] &gt; 0, "Profit", "Loss")</f>
        <v>Loss</v>
      </c>
      <c r="R795" s="9">
        <f>Table1[[#This Row],[Salary Cost]]/Table1[[#This Row],[Net Sales Actual]]</f>
        <v>0.17227365149063939</v>
      </c>
      <c r="S795" s="9" t="str">
        <f>IF(Table1[[#This Row],[Salary Ratio]] &lt; 0.15, "Efficient",
 IF(Table1[[#This Row],[Salary Ratio]] &lt;= 0.25, "Needs Attention",
 "Too High"))</f>
        <v>Needs Attention</v>
      </c>
      <c r="T795" s="9">
        <f>Table1[[#This Row],[Profit (EBIT)]]/Table1[[#This Row],[Net Sales Actual]]</f>
        <v>-5.6823281070253759E-3</v>
      </c>
      <c r="U795" s="7" t="str">
        <f>IF(Table1[[#This Row],[Profit Ratio]] &gt; 0.15, "Healthy",
 IF(Table1[[#This Row],[Profit Ratio]] &gt;= 0.05, "Moderate",
 "Low"))</f>
        <v>Low</v>
      </c>
      <c r="V795" s="7">
        <f ca="1">DATEDIF(Table1[[#This Row],[Store Open Date]], TODAY(), "d")</f>
        <v>772</v>
      </c>
      <c r="W795" s="7">
        <f ca="1">INT(Table1[[#This Row],[Store Age (Days)]] / 30)</f>
        <v>25</v>
      </c>
      <c r="X795" s="7" t="str">
        <f ca="1">IF(Table1[[#This Row],[Store Age (Months)]] &lt; 12, "&lt;12",
 IF(Table1[[#This Row],[Store Age (Months)]] &lt; 24, "12–24",
 "&gt;24"))</f>
        <v>&gt;24</v>
      </c>
    </row>
    <row r="796" spans="1:24" x14ac:dyDescent="0.2">
      <c r="A796" s="4">
        <v>2</v>
      </c>
      <c r="B796" s="4" t="str">
        <f t="shared" si="12"/>
        <v>February</v>
      </c>
      <c r="C796" s="1" t="s">
        <v>362</v>
      </c>
      <c r="D796" s="1" t="s">
        <v>1282</v>
      </c>
      <c r="E796" s="1" t="s">
        <v>803</v>
      </c>
      <c r="F796" s="1" t="s">
        <v>910</v>
      </c>
      <c r="G796" s="1" t="s">
        <v>926</v>
      </c>
      <c r="H796" s="6">
        <v>45154</v>
      </c>
      <c r="I796" s="7">
        <v>176709713</v>
      </c>
      <c r="J796" s="7">
        <v>153203157</v>
      </c>
      <c r="K796" s="7">
        <v>15856867</v>
      </c>
      <c r="L796" s="7">
        <v>-4561030</v>
      </c>
      <c r="M796" s="7">
        <f>Table1[[#This Row],[Profit (EBIT)]] * (1 - 11%)</f>
        <v>-4059316.7</v>
      </c>
      <c r="N796" s="9">
        <f>Table1[[#This Row],[Net Sales Actual]]/Table1[[#This Row],[Net Sales Target]]*100%</f>
        <v>0.86697643496257615</v>
      </c>
      <c r="O796" s="9" t="str">
        <f>IF(Table1[[#This Row],[% Achievement]]&gt;=100%, "Achieved",
 IF(Table1[[#This Row],[% Achievement]]&gt;=50%, "Almost Achieve",
 IF(Table1[[#This Row],[% Achievement]]&gt;=0, "Needs Improvement",
 "Bad")))</f>
        <v>Almost Achieve</v>
      </c>
      <c r="P796" s="7">
        <f>Table1[[#This Row],[Net Sales Actual]] - Table1[[#This Row],[Net Sales Target]]</f>
        <v>-23506556</v>
      </c>
      <c r="Q796" s="7" t="str">
        <f>IF(Table1[[#This Row],[Profit]] &gt; 0, "Profit", "Loss")</f>
        <v>Loss</v>
      </c>
      <c r="R796" s="9">
        <f>Table1[[#This Row],[Salary Cost]]/Table1[[#This Row],[Net Sales Actual]]</f>
        <v>0.1035022209104999</v>
      </c>
      <c r="S796" s="9" t="str">
        <f>IF(Table1[[#This Row],[Salary Ratio]] &lt; 0.15, "Efficient",
 IF(Table1[[#This Row],[Salary Ratio]] &lt;= 0.25, "Needs Attention",
 "Too High"))</f>
        <v>Efficient</v>
      </c>
      <c r="T796" s="9">
        <f>Table1[[#This Row],[Profit (EBIT)]]/Table1[[#This Row],[Net Sales Actual]]</f>
        <v>-2.9771122797423815E-2</v>
      </c>
      <c r="U796" s="7" t="str">
        <f>IF(Table1[[#This Row],[Profit Ratio]] &gt; 0.15, "Healthy",
 IF(Table1[[#This Row],[Profit Ratio]] &gt;= 0.05, "Moderate",
 "Low"))</f>
        <v>Low</v>
      </c>
      <c r="V796" s="7">
        <f ca="1">DATEDIF(Table1[[#This Row],[Store Open Date]], TODAY(), "d")</f>
        <v>778</v>
      </c>
      <c r="W796" s="7">
        <f ca="1">INT(Table1[[#This Row],[Store Age (Days)]] / 30)</f>
        <v>25</v>
      </c>
      <c r="X796" s="7" t="str">
        <f ca="1">IF(Table1[[#This Row],[Store Age (Months)]] &lt; 12, "&lt;12",
 IF(Table1[[#This Row],[Store Age (Months)]] &lt; 24, "12–24",
 "&gt;24"))</f>
        <v>&gt;24</v>
      </c>
    </row>
    <row r="797" spans="1:24" x14ac:dyDescent="0.2">
      <c r="A797" s="4">
        <v>2</v>
      </c>
      <c r="B797" s="4" t="str">
        <f t="shared" si="12"/>
        <v>February</v>
      </c>
      <c r="C797" s="1" t="s">
        <v>363</v>
      </c>
      <c r="D797" s="1" t="s">
        <v>1283</v>
      </c>
      <c r="E797" s="1" t="s">
        <v>804</v>
      </c>
      <c r="F797" s="1" t="s">
        <v>910</v>
      </c>
      <c r="G797" s="1" t="s">
        <v>926</v>
      </c>
      <c r="H797" s="6">
        <v>45164</v>
      </c>
      <c r="I797" s="7">
        <v>197646847</v>
      </c>
      <c r="J797" s="7">
        <v>138323887</v>
      </c>
      <c r="K797" s="7">
        <v>15843867</v>
      </c>
      <c r="L797" s="7">
        <v>1251215</v>
      </c>
      <c r="M797" s="7">
        <f>Table1[[#This Row],[Profit (EBIT)]] * (1 - 11%)</f>
        <v>1113581.3500000001</v>
      </c>
      <c r="N797" s="9">
        <f>Table1[[#This Row],[Net Sales Actual]]/Table1[[#This Row],[Net Sales Target]]*100%</f>
        <v>0.69985374975397407</v>
      </c>
      <c r="O797" s="9" t="str">
        <f>IF(Table1[[#This Row],[% Achievement]]&gt;=100%, "Achieved",
 IF(Table1[[#This Row],[% Achievement]]&gt;=50%, "Almost Achieve",
 IF(Table1[[#This Row],[% Achievement]]&gt;=0, "Needs Improvement",
 "Bad")))</f>
        <v>Almost Achieve</v>
      </c>
      <c r="P797" s="7">
        <f>Table1[[#This Row],[Net Sales Actual]] - Table1[[#This Row],[Net Sales Target]]</f>
        <v>-59322960</v>
      </c>
      <c r="Q797" s="7" t="str">
        <f>IF(Table1[[#This Row],[Profit]] &gt; 0, "Profit", "Loss")</f>
        <v>Profit</v>
      </c>
      <c r="R797" s="9">
        <f>Table1[[#This Row],[Salary Cost]]/Table1[[#This Row],[Net Sales Actual]]</f>
        <v>0.11454180000016917</v>
      </c>
      <c r="S797" s="9" t="str">
        <f>IF(Table1[[#This Row],[Salary Ratio]] &lt; 0.15, "Efficient",
 IF(Table1[[#This Row],[Salary Ratio]] &lt;= 0.25, "Needs Attention",
 "Too High"))</f>
        <v>Efficient</v>
      </c>
      <c r="T797" s="9">
        <f>Table1[[#This Row],[Profit (EBIT)]]/Table1[[#This Row],[Net Sales Actual]]</f>
        <v>9.0455454017135881E-3</v>
      </c>
      <c r="U797" s="7" t="str">
        <f>IF(Table1[[#This Row],[Profit Ratio]] &gt; 0.15, "Healthy",
 IF(Table1[[#This Row],[Profit Ratio]] &gt;= 0.05, "Moderate",
 "Low"))</f>
        <v>Low</v>
      </c>
      <c r="V797" s="7">
        <f ca="1">DATEDIF(Table1[[#This Row],[Store Open Date]], TODAY(), "d")</f>
        <v>768</v>
      </c>
      <c r="W797" s="7">
        <f ca="1">INT(Table1[[#This Row],[Store Age (Days)]] / 30)</f>
        <v>25</v>
      </c>
      <c r="X797" s="7" t="str">
        <f ca="1">IF(Table1[[#This Row],[Store Age (Months)]] &lt; 12, "&lt;12",
 IF(Table1[[#This Row],[Store Age (Months)]] &lt; 24, "12–24",
 "&gt;24"))</f>
        <v>&gt;24</v>
      </c>
    </row>
    <row r="798" spans="1:24" x14ac:dyDescent="0.2">
      <c r="A798" s="4">
        <v>2</v>
      </c>
      <c r="B798" s="4" t="str">
        <f t="shared" si="12"/>
        <v>February</v>
      </c>
      <c r="C798" s="1" t="s">
        <v>364</v>
      </c>
      <c r="D798" s="1" t="s">
        <v>1284</v>
      </c>
      <c r="E798" s="1" t="s">
        <v>805</v>
      </c>
      <c r="F798" s="1" t="s">
        <v>910</v>
      </c>
      <c r="G798" s="1" t="s">
        <v>926</v>
      </c>
      <c r="H798" s="6">
        <v>45345</v>
      </c>
      <c r="I798" s="7">
        <v>197347743</v>
      </c>
      <c r="J798" s="7">
        <v>189288139</v>
      </c>
      <c r="K798" s="7">
        <v>22468643</v>
      </c>
      <c r="L798" s="7">
        <v>17219092</v>
      </c>
      <c r="M798" s="7">
        <f>Table1[[#This Row],[Profit (EBIT)]] * (1 - 11%)</f>
        <v>15324991.880000001</v>
      </c>
      <c r="N798" s="9">
        <f>Table1[[#This Row],[Net Sales Actual]]/Table1[[#This Row],[Net Sales Target]]*100%</f>
        <v>0.95916039435019029</v>
      </c>
      <c r="O798" s="9" t="str">
        <f>IF(Table1[[#This Row],[% Achievement]]&gt;=100%, "Achieved",
 IF(Table1[[#This Row],[% Achievement]]&gt;=50%, "Almost Achieve",
 IF(Table1[[#This Row],[% Achievement]]&gt;=0, "Needs Improvement",
 "Bad")))</f>
        <v>Almost Achieve</v>
      </c>
      <c r="P798" s="7">
        <f>Table1[[#This Row],[Net Sales Actual]] - Table1[[#This Row],[Net Sales Target]]</f>
        <v>-8059604</v>
      </c>
      <c r="Q798" s="7" t="str">
        <f>IF(Table1[[#This Row],[Profit]] &gt; 0, "Profit", "Loss")</f>
        <v>Profit</v>
      </c>
      <c r="R798" s="9">
        <f>Table1[[#This Row],[Salary Cost]]/Table1[[#This Row],[Net Sales Actual]]</f>
        <v>0.11870074437152134</v>
      </c>
      <c r="S798" s="9" t="str">
        <f>IF(Table1[[#This Row],[Salary Ratio]] &lt; 0.15, "Efficient",
 IF(Table1[[#This Row],[Salary Ratio]] &lt;= 0.25, "Needs Attention",
 "Too High"))</f>
        <v>Efficient</v>
      </c>
      <c r="T798" s="9">
        <f>Table1[[#This Row],[Profit (EBIT)]]/Table1[[#This Row],[Net Sales Actual]]</f>
        <v>9.0967622646445909E-2</v>
      </c>
      <c r="U798" s="7" t="str">
        <f>IF(Table1[[#This Row],[Profit Ratio]] &gt; 0.15, "Healthy",
 IF(Table1[[#This Row],[Profit Ratio]] &gt;= 0.05, "Moderate",
 "Low"))</f>
        <v>Moderate</v>
      </c>
      <c r="V798" s="7">
        <f ca="1">DATEDIF(Table1[[#This Row],[Store Open Date]], TODAY(), "d")</f>
        <v>587</v>
      </c>
      <c r="W798" s="7">
        <f ca="1">INT(Table1[[#This Row],[Store Age (Days)]] / 30)</f>
        <v>19</v>
      </c>
      <c r="X798" s="7" t="str">
        <f ca="1">IF(Table1[[#This Row],[Store Age (Months)]] &lt; 12, "&lt;12",
 IF(Table1[[#This Row],[Store Age (Months)]] &lt; 24, "12–24",
 "&gt;24"))</f>
        <v>12–24</v>
      </c>
    </row>
    <row r="799" spans="1:24" x14ac:dyDescent="0.2">
      <c r="A799" s="4">
        <v>2</v>
      </c>
      <c r="B799" s="4" t="str">
        <f t="shared" si="12"/>
        <v>February</v>
      </c>
      <c r="C799" s="1" t="s">
        <v>365</v>
      </c>
      <c r="D799" s="1" t="s">
        <v>1285</v>
      </c>
      <c r="E799" s="1" t="s">
        <v>806</v>
      </c>
      <c r="F799" s="1" t="s">
        <v>910</v>
      </c>
      <c r="G799" s="1" t="s">
        <v>926</v>
      </c>
      <c r="H799" s="6">
        <v>45444</v>
      </c>
      <c r="I799" s="7">
        <v>117730187</v>
      </c>
      <c r="J799" s="7">
        <v>104003030</v>
      </c>
      <c r="K799" s="7">
        <v>11434778</v>
      </c>
      <c r="L799" s="7">
        <v>12654947</v>
      </c>
      <c r="M799" s="7">
        <f>Table1[[#This Row],[Profit (EBIT)]] * (1 - 11%)</f>
        <v>11262902.83</v>
      </c>
      <c r="N799" s="9">
        <f>Table1[[#This Row],[Net Sales Actual]]/Table1[[#This Row],[Net Sales Target]]*100%</f>
        <v>0.88340155273855125</v>
      </c>
      <c r="O799" s="9" t="str">
        <f>IF(Table1[[#This Row],[% Achievement]]&gt;=100%, "Achieved",
 IF(Table1[[#This Row],[% Achievement]]&gt;=50%, "Almost Achieve",
 IF(Table1[[#This Row],[% Achievement]]&gt;=0, "Needs Improvement",
 "Bad")))</f>
        <v>Almost Achieve</v>
      </c>
      <c r="P799" s="7">
        <f>Table1[[#This Row],[Net Sales Actual]] - Table1[[#This Row],[Net Sales Target]]</f>
        <v>-13727157</v>
      </c>
      <c r="Q799" s="7" t="str">
        <f>IF(Table1[[#This Row],[Profit]] &gt; 0, "Profit", "Loss")</f>
        <v>Profit</v>
      </c>
      <c r="R799" s="9">
        <f>Table1[[#This Row],[Salary Cost]]/Table1[[#This Row],[Net Sales Actual]]</f>
        <v>0.10994658521006552</v>
      </c>
      <c r="S799" s="9" t="str">
        <f>IF(Table1[[#This Row],[Salary Ratio]] &lt; 0.15, "Efficient",
 IF(Table1[[#This Row],[Salary Ratio]] &lt;= 0.25, "Needs Attention",
 "Too High"))</f>
        <v>Efficient</v>
      </c>
      <c r="T799" s="9">
        <f>Table1[[#This Row],[Profit (EBIT)]]/Table1[[#This Row],[Net Sales Actual]]</f>
        <v>0.12167863763199976</v>
      </c>
      <c r="U799" s="7" t="str">
        <f>IF(Table1[[#This Row],[Profit Ratio]] &gt; 0.15, "Healthy",
 IF(Table1[[#This Row],[Profit Ratio]] &gt;= 0.05, "Moderate",
 "Low"))</f>
        <v>Moderate</v>
      </c>
      <c r="V799" s="7">
        <f ca="1">DATEDIF(Table1[[#This Row],[Store Open Date]], TODAY(), "d")</f>
        <v>488</v>
      </c>
      <c r="W799" s="7">
        <f ca="1">INT(Table1[[#This Row],[Store Age (Days)]] / 30)</f>
        <v>16</v>
      </c>
      <c r="X799" s="7" t="str">
        <f ca="1">IF(Table1[[#This Row],[Store Age (Months)]] &lt; 12, "&lt;12",
 IF(Table1[[#This Row],[Store Age (Months)]] &lt; 24, "12–24",
 "&gt;24"))</f>
        <v>12–24</v>
      </c>
    </row>
    <row r="800" spans="1:24" x14ac:dyDescent="0.2">
      <c r="A800" s="4">
        <v>2</v>
      </c>
      <c r="B800" s="4" t="str">
        <f t="shared" si="12"/>
        <v>February</v>
      </c>
      <c r="C800" s="1" t="s">
        <v>366</v>
      </c>
      <c r="D800" s="1" t="s">
        <v>1286</v>
      </c>
      <c r="E800" s="1" t="s">
        <v>807</v>
      </c>
      <c r="F800" s="1" t="s">
        <v>910</v>
      </c>
      <c r="G800" s="1" t="s">
        <v>926</v>
      </c>
      <c r="H800" s="6">
        <v>45370</v>
      </c>
      <c r="I800" s="7">
        <v>120818767</v>
      </c>
      <c r="J800" s="7">
        <v>100830905</v>
      </c>
      <c r="K800" s="7">
        <v>9712094</v>
      </c>
      <c r="L800" s="7">
        <v>394464</v>
      </c>
      <c r="M800" s="7">
        <f>Table1[[#This Row],[Profit (EBIT)]] * (1 - 11%)</f>
        <v>351072.96</v>
      </c>
      <c r="N800" s="9">
        <f>Table1[[#This Row],[Net Sales Actual]]/Table1[[#This Row],[Net Sales Target]]*100%</f>
        <v>0.83456326780755841</v>
      </c>
      <c r="O800" s="9" t="str">
        <f>IF(Table1[[#This Row],[% Achievement]]&gt;=100%, "Achieved",
 IF(Table1[[#This Row],[% Achievement]]&gt;=50%, "Almost Achieve",
 IF(Table1[[#This Row],[% Achievement]]&gt;=0, "Needs Improvement",
 "Bad")))</f>
        <v>Almost Achieve</v>
      </c>
      <c r="P800" s="7">
        <f>Table1[[#This Row],[Net Sales Actual]] - Table1[[#This Row],[Net Sales Target]]</f>
        <v>-19987862</v>
      </c>
      <c r="Q800" s="7" t="str">
        <f>IF(Table1[[#This Row],[Profit]] &gt; 0, "Profit", "Loss")</f>
        <v>Profit</v>
      </c>
      <c r="R800" s="9">
        <f>Table1[[#This Row],[Salary Cost]]/Table1[[#This Row],[Net Sales Actual]]</f>
        <v>9.6320607258260749E-2</v>
      </c>
      <c r="S800" s="9" t="str">
        <f>IF(Table1[[#This Row],[Salary Ratio]] &lt; 0.15, "Efficient",
 IF(Table1[[#This Row],[Salary Ratio]] &lt;= 0.25, "Needs Attention",
 "Too High"))</f>
        <v>Efficient</v>
      </c>
      <c r="T800" s="9">
        <f>Table1[[#This Row],[Profit (EBIT)]]/Table1[[#This Row],[Net Sales Actual]]</f>
        <v>3.9121338839515525E-3</v>
      </c>
      <c r="U800" s="7" t="str">
        <f>IF(Table1[[#This Row],[Profit Ratio]] &gt; 0.15, "Healthy",
 IF(Table1[[#This Row],[Profit Ratio]] &gt;= 0.05, "Moderate",
 "Low"))</f>
        <v>Low</v>
      </c>
      <c r="V800" s="7">
        <f ca="1">DATEDIF(Table1[[#This Row],[Store Open Date]], TODAY(), "d")</f>
        <v>562</v>
      </c>
      <c r="W800" s="7">
        <f ca="1">INT(Table1[[#This Row],[Store Age (Days)]] / 30)</f>
        <v>18</v>
      </c>
      <c r="X800" s="7" t="str">
        <f ca="1">IF(Table1[[#This Row],[Store Age (Months)]] &lt; 12, "&lt;12",
 IF(Table1[[#This Row],[Store Age (Months)]] &lt; 24, "12–24",
 "&gt;24"))</f>
        <v>12–24</v>
      </c>
    </row>
    <row r="801" spans="1:24" x14ac:dyDescent="0.2">
      <c r="A801" s="4">
        <v>2</v>
      </c>
      <c r="B801" s="4" t="str">
        <f t="shared" si="12"/>
        <v>February</v>
      </c>
      <c r="C801" s="1" t="s">
        <v>367</v>
      </c>
      <c r="D801" s="1" t="s">
        <v>1287</v>
      </c>
      <c r="E801" s="1" t="s">
        <v>808</v>
      </c>
      <c r="F801" s="1" t="s">
        <v>910</v>
      </c>
      <c r="G801" s="1" t="s">
        <v>926</v>
      </c>
      <c r="H801" s="6">
        <v>45217</v>
      </c>
      <c r="I801" s="7">
        <v>209715073</v>
      </c>
      <c r="J801" s="7">
        <v>165406780</v>
      </c>
      <c r="K801" s="7">
        <v>17347945</v>
      </c>
      <c r="L801" s="7">
        <v>13184049</v>
      </c>
      <c r="M801" s="7">
        <f>Table1[[#This Row],[Profit (EBIT)]] * (1 - 11%)</f>
        <v>11733803.609999999</v>
      </c>
      <c r="N801" s="9">
        <f>Table1[[#This Row],[Net Sales Actual]]/Table1[[#This Row],[Net Sales Target]]*100%</f>
        <v>0.78872146686375755</v>
      </c>
      <c r="O801" s="9" t="str">
        <f>IF(Table1[[#This Row],[% Achievement]]&gt;=100%, "Achieved",
 IF(Table1[[#This Row],[% Achievement]]&gt;=50%, "Almost Achieve",
 IF(Table1[[#This Row],[% Achievement]]&gt;=0, "Needs Improvement",
 "Bad")))</f>
        <v>Almost Achieve</v>
      </c>
      <c r="P801" s="7">
        <f>Table1[[#This Row],[Net Sales Actual]] - Table1[[#This Row],[Net Sales Target]]</f>
        <v>-44308293</v>
      </c>
      <c r="Q801" s="7" t="str">
        <f>IF(Table1[[#This Row],[Profit]] &gt; 0, "Profit", "Loss")</f>
        <v>Profit</v>
      </c>
      <c r="R801" s="9">
        <f>Table1[[#This Row],[Salary Cost]]/Table1[[#This Row],[Net Sales Actual]]</f>
        <v>0.1048804952251655</v>
      </c>
      <c r="S801" s="9" t="str">
        <f>IF(Table1[[#This Row],[Salary Ratio]] &lt; 0.15, "Efficient",
 IF(Table1[[#This Row],[Salary Ratio]] &lt;= 0.25, "Needs Attention",
 "Too High"))</f>
        <v>Efficient</v>
      </c>
      <c r="T801" s="9">
        <f>Table1[[#This Row],[Profit (EBIT)]]/Table1[[#This Row],[Net Sales Actual]]</f>
        <v>7.9706823384144226E-2</v>
      </c>
      <c r="U801" s="7" t="str">
        <f>IF(Table1[[#This Row],[Profit Ratio]] &gt; 0.15, "Healthy",
 IF(Table1[[#This Row],[Profit Ratio]] &gt;= 0.05, "Moderate",
 "Low"))</f>
        <v>Moderate</v>
      </c>
      <c r="V801" s="7">
        <f ca="1">DATEDIF(Table1[[#This Row],[Store Open Date]], TODAY(), "d")</f>
        <v>715</v>
      </c>
      <c r="W801" s="7">
        <f ca="1">INT(Table1[[#This Row],[Store Age (Days)]] / 30)</f>
        <v>23</v>
      </c>
      <c r="X801" s="7" t="str">
        <f ca="1">IF(Table1[[#This Row],[Store Age (Months)]] &lt; 12, "&lt;12",
 IF(Table1[[#This Row],[Store Age (Months)]] &lt; 24, "12–24",
 "&gt;24"))</f>
        <v>12–24</v>
      </c>
    </row>
    <row r="802" spans="1:24" x14ac:dyDescent="0.2">
      <c r="A802" s="4">
        <v>2</v>
      </c>
      <c r="B802" s="4" t="str">
        <f t="shared" si="12"/>
        <v>February</v>
      </c>
      <c r="C802" s="1" t="s">
        <v>368</v>
      </c>
      <c r="D802" s="1" t="s">
        <v>1288</v>
      </c>
      <c r="E802" s="1" t="s">
        <v>809</v>
      </c>
      <c r="F802" s="1" t="s">
        <v>910</v>
      </c>
      <c r="G802" s="1" t="s">
        <v>926</v>
      </c>
      <c r="H802" s="6">
        <v>45259</v>
      </c>
      <c r="I802" s="7">
        <v>130726144</v>
      </c>
      <c r="J802" s="7">
        <v>92494047</v>
      </c>
      <c r="K802" s="7">
        <v>9044207</v>
      </c>
      <c r="L802" s="7">
        <v>7531287</v>
      </c>
      <c r="M802" s="7">
        <f>Table1[[#This Row],[Profit (EBIT)]] * (1 - 11%)</f>
        <v>6702845.4299999997</v>
      </c>
      <c r="N802" s="9">
        <f>Table1[[#This Row],[Net Sales Actual]]/Table1[[#This Row],[Net Sales Target]]*100%</f>
        <v>0.70754054368803232</v>
      </c>
      <c r="O802" s="9" t="str">
        <f>IF(Table1[[#This Row],[% Achievement]]&gt;=100%, "Achieved",
 IF(Table1[[#This Row],[% Achievement]]&gt;=50%, "Almost Achieve",
 IF(Table1[[#This Row],[% Achievement]]&gt;=0, "Needs Improvement",
 "Bad")))</f>
        <v>Almost Achieve</v>
      </c>
      <c r="P802" s="7">
        <f>Table1[[#This Row],[Net Sales Actual]] - Table1[[#This Row],[Net Sales Target]]</f>
        <v>-38232097</v>
      </c>
      <c r="Q802" s="7" t="str">
        <f>IF(Table1[[#This Row],[Profit]] &gt; 0, "Profit", "Loss")</f>
        <v>Profit</v>
      </c>
      <c r="R802" s="9">
        <f>Table1[[#This Row],[Salary Cost]]/Table1[[#This Row],[Net Sales Actual]]</f>
        <v>9.7781503711260473E-2</v>
      </c>
      <c r="S802" s="9" t="str">
        <f>IF(Table1[[#This Row],[Salary Ratio]] &lt; 0.15, "Efficient",
 IF(Table1[[#This Row],[Salary Ratio]] &lt;= 0.25, "Needs Attention",
 "Too High"))</f>
        <v>Efficient</v>
      </c>
      <c r="T802" s="9">
        <f>Table1[[#This Row],[Profit (EBIT)]]/Table1[[#This Row],[Net Sales Actual]]</f>
        <v>8.1424559139465488E-2</v>
      </c>
      <c r="U802" s="7" t="str">
        <f>IF(Table1[[#This Row],[Profit Ratio]] &gt; 0.15, "Healthy",
 IF(Table1[[#This Row],[Profit Ratio]] &gt;= 0.05, "Moderate",
 "Low"))</f>
        <v>Moderate</v>
      </c>
      <c r="V802" s="7">
        <f ca="1">DATEDIF(Table1[[#This Row],[Store Open Date]], TODAY(), "d")</f>
        <v>673</v>
      </c>
      <c r="W802" s="7">
        <f ca="1">INT(Table1[[#This Row],[Store Age (Days)]] / 30)</f>
        <v>22</v>
      </c>
      <c r="X802" s="7" t="str">
        <f ca="1">IF(Table1[[#This Row],[Store Age (Months)]] &lt; 12, "&lt;12",
 IF(Table1[[#This Row],[Store Age (Months)]] &lt; 24, "12–24",
 "&gt;24"))</f>
        <v>12–24</v>
      </c>
    </row>
    <row r="803" spans="1:24" x14ac:dyDescent="0.2">
      <c r="A803" s="4">
        <v>2</v>
      </c>
      <c r="B803" s="4" t="str">
        <f t="shared" si="12"/>
        <v>February</v>
      </c>
      <c r="C803" s="1" t="s">
        <v>369</v>
      </c>
      <c r="D803" s="1" t="s">
        <v>1289</v>
      </c>
      <c r="E803" s="1" t="s">
        <v>810</v>
      </c>
      <c r="F803" s="1" t="s">
        <v>910</v>
      </c>
      <c r="G803" s="1" t="s">
        <v>926</v>
      </c>
      <c r="H803" s="6">
        <v>45189</v>
      </c>
      <c r="I803" s="7">
        <v>186428372</v>
      </c>
      <c r="J803" s="7">
        <v>195713395</v>
      </c>
      <c r="K803" s="7">
        <v>34902823</v>
      </c>
      <c r="L803" s="7">
        <v>15834107</v>
      </c>
      <c r="M803" s="7">
        <f>Table1[[#This Row],[Profit (EBIT)]] * (1 - 11%)</f>
        <v>14092355.23</v>
      </c>
      <c r="N803" s="9">
        <f>Table1[[#This Row],[Net Sales Actual]]/Table1[[#This Row],[Net Sales Target]]*100%</f>
        <v>1.0498047743505479</v>
      </c>
      <c r="O803" s="9" t="str">
        <f>IF(Table1[[#This Row],[% Achievement]]&gt;=100%, "Achieved",
 IF(Table1[[#This Row],[% Achievement]]&gt;=50%, "Almost Achieve",
 IF(Table1[[#This Row],[% Achievement]]&gt;=0, "Needs Improvement",
 "Bad")))</f>
        <v>Achieved</v>
      </c>
      <c r="P803" s="7">
        <f>Table1[[#This Row],[Net Sales Actual]] - Table1[[#This Row],[Net Sales Target]]</f>
        <v>9285023</v>
      </c>
      <c r="Q803" s="7" t="str">
        <f>IF(Table1[[#This Row],[Profit]] &gt; 0, "Profit", "Loss")</f>
        <v>Profit</v>
      </c>
      <c r="R803" s="9">
        <f>Table1[[#This Row],[Salary Cost]]/Table1[[#This Row],[Net Sales Actual]]</f>
        <v>0.17833640359669811</v>
      </c>
      <c r="S803" s="9" t="str">
        <f>IF(Table1[[#This Row],[Salary Ratio]] &lt; 0.15, "Efficient",
 IF(Table1[[#This Row],[Salary Ratio]] &lt;= 0.25, "Needs Attention",
 "Too High"))</f>
        <v>Needs Attention</v>
      </c>
      <c r="T803" s="9">
        <f>Table1[[#This Row],[Profit (EBIT)]]/Table1[[#This Row],[Net Sales Actual]]</f>
        <v>8.0904564554715327E-2</v>
      </c>
      <c r="U803" s="7" t="str">
        <f>IF(Table1[[#This Row],[Profit Ratio]] &gt; 0.15, "Healthy",
 IF(Table1[[#This Row],[Profit Ratio]] &gt;= 0.05, "Moderate",
 "Low"))</f>
        <v>Moderate</v>
      </c>
      <c r="V803" s="7">
        <f ca="1">DATEDIF(Table1[[#This Row],[Store Open Date]], TODAY(), "d")</f>
        <v>743</v>
      </c>
      <c r="W803" s="7">
        <f ca="1">INT(Table1[[#This Row],[Store Age (Days)]] / 30)</f>
        <v>24</v>
      </c>
      <c r="X803" s="7" t="str">
        <f ca="1">IF(Table1[[#This Row],[Store Age (Months)]] &lt; 12, "&lt;12",
 IF(Table1[[#This Row],[Store Age (Months)]] &lt; 24, "12–24",
 "&gt;24"))</f>
        <v>&gt;24</v>
      </c>
    </row>
    <row r="804" spans="1:24" x14ac:dyDescent="0.2">
      <c r="A804" s="4">
        <v>2</v>
      </c>
      <c r="B804" s="4" t="str">
        <f t="shared" si="12"/>
        <v>February</v>
      </c>
      <c r="C804" s="1" t="s">
        <v>370</v>
      </c>
      <c r="D804" s="1" t="s">
        <v>1290</v>
      </c>
      <c r="E804" s="1" t="s">
        <v>811</v>
      </c>
      <c r="F804" s="1" t="s">
        <v>910</v>
      </c>
      <c r="G804" s="1" t="s">
        <v>926</v>
      </c>
      <c r="H804" s="6">
        <v>45456</v>
      </c>
      <c r="I804" s="7">
        <v>353144454</v>
      </c>
      <c r="J804" s="7">
        <v>260243985</v>
      </c>
      <c r="K804" s="7">
        <v>24787535</v>
      </c>
      <c r="L804" s="7">
        <v>13209404</v>
      </c>
      <c r="M804" s="7">
        <f>Table1[[#This Row],[Profit (EBIT)]] * (1 - 11%)</f>
        <v>11756369.560000001</v>
      </c>
      <c r="N804" s="9">
        <f>Table1[[#This Row],[Net Sales Actual]]/Table1[[#This Row],[Net Sales Target]]*100%</f>
        <v>0.73693351842926014</v>
      </c>
      <c r="O804" s="9" t="str">
        <f>IF(Table1[[#This Row],[% Achievement]]&gt;=100%, "Achieved",
 IF(Table1[[#This Row],[% Achievement]]&gt;=50%, "Almost Achieve",
 IF(Table1[[#This Row],[% Achievement]]&gt;=0, "Needs Improvement",
 "Bad")))</f>
        <v>Almost Achieve</v>
      </c>
      <c r="P804" s="7">
        <f>Table1[[#This Row],[Net Sales Actual]] - Table1[[#This Row],[Net Sales Target]]</f>
        <v>-92900469</v>
      </c>
      <c r="Q804" s="7" t="str">
        <f>IF(Table1[[#This Row],[Profit]] &gt; 0, "Profit", "Loss")</f>
        <v>Profit</v>
      </c>
      <c r="R804" s="9">
        <f>Table1[[#This Row],[Salary Cost]]/Table1[[#This Row],[Net Sales Actual]]</f>
        <v>9.5247292651163482E-2</v>
      </c>
      <c r="S804" s="9" t="str">
        <f>IF(Table1[[#This Row],[Salary Ratio]] &lt; 0.15, "Efficient",
 IF(Table1[[#This Row],[Salary Ratio]] &lt;= 0.25, "Needs Attention",
 "Too High"))</f>
        <v>Efficient</v>
      </c>
      <c r="T804" s="9">
        <f>Table1[[#This Row],[Profit (EBIT)]]/Table1[[#This Row],[Net Sales Actual]]</f>
        <v>5.0757768714616014E-2</v>
      </c>
      <c r="U804" s="7" t="str">
        <f>IF(Table1[[#This Row],[Profit Ratio]] &gt; 0.15, "Healthy",
 IF(Table1[[#This Row],[Profit Ratio]] &gt;= 0.05, "Moderate",
 "Low"))</f>
        <v>Moderate</v>
      </c>
      <c r="V804" s="7">
        <f ca="1">DATEDIF(Table1[[#This Row],[Store Open Date]], TODAY(), "d")</f>
        <v>476</v>
      </c>
      <c r="W804" s="7">
        <f ca="1">INT(Table1[[#This Row],[Store Age (Days)]] / 30)</f>
        <v>15</v>
      </c>
      <c r="X804" s="7" t="str">
        <f ca="1">IF(Table1[[#This Row],[Store Age (Months)]] &lt; 12, "&lt;12",
 IF(Table1[[#This Row],[Store Age (Months)]] &lt; 24, "12–24",
 "&gt;24"))</f>
        <v>12–24</v>
      </c>
    </row>
    <row r="805" spans="1:24" x14ac:dyDescent="0.2">
      <c r="A805" s="4">
        <v>2</v>
      </c>
      <c r="B805" s="4" t="str">
        <f t="shared" si="12"/>
        <v>February</v>
      </c>
      <c r="C805" s="1" t="s">
        <v>371</v>
      </c>
      <c r="D805" s="1" t="s">
        <v>1291</v>
      </c>
      <c r="E805" s="1" t="s">
        <v>812</v>
      </c>
      <c r="F805" s="1" t="s">
        <v>910</v>
      </c>
      <c r="G805" s="1" t="s">
        <v>926</v>
      </c>
      <c r="H805" s="6">
        <v>45286</v>
      </c>
      <c r="I805" s="7">
        <v>119487335</v>
      </c>
      <c r="J805" s="7">
        <v>109582056</v>
      </c>
      <c r="K805" s="7">
        <v>14815873</v>
      </c>
      <c r="L805" s="7">
        <v>-10114487</v>
      </c>
      <c r="M805" s="7">
        <f>Table1[[#This Row],[Profit (EBIT)]] * (1 - 11%)</f>
        <v>-9001893.4299999997</v>
      </c>
      <c r="N805" s="9">
        <f>Table1[[#This Row],[Net Sales Actual]]/Table1[[#This Row],[Net Sales Target]]*100%</f>
        <v>0.91710185016679802</v>
      </c>
      <c r="O805" s="9" t="str">
        <f>IF(Table1[[#This Row],[% Achievement]]&gt;=100%, "Achieved",
 IF(Table1[[#This Row],[% Achievement]]&gt;=50%, "Almost Achieve",
 IF(Table1[[#This Row],[% Achievement]]&gt;=0, "Needs Improvement",
 "Bad")))</f>
        <v>Almost Achieve</v>
      </c>
      <c r="P805" s="7">
        <f>Table1[[#This Row],[Net Sales Actual]] - Table1[[#This Row],[Net Sales Target]]</f>
        <v>-9905279</v>
      </c>
      <c r="Q805" s="7" t="str">
        <f>IF(Table1[[#This Row],[Profit]] &gt; 0, "Profit", "Loss")</f>
        <v>Loss</v>
      </c>
      <c r="R805" s="9">
        <f>Table1[[#This Row],[Salary Cost]]/Table1[[#This Row],[Net Sales Actual]]</f>
        <v>0.13520345885826418</v>
      </c>
      <c r="S805" s="9" t="str">
        <f>IF(Table1[[#This Row],[Salary Ratio]] &lt; 0.15, "Efficient",
 IF(Table1[[#This Row],[Salary Ratio]] &lt;= 0.25, "Needs Attention",
 "Too High"))</f>
        <v>Efficient</v>
      </c>
      <c r="T805" s="9">
        <f>Table1[[#This Row],[Profit (EBIT)]]/Table1[[#This Row],[Net Sales Actual]]</f>
        <v>-9.2300577021478772E-2</v>
      </c>
      <c r="U805" s="7" t="str">
        <f>IF(Table1[[#This Row],[Profit Ratio]] &gt; 0.15, "Healthy",
 IF(Table1[[#This Row],[Profit Ratio]] &gt;= 0.05, "Moderate",
 "Low"))</f>
        <v>Low</v>
      </c>
      <c r="V805" s="7">
        <f ca="1">DATEDIF(Table1[[#This Row],[Store Open Date]], TODAY(), "d")</f>
        <v>646</v>
      </c>
      <c r="W805" s="7">
        <f ca="1">INT(Table1[[#This Row],[Store Age (Days)]] / 30)</f>
        <v>21</v>
      </c>
      <c r="X805" s="7" t="str">
        <f ca="1">IF(Table1[[#This Row],[Store Age (Months)]] &lt; 12, "&lt;12",
 IF(Table1[[#This Row],[Store Age (Months)]] &lt; 24, "12–24",
 "&gt;24"))</f>
        <v>12–24</v>
      </c>
    </row>
    <row r="806" spans="1:24" x14ac:dyDescent="0.2">
      <c r="A806" s="4">
        <v>2</v>
      </c>
      <c r="B806" s="4" t="str">
        <f t="shared" si="12"/>
        <v>February</v>
      </c>
      <c r="C806" s="1" t="s">
        <v>372</v>
      </c>
      <c r="D806" s="1" t="s">
        <v>1292</v>
      </c>
      <c r="E806" s="1" t="s">
        <v>813</v>
      </c>
      <c r="F806" s="1" t="s">
        <v>910</v>
      </c>
      <c r="G806" s="1" t="s">
        <v>926</v>
      </c>
      <c r="H806" s="6">
        <v>45266</v>
      </c>
      <c r="I806" s="7">
        <v>107252227</v>
      </c>
      <c r="J806" s="7">
        <v>96683257</v>
      </c>
      <c r="K806" s="7">
        <v>14930237</v>
      </c>
      <c r="L806" s="7">
        <v>-1268426</v>
      </c>
      <c r="M806" s="7">
        <f>Table1[[#This Row],[Profit (EBIT)]] * (1 - 11%)</f>
        <v>-1128899.1400000001</v>
      </c>
      <c r="N806" s="9">
        <f>Table1[[#This Row],[Net Sales Actual]]/Table1[[#This Row],[Net Sales Target]]*100%</f>
        <v>0.90145687138039565</v>
      </c>
      <c r="O806" s="9" t="str">
        <f>IF(Table1[[#This Row],[% Achievement]]&gt;=100%, "Achieved",
 IF(Table1[[#This Row],[% Achievement]]&gt;=50%, "Almost Achieve",
 IF(Table1[[#This Row],[% Achievement]]&gt;=0, "Needs Improvement",
 "Bad")))</f>
        <v>Almost Achieve</v>
      </c>
      <c r="P806" s="7">
        <f>Table1[[#This Row],[Net Sales Actual]] - Table1[[#This Row],[Net Sales Target]]</f>
        <v>-10568970</v>
      </c>
      <c r="Q806" s="7" t="str">
        <f>IF(Table1[[#This Row],[Profit]] &gt; 0, "Profit", "Loss")</f>
        <v>Loss</v>
      </c>
      <c r="R806" s="9">
        <f>Table1[[#This Row],[Salary Cost]]/Table1[[#This Row],[Net Sales Actual]]</f>
        <v>0.15442422466177366</v>
      </c>
      <c r="S806" s="9" t="str">
        <f>IF(Table1[[#This Row],[Salary Ratio]] &lt; 0.15, "Efficient",
 IF(Table1[[#This Row],[Salary Ratio]] &lt;= 0.25, "Needs Attention",
 "Too High"))</f>
        <v>Needs Attention</v>
      </c>
      <c r="T806" s="9">
        <f>Table1[[#This Row],[Profit (EBIT)]]/Table1[[#This Row],[Net Sales Actual]]</f>
        <v>-1.3119396670718281E-2</v>
      </c>
      <c r="U806" s="7" t="str">
        <f>IF(Table1[[#This Row],[Profit Ratio]] &gt; 0.15, "Healthy",
 IF(Table1[[#This Row],[Profit Ratio]] &gt;= 0.05, "Moderate",
 "Low"))</f>
        <v>Low</v>
      </c>
      <c r="V806" s="7">
        <f ca="1">DATEDIF(Table1[[#This Row],[Store Open Date]], TODAY(), "d")</f>
        <v>666</v>
      </c>
      <c r="W806" s="7">
        <f ca="1">INT(Table1[[#This Row],[Store Age (Days)]] / 30)</f>
        <v>22</v>
      </c>
      <c r="X806" s="7" t="str">
        <f ca="1">IF(Table1[[#This Row],[Store Age (Months)]] &lt; 12, "&lt;12",
 IF(Table1[[#This Row],[Store Age (Months)]] &lt; 24, "12–24",
 "&gt;24"))</f>
        <v>12–24</v>
      </c>
    </row>
    <row r="807" spans="1:24" x14ac:dyDescent="0.2">
      <c r="A807" s="4">
        <v>2</v>
      </c>
      <c r="B807" s="4" t="str">
        <f t="shared" si="12"/>
        <v>February</v>
      </c>
      <c r="C807" s="1" t="s">
        <v>373</v>
      </c>
      <c r="D807" s="1" t="s">
        <v>1293</v>
      </c>
      <c r="E807" s="1" t="s">
        <v>814</v>
      </c>
      <c r="F807" s="1" t="s">
        <v>911</v>
      </c>
      <c r="G807" s="1" t="s">
        <v>926</v>
      </c>
      <c r="H807" s="6">
        <v>45235</v>
      </c>
      <c r="I807" s="7">
        <v>211244778</v>
      </c>
      <c r="J807" s="7">
        <v>250139074</v>
      </c>
      <c r="K807" s="7">
        <v>32176265</v>
      </c>
      <c r="L807" s="7">
        <v>21316243</v>
      </c>
      <c r="M807" s="7">
        <f>Table1[[#This Row],[Profit (EBIT)]] * (1 - 11%)</f>
        <v>18971456.27</v>
      </c>
      <c r="N807" s="9">
        <f>Table1[[#This Row],[Net Sales Actual]]/Table1[[#This Row],[Net Sales Target]]*100%</f>
        <v>1.184119561999303</v>
      </c>
      <c r="O807" s="9" t="str">
        <f>IF(Table1[[#This Row],[% Achievement]]&gt;=100%, "Achieved",
 IF(Table1[[#This Row],[% Achievement]]&gt;=50%, "Almost Achieve",
 IF(Table1[[#This Row],[% Achievement]]&gt;=0, "Needs Improvement",
 "Bad")))</f>
        <v>Achieved</v>
      </c>
      <c r="P807" s="7">
        <f>Table1[[#This Row],[Net Sales Actual]] - Table1[[#This Row],[Net Sales Target]]</f>
        <v>38894296</v>
      </c>
      <c r="Q807" s="7" t="str">
        <f>IF(Table1[[#This Row],[Profit]] &gt; 0, "Profit", "Loss")</f>
        <v>Profit</v>
      </c>
      <c r="R807" s="9">
        <f>Table1[[#This Row],[Salary Cost]]/Table1[[#This Row],[Net Sales Actual]]</f>
        <v>0.12863350169753968</v>
      </c>
      <c r="S807" s="9" t="str">
        <f>IF(Table1[[#This Row],[Salary Ratio]] &lt; 0.15, "Efficient",
 IF(Table1[[#This Row],[Salary Ratio]] &lt;= 0.25, "Needs Attention",
 "Too High"))</f>
        <v>Efficient</v>
      </c>
      <c r="T807" s="9">
        <f>Table1[[#This Row],[Profit (EBIT)]]/Table1[[#This Row],[Net Sales Actual]]</f>
        <v>8.5217565809010715E-2</v>
      </c>
      <c r="U807" s="7" t="str">
        <f>IF(Table1[[#This Row],[Profit Ratio]] &gt; 0.15, "Healthy",
 IF(Table1[[#This Row],[Profit Ratio]] &gt;= 0.05, "Moderate",
 "Low"))</f>
        <v>Moderate</v>
      </c>
      <c r="V807" s="7">
        <f ca="1">DATEDIF(Table1[[#This Row],[Store Open Date]], TODAY(), "d")</f>
        <v>697</v>
      </c>
      <c r="W807" s="7">
        <f ca="1">INT(Table1[[#This Row],[Store Age (Days)]] / 30)</f>
        <v>23</v>
      </c>
      <c r="X807" s="7" t="str">
        <f ca="1">IF(Table1[[#This Row],[Store Age (Months)]] &lt; 12, "&lt;12",
 IF(Table1[[#This Row],[Store Age (Months)]] &lt; 24, "12–24",
 "&gt;24"))</f>
        <v>12–24</v>
      </c>
    </row>
    <row r="808" spans="1:24" x14ac:dyDescent="0.2">
      <c r="A808" s="4">
        <v>2</v>
      </c>
      <c r="B808" s="4" t="str">
        <f t="shared" si="12"/>
        <v>February</v>
      </c>
      <c r="C808" s="1" t="s">
        <v>374</v>
      </c>
      <c r="D808" s="1" t="s">
        <v>1294</v>
      </c>
      <c r="E808" s="1" t="s">
        <v>815</v>
      </c>
      <c r="F808" s="1" t="s">
        <v>911</v>
      </c>
      <c r="G808" s="1" t="s">
        <v>926</v>
      </c>
      <c r="H808" s="6">
        <v>45170</v>
      </c>
      <c r="I808" s="7">
        <v>132562110</v>
      </c>
      <c r="J808" s="7">
        <v>149582484</v>
      </c>
      <c r="K808" s="7">
        <v>25451556</v>
      </c>
      <c r="L808" s="7">
        <v>16807295</v>
      </c>
      <c r="M808" s="7">
        <f>Table1[[#This Row],[Profit (EBIT)]] * (1 - 11%)</f>
        <v>14958492.550000001</v>
      </c>
      <c r="N808" s="9">
        <f>Table1[[#This Row],[Net Sales Actual]]/Table1[[#This Row],[Net Sales Target]]*100%</f>
        <v>1.128395466849464</v>
      </c>
      <c r="O808" s="9" t="str">
        <f>IF(Table1[[#This Row],[% Achievement]]&gt;=100%, "Achieved",
 IF(Table1[[#This Row],[% Achievement]]&gt;=50%, "Almost Achieve",
 IF(Table1[[#This Row],[% Achievement]]&gt;=0, "Needs Improvement",
 "Bad")))</f>
        <v>Achieved</v>
      </c>
      <c r="P808" s="7">
        <f>Table1[[#This Row],[Net Sales Actual]] - Table1[[#This Row],[Net Sales Target]]</f>
        <v>17020374</v>
      </c>
      <c r="Q808" s="7" t="str">
        <f>IF(Table1[[#This Row],[Profit]] &gt; 0, "Profit", "Loss")</f>
        <v>Profit</v>
      </c>
      <c r="R808" s="9">
        <f>Table1[[#This Row],[Salary Cost]]/Table1[[#This Row],[Net Sales Actual]]</f>
        <v>0.17015064410883832</v>
      </c>
      <c r="S808" s="9" t="str">
        <f>IF(Table1[[#This Row],[Salary Ratio]] &lt; 0.15, "Efficient",
 IF(Table1[[#This Row],[Salary Ratio]] &lt;= 0.25, "Needs Attention",
 "Too High"))</f>
        <v>Needs Attention</v>
      </c>
      <c r="T808" s="9">
        <f>Table1[[#This Row],[Profit (EBIT)]]/Table1[[#This Row],[Net Sales Actual]]</f>
        <v>0.1123613845054211</v>
      </c>
      <c r="U808" s="7" t="str">
        <f>IF(Table1[[#This Row],[Profit Ratio]] &gt; 0.15, "Healthy",
 IF(Table1[[#This Row],[Profit Ratio]] &gt;= 0.05, "Moderate",
 "Low"))</f>
        <v>Moderate</v>
      </c>
      <c r="V808" s="7">
        <f ca="1">DATEDIF(Table1[[#This Row],[Store Open Date]], TODAY(), "d")</f>
        <v>762</v>
      </c>
      <c r="W808" s="7">
        <f ca="1">INT(Table1[[#This Row],[Store Age (Days)]] / 30)</f>
        <v>25</v>
      </c>
      <c r="X808" s="7" t="str">
        <f ca="1">IF(Table1[[#This Row],[Store Age (Months)]] &lt; 12, "&lt;12",
 IF(Table1[[#This Row],[Store Age (Months)]] &lt; 24, "12–24",
 "&gt;24"))</f>
        <v>&gt;24</v>
      </c>
    </row>
    <row r="809" spans="1:24" x14ac:dyDescent="0.2">
      <c r="A809" s="4">
        <v>2</v>
      </c>
      <c r="B809" s="4" t="str">
        <f t="shared" si="12"/>
        <v>February</v>
      </c>
      <c r="C809" s="1" t="s">
        <v>375</v>
      </c>
      <c r="D809" s="1" t="s">
        <v>1295</v>
      </c>
      <c r="E809" s="1" t="s">
        <v>816</v>
      </c>
      <c r="F809" s="1" t="s">
        <v>910</v>
      </c>
      <c r="G809" s="1" t="s">
        <v>926</v>
      </c>
      <c r="H809" s="6">
        <v>45319</v>
      </c>
      <c r="I809" s="7">
        <v>147181418</v>
      </c>
      <c r="J809" s="7">
        <v>121869565</v>
      </c>
      <c r="K809" s="7">
        <v>19604603</v>
      </c>
      <c r="L809" s="7">
        <v>10213719</v>
      </c>
      <c r="M809" s="7">
        <f>Table1[[#This Row],[Profit (EBIT)]] * (1 - 11%)</f>
        <v>9090209.9100000001</v>
      </c>
      <c r="N809" s="9">
        <f>Table1[[#This Row],[Net Sales Actual]]/Table1[[#This Row],[Net Sales Target]]*100%</f>
        <v>0.82802276711316913</v>
      </c>
      <c r="O809" s="9" t="str">
        <f>IF(Table1[[#This Row],[% Achievement]]&gt;=100%, "Achieved",
 IF(Table1[[#This Row],[% Achievement]]&gt;=50%, "Almost Achieve",
 IF(Table1[[#This Row],[% Achievement]]&gt;=0, "Needs Improvement",
 "Bad")))</f>
        <v>Almost Achieve</v>
      </c>
      <c r="P809" s="7">
        <f>Table1[[#This Row],[Net Sales Actual]] - Table1[[#This Row],[Net Sales Target]]</f>
        <v>-25311853</v>
      </c>
      <c r="Q809" s="7" t="str">
        <f>IF(Table1[[#This Row],[Profit]] &gt; 0, "Profit", "Loss")</f>
        <v>Profit</v>
      </c>
      <c r="R809" s="9">
        <f>Table1[[#This Row],[Salary Cost]]/Table1[[#This Row],[Net Sales Actual]]</f>
        <v>0.16086545479997405</v>
      </c>
      <c r="S809" s="9" t="str">
        <f>IF(Table1[[#This Row],[Salary Ratio]] &lt; 0.15, "Efficient",
 IF(Table1[[#This Row],[Salary Ratio]] &lt;= 0.25, "Needs Attention",
 "Too High"))</f>
        <v>Needs Attention</v>
      </c>
      <c r="T809" s="9">
        <f>Table1[[#This Row],[Profit (EBIT)]]/Table1[[#This Row],[Net Sales Actual]]</f>
        <v>8.3808611280429199E-2</v>
      </c>
      <c r="U809" s="7" t="str">
        <f>IF(Table1[[#This Row],[Profit Ratio]] &gt; 0.15, "Healthy",
 IF(Table1[[#This Row],[Profit Ratio]] &gt;= 0.05, "Moderate",
 "Low"))</f>
        <v>Moderate</v>
      </c>
      <c r="V809" s="7">
        <f ca="1">DATEDIF(Table1[[#This Row],[Store Open Date]], TODAY(), "d")</f>
        <v>613</v>
      </c>
      <c r="W809" s="7">
        <f ca="1">INT(Table1[[#This Row],[Store Age (Days)]] / 30)</f>
        <v>20</v>
      </c>
      <c r="X809" s="7" t="str">
        <f ca="1">IF(Table1[[#This Row],[Store Age (Months)]] &lt; 12, "&lt;12",
 IF(Table1[[#This Row],[Store Age (Months)]] &lt; 24, "12–24",
 "&gt;24"))</f>
        <v>12–24</v>
      </c>
    </row>
    <row r="810" spans="1:24" x14ac:dyDescent="0.2">
      <c r="A810" s="4">
        <v>2</v>
      </c>
      <c r="B810" s="4" t="str">
        <f t="shared" si="12"/>
        <v>February</v>
      </c>
      <c r="C810" s="1" t="s">
        <v>376</v>
      </c>
      <c r="D810" s="1" t="s">
        <v>1296</v>
      </c>
      <c r="E810" s="1" t="s">
        <v>817</v>
      </c>
      <c r="F810" s="1" t="s">
        <v>910</v>
      </c>
      <c r="G810" s="1" t="s">
        <v>926</v>
      </c>
      <c r="H810" s="6">
        <v>45430</v>
      </c>
      <c r="I810" s="7">
        <v>150317861</v>
      </c>
      <c r="J810" s="7">
        <v>146159826</v>
      </c>
      <c r="K810" s="7">
        <v>22147192</v>
      </c>
      <c r="L810" s="7">
        <v>10618314</v>
      </c>
      <c r="M810" s="7">
        <f>Table1[[#This Row],[Profit (EBIT)]] * (1 - 11%)</f>
        <v>9450299.4600000009</v>
      </c>
      <c r="N810" s="9">
        <f>Table1[[#This Row],[Net Sales Actual]]/Table1[[#This Row],[Net Sales Target]]*100%</f>
        <v>0.97233838366020919</v>
      </c>
      <c r="O810" s="9" t="str">
        <f>IF(Table1[[#This Row],[% Achievement]]&gt;=100%, "Achieved",
 IF(Table1[[#This Row],[% Achievement]]&gt;=50%, "Almost Achieve",
 IF(Table1[[#This Row],[% Achievement]]&gt;=0, "Needs Improvement",
 "Bad")))</f>
        <v>Almost Achieve</v>
      </c>
      <c r="P810" s="7">
        <f>Table1[[#This Row],[Net Sales Actual]] - Table1[[#This Row],[Net Sales Target]]</f>
        <v>-4158035</v>
      </c>
      <c r="Q810" s="7" t="str">
        <f>IF(Table1[[#This Row],[Profit]] &gt; 0, "Profit", "Loss")</f>
        <v>Profit</v>
      </c>
      <c r="R810" s="9">
        <f>Table1[[#This Row],[Salary Cost]]/Table1[[#This Row],[Net Sales Actual]]</f>
        <v>0.15152721925106835</v>
      </c>
      <c r="S810" s="9" t="str">
        <f>IF(Table1[[#This Row],[Salary Ratio]] &lt; 0.15, "Efficient",
 IF(Table1[[#This Row],[Salary Ratio]] &lt;= 0.25, "Needs Attention",
 "Too High"))</f>
        <v>Needs Attention</v>
      </c>
      <c r="T810" s="9">
        <f>Table1[[#This Row],[Profit (EBIT)]]/Table1[[#This Row],[Net Sales Actual]]</f>
        <v>7.2648649704878554E-2</v>
      </c>
      <c r="U810" s="7" t="str">
        <f>IF(Table1[[#This Row],[Profit Ratio]] &gt; 0.15, "Healthy",
 IF(Table1[[#This Row],[Profit Ratio]] &gt;= 0.05, "Moderate",
 "Low"))</f>
        <v>Moderate</v>
      </c>
      <c r="V810" s="7">
        <f ca="1">DATEDIF(Table1[[#This Row],[Store Open Date]], TODAY(), "d")</f>
        <v>502</v>
      </c>
      <c r="W810" s="7">
        <f ca="1">INT(Table1[[#This Row],[Store Age (Days)]] / 30)</f>
        <v>16</v>
      </c>
      <c r="X810" s="7" t="str">
        <f ca="1">IF(Table1[[#This Row],[Store Age (Months)]] &lt; 12, "&lt;12",
 IF(Table1[[#This Row],[Store Age (Months)]] &lt; 24, "12–24",
 "&gt;24"))</f>
        <v>12–24</v>
      </c>
    </row>
    <row r="811" spans="1:24" x14ac:dyDescent="0.2">
      <c r="A811" s="4">
        <v>2</v>
      </c>
      <c r="B811" s="4" t="str">
        <f t="shared" si="12"/>
        <v>February</v>
      </c>
      <c r="C811" s="1" t="s">
        <v>377</v>
      </c>
      <c r="D811" s="1" t="s">
        <v>1297</v>
      </c>
      <c r="E811" s="1" t="s">
        <v>818</v>
      </c>
      <c r="F811" s="1" t="s">
        <v>911</v>
      </c>
      <c r="G811" s="1" t="s">
        <v>926</v>
      </c>
      <c r="H811" s="6">
        <v>45296</v>
      </c>
      <c r="I811" s="7">
        <v>112983704</v>
      </c>
      <c r="J811" s="7">
        <v>94298598</v>
      </c>
      <c r="K811" s="7">
        <v>13644725</v>
      </c>
      <c r="L811" s="7">
        <v>10324704</v>
      </c>
      <c r="M811" s="7">
        <f>Table1[[#This Row],[Profit (EBIT)]] * (1 - 11%)</f>
        <v>9188986.5600000005</v>
      </c>
      <c r="N811" s="9">
        <f>Table1[[#This Row],[Net Sales Actual]]/Table1[[#This Row],[Net Sales Target]]*100%</f>
        <v>0.83462122997844013</v>
      </c>
      <c r="O811" s="9" t="str">
        <f>IF(Table1[[#This Row],[% Achievement]]&gt;=100%, "Achieved",
 IF(Table1[[#This Row],[% Achievement]]&gt;=50%, "Almost Achieve",
 IF(Table1[[#This Row],[% Achievement]]&gt;=0, "Needs Improvement",
 "Bad")))</f>
        <v>Almost Achieve</v>
      </c>
      <c r="P811" s="7">
        <f>Table1[[#This Row],[Net Sales Actual]] - Table1[[#This Row],[Net Sales Target]]</f>
        <v>-18685106</v>
      </c>
      <c r="Q811" s="7" t="str">
        <f>IF(Table1[[#This Row],[Profit]] &gt; 0, "Profit", "Loss")</f>
        <v>Profit</v>
      </c>
      <c r="R811" s="9">
        <f>Table1[[#This Row],[Salary Cost]]/Table1[[#This Row],[Net Sales Actual]]</f>
        <v>0.14469700811458511</v>
      </c>
      <c r="S811" s="9" t="str">
        <f>IF(Table1[[#This Row],[Salary Ratio]] &lt; 0.15, "Efficient",
 IF(Table1[[#This Row],[Salary Ratio]] &lt;= 0.25, "Needs Attention",
 "Too High"))</f>
        <v>Efficient</v>
      </c>
      <c r="T811" s="9">
        <f>Table1[[#This Row],[Profit (EBIT)]]/Table1[[#This Row],[Net Sales Actual]]</f>
        <v>0.10948947512454003</v>
      </c>
      <c r="U811" s="7" t="str">
        <f>IF(Table1[[#This Row],[Profit Ratio]] &gt; 0.15, "Healthy",
 IF(Table1[[#This Row],[Profit Ratio]] &gt;= 0.05, "Moderate",
 "Low"))</f>
        <v>Moderate</v>
      </c>
      <c r="V811" s="7">
        <f ca="1">DATEDIF(Table1[[#This Row],[Store Open Date]], TODAY(), "d")</f>
        <v>636</v>
      </c>
      <c r="W811" s="7">
        <f ca="1">INT(Table1[[#This Row],[Store Age (Days)]] / 30)</f>
        <v>21</v>
      </c>
      <c r="X811" s="7" t="str">
        <f ca="1">IF(Table1[[#This Row],[Store Age (Months)]] &lt; 12, "&lt;12",
 IF(Table1[[#This Row],[Store Age (Months)]] &lt; 24, "12–24",
 "&gt;24"))</f>
        <v>12–24</v>
      </c>
    </row>
    <row r="812" spans="1:24" x14ac:dyDescent="0.2">
      <c r="A812" s="4">
        <v>2</v>
      </c>
      <c r="B812" s="4" t="str">
        <f t="shared" si="12"/>
        <v>February</v>
      </c>
      <c r="C812" s="1" t="s">
        <v>378</v>
      </c>
      <c r="D812" s="1" t="s">
        <v>1298</v>
      </c>
      <c r="E812" s="1" t="s">
        <v>819</v>
      </c>
      <c r="F812" s="1" t="s">
        <v>912</v>
      </c>
      <c r="G812" s="1" t="s">
        <v>927</v>
      </c>
      <c r="H812" s="6">
        <v>45192</v>
      </c>
      <c r="I812" s="7">
        <v>124558084</v>
      </c>
      <c r="J812" s="7">
        <v>112974629</v>
      </c>
      <c r="K812" s="7">
        <v>19503901</v>
      </c>
      <c r="L812" s="7">
        <v>-9357160</v>
      </c>
      <c r="M812" s="7">
        <f>Table1[[#This Row],[Profit (EBIT)]] * (1 - 11%)</f>
        <v>-8327872.4000000004</v>
      </c>
      <c r="N812" s="9">
        <f>Table1[[#This Row],[Net Sales Actual]]/Table1[[#This Row],[Net Sales Target]]*100%</f>
        <v>0.90700358717785035</v>
      </c>
      <c r="O812" s="9" t="str">
        <f>IF(Table1[[#This Row],[% Achievement]]&gt;=100%, "Achieved",
 IF(Table1[[#This Row],[% Achievement]]&gt;=50%, "Almost Achieve",
 IF(Table1[[#This Row],[% Achievement]]&gt;=0, "Needs Improvement",
 "Bad")))</f>
        <v>Almost Achieve</v>
      </c>
      <c r="P812" s="7">
        <f>Table1[[#This Row],[Net Sales Actual]] - Table1[[#This Row],[Net Sales Target]]</f>
        <v>-11583455</v>
      </c>
      <c r="Q812" s="7" t="str">
        <f>IF(Table1[[#This Row],[Profit]] &gt; 0, "Profit", "Loss")</f>
        <v>Loss</v>
      </c>
      <c r="R812" s="9">
        <f>Table1[[#This Row],[Salary Cost]]/Table1[[#This Row],[Net Sales Actual]]</f>
        <v>0.17263965522736968</v>
      </c>
      <c r="S812" s="9" t="str">
        <f>IF(Table1[[#This Row],[Salary Ratio]] &lt; 0.15, "Efficient",
 IF(Table1[[#This Row],[Salary Ratio]] &lt;= 0.25, "Needs Attention",
 "Too High"))</f>
        <v>Needs Attention</v>
      </c>
      <c r="T812" s="9">
        <f>Table1[[#This Row],[Profit (EBIT)]]/Table1[[#This Row],[Net Sales Actual]]</f>
        <v>-8.2825321780875247E-2</v>
      </c>
      <c r="U812" s="7" t="str">
        <f>IF(Table1[[#This Row],[Profit Ratio]] &gt; 0.15, "Healthy",
 IF(Table1[[#This Row],[Profit Ratio]] &gt;= 0.05, "Moderate",
 "Low"))</f>
        <v>Low</v>
      </c>
      <c r="V812" s="7">
        <f ca="1">DATEDIF(Table1[[#This Row],[Store Open Date]], TODAY(), "d")</f>
        <v>740</v>
      </c>
      <c r="W812" s="7">
        <f ca="1">INT(Table1[[#This Row],[Store Age (Days)]] / 30)</f>
        <v>24</v>
      </c>
      <c r="X812" s="7" t="str">
        <f ca="1">IF(Table1[[#This Row],[Store Age (Months)]] &lt; 12, "&lt;12",
 IF(Table1[[#This Row],[Store Age (Months)]] &lt; 24, "12–24",
 "&gt;24"))</f>
        <v>&gt;24</v>
      </c>
    </row>
    <row r="813" spans="1:24" x14ac:dyDescent="0.2">
      <c r="A813" s="4">
        <v>2</v>
      </c>
      <c r="B813" s="4" t="str">
        <f t="shared" si="12"/>
        <v>February</v>
      </c>
      <c r="C813" s="1" t="s">
        <v>379</v>
      </c>
      <c r="D813" s="1" t="s">
        <v>1299</v>
      </c>
      <c r="E813" s="1" t="s">
        <v>820</v>
      </c>
      <c r="F813" s="1" t="s">
        <v>912</v>
      </c>
      <c r="G813" s="1" t="s">
        <v>927</v>
      </c>
      <c r="H813" s="6">
        <v>45260</v>
      </c>
      <c r="I813" s="7">
        <v>114830386</v>
      </c>
      <c r="J813" s="7">
        <v>130577829</v>
      </c>
      <c r="K813" s="7">
        <v>21357804</v>
      </c>
      <c r="L813" s="7">
        <v>13556476</v>
      </c>
      <c r="M813" s="7">
        <f>Table1[[#This Row],[Profit (EBIT)]] * (1 - 11%)</f>
        <v>12065263.640000001</v>
      </c>
      <c r="N813" s="9">
        <f>Table1[[#This Row],[Net Sales Actual]]/Table1[[#This Row],[Net Sales Target]]*100%</f>
        <v>1.1371365502507325</v>
      </c>
      <c r="O813" s="9" t="str">
        <f>IF(Table1[[#This Row],[% Achievement]]&gt;=100%, "Achieved",
 IF(Table1[[#This Row],[% Achievement]]&gt;=50%, "Almost Achieve",
 IF(Table1[[#This Row],[% Achievement]]&gt;=0, "Needs Improvement",
 "Bad")))</f>
        <v>Achieved</v>
      </c>
      <c r="P813" s="7">
        <f>Table1[[#This Row],[Net Sales Actual]] - Table1[[#This Row],[Net Sales Target]]</f>
        <v>15747443</v>
      </c>
      <c r="Q813" s="7" t="str">
        <f>IF(Table1[[#This Row],[Profit]] &gt; 0, "Profit", "Loss")</f>
        <v>Profit</v>
      </c>
      <c r="R813" s="9">
        <f>Table1[[#This Row],[Salary Cost]]/Table1[[#This Row],[Net Sales Actual]]</f>
        <v>0.16356378539575811</v>
      </c>
      <c r="S813" s="9" t="str">
        <f>IF(Table1[[#This Row],[Salary Ratio]] &lt; 0.15, "Efficient",
 IF(Table1[[#This Row],[Salary Ratio]] &lt;= 0.25, "Needs Attention",
 "Too High"))</f>
        <v>Needs Attention</v>
      </c>
      <c r="T813" s="9">
        <f>Table1[[#This Row],[Profit (EBIT)]]/Table1[[#This Row],[Net Sales Actual]]</f>
        <v>0.10381912537387951</v>
      </c>
      <c r="U813" s="7" t="str">
        <f>IF(Table1[[#This Row],[Profit Ratio]] &gt; 0.15, "Healthy",
 IF(Table1[[#This Row],[Profit Ratio]] &gt;= 0.05, "Moderate",
 "Low"))</f>
        <v>Moderate</v>
      </c>
      <c r="V813" s="7">
        <f ca="1">DATEDIF(Table1[[#This Row],[Store Open Date]], TODAY(), "d")</f>
        <v>672</v>
      </c>
      <c r="W813" s="7">
        <f ca="1">INT(Table1[[#This Row],[Store Age (Days)]] / 30)</f>
        <v>22</v>
      </c>
      <c r="X813" s="7" t="str">
        <f ca="1">IF(Table1[[#This Row],[Store Age (Months)]] &lt; 12, "&lt;12",
 IF(Table1[[#This Row],[Store Age (Months)]] &lt; 24, "12–24",
 "&gt;24"))</f>
        <v>12–24</v>
      </c>
    </row>
    <row r="814" spans="1:24" x14ac:dyDescent="0.2">
      <c r="A814" s="4">
        <v>2</v>
      </c>
      <c r="B814" s="4" t="str">
        <f t="shared" si="12"/>
        <v>February</v>
      </c>
      <c r="C814" s="1" t="s">
        <v>380</v>
      </c>
      <c r="D814" s="1" t="s">
        <v>1300</v>
      </c>
      <c r="E814" s="1" t="s">
        <v>821</v>
      </c>
      <c r="F814" s="1" t="s">
        <v>912</v>
      </c>
      <c r="G814" s="1" t="s">
        <v>927</v>
      </c>
      <c r="H814" s="6">
        <v>45240</v>
      </c>
      <c r="I814" s="7">
        <v>160249897</v>
      </c>
      <c r="J814" s="7">
        <v>147414287</v>
      </c>
      <c r="K814" s="7">
        <v>16536862</v>
      </c>
      <c r="L814" s="7">
        <v>-40634</v>
      </c>
      <c r="M814" s="7">
        <f>Table1[[#This Row],[Profit (EBIT)]] * (1 - 11%)</f>
        <v>-36164.26</v>
      </c>
      <c r="N814" s="9">
        <f>Table1[[#This Row],[Net Sales Actual]]/Table1[[#This Row],[Net Sales Target]]*100%</f>
        <v>0.9199025382212882</v>
      </c>
      <c r="O814" s="9" t="str">
        <f>IF(Table1[[#This Row],[% Achievement]]&gt;=100%, "Achieved",
 IF(Table1[[#This Row],[% Achievement]]&gt;=50%, "Almost Achieve",
 IF(Table1[[#This Row],[% Achievement]]&gt;=0, "Needs Improvement",
 "Bad")))</f>
        <v>Almost Achieve</v>
      </c>
      <c r="P814" s="7">
        <f>Table1[[#This Row],[Net Sales Actual]] - Table1[[#This Row],[Net Sales Target]]</f>
        <v>-12835610</v>
      </c>
      <c r="Q814" s="7" t="str">
        <f>IF(Table1[[#This Row],[Profit]] &gt; 0, "Profit", "Loss")</f>
        <v>Loss</v>
      </c>
      <c r="R814" s="9">
        <f>Table1[[#This Row],[Salary Cost]]/Table1[[#This Row],[Net Sales Actual]]</f>
        <v>0.11217950672583045</v>
      </c>
      <c r="S814" s="9" t="str">
        <f>IF(Table1[[#This Row],[Salary Ratio]] &lt; 0.15, "Efficient",
 IF(Table1[[#This Row],[Salary Ratio]] &lt;= 0.25, "Needs Attention",
 "Too High"))</f>
        <v>Efficient</v>
      </c>
      <c r="T814" s="9">
        <f>Table1[[#This Row],[Profit (EBIT)]]/Table1[[#This Row],[Net Sales Actual]]</f>
        <v>-2.7564492442988243E-4</v>
      </c>
      <c r="U814" s="7" t="str">
        <f>IF(Table1[[#This Row],[Profit Ratio]] &gt; 0.15, "Healthy",
 IF(Table1[[#This Row],[Profit Ratio]] &gt;= 0.05, "Moderate",
 "Low"))</f>
        <v>Low</v>
      </c>
      <c r="V814" s="7">
        <f ca="1">DATEDIF(Table1[[#This Row],[Store Open Date]], TODAY(), "d")</f>
        <v>692</v>
      </c>
      <c r="W814" s="7">
        <f ca="1">INT(Table1[[#This Row],[Store Age (Days)]] / 30)</f>
        <v>23</v>
      </c>
      <c r="X814" s="7" t="str">
        <f ca="1">IF(Table1[[#This Row],[Store Age (Months)]] &lt; 12, "&lt;12",
 IF(Table1[[#This Row],[Store Age (Months)]] &lt; 24, "12–24",
 "&gt;24"))</f>
        <v>12–24</v>
      </c>
    </row>
    <row r="815" spans="1:24" x14ac:dyDescent="0.2">
      <c r="A815" s="4">
        <v>2</v>
      </c>
      <c r="B815" s="4" t="str">
        <f t="shared" si="12"/>
        <v>February</v>
      </c>
      <c r="C815" s="1" t="s">
        <v>381</v>
      </c>
      <c r="D815" s="1" t="s">
        <v>1301</v>
      </c>
      <c r="E815" s="1" t="s">
        <v>822</v>
      </c>
      <c r="F815" s="1" t="s">
        <v>912</v>
      </c>
      <c r="G815" s="1" t="s">
        <v>927</v>
      </c>
      <c r="H815" s="6">
        <v>45308</v>
      </c>
      <c r="I815" s="7">
        <v>113387741</v>
      </c>
      <c r="J815" s="7">
        <v>129025988</v>
      </c>
      <c r="K815" s="7">
        <v>13849896</v>
      </c>
      <c r="L815" s="7">
        <v>3538993</v>
      </c>
      <c r="M815" s="7">
        <f>Table1[[#This Row],[Profit (EBIT)]] * (1 - 11%)</f>
        <v>3149703.77</v>
      </c>
      <c r="N815" s="9">
        <f>Table1[[#This Row],[Net Sales Actual]]/Table1[[#This Row],[Net Sales Target]]*100%</f>
        <v>1.1379183222285025</v>
      </c>
      <c r="O815" s="9" t="str">
        <f>IF(Table1[[#This Row],[% Achievement]]&gt;=100%, "Achieved",
 IF(Table1[[#This Row],[% Achievement]]&gt;=50%, "Almost Achieve",
 IF(Table1[[#This Row],[% Achievement]]&gt;=0, "Needs Improvement",
 "Bad")))</f>
        <v>Achieved</v>
      </c>
      <c r="P815" s="7">
        <f>Table1[[#This Row],[Net Sales Actual]] - Table1[[#This Row],[Net Sales Target]]</f>
        <v>15638247</v>
      </c>
      <c r="Q815" s="7" t="str">
        <f>IF(Table1[[#This Row],[Profit]] &gt; 0, "Profit", "Loss")</f>
        <v>Profit</v>
      </c>
      <c r="R815" s="9">
        <f>Table1[[#This Row],[Salary Cost]]/Table1[[#This Row],[Net Sales Actual]]</f>
        <v>0.10734191006543581</v>
      </c>
      <c r="S815" s="9" t="str">
        <f>IF(Table1[[#This Row],[Salary Ratio]] &lt; 0.15, "Efficient",
 IF(Table1[[#This Row],[Salary Ratio]] &lt;= 0.25, "Needs Attention",
 "Too High"))</f>
        <v>Efficient</v>
      </c>
      <c r="T815" s="9">
        <f>Table1[[#This Row],[Profit (EBIT)]]/Table1[[#This Row],[Net Sales Actual]]</f>
        <v>2.7428528584489506E-2</v>
      </c>
      <c r="U815" s="7" t="str">
        <f>IF(Table1[[#This Row],[Profit Ratio]] &gt; 0.15, "Healthy",
 IF(Table1[[#This Row],[Profit Ratio]] &gt;= 0.05, "Moderate",
 "Low"))</f>
        <v>Low</v>
      </c>
      <c r="V815" s="7">
        <f ca="1">DATEDIF(Table1[[#This Row],[Store Open Date]], TODAY(), "d")</f>
        <v>624</v>
      </c>
      <c r="W815" s="7">
        <f ca="1">INT(Table1[[#This Row],[Store Age (Days)]] / 30)</f>
        <v>20</v>
      </c>
      <c r="X815" s="7" t="str">
        <f ca="1">IF(Table1[[#This Row],[Store Age (Months)]] &lt; 12, "&lt;12",
 IF(Table1[[#This Row],[Store Age (Months)]] &lt; 24, "12–24",
 "&gt;24"))</f>
        <v>12–24</v>
      </c>
    </row>
    <row r="816" spans="1:24" x14ac:dyDescent="0.2">
      <c r="A816" s="4">
        <v>2</v>
      </c>
      <c r="B816" s="4" t="str">
        <f t="shared" si="12"/>
        <v>February</v>
      </c>
      <c r="C816" s="1" t="s">
        <v>382</v>
      </c>
      <c r="D816" s="1" t="s">
        <v>1302</v>
      </c>
      <c r="E816" s="1" t="s">
        <v>823</v>
      </c>
      <c r="F816" s="1" t="s">
        <v>912</v>
      </c>
      <c r="G816" s="1" t="s">
        <v>927</v>
      </c>
      <c r="H816" s="6">
        <v>45236</v>
      </c>
      <c r="I816" s="7">
        <v>109934277</v>
      </c>
      <c r="J816" s="7">
        <v>122300310</v>
      </c>
      <c r="K816" s="7">
        <v>16764444</v>
      </c>
      <c r="L816" s="7">
        <v>-4022186</v>
      </c>
      <c r="M816" s="7">
        <f>Table1[[#This Row],[Profit (EBIT)]] * (1 - 11%)</f>
        <v>-3579745.54</v>
      </c>
      <c r="N816" s="9">
        <f>Table1[[#This Row],[Net Sales Actual]]/Table1[[#This Row],[Net Sales Target]]*100%</f>
        <v>1.1124856899727462</v>
      </c>
      <c r="O816" s="9" t="str">
        <f>IF(Table1[[#This Row],[% Achievement]]&gt;=100%, "Achieved",
 IF(Table1[[#This Row],[% Achievement]]&gt;=50%, "Almost Achieve",
 IF(Table1[[#This Row],[% Achievement]]&gt;=0, "Needs Improvement",
 "Bad")))</f>
        <v>Achieved</v>
      </c>
      <c r="P816" s="7">
        <f>Table1[[#This Row],[Net Sales Actual]] - Table1[[#This Row],[Net Sales Target]]</f>
        <v>12366033</v>
      </c>
      <c r="Q816" s="7" t="str">
        <f>IF(Table1[[#This Row],[Profit]] &gt; 0, "Profit", "Loss")</f>
        <v>Loss</v>
      </c>
      <c r="R816" s="9">
        <f>Table1[[#This Row],[Salary Cost]]/Table1[[#This Row],[Net Sales Actual]]</f>
        <v>0.13707605483583812</v>
      </c>
      <c r="S816" s="9" t="str">
        <f>IF(Table1[[#This Row],[Salary Ratio]] &lt; 0.15, "Efficient",
 IF(Table1[[#This Row],[Salary Ratio]] &lt;= 0.25, "Needs Attention",
 "Too High"))</f>
        <v>Efficient</v>
      </c>
      <c r="T816" s="9">
        <f>Table1[[#This Row],[Profit (EBIT)]]/Table1[[#This Row],[Net Sales Actual]]</f>
        <v>-3.288778254118898E-2</v>
      </c>
      <c r="U816" s="7" t="str">
        <f>IF(Table1[[#This Row],[Profit Ratio]] &gt; 0.15, "Healthy",
 IF(Table1[[#This Row],[Profit Ratio]] &gt;= 0.05, "Moderate",
 "Low"))</f>
        <v>Low</v>
      </c>
      <c r="V816" s="7">
        <f ca="1">DATEDIF(Table1[[#This Row],[Store Open Date]], TODAY(), "d")</f>
        <v>696</v>
      </c>
      <c r="W816" s="7">
        <f ca="1">INT(Table1[[#This Row],[Store Age (Days)]] / 30)</f>
        <v>23</v>
      </c>
      <c r="X816" s="7" t="str">
        <f ca="1">IF(Table1[[#This Row],[Store Age (Months)]] &lt; 12, "&lt;12",
 IF(Table1[[#This Row],[Store Age (Months)]] &lt; 24, "12–24",
 "&gt;24"))</f>
        <v>12–24</v>
      </c>
    </row>
    <row r="817" spans="1:24" x14ac:dyDescent="0.2">
      <c r="A817" s="4">
        <v>2</v>
      </c>
      <c r="B817" s="4" t="str">
        <f t="shared" si="12"/>
        <v>February</v>
      </c>
      <c r="C817" s="1" t="s">
        <v>383</v>
      </c>
      <c r="D817" s="1" t="s">
        <v>1303</v>
      </c>
      <c r="E817" s="1" t="s">
        <v>824</v>
      </c>
      <c r="F817" s="1" t="s">
        <v>912</v>
      </c>
      <c r="G817" s="1" t="s">
        <v>927</v>
      </c>
      <c r="H817" s="6">
        <v>45336</v>
      </c>
      <c r="I817" s="7">
        <v>115170907</v>
      </c>
      <c r="J817" s="7">
        <v>110328123</v>
      </c>
      <c r="K817" s="7">
        <v>19804372</v>
      </c>
      <c r="L817" s="7">
        <v>11638780</v>
      </c>
      <c r="M817" s="7">
        <f>Table1[[#This Row],[Profit (EBIT)]] * (1 - 11%)</f>
        <v>10358514.199999999</v>
      </c>
      <c r="N817" s="9">
        <f>Table1[[#This Row],[Net Sales Actual]]/Table1[[#This Row],[Net Sales Target]]*100%</f>
        <v>0.9579513253290608</v>
      </c>
      <c r="O817" s="9" t="str">
        <f>IF(Table1[[#This Row],[% Achievement]]&gt;=100%, "Achieved",
 IF(Table1[[#This Row],[% Achievement]]&gt;=50%, "Almost Achieve",
 IF(Table1[[#This Row],[% Achievement]]&gt;=0, "Needs Improvement",
 "Bad")))</f>
        <v>Almost Achieve</v>
      </c>
      <c r="P817" s="7">
        <f>Table1[[#This Row],[Net Sales Actual]] - Table1[[#This Row],[Net Sales Target]]</f>
        <v>-4842784</v>
      </c>
      <c r="Q817" s="7" t="str">
        <f>IF(Table1[[#This Row],[Profit]] &gt; 0, "Profit", "Loss")</f>
        <v>Profit</v>
      </c>
      <c r="R817" s="9">
        <f>Table1[[#This Row],[Salary Cost]]/Table1[[#This Row],[Net Sales Actual]]</f>
        <v>0.17950429556387903</v>
      </c>
      <c r="S817" s="9" t="str">
        <f>IF(Table1[[#This Row],[Salary Ratio]] &lt; 0.15, "Efficient",
 IF(Table1[[#This Row],[Salary Ratio]] &lt;= 0.25, "Needs Attention",
 "Too High"))</f>
        <v>Needs Attention</v>
      </c>
      <c r="T817" s="9">
        <f>Table1[[#This Row],[Profit (EBIT)]]/Table1[[#This Row],[Net Sales Actual]]</f>
        <v>0.10549241375202223</v>
      </c>
      <c r="U817" s="7" t="str">
        <f>IF(Table1[[#This Row],[Profit Ratio]] &gt; 0.15, "Healthy",
 IF(Table1[[#This Row],[Profit Ratio]] &gt;= 0.05, "Moderate",
 "Low"))</f>
        <v>Moderate</v>
      </c>
      <c r="V817" s="7">
        <f ca="1">DATEDIF(Table1[[#This Row],[Store Open Date]], TODAY(), "d")</f>
        <v>596</v>
      </c>
      <c r="W817" s="7">
        <f ca="1">INT(Table1[[#This Row],[Store Age (Days)]] / 30)</f>
        <v>19</v>
      </c>
      <c r="X817" s="7" t="str">
        <f ca="1">IF(Table1[[#This Row],[Store Age (Months)]] &lt; 12, "&lt;12",
 IF(Table1[[#This Row],[Store Age (Months)]] &lt; 24, "12–24",
 "&gt;24"))</f>
        <v>12–24</v>
      </c>
    </row>
    <row r="818" spans="1:24" x14ac:dyDescent="0.2">
      <c r="A818" s="4">
        <v>2</v>
      </c>
      <c r="B818" s="4" t="str">
        <f t="shared" si="12"/>
        <v>February</v>
      </c>
      <c r="C818" s="1" t="s">
        <v>384</v>
      </c>
      <c r="D818" s="1" t="s">
        <v>1304</v>
      </c>
      <c r="E818" s="1" t="s">
        <v>825</v>
      </c>
      <c r="F818" s="1" t="s">
        <v>912</v>
      </c>
      <c r="G818" s="1" t="s">
        <v>927</v>
      </c>
      <c r="H818" s="6">
        <v>45290</v>
      </c>
      <c r="I818" s="7">
        <v>167214942</v>
      </c>
      <c r="J818" s="7">
        <v>120911633</v>
      </c>
      <c r="K818" s="7">
        <v>16268864</v>
      </c>
      <c r="L818" s="7">
        <v>-5717273</v>
      </c>
      <c r="M818" s="7">
        <f>Table1[[#This Row],[Profit (EBIT)]] * (1 - 11%)</f>
        <v>-5088372.97</v>
      </c>
      <c r="N818" s="9">
        <f>Table1[[#This Row],[Net Sales Actual]]/Table1[[#This Row],[Net Sales Target]]*100%</f>
        <v>0.72309107998255329</v>
      </c>
      <c r="O818" s="9" t="str">
        <f>IF(Table1[[#This Row],[% Achievement]]&gt;=100%, "Achieved",
 IF(Table1[[#This Row],[% Achievement]]&gt;=50%, "Almost Achieve",
 IF(Table1[[#This Row],[% Achievement]]&gt;=0, "Needs Improvement",
 "Bad")))</f>
        <v>Almost Achieve</v>
      </c>
      <c r="P818" s="7">
        <f>Table1[[#This Row],[Net Sales Actual]] - Table1[[#This Row],[Net Sales Target]]</f>
        <v>-46303309</v>
      </c>
      <c r="Q818" s="7" t="str">
        <f>IF(Table1[[#This Row],[Profit]] &gt; 0, "Profit", "Loss")</f>
        <v>Loss</v>
      </c>
      <c r="R818" s="9">
        <f>Table1[[#This Row],[Salary Cost]]/Table1[[#This Row],[Net Sales Actual]]</f>
        <v>0.13455168536182122</v>
      </c>
      <c r="S818" s="9" t="str">
        <f>IF(Table1[[#This Row],[Salary Ratio]] &lt; 0.15, "Efficient",
 IF(Table1[[#This Row],[Salary Ratio]] &lt;= 0.25, "Needs Attention",
 "Too High"))</f>
        <v>Efficient</v>
      </c>
      <c r="T818" s="9">
        <f>Table1[[#This Row],[Profit (EBIT)]]/Table1[[#This Row],[Net Sales Actual]]</f>
        <v>-4.728472238895326E-2</v>
      </c>
      <c r="U818" s="7" t="str">
        <f>IF(Table1[[#This Row],[Profit Ratio]] &gt; 0.15, "Healthy",
 IF(Table1[[#This Row],[Profit Ratio]] &gt;= 0.05, "Moderate",
 "Low"))</f>
        <v>Low</v>
      </c>
      <c r="V818" s="7">
        <f ca="1">DATEDIF(Table1[[#This Row],[Store Open Date]], TODAY(), "d")</f>
        <v>642</v>
      </c>
      <c r="W818" s="7">
        <f ca="1">INT(Table1[[#This Row],[Store Age (Days)]] / 30)</f>
        <v>21</v>
      </c>
      <c r="X818" s="7" t="str">
        <f ca="1">IF(Table1[[#This Row],[Store Age (Months)]] &lt; 12, "&lt;12",
 IF(Table1[[#This Row],[Store Age (Months)]] &lt; 24, "12–24",
 "&gt;24"))</f>
        <v>12–24</v>
      </c>
    </row>
    <row r="819" spans="1:24" x14ac:dyDescent="0.2">
      <c r="A819" s="4">
        <v>2</v>
      </c>
      <c r="B819" s="4" t="str">
        <f t="shared" si="12"/>
        <v>February</v>
      </c>
      <c r="C819" s="1" t="s">
        <v>385</v>
      </c>
      <c r="D819" s="1" t="s">
        <v>1305</v>
      </c>
      <c r="E819" s="1" t="s">
        <v>826</v>
      </c>
      <c r="F819" s="1" t="s">
        <v>912</v>
      </c>
      <c r="G819" s="1" t="s">
        <v>927</v>
      </c>
      <c r="H819" s="6">
        <v>45334</v>
      </c>
      <c r="I819" s="7">
        <v>78930566</v>
      </c>
      <c r="J819" s="7">
        <v>83217137</v>
      </c>
      <c r="K819" s="7">
        <v>11287392</v>
      </c>
      <c r="L819" s="7">
        <v>-7190071</v>
      </c>
      <c r="M819" s="7">
        <f>Table1[[#This Row],[Profit (EBIT)]] * (1 - 11%)</f>
        <v>-6399163.1900000004</v>
      </c>
      <c r="N819" s="9">
        <f>Table1[[#This Row],[Net Sales Actual]]/Table1[[#This Row],[Net Sales Target]]*100%</f>
        <v>1.0543081244343289</v>
      </c>
      <c r="O819" s="9" t="str">
        <f>IF(Table1[[#This Row],[% Achievement]]&gt;=100%, "Achieved",
 IF(Table1[[#This Row],[% Achievement]]&gt;=50%, "Almost Achieve",
 IF(Table1[[#This Row],[% Achievement]]&gt;=0, "Needs Improvement",
 "Bad")))</f>
        <v>Achieved</v>
      </c>
      <c r="P819" s="7">
        <f>Table1[[#This Row],[Net Sales Actual]] - Table1[[#This Row],[Net Sales Target]]</f>
        <v>4286571</v>
      </c>
      <c r="Q819" s="7" t="str">
        <f>IF(Table1[[#This Row],[Profit]] &gt; 0, "Profit", "Loss")</f>
        <v>Loss</v>
      </c>
      <c r="R819" s="9">
        <f>Table1[[#This Row],[Salary Cost]]/Table1[[#This Row],[Net Sales Actual]]</f>
        <v>0.13563783142407315</v>
      </c>
      <c r="S819" s="9" t="str">
        <f>IF(Table1[[#This Row],[Salary Ratio]] &lt; 0.15, "Efficient",
 IF(Table1[[#This Row],[Salary Ratio]] &lt;= 0.25, "Needs Attention",
 "Too High"))</f>
        <v>Efficient</v>
      </c>
      <c r="T819" s="9">
        <f>Table1[[#This Row],[Profit (EBIT)]]/Table1[[#This Row],[Net Sales Actual]]</f>
        <v>-8.6401326207605531E-2</v>
      </c>
      <c r="U819" s="7" t="str">
        <f>IF(Table1[[#This Row],[Profit Ratio]] &gt; 0.15, "Healthy",
 IF(Table1[[#This Row],[Profit Ratio]] &gt;= 0.05, "Moderate",
 "Low"))</f>
        <v>Low</v>
      </c>
      <c r="V819" s="7">
        <f ca="1">DATEDIF(Table1[[#This Row],[Store Open Date]], TODAY(), "d")</f>
        <v>598</v>
      </c>
      <c r="W819" s="7">
        <f ca="1">INT(Table1[[#This Row],[Store Age (Days)]] / 30)</f>
        <v>19</v>
      </c>
      <c r="X819" s="7" t="str">
        <f ca="1">IF(Table1[[#This Row],[Store Age (Months)]] &lt; 12, "&lt;12",
 IF(Table1[[#This Row],[Store Age (Months)]] &lt; 24, "12–24",
 "&gt;24"))</f>
        <v>12–24</v>
      </c>
    </row>
    <row r="820" spans="1:24" x14ac:dyDescent="0.2">
      <c r="A820" s="4">
        <v>2</v>
      </c>
      <c r="B820" s="4" t="str">
        <f t="shared" si="12"/>
        <v>February</v>
      </c>
      <c r="C820" s="1" t="s">
        <v>386</v>
      </c>
      <c r="D820" s="1" t="s">
        <v>1306</v>
      </c>
      <c r="E820" s="1" t="s">
        <v>827</v>
      </c>
      <c r="F820" s="1" t="s">
        <v>913</v>
      </c>
      <c r="G820" s="1" t="s">
        <v>927</v>
      </c>
      <c r="H820" s="6">
        <v>45237</v>
      </c>
      <c r="I820" s="7">
        <v>189748597</v>
      </c>
      <c r="J820" s="7">
        <v>189212966</v>
      </c>
      <c r="K820" s="7">
        <v>18861228</v>
      </c>
      <c r="L820" s="7">
        <v>-17346808</v>
      </c>
      <c r="M820" s="7">
        <f>Table1[[#This Row],[Profit (EBIT)]] * (1 - 11%)</f>
        <v>-15438659.120000001</v>
      </c>
      <c r="N820" s="9">
        <f>Table1[[#This Row],[Net Sales Actual]]/Table1[[#This Row],[Net Sales Target]]*100%</f>
        <v>0.99717715435861698</v>
      </c>
      <c r="O820" s="9" t="str">
        <f>IF(Table1[[#This Row],[% Achievement]]&gt;=100%, "Achieved",
 IF(Table1[[#This Row],[% Achievement]]&gt;=50%, "Almost Achieve",
 IF(Table1[[#This Row],[% Achievement]]&gt;=0, "Needs Improvement",
 "Bad")))</f>
        <v>Almost Achieve</v>
      </c>
      <c r="P820" s="7">
        <f>Table1[[#This Row],[Net Sales Actual]] - Table1[[#This Row],[Net Sales Target]]</f>
        <v>-535631</v>
      </c>
      <c r="Q820" s="7" t="str">
        <f>IF(Table1[[#This Row],[Profit]] &gt; 0, "Profit", "Loss")</f>
        <v>Loss</v>
      </c>
      <c r="R820" s="9">
        <f>Table1[[#This Row],[Salary Cost]]/Table1[[#This Row],[Net Sales Actual]]</f>
        <v>9.9682534441112247E-2</v>
      </c>
      <c r="S820" s="9" t="str">
        <f>IF(Table1[[#This Row],[Salary Ratio]] &lt; 0.15, "Efficient",
 IF(Table1[[#This Row],[Salary Ratio]] &lt;= 0.25, "Needs Attention",
 "Too High"))</f>
        <v>Efficient</v>
      </c>
      <c r="T820" s="9">
        <f>Table1[[#This Row],[Profit (EBIT)]]/Table1[[#This Row],[Net Sales Actual]]</f>
        <v>-9.1678748907725482E-2</v>
      </c>
      <c r="U820" s="7" t="str">
        <f>IF(Table1[[#This Row],[Profit Ratio]] &gt; 0.15, "Healthy",
 IF(Table1[[#This Row],[Profit Ratio]] &gt;= 0.05, "Moderate",
 "Low"))</f>
        <v>Low</v>
      </c>
      <c r="V820" s="7">
        <f ca="1">DATEDIF(Table1[[#This Row],[Store Open Date]], TODAY(), "d")</f>
        <v>695</v>
      </c>
      <c r="W820" s="7">
        <f ca="1">INT(Table1[[#This Row],[Store Age (Days)]] / 30)</f>
        <v>23</v>
      </c>
      <c r="X820" s="7" t="str">
        <f ca="1">IF(Table1[[#This Row],[Store Age (Months)]] &lt; 12, "&lt;12",
 IF(Table1[[#This Row],[Store Age (Months)]] &lt; 24, "12–24",
 "&gt;24"))</f>
        <v>12–24</v>
      </c>
    </row>
    <row r="821" spans="1:24" x14ac:dyDescent="0.2">
      <c r="A821" s="4">
        <v>2</v>
      </c>
      <c r="B821" s="4" t="str">
        <f t="shared" si="12"/>
        <v>February</v>
      </c>
      <c r="C821" s="1" t="s">
        <v>387</v>
      </c>
      <c r="D821" s="1" t="s">
        <v>1307</v>
      </c>
      <c r="E821" s="1" t="s">
        <v>828</v>
      </c>
      <c r="F821" s="1" t="s">
        <v>913</v>
      </c>
      <c r="G821" s="1" t="s">
        <v>927</v>
      </c>
      <c r="H821" s="6">
        <v>45273</v>
      </c>
      <c r="I821" s="7">
        <v>189720649</v>
      </c>
      <c r="J821" s="7">
        <v>228158435</v>
      </c>
      <c r="K821" s="7">
        <v>38853329</v>
      </c>
      <c r="L821" s="7">
        <v>24300113</v>
      </c>
      <c r="M821" s="7">
        <f>Table1[[#This Row],[Profit (EBIT)]] * (1 - 11%)</f>
        <v>21627100.57</v>
      </c>
      <c r="N821" s="9">
        <f>Table1[[#This Row],[Net Sales Actual]]/Table1[[#This Row],[Net Sales Target]]*100%</f>
        <v>1.2026020161885489</v>
      </c>
      <c r="O821" s="9" t="str">
        <f>IF(Table1[[#This Row],[% Achievement]]&gt;=100%, "Achieved",
 IF(Table1[[#This Row],[% Achievement]]&gt;=50%, "Almost Achieve",
 IF(Table1[[#This Row],[% Achievement]]&gt;=0, "Needs Improvement",
 "Bad")))</f>
        <v>Achieved</v>
      </c>
      <c r="P821" s="7">
        <f>Table1[[#This Row],[Net Sales Actual]] - Table1[[#This Row],[Net Sales Target]]</f>
        <v>38437786</v>
      </c>
      <c r="Q821" s="7" t="str">
        <f>IF(Table1[[#This Row],[Profit]] &gt; 0, "Profit", "Loss")</f>
        <v>Profit</v>
      </c>
      <c r="R821" s="9">
        <f>Table1[[#This Row],[Salary Cost]]/Table1[[#This Row],[Net Sales Actual]]</f>
        <v>0.17029100414367762</v>
      </c>
      <c r="S821" s="9" t="str">
        <f>IF(Table1[[#This Row],[Salary Ratio]] &lt; 0.15, "Efficient",
 IF(Table1[[#This Row],[Salary Ratio]] &lt;= 0.25, "Needs Attention",
 "Too High"))</f>
        <v>Needs Attention</v>
      </c>
      <c r="T821" s="9">
        <f>Table1[[#This Row],[Profit (EBIT)]]/Table1[[#This Row],[Net Sales Actual]]</f>
        <v>0.10650543338448128</v>
      </c>
      <c r="U821" s="7" t="str">
        <f>IF(Table1[[#This Row],[Profit Ratio]] &gt; 0.15, "Healthy",
 IF(Table1[[#This Row],[Profit Ratio]] &gt;= 0.05, "Moderate",
 "Low"))</f>
        <v>Moderate</v>
      </c>
      <c r="V821" s="7">
        <f ca="1">DATEDIF(Table1[[#This Row],[Store Open Date]], TODAY(), "d")</f>
        <v>659</v>
      </c>
      <c r="W821" s="7">
        <f ca="1">INT(Table1[[#This Row],[Store Age (Days)]] / 30)</f>
        <v>21</v>
      </c>
      <c r="X821" s="7" t="str">
        <f ca="1">IF(Table1[[#This Row],[Store Age (Months)]] &lt; 12, "&lt;12",
 IF(Table1[[#This Row],[Store Age (Months)]] &lt; 24, "12–24",
 "&gt;24"))</f>
        <v>12–24</v>
      </c>
    </row>
    <row r="822" spans="1:24" x14ac:dyDescent="0.2">
      <c r="A822" s="4">
        <v>2</v>
      </c>
      <c r="B822" s="4" t="str">
        <f t="shared" si="12"/>
        <v>February</v>
      </c>
      <c r="C822" s="1" t="s">
        <v>388</v>
      </c>
      <c r="D822" s="1" t="s">
        <v>1308</v>
      </c>
      <c r="E822" s="1" t="s">
        <v>829</v>
      </c>
      <c r="F822" s="1" t="s">
        <v>913</v>
      </c>
      <c r="G822" s="1" t="s">
        <v>927</v>
      </c>
      <c r="H822" s="6">
        <v>45257</v>
      </c>
      <c r="I822" s="7">
        <v>227749822</v>
      </c>
      <c r="J822" s="7">
        <v>221248389</v>
      </c>
      <c r="K822" s="7">
        <v>23729098</v>
      </c>
      <c r="L822" s="7">
        <v>13033134</v>
      </c>
      <c r="M822" s="7">
        <f>Table1[[#This Row],[Profit (EBIT)]] * (1 - 11%)</f>
        <v>11599489.26</v>
      </c>
      <c r="N822" s="9">
        <f>Table1[[#This Row],[Net Sales Actual]]/Table1[[#This Row],[Net Sales Target]]*100%</f>
        <v>0.97145361984080936</v>
      </c>
      <c r="O822" s="9" t="str">
        <f>IF(Table1[[#This Row],[% Achievement]]&gt;=100%, "Achieved",
 IF(Table1[[#This Row],[% Achievement]]&gt;=50%, "Almost Achieve",
 IF(Table1[[#This Row],[% Achievement]]&gt;=0, "Needs Improvement",
 "Bad")))</f>
        <v>Almost Achieve</v>
      </c>
      <c r="P822" s="7">
        <f>Table1[[#This Row],[Net Sales Actual]] - Table1[[#This Row],[Net Sales Target]]</f>
        <v>-6501433</v>
      </c>
      <c r="Q822" s="7" t="str">
        <f>IF(Table1[[#This Row],[Profit]] &gt; 0, "Profit", "Loss")</f>
        <v>Profit</v>
      </c>
      <c r="R822" s="9">
        <f>Table1[[#This Row],[Salary Cost]]/Table1[[#This Row],[Net Sales Actual]]</f>
        <v>0.10725094138425569</v>
      </c>
      <c r="S822" s="9" t="str">
        <f>IF(Table1[[#This Row],[Salary Ratio]] &lt; 0.15, "Efficient",
 IF(Table1[[#This Row],[Salary Ratio]] &lt;= 0.25, "Needs Attention",
 "Too High"))</f>
        <v>Efficient</v>
      </c>
      <c r="T822" s="9">
        <f>Table1[[#This Row],[Profit (EBIT)]]/Table1[[#This Row],[Net Sales Actual]]</f>
        <v>5.8907249263631924E-2</v>
      </c>
      <c r="U822" s="7" t="str">
        <f>IF(Table1[[#This Row],[Profit Ratio]] &gt; 0.15, "Healthy",
 IF(Table1[[#This Row],[Profit Ratio]] &gt;= 0.05, "Moderate",
 "Low"))</f>
        <v>Moderate</v>
      </c>
      <c r="V822" s="7">
        <f ca="1">DATEDIF(Table1[[#This Row],[Store Open Date]], TODAY(), "d")</f>
        <v>675</v>
      </c>
      <c r="W822" s="7">
        <f ca="1">INT(Table1[[#This Row],[Store Age (Days)]] / 30)</f>
        <v>22</v>
      </c>
      <c r="X822" s="7" t="str">
        <f ca="1">IF(Table1[[#This Row],[Store Age (Months)]] &lt; 12, "&lt;12",
 IF(Table1[[#This Row],[Store Age (Months)]] &lt; 24, "12–24",
 "&gt;24"))</f>
        <v>12–24</v>
      </c>
    </row>
    <row r="823" spans="1:24" x14ac:dyDescent="0.2">
      <c r="A823" s="4">
        <v>2</v>
      </c>
      <c r="B823" s="4" t="str">
        <f t="shared" si="12"/>
        <v>February</v>
      </c>
      <c r="C823" s="1" t="s">
        <v>389</v>
      </c>
      <c r="D823" s="1" t="s">
        <v>1309</v>
      </c>
      <c r="E823" s="1" t="s">
        <v>830</v>
      </c>
      <c r="F823" s="1" t="s">
        <v>913</v>
      </c>
      <c r="G823" s="1" t="s">
        <v>927</v>
      </c>
      <c r="H823" s="6">
        <v>45283</v>
      </c>
      <c r="I823" s="7">
        <v>152459746</v>
      </c>
      <c r="J823" s="7">
        <v>133189878</v>
      </c>
      <c r="K823" s="7">
        <v>21818024</v>
      </c>
      <c r="L823" s="7">
        <v>-1468887</v>
      </c>
      <c r="M823" s="7">
        <f>Table1[[#This Row],[Profit (EBIT)]] * (1 - 11%)</f>
        <v>-1307309.43</v>
      </c>
      <c r="N823" s="9">
        <f>Table1[[#This Row],[Net Sales Actual]]/Table1[[#This Row],[Net Sales Target]]*100%</f>
        <v>0.87360684701652325</v>
      </c>
      <c r="O823" s="9" t="str">
        <f>IF(Table1[[#This Row],[% Achievement]]&gt;=100%, "Achieved",
 IF(Table1[[#This Row],[% Achievement]]&gt;=50%, "Almost Achieve",
 IF(Table1[[#This Row],[% Achievement]]&gt;=0, "Needs Improvement",
 "Bad")))</f>
        <v>Almost Achieve</v>
      </c>
      <c r="P823" s="7">
        <f>Table1[[#This Row],[Net Sales Actual]] - Table1[[#This Row],[Net Sales Target]]</f>
        <v>-19269868</v>
      </c>
      <c r="Q823" s="7" t="str">
        <f>IF(Table1[[#This Row],[Profit]] &gt; 0, "Profit", "Loss")</f>
        <v>Loss</v>
      </c>
      <c r="R823" s="9">
        <f>Table1[[#This Row],[Salary Cost]]/Table1[[#This Row],[Net Sales Actual]]</f>
        <v>0.16381142717166541</v>
      </c>
      <c r="S823" s="9" t="str">
        <f>IF(Table1[[#This Row],[Salary Ratio]] &lt; 0.15, "Efficient",
 IF(Table1[[#This Row],[Salary Ratio]] &lt;= 0.25, "Needs Attention",
 "Too High"))</f>
        <v>Needs Attention</v>
      </c>
      <c r="T823" s="9">
        <f>Table1[[#This Row],[Profit (EBIT)]]/Table1[[#This Row],[Net Sales Actual]]</f>
        <v>-1.1028518248211024E-2</v>
      </c>
      <c r="U823" s="7" t="str">
        <f>IF(Table1[[#This Row],[Profit Ratio]] &gt; 0.15, "Healthy",
 IF(Table1[[#This Row],[Profit Ratio]] &gt;= 0.05, "Moderate",
 "Low"))</f>
        <v>Low</v>
      </c>
      <c r="V823" s="7">
        <f ca="1">DATEDIF(Table1[[#This Row],[Store Open Date]], TODAY(), "d")</f>
        <v>649</v>
      </c>
      <c r="W823" s="7">
        <f ca="1">INT(Table1[[#This Row],[Store Age (Days)]] / 30)</f>
        <v>21</v>
      </c>
      <c r="X823" s="7" t="str">
        <f ca="1">IF(Table1[[#This Row],[Store Age (Months)]] &lt; 12, "&lt;12",
 IF(Table1[[#This Row],[Store Age (Months)]] &lt; 24, "12–24",
 "&gt;24"))</f>
        <v>12–24</v>
      </c>
    </row>
    <row r="824" spans="1:24" x14ac:dyDescent="0.2">
      <c r="A824" s="4">
        <v>2</v>
      </c>
      <c r="B824" s="4" t="str">
        <f t="shared" si="12"/>
        <v>February</v>
      </c>
      <c r="C824" s="1" t="s">
        <v>390</v>
      </c>
      <c r="D824" s="1" t="s">
        <v>1310</v>
      </c>
      <c r="E824" s="1" t="s">
        <v>831</v>
      </c>
      <c r="F824" s="1" t="s">
        <v>913</v>
      </c>
      <c r="G824" s="1" t="s">
        <v>927</v>
      </c>
      <c r="H824" s="6">
        <v>45223</v>
      </c>
      <c r="I824" s="7">
        <v>225798360</v>
      </c>
      <c r="J824" s="7">
        <v>166185274</v>
      </c>
      <c r="K824" s="7">
        <v>20176469</v>
      </c>
      <c r="L824" s="7">
        <v>5401412</v>
      </c>
      <c r="M824" s="7">
        <f>Table1[[#This Row],[Profit (EBIT)]] * (1 - 11%)</f>
        <v>4807256.68</v>
      </c>
      <c r="N824" s="9">
        <f>Table1[[#This Row],[Net Sales Actual]]/Table1[[#This Row],[Net Sales Target]]*100%</f>
        <v>0.7359897299519802</v>
      </c>
      <c r="O824" s="9" t="str">
        <f>IF(Table1[[#This Row],[% Achievement]]&gt;=100%, "Achieved",
 IF(Table1[[#This Row],[% Achievement]]&gt;=50%, "Almost Achieve",
 IF(Table1[[#This Row],[% Achievement]]&gt;=0, "Needs Improvement",
 "Bad")))</f>
        <v>Almost Achieve</v>
      </c>
      <c r="P824" s="7">
        <f>Table1[[#This Row],[Net Sales Actual]] - Table1[[#This Row],[Net Sales Target]]</f>
        <v>-59613086</v>
      </c>
      <c r="Q824" s="7" t="str">
        <f>IF(Table1[[#This Row],[Profit]] &gt; 0, "Profit", "Loss")</f>
        <v>Profit</v>
      </c>
      <c r="R824" s="9">
        <f>Table1[[#This Row],[Salary Cost]]/Table1[[#This Row],[Net Sales Actual]]</f>
        <v>0.12140948782260937</v>
      </c>
      <c r="S824" s="9" t="str">
        <f>IF(Table1[[#This Row],[Salary Ratio]] &lt; 0.15, "Efficient",
 IF(Table1[[#This Row],[Salary Ratio]] &lt;= 0.25, "Needs Attention",
 "Too High"))</f>
        <v>Efficient</v>
      </c>
      <c r="T824" s="9">
        <f>Table1[[#This Row],[Profit (EBIT)]]/Table1[[#This Row],[Net Sales Actual]]</f>
        <v>3.2502350358672577E-2</v>
      </c>
      <c r="U824" s="7" t="str">
        <f>IF(Table1[[#This Row],[Profit Ratio]] &gt; 0.15, "Healthy",
 IF(Table1[[#This Row],[Profit Ratio]] &gt;= 0.05, "Moderate",
 "Low"))</f>
        <v>Low</v>
      </c>
      <c r="V824" s="7">
        <f ca="1">DATEDIF(Table1[[#This Row],[Store Open Date]], TODAY(), "d")</f>
        <v>709</v>
      </c>
      <c r="W824" s="7">
        <f ca="1">INT(Table1[[#This Row],[Store Age (Days)]] / 30)</f>
        <v>23</v>
      </c>
      <c r="X824" s="7" t="str">
        <f ca="1">IF(Table1[[#This Row],[Store Age (Months)]] &lt; 12, "&lt;12",
 IF(Table1[[#This Row],[Store Age (Months)]] &lt; 24, "12–24",
 "&gt;24"))</f>
        <v>12–24</v>
      </c>
    </row>
    <row r="825" spans="1:24" x14ac:dyDescent="0.2">
      <c r="A825" s="4">
        <v>2</v>
      </c>
      <c r="B825" s="4" t="str">
        <f t="shared" si="12"/>
        <v>February</v>
      </c>
      <c r="C825" s="1" t="s">
        <v>391</v>
      </c>
      <c r="D825" s="1" t="s">
        <v>1311</v>
      </c>
      <c r="E825" s="1" t="s">
        <v>832</v>
      </c>
      <c r="F825" s="1" t="s">
        <v>913</v>
      </c>
      <c r="G825" s="1" t="s">
        <v>927</v>
      </c>
      <c r="H825" s="6">
        <v>45327</v>
      </c>
      <c r="I825" s="7">
        <v>175551338</v>
      </c>
      <c r="J825" s="7">
        <v>218229407</v>
      </c>
      <c r="K825" s="7">
        <v>27180635</v>
      </c>
      <c r="L825" s="7">
        <v>16941144</v>
      </c>
      <c r="M825" s="7">
        <f>Table1[[#This Row],[Profit (EBIT)]] * (1 - 11%)</f>
        <v>15077618.16</v>
      </c>
      <c r="N825" s="9">
        <f>Table1[[#This Row],[Net Sales Actual]]/Table1[[#This Row],[Net Sales Target]]*100%</f>
        <v>1.2431087651408272</v>
      </c>
      <c r="O825" s="9" t="str">
        <f>IF(Table1[[#This Row],[% Achievement]]&gt;=100%, "Achieved",
 IF(Table1[[#This Row],[% Achievement]]&gt;=50%, "Almost Achieve",
 IF(Table1[[#This Row],[% Achievement]]&gt;=0, "Needs Improvement",
 "Bad")))</f>
        <v>Achieved</v>
      </c>
      <c r="P825" s="7">
        <f>Table1[[#This Row],[Net Sales Actual]] - Table1[[#This Row],[Net Sales Target]]</f>
        <v>42678069</v>
      </c>
      <c r="Q825" s="7" t="str">
        <f>IF(Table1[[#This Row],[Profit]] &gt; 0, "Profit", "Loss")</f>
        <v>Profit</v>
      </c>
      <c r="R825" s="9">
        <f>Table1[[#This Row],[Salary Cost]]/Table1[[#This Row],[Net Sales Actual]]</f>
        <v>0.12455074397924749</v>
      </c>
      <c r="S825" s="9" t="str">
        <f>IF(Table1[[#This Row],[Salary Ratio]] &lt; 0.15, "Efficient",
 IF(Table1[[#This Row],[Salary Ratio]] &lt;= 0.25, "Needs Attention",
 "Too High"))</f>
        <v>Efficient</v>
      </c>
      <c r="T825" s="9">
        <f>Table1[[#This Row],[Profit (EBIT)]]/Table1[[#This Row],[Net Sales Actual]]</f>
        <v>7.7629977705067035E-2</v>
      </c>
      <c r="U825" s="7" t="str">
        <f>IF(Table1[[#This Row],[Profit Ratio]] &gt; 0.15, "Healthy",
 IF(Table1[[#This Row],[Profit Ratio]] &gt;= 0.05, "Moderate",
 "Low"))</f>
        <v>Moderate</v>
      </c>
      <c r="V825" s="7">
        <f ca="1">DATEDIF(Table1[[#This Row],[Store Open Date]], TODAY(), "d")</f>
        <v>605</v>
      </c>
      <c r="W825" s="7">
        <f ca="1">INT(Table1[[#This Row],[Store Age (Days)]] / 30)</f>
        <v>20</v>
      </c>
      <c r="X825" s="7" t="str">
        <f ca="1">IF(Table1[[#This Row],[Store Age (Months)]] &lt; 12, "&lt;12",
 IF(Table1[[#This Row],[Store Age (Months)]] &lt; 24, "12–24",
 "&gt;24"))</f>
        <v>12–24</v>
      </c>
    </row>
    <row r="826" spans="1:24" x14ac:dyDescent="0.2">
      <c r="A826" s="4">
        <v>2</v>
      </c>
      <c r="B826" s="4" t="str">
        <f t="shared" si="12"/>
        <v>February</v>
      </c>
      <c r="C826" s="1" t="s">
        <v>392</v>
      </c>
      <c r="D826" s="1" t="s">
        <v>1312</v>
      </c>
      <c r="E826" s="1" t="s">
        <v>833</v>
      </c>
      <c r="F826" s="1" t="s">
        <v>913</v>
      </c>
      <c r="G826" s="1" t="s">
        <v>927</v>
      </c>
      <c r="H826" s="6">
        <v>45315</v>
      </c>
      <c r="I826" s="7">
        <v>177647510</v>
      </c>
      <c r="J826" s="7">
        <v>140878289</v>
      </c>
      <c r="K826" s="7">
        <v>15334003</v>
      </c>
      <c r="L826" s="7">
        <v>-11587934</v>
      </c>
      <c r="M826" s="7">
        <f>Table1[[#This Row],[Profit (EBIT)]] * (1 - 11%)</f>
        <v>-10313261.26</v>
      </c>
      <c r="N826" s="9">
        <f>Table1[[#This Row],[Net Sales Actual]]/Table1[[#This Row],[Net Sales Target]]*100%</f>
        <v>0.79302146706137344</v>
      </c>
      <c r="O826" s="9" t="str">
        <f>IF(Table1[[#This Row],[% Achievement]]&gt;=100%, "Achieved",
 IF(Table1[[#This Row],[% Achievement]]&gt;=50%, "Almost Achieve",
 IF(Table1[[#This Row],[% Achievement]]&gt;=0, "Needs Improvement",
 "Bad")))</f>
        <v>Almost Achieve</v>
      </c>
      <c r="P826" s="7">
        <f>Table1[[#This Row],[Net Sales Actual]] - Table1[[#This Row],[Net Sales Target]]</f>
        <v>-36769221</v>
      </c>
      <c r="Q826" s="7" t="str">
        <f>IF(Table1[[#This Row],[Profit]] &gt; 0, "Profit", "Loss")</f>
        <v>Loss</v>
      </c>
      <c r="R826" s="9">
        <f>Table1[[#This Row],[Salary Cost]]/Table1[[#This Row],[Net Sales Actual]]</f>
        <v>0.1088457498230973</v>
      </c>
      <c r="S826" s="9" t="str">
        <f>IF(Table1[[#This Row],[Salary Ratio]] &lt; 0.15, "Efficient",
 IF(Table1[[#This Row],[Salary Ratio]] &lt;= 0.25, "Needs Attention",
 "Too High"))</f>
        <v>Efficient</v>
      </c>
      <c r="T826" s="9">
        <f>Table1[[#This Row],[Profit (EBIT)]]/Table1[[#This Row],[Net Sales Actual]]</f>
        <v>-8.2254931418140664E-2</v>
      </c>
      <c r="U826" s="7" t="str">
        <f>IF(Table1[[#This Row],[Profit Ratio]] &gt; 0.15, "Healthy",
 IF(Table1[[#This Row],[Profit Ratio]] &gt;= 0.05, "Moderate",
 "Low"))</f>
        <v>Low</v>
      </c>
      <c r="V826" s="7">
        <f ca="1">DATEDIF(Table1[[#This Row],[Store Open Date]], TODAY(), "d")</f>
        <v>617</v>
      </c>
      <c r="W826" s="7">
        <f ca="1">INT(Table1[[#This Row],[Store Age (Days)]] / 30)</f>
        <v>20</v>
      </c>
      <c r="X826" s="7" t="str">
        <f ca="1">IF(Table1[[#This Row],[Store Age (Months)]] &lt; 12, "&lt;12",
 IF(Table1[[#This Row],[Store Age (Months)]] &lt; 24, "12–24",
 "&gt;24"))</f>
        <v>12–24</v>
      </c>
    </row>
    <row r="827" spans="1:24" x14ac:dyDescent="0.2">
      <c r="A827" s="4">
        <v>2</v>
      </c>
      <c r="B827" s="4" t="str">
        <f t="shared" si="12"/>
        <v>February</v>
      </c>
      <c r="C827" s="1" t="s">
        <v>393</v>
      </c>
      <c r="D827" s="1" t="s">
        <v>1313</v>
      </c>
      <c r="E827" s="1" t="s">
        <v>834</v>
      </c>
      <c r="F827" s="1" t="s">
        <v>913</v>
      </c>
      <c r="G827" s="1" t="s">
        <v>927</v>
      </c>
      <c r="H827" s="6">
        <v>45341</v>
      </c>
      <c r="I827" s="7">
        <v>55970708</v>
      </c>
      <c r="J827" s="7">
        <v>39174216</v>
      </c>
      <c r="K827" s="7">
        <v>5286773</v>
      </c>
      <c r="L827" s="7">
        <v>4940938</v>
      </c>
      <c r="M827" s="7">
        <f>Table1[[#This Row],[Profit (EBIT)]] * (1 - 11%)</f>
        <v>4397434.82</v>
      </c>
      <c r="N827" s="9">
        <f>Table1[[#This Row],[Net Sales Actual]]/Table1[[#This Row],[Net Sales Target]]*100%</f>
        <v>0.69990567208833587</v>
      </c>
      <c r="O827" s="9" t="str">
        <f>IF(Table1[[#This Row],[% Achievement]]&gt;=100%, "Achieved",
 IF(Table1[[#This Row],[% Achievement]]&gt;=50%, "Almost Achieve",
 IF(Table1[[#This Row],[% Achievement]]&gt;=0, "Needs Improvement",
 "Bad")))</f>
        <v>Almost Achieve</v>
      </c>
      <c r="P827" s="7">
        <f>Table1[[#This Row],[Net Sales Actual]] - Table1[[#This Row],[Net Sales Target]]</f>
        <v>-16796492</v>
      </c>
      <c r="Q827" s="7" t="str">
        <f>IF(Table1[[#This Row],[Profit]] &gt; 0, "Profit", "Loss")</f>
        <v>Profit</v>
      </c>
      <c r="R827" s="9">
        <f>Table1[[#This Row],[Salary Cost]]/Table1[[#This Row],[Net Sales Actual]]</f>
        <v>0.13495542578312225</v>
      </c>
      <c r="S827" s="9" t="str">
        <f>IF(Table1[[#This Row],[Salary Ratio]] &lt; 0.15, "Efficient",
 IF(Table1[[#This Row],[Salary Ratio]] &lt;= 0.25, "Needs Attention",
 "Too High"))</f>
        <v>Efficient</v>
      </c>
      <c r="T827" s="9">
        <f>Table1[[#This Row],[Profit (EBIT)]]/Table1[[#This Row],[Net Sales Actual]]</f>
        <v>0.12612729760820229</v>
      </c>
      <c r="U827" s="7" t="str">
        <f>IF(Table1[[#This Row],[Profit Ratio]] &gt; 0.15, "Healthy",
 IF(Table1[[#This Row],[Profit Ratio]] &gt;= 0.05, "Moderate",
 "Low"))</f>
        <v>Moderate</v>
      </c>
      <c r="V827" s="7">
        <f ca="1">DATEDIF(Table1[[#This Row],[Store Open Date]], TODAY(), "d")</f>
        <v>591</v>
      </c>
      <c r="W827" s="7">
        <f ca="1">INT(Table1[[#This Row],[Store Age (Days)]] / 30)</f>
        <v>19</v>
      </c>
      <c r="X827" s="7" t="str">
        <f ca="1">IF(Table1[[#This Row],[Store Age (Months)]] &lt; 12, "&lt;12",
 IF(Table1[[#This Row],[Store Age (Months)]] &lt; 24, "12–24",
 "&gt;24"))</f>
        <v>12–24</v>
      </c>
    </row>
    <row r="828" spans="1:24" x14ac:dyDescent="0.2">
      <c r="A828" s="4">
        <v>2</v>
      </c>
      <c r="B828" s="4" t="str">
        <f t="shared" si="12"/>
        <v>February</v>
      </c>
      <c r="C828" s="1" t="s">
        <v>394</v>
      </c>
      <c r="D828" s="1" t="s">
        <v>1314</v>
      </c>
      <c r="E828" s="1" t="s">
        <v>835</v>
      </c>
      <c r="F828" s="1" t="s">
        <v>913</v>
      </c>
      <c r="G828" s="1" t="s">
        <v>927</v>
      </c>
      <c r="H828" s="6">
        <v>45198</v>
      </c>
      <c r="I828" s="7">
        <v>125507207</v>
      </c>
      <c r="J828" s="7">
        <v>132384969</v>
      </c>
      <c r="K828" s="7">
        <v>21494850</v>
      </c>
      <c r="L828" s="7">
        <v>761441</v>
      </c>
      <c r="M828" s="7">
        <f>Table1[[#This Row],[Profit (EBIT)]] * (1 - 11%)</f>
        <v>677682.49</v>
      </c>
      <c r="N828" s="9">
        <f>Table1[[#This Row],[Net Sales Actual]]/Table1[[#This Row],[Net Sales Target]]*100%</f>
        <v>1.0547997375162688</v>
      </c>
      <c r="O828" s="9" t="str">
        <f>IF(Table1[[#This Row],[% Achievement]]&gt;=100%, "Achieved",
 IF(Table1[[#This Row],[% Achievement]]&gt;=50%, "Almost Achieve",
 IF(Table1[[#This Row],[% Achievement]]&gt;=0, "Needs Improvement",
 "Bad")))</f>
        <v>Achieved</v>
      </c>
      <c r="P828" s="7">
        <f>Table1[[#This Row],[Net Sales Actual]] - Table1[[#This Row],[Net Sales Target]]</f>
        <v>6877762</v>
      </c>
      <c r="Q828" s="7" t="str">
        <f>IF(Table1[[#This Row],[Profit]] &gt; 0, "Profit", "Loss")</f>
        <v>Profit</v>
      </c>
      <c r="R828" s="9">
        <f>Table1[[#This Row],[Salary Cost]]/Table1[[#This Row],[Net Sales Actual]]</f>
        <v>0.16236624265100671</v>
      </c>
      <c r="S828" s="9" t="str">
        <f>IF(Table1[[#This Row],[Salary Ratio]] &lt; 0.15, "Efficient",
 IF(Table1[[#This Row],[Salary Ratio]] &lt;= 0.25, "Needs Attention",
 "Too High"))</f>
        <v>Needs Attention</v>
      </c>
      <c r="T828" s="9">
        <f>Table1[[#This Row],[Profit (EBIT)]]/Table1[[#This Row],[Net Sales Actual]]</f>
        <v>5.751717931059077E-3</v>
      </c>
      <c r="U828" s="7" t="str">
        <f>IF(Table1[[#This Row],[Profit Ratio]] &gt; 0.15, "Healthy",
 IF(Table1[[#This Row],[Profit Ratio]] &gt;= 0.05, "Moderate",
 "Low"))</f>
        <v>Low</v>
      </c>
      <c r="V828" s="7">
        <f ca="1">DATEDIF(Table1[[#This Row],[Store Open Date]], TODAY(), "d")</f>
        <v>734</v>
      </c>
      <c r="W828" s="7">
        <f ca="1">INT(Table1[[#This Row],[Store Age (Days)]] / 30)</f>
        <v>24</v>
      </c>
      <c r="X828" s="7" t="str">
        <f ca="1">IF(Table1[[#This Row],[Store Age (Months)]] &lt; 12, "&lt;12",
 IF(Table1[[#This Row],[Store Age (Months)]] &lt; 24, "12–24",
 "&gt;24"))</f>
        <v>&gt;24</v>
      </c>
    </row>
    <row r="829" spans="1:24" x14ac:dyDescent="0.2">
      <c r="A829" s="4">
        <v>2</v>
      </c>
      <c r="B829" s="4" t="str">
        <f t="shared" si="12"/>
        <v>February</v>
      </c>
      <c r="C829" s="1" t="s">
        <v>395</v>
      </c>
      <c r="D829" s="1" t="s">
        <v>1315</v>
      </c>
      <c r="E829" s="1" t="s">
        <v>836</v>
      </c>
      <c r="F829" s="1" t="s">
        <v>913</v>
      </c>
      <c r="G829" s="1" t="s">
        <v>927</v>
      </c>
      <c r="H829" s="6">
        <v>45257</v>
      </c>
      <c r="I829" s="7">
        <v>188306601</v>
      </c>
      <c r="J829" s="7">
        <v>152833161</v>
      </c>
      <c r="K829" s="7">
        <v>17199510</v>
      </c>
      <c r="L829" s="7">
        <v>-6204980</v>
      </c>
      <c r="M829" s="7">
        <f>Table1[[#This Row],[Profit (EBIT)]] * (1 - 11%)</f>
        <v>-5522432.2000000002</v>
      </c>
      <c r="N829" s="9">
        <f>Table1[[#This Row],[Net Sales Actual]]/Table1[[#This Row],[Net Sales Target]]*100%</f>
        <v>0.81161871218736514</v>
      </c>
      <c r="O829" s="9" t="str">
        <f>IF(Table1[[#This Row],[% Achievement]]&gt;=100%, "Achieved",
 IF(Table1[[#This Row],[% Achievement]]&gt;=50%, "Almost Achieve",
 IF(Table1[[#This Row],[% Achievement]]&gt;=0, "Needs Improvement",
 "Bad")))</f>
        <v>Almost Achieve</v>
      </c>
      <c r="P829" s="7">
        <f>Table1[[#This Row],[Net Sales Actual]] - Table1[[#This Row],[Net Sales Target]]</f>
        <v>-35473440</v>
      </c>
      <c r="Q829" s="7" t="str">
        <f>IF(Table1[[#This Row],[Profit]] &gt; 0, "Profit", "Loss")</f>
        <v>Loss</v>
      </c>
      <c r="R829" s="9">
        <f>Table1[[#This Row],[Salary Cost]]/Table1[[#This Row],[Net Sales Actual]]</f>
        <v>0.11253781500992445</v>
      </c>
      <c r="S829" s="9" t="str">
        <f>IF(Table1[[#This Row],[Salary Ratio]] &lt; 0.15, "Efficient",
 IF(Table1[[#This Row],[Salary Ratio]] &lt;= 0.25, "Needs Attention",
 "Too High"))</f>
        <v>Efficient</v>
      </c>
      <c r="T829" s="9">
        <f>Table1[[#This Row],[Profit (EBIT)]]/Table1[[#This Row],[Net Sales Actual]]</f>
        <v>-4.0599696815797719E-2</v>
      </c>
      <c r="U829" s="7" t="str">
        <f>IF(Table1[[#This Row],[Profit Ratio]] &gt; 0.15, "Healthy",
 IF(Table1[[#This Row],[Profit Ratio]] &gt;= 0.05, "Moderate",
 "Low"))</f>
        <v>Low</v>
      </c>
      <c r="V829" s="7">
        <f ca="1">DATEDIF(Table1[[#This Row],[Store Open Date]], TODAY(), "d")</f>
        <v>675</v>
      </c>
      <c r="W829" s="7">
        <f ca="1">INT(Table1[[#This Row],[Store Age (Days)]] / 30)</f>
        <v>22</v>
      </c>
      <c r="X829" s="7" t="str">
        <f ca="1">IF(Table1[[#This Row],[Store Age (Months)]] &lt; 12, "&lt;12",
 IF(Table1[[#This Row],[Store Age (Months)]] &lt; 24, "12–24",
 "&gt;24"))</f>
        <v>12–24</v>
      </c>
    </row>
    <row r="830" spans="1:24" x14ac:dyDescent="0.2">
      <c r="A830" s="4">
        <v>2</v>
      </c>
      <c r="B830" s="4" t="str">
        <f t="shared" si="12"/>
        <v>February</v>
      </c>
      <c r="C830" s="1" t="s">
        <v>396</v>
      </c>
      <c r="D830" s="1" t="s">
        <v>1316</v>
      </c>
      <c r="E830" s="1" t="s">
        <v>837</v>
      </c>
      <c r="F830" s="1" t="s">
        <v>913</v>
      </c>
      <c r="G830" s="1" t="s">
        <v>927</v>
      </c>
      <c r="H830" s="6">
        <v>45283</v>
      </c>
      <c r="I830" s="7">
        <v>93745030</v>
      </c>
      <c r="J830" s="7">
        <v>94735737</v>
      </c>
      <c r="K830" s="7">
        <v>9322931</v>
      </c>
      <c r="L830" s="7">
        <v>1715064</v>
      </c>
      <c r="M830" s="7">
        <f>Table1[[#This Row],[Profit (EBIT)]] * (1 - 11%)</f>
        <v>1526406.96</v>
      </c>
      <c r="N830" s="9">
        <f>Table1[[#This Row],[Net Sales Actual]]/Table1[[#This Row],[Net Sales Target]]*100%</f>
        <v>1.0105681015836252</v>
      </c>
      <c r="O830" s="9" t="str">
        <f>IF(Table1[[#This Row],[% Achievement]]&gt;=100%, "Achieved",
 IF(Table1[[#This Row],[% Achievement]]&gt;=50%, "Almost Achieve",
 IF(Table1[[#This Row],[% Achievement]]&gt;=0, "Needs Improvement",
 "Bad")))</f>
        <v>Achieved</v>
      </c>
      <c r="P830" s="7">
        <f>Table1[[#This Row],[Net Sales Actual]] - Table1[[#This Row],[Net Sales Target]]</f>
        <v>990707</v>
      </c>
      <c r="Q830" s="7" t="str">
        <f>IF(Table1[[#This Row],[Profit]] &gt; 0, "Profit", "Loss")</f>
        <v>Profit</v>
      </c>
      <c r="R830" s="9">
        <f>Table1[[#This Row],[Salary Cost]]/Table1[[#This Row],[Net Sales Actual]]</f>
        <v>9.840986406217539E-2</v>
      </c>
      <c r="S830" s="9" t="str">
        <f>IF(Table1[[#This Row],[Salary Ratio]] &lt; 0.15, "Efficient",
 IF(Table1[[#This Row],[Salary Ratio]] &lt;= 0.25, "Needs Attention",
 "Too High"))</f>
        <v>Efficient</v>
      </c>
      <c r="T830" s="9">
        <f>Table1[[#This Row],[Profit (EBIT)]]/Table1[[#This Row],[Net Sales Actual]]</f>
        <v>1.8103664512579873E-2</v>
      </c>
      <c r="U830" s="7" t="str">
        <f>IF(Table1[[#This Row],[Profit Ratio]] &gt; 0.15, "Healthy",
 IF(Table1[[#This Row],[Profit Ratio]] &gt;= 0.05, "Moderate",
 "Low"))</f>
        <v>Low</v>
      </c>
      <c r="V830" s="7">
        <f ca="1">DATEDIF(Table1[[#This Row],[Store Open Date]], TODAY(), "d")</f>
        <v>649</v>
      </c>
      <c r="W830" s="7">
        <f ca="1">INT(Table1[[#This Row],[Store Age (Days)]] / 30)</f>
        <v>21</v>
      </c>
      <c r="X830" s="7" t="str">
        <f ca="1">IF(Table1[[#This Row],[Store Age (Months)]] &lt; 12, "&lt;12",
 IF(Table1[[#This Row],[Store Age (Months)]] &lt; 24, "12–24",
 "&gt;24"))</f>
        <v>12–24</v>
      </c>
    </row>
    <row r="831" spans="1:24" x14ac:dyDescent="0.2">
      <c r="A831" s="4">
        <v>2</v>
      </c>
      <c r="B831" s="4" t="str">
        <f t="shared" si="12"/>
        <v>February</v>
      </c>
      <c r="C831" s="1" t="s">
        <v>397</v>
      </c>
      <c r="D831" s="1" t="s">
        <v>1317</v>
      </c>
      <c r="E831" s="1" t="s">
        <v>838</v>
      </c>
      <c r="F831" s="1" t="s">
        <v>914</v>
      </c>
      <c r="G831" s="1" t="s">
        <v>927</v>
      </c>
      <c r="H831" s="6">
        <v>45519</v>
      </c>
      <c r="I831" s="7">
        <v>154873883</v>
      </c>
      <c r="J831" s="7">
        <v>140524473</v>
      </c>
      <c r="K831" s="7">
        <v>13813936</v>
      </c>
      <c r="L831" s="7">
        <v>-1152068</v>
      </c>
      <c r="M831" s="7">
        <f>Table1[[#This Row],[Profit (EBIT)]] * (1 - 11%)</f>
        <v>-1025340.52</v>
      </c>
      <c r="N831" s="9">
        <f>Table1[[#This Row],[Net Sales Actual]]/Table1[[#This Row],[Net Sales Target]]*100%</f>
        <v>0.90734777405949074</v>
      </c>
      <c r="O831" s="9" t="str">
        <f>IF(Table1[[#This Row],[% Achievement]]&gt;=100%, "Achieved",
 IF(Table1[[#This Row],[% Achievement]]&gt;=50%, "Almost Achieve",
 IF(Table1[[#This Row],[% Achievement]]&gt;=0, "Needs Improvement",
 "Bad")))</f>
        <v>Almost Achieve</v>
      </c>
      <c r="P831" s="7">
        <f>Table1[[#This Row],[Net Sales Actual]] - Table1[[#This Row],[Net Sales Target]]</f>
        <v>-14349410</v>
      </c>
      <c r="Q831" s="7" t="str">
        <f>IF(Table1[[#This Row],[Profit]] &gt; 0, "Profit", "Loss")</f>
        <v>Loss</v>
      </c>
      <c r="R831" s="9">
        <f>Table1[[#This Row],[Salary Cost]]/Table1[[#This Row],[Net Sales Actual]]</f>
        <v>9.8302706319346955E-2</v>
      </c>
      <c r="S831" s="9" t="str">
        <f>IF(Table1[[#This Row],[Salary Ratio]] &lt; 0.15, "Efficient",
 IF(Table1[[#This Row],[Salary Ratio]] &lt;= 0.25, "Needs Attention",
 "Too High"))</f>
        <v>Efficient</v>
      </c>
      <c r="T831" s="9">
        <f>Table1[[#This Row],[Profit (EBIT)]]/Table1[[#This Row],[Net Sales Actual]]</f>
        <v>-8.1983442129685124E-3</v>
      </c>
      <c r="U831" s="7" t="str">
        <f>IF(Table1[[#This Row],[Profit Ratio]] &gt; 0.15, "Healthy",
 IF(Table1[[#This Row],[Profit Ratio]] &gt;= 0.05, "Moderate",
 "Low"))</f>
        <v>Low</v>
      </c>
      <c r="V831" s="7">
        <f ca="1">DATEDIF(Table1[[#This Row],[Store Open Date]], TODAY(), "d")</f>
        <v>413</v>
      </c>
      <c r="W831" s="7">
        <f ca="1">INT(Table1[[#This Row],[Store Age (Days)]] / 30)</f>
        <v>13</v>
      </c>
      <c r="X831" s="7" t="str">
        <f ca="1">IF(Table1[[#This Row],[Store Age (Months)]] &lt; 12, "&lt;12",
 IF(Table1[[#This Row],[Store Age (Months)]] &lt; 24, "12–24",
 "&gt;24"))</f>
        <v>12–24</v>
      </c>
    </row>
    <row r="832" spans="1:24" x14ac:dyDescent="0.2">
      <c r="A832" s="4">
        <v>2</v>
      </c>
      <c r="B832" s="4" t="str">
        <f t="shared" si="12"/>
        <v>February</v>
      </c>
      <c r="C832" s="1" t="s">
        <v>398</v>
      </c>
      <c r="D832" s="1" t="s">
        <v>1318</v>
      </c>
      <c r="E832" s="1" t="s">
        <v>839</v>
      </c>
      <c r="F832" s="1" t="s">
        <v>915</v>
      </c>
      <c r="G832" s="1" t="s">
        <v>927</v>
      </c>
      <c r="H832" s="6">
        <v>45387</v>
      </c>
      <c r="I832" s="7">
        <v>91760511</v>
      </c>
      <c r="J832" s="7">
        <v>73758787</v>
      </c>
      <c r="K832" s="7">
        <v>12586331</v>
      </c>
      <c r="L832" s="7">
        <v>6843819</v>
      </c>
      <c r="M832" s="7">
        <f>Table1[[#This Row],[Profit (EBIT)]] * (1 - 11%)</f>
        <v>6090998.9100000001</v>
      </c>
      <c r="N832" s="9">
        <f>Table1[[#This Row],[Net Sales Actual]]/Table1[[#This Row],[Net Sales Target]]*100%</f>
        <v>0.80381839852657311</v>
      </c>
      <c r="O832" s="9" t="str">
        <f>IF(Table1[[#This Row],[% Achievement]]&gt;=100%, "Achieved",
 IF(Table1[[#This Row],[% Achievement]]&gt;=50%, "Almost Achieve",
 IF(Table1[[#This Row],[% Achievement]]&gt;=0, "Needs Improvement",
 "Bad")))</f>
        <v>Almost Achieve</v>
      </c>
      <c r="P832" s="7">
        <f>Table1[[#This Row],[Net Sales Actual]] - Table1[[#This Row],[Net Sales Target]]</f>
        <v>-18001724</v>
      </c>
      <c r="Q832" s="7" t="str">
        <f>IF(Table1[[#This Row],[Profit]] &gt; 0, "Profit", "Loss")</f>
        <v>Profit</v>
      </c>
      <c r="R832" s="9">
        <f>Table1[[#This Row],[Salary Cost]]/Table1[[#This Row],[Net Sales Actual]]</f>
        <v>0.17064178400873106</v>
      </c>
      <c r="S832" s="9" t="str">
        <f>IF(Table1[[#This Row],[Salary Ratio]] &lt; 0.15, "Efficient",
 IF(Table1[[#This Row],[Salary Ratio]] &lt;= 0.25, "Needs Attention",
 "Too High"))</f>
        <v>Needs Attention</v>
      </c>
      <c r="T832" s="9">
        <f>Table1[[#This Row],[Profit (EBIT)]]/Table1[[#This Row],[Net Sales Actual]]</f>
        <v>9.2786490645514544E-2</v>
      </c>
      <c r="U832" s="7" t="str">
        <f>IF(Table1[[#This Row],[Profit Ratio]] &gt; 0.15, "Healthy",
 IF(Table1[[#This Row],[Profit Ratio]] &gt;= 0.05, "Moderate",
 "Low"))</f>
        <v>Moderate</v>
      </c>
      <c r="V832" s="7">
        <f ca="1">DATEDIF(Table1[[#This Row],[Store Open Date]], TODAY(), "d")</f>
        <v>545</v>
      </c>
      <c r="W832" s="7">
        <f ca="1">INT(Table1[[#This Row],[Store Age (Days)]] / 30)</f>
        <v>18</v>
      </c>
      <c r="X832" s="7" t="str">
        <f ca="1">IF(Table1[[#This Row],[Store Age (Months)]] &lt; 12, "&lt;12",
 IF(Table1[[#This Row],[Store Age (Months)]] &lt; 24, "12–24",
 "&gt;24"))</f>
        <v>12–24</v>
      </c>
    </row>
    <row r="833" spans="1:24" x14ac:dyDescent="0.2">
      <c r="A833" s="4">
        <v>2</v>
      </c>
      <c r="B833" s="4" t="str">
        <f t="shared" si="12"/>
        <v>February</v>
      </c>
      <c r="C833" s="1" t="s">
        <v>399</v>
      </c>
      <c r="D833" s="1" t="s">
        <v>1319</v>
      </c>
      <c r="E833" s="1" t="s">
        <v>840</v>
      </c>
      <c r="F833" s="1" t="s">
        <v>915</v>
      </c>
      <c r="G833" s="1" t="s">
        <v>927</v>
      </c>
      <c r="H833" s="6">
        <v>45344</v>
      </c>
      <c r="I833" s="7">
        <v>85256554</v>
      </c>
      <c r="J833" s="7">
        <v>94643883</v>
      </c>
      <c r="K833" s="7">
        <v>12965598</v>
      </c>
      <c r="L833" s="7">
        <v>10368954</v>
      </c>
      <c r="M833" s="7">
        <f>Table1[[#This Row],[Profit (EBIT)]] * (1 - 11%)</f>
        <v>9228369.0600000005</v>
      </c>
      <c r="N833" s="9">
        <f>Table1[[#This Row],[Net Sales Actual]]/Table1[[#This Row],[Net Sales Target]]*100%</f>
        <v>1.1101068312003322</v>
      </c>
      <c r="O833" s="9" t="str">
        <f>IF(Table1[[#This Row],[% Achievement]]&gt;=100%, "Achieved",
 IF(Table1[[#This Row],[% Achievement]]&gt;=50%, "Almost Achieve",
 IF(Table1[[#This Row],[% Achievement]]&gt;=0, "Needs Improvement",
 "Bad")))</f>
        <v>Achieved</v>
      </c>
      <c r="P833" s="7">
        <f>Table1[[#This Row],[Net Sales Actual]] - Table1[[#This Row],[Net Sales Target]]</f>
        <v>9387329</v>
      </c>
      <c r="Q833" s="7" t="str">
        <f>IF(Table1[[#This Row],[Profit]] &gt; 0, "Profit", "Loss")</f>
        <v>Profit</v>
      </c>
      <c r="R833" s="9">
        <f>Table1[[#This Row],[Salary Cost]]/Table1[[#This Row],[Net Sales Actual]]</f>
        <v>0.13699351282956132</v>
      </c>
      <c r="S833" s="9" t="str">
        <f>IF(Table1[[#This Row],[Salary Ratio]] &lt; 0.15, "Efficient",
 IF(Table1[[#This Row],[Salary Ratio]] &lt;= 0.25, "Needs Attention",
 "Too High"))</f>
        <v>Efficient</v>
      </c>
      <c r="T833" s="9">
        <f>Table1[[#This Row],[Profit (EBIT)]]/Table1[[#This Row],[Net Sales Actual]]</f>
        <v>0.1095575717238905</v>
      </c>
      <c r="U833" s="7" t="str">
        <f>IF(Table1[[#This Row],[Profit Ratio]] &gt; 0.15, "Healthy",
 IF(Table1[[#This Row],[Profit Ratio]] &gt;= 0.05, "Moderate",
 "Low"))</f>
        <v>Moderate</v>
      </c>
      <c r="V833" s="7">
        <f ca="1">DATEDIF(Table1[[#This Row],[Store Open Date]], TODAY(), "d")</f>
        <v>588</v>
      </c>
      <c r="W833" s="7">
        <f ca="1">INT(Table1[[#This Row],[Store Age (Days)]] / 30)</f>
        <v>19</v>
      </c>
      <c r="X833" s="7" t="str">
        <f ca="1">IF(Table1[[#This Row],[Store Age (Months)]] &lt; 12, "&lt;12",
 IF(Table1[[#This Row],[Store Age (Months)]] &lt; 24, "12–24",
 "&gt;24"))</f>
        <v>12–24</v>
      </c>
    </row>
    <row r="834" spans="1:24" x14ac:dyDescent="0.2">
      <c r="A834" s="4">
        <v>2</v>
      </c>
      <c r="B834" s="4" t="str">
        <f t="shared" si="12"/>
        <v>February</v>
      </c>
      <c r="C834" s="1" t="s">
        <v>400</v>
      </c>
      <c r="D834" s="1" t="s">
        <v>1320</v>
      </c>
      <c r="E834" s="1" t="s">
        <v>841</v>
      </c>
      <c r="F834" s="1" t="s">
        <v>915</v>
      </c>
      <c r="G834" s="1" t="s">
        <v>927</v>
      </c>
      <c r="H834" s="6">
        <v>45424</v>
      </c>
      <c r="I834" s="7">
        <v>87948676</v>
      </c>
      <c r="J834" s="7">
        <v>109030181</v>
      </c>
      <c r="K834" s="7">
        <v>17469009</v>
      </c>
      <c r="L834" s="7">
        <v>3780080</v>
      </c>
      <c r="M834" s="7">
        <f>Table1[[#This Row],[Profit (EBIT)]] * (1 - 11%)</f>
        <v>3364271.2</v>
      </c>
      <c r="N834" s="9">
        <f>Table1[[#This Row],[Net Sales Actual]]/Table1[[#This Row],[Net Sales Target]]*100%</f>
        <v>1.2397023577705706</v>
      </c>
      <c r="O834" s="9" t="str">
        <f>IF(Table1[[#This Row],[% Achievement]]&gt;=100%, "Achieved",
 IF(Table1[[#This Row],[% Achievement]]&gt;=50%, "Almost Achieve",
 IF(Table1[[#This Row],[% Achievement]]&gt;=0, "Needs Improvement",
 "Bad")))</f>
        <v>Achieved</v>
      </c>
      <c r="P834" s="7">
        <f>Table1[[#This Row],[Net Sales Actual]] - Table1[[#This Row],[Net Sales Target]]</f>
        <v>21081505</v>
      </c>
      <c r="Q834" s="7" t="str">
        <f>IF(Table1[[#This Row],[Profit]] &gt; 0, "Profit", "Loss")</f>
        <v>Profit</v>
      </c>
      <c r="R834" s="9">
        <f>Table1[[#This Row],[Salary Cost]]/Table1[[#This Row],[Net Sales Actual]]</f>
        <v>0.16022177382242445</v>
      </c>
      <c r="S834" s="9" t="str">
        <f>IF(Table1[[#This Row],[Salary Ratio]] &lt; 0.15, "Efficient",
 IF(Table1[[#This Row],[Salary Ratio]] &lt;= 0.25, "Needs Attention",
 "Too High"))</f>
        <v>Needs Attention</v>
      </c>
      <c r="T834" s="9">
        <f>Table1[[#This Row],[Profit (EBIT)]]/Table1[[#This Row],[Net Sales Actual]]</f>
        <v>3.4670033245198413E-2</v>
      </c>
      <c r="U834" s="7" t="str">
        <f>IF(Table1[[#This Row],[Profit Ratio]] &gt; 0.15, "Healthy",
 IF(Table1[[#This Row],[Profit Ratio]] &gt;= 0.05, "Moderate",
 "Low"))</f>
        <v>Low</v>
      </c>
      <c r="V834" s="7">
        <f ca="1">DATEDIF(Table1[[#This Row],[Store Open Date]], TODAY(), "d")</f>
        <v>508</v>
      </c>
      <c r="W834" s="7">
        <f ca="1">INT(Table1[[#This Row],[Store Age (Days)]] / 30)</f>
        <v>16</v>
      </c>
      <c r="X834" s="7" t="str">
        <f ca="1">IF(Table1[[#This Row],[Store Age (Months)]] &lt; 12, "&lt;12",
 IF(Table1[[#This Row],[Store Age (Months)]] &lt; 24, "12–24",
 "&gt;24"))</f>
        <v>12–24</v>
      </c>
    </row>
    <row r="835" spans="1:24" x14ac:dyDescent="0.2">
      <c r="A835" s="4">
        <v>2</v>
      </c>
      <c r="B835" s="4" t="str">
        <f t="shared" ref="B835:B898" si="13">TEXT(DATE(2024, A835, 1), "mmmm")</f>
        <v>February</v>
      </c>
      <c r="C835" s="1" t="s">
        <v>401</v>
      </c>
      <c r="D835" s="1" t="s">
        <v>1321</v>
      </c>
      <c r="E835" s="1" t="s">
        <v>842</v>
      </c>
      <c r="F835" s="1" t="s">
        <v>916</v>
      </c>
      <c r="G835" s="1" t="s">
        <v>928</v>
      </c>
      <c r="H835" s="6">
        <v>45248</v>
      </c>
      <c r="I835" s="7">
        <v>131400262</v>
      </c>
      <c r="J835" s="7">
        <v>115725807</v>
      </c>
      <c r="K835" s="7">
        <v>16297625</v>
      </c>
      <c r="L835" s="7">
        <v>12220172</v>
      </c>
      <c r="M835" s="7">
        <f>Table1[[#This Row],[Profit (EBIT)]] * (1 - 11%)</f>
        <v>10875953.08</v>
      </c>
      <c r="N835" s="9">
        <f>Table1[[#This Row],[Net Sales Actual]]/Table1[[#This Row],[Net Sales Target]]*100%</f>
        <v>0.88071214804731512</v>
      </c>
      <c r="O835" s="9" t="str">
        <f>IF(Table1[[#This Row],[% Achievement]]&gt;=100%, "Achieved",
 IF(Table1[[#This Row],[% Achievement]]&gt;=50%, "Almost Achieve",
 IF(Table1[[#This Row],[% Achievement]]&gt;=0, "Needs Improvement",
 "Bad")))</f>
        <v>Almost Achieve</v>
      </c>
      <c r="P835" s="7">
        <f>Table1[[#This Row],[Net Sales Actual]] - Table1[[#This Row],[Net Sales Target]]</f>
        <v>-15674455</v>
      </c>
      <c r="Q835" s="7" t="str">
        <f>IF(Table1[[#This Row],[Profit]] &gt; 0, "Profit", "Loss")</f>
        <v>Profit</v>
      </c>
      <c r="R835" s="9">
        <f>Table1[[#This Row],[Salary Cost]]/Table1[[#This Row],[Net Sales Actual]]</f>
        <v>0.14082965090059818</v>
      </c>
      <c r="S835" s="9" t="str">
        <f>IF(Table1[[#This Row],[Salary Ratio]] &lt; 0.15, "Efficient",
 IF(Table1[[#This Row],[Salary Ratio]] &lt;= 0.25, "Needs Attention",
 "Too High"))</f>
        <v>Efficient</v>
      </c>
      <c r="T835" s="9">
        <f>Table1[[#This Row],[Profit (EBIT)]]/Table1[[#This Row],[Net Sales Actual]]</f>
        <v>0.10559591085850022</v>
      </c>
      <c r="U835" s="7" t="str">
        <f>IF(Table1[[#This Row],[Profit Ratio]] &gt; 0.15, "Healthy",
 IF(Table1[[#This Row],[Profit Ratio]] &gt;= 0.05, "Moderate",
 "Low"))</f>
        <v>Moderate</v>
      </c>
      <c r="V835" s="7">
        <f ca="1">DATEDIF(Table1[[#This Row],[Store Open Date]], TODAY(), "d")</f>
        <v>684</v>
      </c>
      <c r="W835" s="7">
        <f ca="1">INT(Table1[[#This Row],[Store Age (Days)]] / 30)</f>
        <v>22</v>
      </c>
      <c r="X835" s="7" t="str">
        <f ca="1">IF(Table1[[#This Row],[Store Age (Months)]] &lt; 12, "&lt;12",
 IF(Table1[[#This Row],[Store Age (Months)]] &lt; 24, "12–24",
 "&gt;24"))</f>
        <v>12–24</v>
      </c>
    </row>
    <row r="836" spans="1:24" x14ac:dyDescent="0.2">
      <c r="A836" s="4">
        <v>2</v>
      </c>
      <c r="B836" s="4" t="str">
        <f t="shared" si="13"/>
        <v>February</v>
      </c>
      <c r="C836" s="1" t="s">
        <v>402</v>
      </c>
      <c r="D836" s="1" t="s">
        <v>1322</v>
      </c>
      <c r="E836" s="1" t="s">
        <v>843</v>
      </c>
      <c r="F836" s="1" t="s">
        <v>916</v>
      </c>
      <c r="G836" s="1" t="s">
        <v>928</v>
      </c>
      <c r="H836" s="6">
        <v>45259</v>
      </c>
      <c r="I836" s="7">
        <v>151293800</v>
      </c>
      <c r="J836" s="7">
        <v>181306822</v>
      </c>
      <c r="K836" s="7">
        <v>20624727</v>
      </c>
      <c r="L836" s="7">
        <v>16284377</v>
      </c>
      <c r="M836" s="7">
        <f>Table1[[#This Row],[Profit (EBIT)]] * (1 - 11%)</f>
        <v>14493095.529999999</v>
      </c>
      <c r="N836" s="9">
        <f>Table1[[#This Row],[Net Sales Actual]]/Table1[[#This Row],[Net Sales Target]]*100%</f>
        <v>1.1983757563099082</v>
      </c>
      <c r="O836" s="9" t="str">
        <f>IF(Table1[[#This Row],[% Achievement]]&gt;=100%, "Achieved",
 IF(Table1[[#This Row],[% Achievement]]&gt;=50%, "Almost Achieve",
 IF(Table1[[#This Row],[% Achievement]]&gt;=0, "Needs Improvement",
 "Bad")))</f>
        <v>Achieved</v>
      </c>
      <c r="P836" s="7">
        <f>Table1[[#This Row],[Net Sales Actual]] - Table1[[#This Row],[Net Sales Target]]</f>
        <v>30013022</v>
      </c>
      <c r="Q836" s="7" t="str">
        <f>IF(Table1[[#This Row],[Profit]] &gt; 0, "Profit", "Loss")</f>
        <v>Profit</v>
      </c>
      <c r="R836" s="9">
        <f>Table1[[#This Row],[Salary Cost]]/Table1[[#This Row],[Net Sales Actual]]</f>
        <v>0.11375593467740558</v>
      </c>
      <c r="S836" s="9" t="str">
        <f>IF(Table1[[#This Row],[Salary Ratio]] &lt; 0.15, "Efficient",
 IF(Table1[[#This Row],[Salary Ratio]] &lt;= 0.25, "Needs Attention",
 "Too High"))</f>
        <v>Efficient</v>
      </c>
      <c r="T836" s="9">
        <f>Table1[[#This Row],[Profit (EBIT)]]/Table1[[#This Row],[Net Sales Actual]]</f>
        <v>8.981668102924445E-2</v>
      </c>
      <c r="U836" s="7" t="str">
        <f>IF(Table1[[#This Row],[Profit Ratio]] &gt; 0.15, "Healthy",
 IF(Table1[[#This Row],[Profit Ratio]] &gt;= 0.05, "Moderate",
 "Low"))</f>
        <v>Moderate</v>
      </c>
      <c r="V836" s="7">
        <f ca="1">DATEDIF(Table1[[#This Row],[Store Open Date]], TODAY(), "d")</f>
        <v>673</v>
      </c>
      <c r="W836" s="7">
        <f ca="1">INT(Table1[[#This Row],[Store Age (Days)]] / 30)</f>
        <v>22</v>
      </c>
      <c r="X836" s="7" t="str">
        <f ca="1">IF(Table1[[#This Row],[Store Age (Months)]] &lt; 12, "&lt;12",
 IF(Table1[[#This Row],[Store Age (Months)]] &lt; 24, "12–24",
 "&gt;24"))</f>
        <v>12–24</v>
      </c>
    </row>
    <row r="837" spans="1:24" x14ac:dyDescent="0.2">
      <c r="A837" s="4">
        <v>2</v>
      </c>
      <c r="B837" s="4" t="str">
        <f t="shared" si="13"/>
        <v>February</v>
      </c>
      <c r="C837" s="1" t="s">
        <v>403</v>
      </c>
      <c r="D837" s="1" t="s">
        <v>1323</v>
      </c>
      <c r="E837" s="1" t="s">
        <v>844</v>
      </c>
      <c r="F837" s="1" t="s">
        <v>916</v>
      </c>
      <c r="G837" s="1" t="s">
        <v>928</v>
      </c>
      <c r="H837" s="6">
        <v>45291</v>
      </c>
      <c r="I837" s="7">
        <v>135951237</v>
      </c>
      <c r="J837" s="7">
        <v>167059681</v>
      </c>
      <c r="K837" s="7">
        <v>15773220</v>
      </c>
      <c r="L837" s="7">
        <v>22709958</v>
      </c>
      <c r="M837" s="7">
        <f>Table1[[#This Row],[Profit (EBIT)]] * (1 - 11%)</f>
        <v>20211862.620000001</v>
      </c>
      <c r="N837" s="9">
        <f>Table1[[#This Row],[Net Sales Actual]]/Table1[[#This Row],[Net Sales Target]]*100%</f>
        <v>1.2288206027871595</v>
      </c>
      <c r="O837" s="9" t="str">
        <f>IF(Table1[[#This Row],[% Achievement]]&gt;=100%, "Achieved",
 IF(Table1[[#This Row],[% Achievement]]&gt;=50%, "Almost Achieve",
 IF(Table1[[#This Row],[% Achievement]]&gt;=0, "Needs Improvement",
 "Bad")))</f>
        <v>Achieved</v>
      </c>
      <c r="P837" s="7">
        <f>Table1[[#This Row],[Net Sales Actual]] - Table1[[#This Row],[Net Sales Target]]</f>
        <v>31108444</v>
      </c>
      <c r="Q837" s="7" t="str">
        <f>IF(Table1[[#This Row],[Profit]] &gt; 0, "Profit", "Loss")</f>
        <v>Profit</v>
      </c>
      <c r="R837" s="9">
        <f>Table1[[#This Row],[Salary Cost]]/Table1[[#This Row],[Net Sales Actual]]</f>
        <v>9.4416677354962744E-2</v>
      </c>
      <c r="S837" s="9" t="str">
        <f>IF(Table1[[#This Row],[Salary Ratio]] &lt; 0.15, "Efficient",
 IF(Table1[[#This Row],[Salary Ratio]] &lt;= 0.25, "Needs Attention",
 "Too High"))</f>
        <v>Efficient</v>
      </c>
      <c r="T837" s="9">
        <f>Table1[[#This Row],[Profit (EBIT)]]/Table1[[#This Row],[Net Sales Actual]]</f>
        <v>0.13593919169521221</v>
      </c>
      <c r="U837" s="7" t="str">
        <f>IF(Table1[[#This Row],[Profit Ratio]] &gt; 0.15, "Healthy",
 IF(Table1[[#This Row],[Profit Ratio]] &gt;= 0.05, "Moderate",
 "Low"))</f>
        <v>Moderate</v>
      </c>
      <c r="V837" s="7">
        <f ca="1">DATEDIF(Table1[[#This Row],[Store Open Date]], TODAY(), "d")</f>
        <v>641</v>
      </c>
      <c r="W837" s="7">
        <f ca="1">INT(Table1[[#This Row],[Store Age (Days)]] / 30)</f>
        <v>21</v>
      </c>
      <c r="X837" s="7" t="str">
        <f ca="1">IF(Table1[[#This Row],[Store Age (Months)]] &lt; 12, "&lt;12",
 IF(Table1[[#This Row],[Store Age (Months)]] &lt; 24, "12–24",
 "&gt;24"))</f>
        <v>12–24</v>
      </c>
    </row>
    <row r="838" spans="1:24" x14ac:dyDescent="0.2">
      <c r="A838" s="4">
        <v>2</v>
      </c>
      <c r="B838" s="4" t="str">
        <f t="shared" si="13"/>
        <v>February</v>
      </c>
      <c r="C838" s="1" t="s">
        <v>404</v>
      </c>
      <c r="D838" s="1" t="s">
        <v>1324</v>
      </c>
      <c r="E838" s="1" t="s">
        <v>845</v>
      </c>
      <c r="F838" s="1" t="s">
        <v>916</v>
      </c>
      <c r="G838" s="1" t="s">
        <v>928</v>
      </c>
      <c r="H838" s="6">
        <v>45291</v>
      </c>
      <c r="I838" s="7">
        <v>67215143</v>
      </c>
      <c r="J838" s="7">
        <v>83707668</v>
      </c>
      <c r="K838" s="7">
        <v>10951009</v>
      </c>
      <c r="L838" s="7">
        <v>7270331</v>
      </c>
      <c r="M838" s="7">
        <f>Table1[[#This Row],[Profit (EBIT)]] * (1 - 11%)</f>
        <v>6470594.5899999999</v>
      </c>
      <c r="N838" s="9">
        <f>Table1[[#This Row],[Net Sales Actual]]/Table1[[#This Row],[Net Sales Target]]*100%</f>
        <v>1.2453691871190395</v>
      </c>
      <c r="O838" s="9" t="str">
        <f>IF(Table1[[#This Row],[% Achievement]]&gt;=100%, "Achieved",
 IF(Table1[[#This Row],[% Achievement]]&gt;=50%, "Almost Achieve",
 IF(Table1[[#This Row],[% Achievement]]&gt;=0, "Needs Improvement",
 "Bad")))</f>
        <v>Achieved</v>
      </c>
      <c r="P838" s="7">
        <f>Table1[[#This Row],[Net Sales Actual]] - Table1[[#This Row],[Net Sales Target]]</f>
        <v>16492525</v>
      </c>
      <c r="Q838" s="7" t="str">
        <f>IF(Table1[[#This Row],[Profit]] &gt; 0, "Profit", "Loss")</f>
        <v>Profit</v>
      </c>
      <c r="R838" s="9">
        <f>Table1[[#This Row],[Salary Cost]]/Table1[[#This Row],[Net Sales Actual]]</f>
        <v>0.1308244425110493</v>
      </c>
      <c r="S838" s="9" t="str">
        <f>IF(Table1[[#This Row],[Salary Ratio]] &lt; 0.15, "Efficient",
 IF(Table1[[#This Row],[Salary Ratio]] &lt;= 0.25, "Needs Attention",
 "Too High"))</f>
        <v>Efficient</v>
      </c>
      <c r="T838" s="9">
        <f>Table1[[#This Row],[Profit (EBIT)]]/Table1[[#This Row],[Net Sales Actual]]</f>
        <v>8.6853823236361094E-2</v>
      </c>
      <c r="U838" s="7" t="str">
        <f>IF(Table1[[#This Row],[Profit Ratio]] &gt; 0.15, "Healthy",
 IF(Table1[[#This Row],[Profit Ratio]] &gt;= 0.05, "Moderate",
 "Low"))</f>
        <v>Moderate</v>
      </c>
      <c r="V838" s="7">
        <f ca="1">DATEDIF(Table1[[#This Row],[Store Open Date]], TODAY(), "d")</f>
        <v>641</v>
      </c>
      <c r="W838" s="7">
        <f ca="1">INT(Table1[[#This Row],[Store Age (Days)]] / 30)</f>
        <v>21</v>
      </c>
      <c r="X838" s="7" t="str">
        <f ca="1">IF(Table1[[#This Row],[Store Age (Months)]] &lt; 12, "&lt;12",
 IF(Table1[[#This Row],[Store Age (Months)]] &lt; 24, "12–24",
 "&gt;24"))</f>
        <v>12–24</v>
      </c>
    </row>
    <row r="839" spans="1:24" x14ac:dyDescent="0.2">
      <c r="A839" s="4">
        <v>2</v>
      </c>
      <c r="B839" s="4" t="str">
        <f t="shared" si="13"/>
        <v>February</v>
      </c>
      <c r="C839" s="1" t="s">
        <v>405</v>
      </c>
      <c r="D839" s="1" t="s">
        <v>1325</v>
      </c>
      <c r="E839" s="1" t="s">
        <v>846</v>
      </c>
      <c r="F839" s="1" t="s">
        <v>916</v>
      </c>
      <c r="G839" s="1" t="s">
        <v>928</v>
      </c>
      <c r="H839" s="6">
        <v>45274</v>
      </c>
      <c r="I839" s="7">
        <v>182840358</v>
      </c>
      <c r="J839" s="7">
        <v>123472915</v>
      </c>
      <c r="K839" s="7">
        <v>11895782</v>
      </c>
      <c r="L839" s="7">
        <v>-6707175</v>
      </c>
      <c r="M839" s="7">
        <f>Table1[[#This Row],[Profit (EBIT)]] * (1 - 11%)</f>
        <v>-5969385.75</v>
      </c>
      <c r="N839" s="9">
        <f>Table1[[#This Row],[Net Sales Actual]]/Table1[[#This Row],[Net Sales Target]]*100%</f>
        <v>0.67530449158276096</v>
      </c>
      <c r="O839" s="9" t="str">
        <f>IF(Table1[[#This Row],[% Achievement]]&gt;=100%, "Achieved",
 IF(Table1[[#This Row],[% Achievement]]&gt;=50%, "Almost Achieve",
 IF(Table1[[#This Row],[% Achievement]]&gt;=0, "Needs Improvement",
 "Bad")))</f>
        <v>Almost Achieve</v>
      </c>
      <c r="P839" s="7">
        <f>Table1[[#This Row],[Net Sales Actual]] - Table1[[#This Row],[Net Sales Target]]</f>
        <v>-59367443</v>
      </c>
      <c r="Q839" s="7" t="str">
        <f>IF(Table1[[#This Row],[Profit]] &gt; 0, "Profit", "Loss")</f>
        <v>Loss</v>
      </c>
      <c r="R839" s="9">
        <f>Table1[[#This Row],[Salary Cost]]/Table1[[#This Row],[Net Sales Actual]]</f>
        <v>9.6343250663515956E-2</v>
      </c>
      <c r="S839" s="9" t="str">
        <f>IF(Table1[[#This Row],[Salary Ratio]] &lt; 0.15, "Efficient",
 IF(Table1[[#This Row],[Salary Ratio]] &lt;= 0.25, "Needs Attention",
 "Too High"))</f>
        <v>Efficient</v>
      </c>
      <c r="T839" s="9">
        <f>Table1[[#This Row],[Profit (EBIT)]]/Table1[[#This Row],[Net Sales Actual]]</f>
        <v>-5.4321022549763238E-2</v>
      </c>
      <c r="U839" s="7" t="str">
        <f>IF(Table1[[#This Row],[Profit Ratio]] &gt; 0.15, "Healthy",
 IF(Table1[[#This Row],[Profit Ratio]] &gt;= 0.05, "Moderate",
 "Low"))</f>
        <v>Low</v>
      </c>
      <c r="V839" s="7">
        <f ca="1">DATEDIF(Table1[[#This Row],[Store Open Date]], TODAY(), "d")</f>
        <v>658</v>
      </c>
      <c r="W839" s="7">
        <f ca="1">INT(Table1[[#This Row],[Store Age (Days)]] / 30)</f>
        <v>21</v>
      </c>
      <c r="X839" s="7" t="str">
        <f ca="1">IF(Table1[[#This Row],[Store Age (Months)]] &lt; 12, "&lt;12",
 IF(Table1[[#This Row],[Store Age (Months)]] &lt; 24, "12–24",
 "&gt;24"))</f>
        <v>12–24</v>
      </c>
    </row>
    <row r="840" spans="1:24" x14ac:dyDescent="0.2">
      <c r="A840" s="4">
        <v>2</v>
      </c>
      <c r="B840" s="4" t="str">
        <f t="shared" si="13"/>
        <v>February</v>
      </c>
      <c r="C840" s="1" t="s">
        <v>406</v>
      </c>
      <c r="D840" s="1" t="s">
        <v>1326</v>
      </c>
      <c r="E840" s="1" t="s">
        <v>847</v>
      </c>
      <c r="F840" s="1" t="s">
        <v>916</v>
      </c>
      <c r="G840" s="1" t="s">
        <v>928</v>
      </c>
      <c r="H840" s="6">
        <v>45341</v>
      </c>
      <c r="I840" s="7">
        <v>157723740</v>
      </c>
      <c r="J840" s="7">
        <v>113643573</v>
      </c>
      <c r="K840" s="7">
        <v>17403642</v>
      </c>
      <c r="L840" s="7">
        <v>7055952</v>
      </c>
      <c r="M840" s="7">
        <f>Table1[[#This Row],[Profit (EBIT)]] * (1 - 11%)</f>
        <v>6279797.2800000003</v>
      </c>
      <c r="N840" s="9">
        <f>Table1[[#This Row],[Net Sales Actual]]/Table1[[#This Row],[Net Sales Target]]*100%</f>
        <v>0.72052294093457336</v>
      </c>
      <c r="O840" s="9" t="str">
        <f>IF(Table1[[#This Row],[% Achievement]]&gt;=100%, "Achieved",
 IF(Table1[[#This Row],[% Achievement]]&gt;=50%, "Almost Achieve",
 IF(Table1[[#This Row],[% Achievement]]&gt;=0, "Needs Improvement",
 "Bad")))</f>
        <v>Almost Achieve</v>
      </c>
      <c r="P840" s="7">
        <f>Table1[[#This Row],[Net Sales Actual]] - Table1[[#This Row],[Net Sales Target]]</f>
        <v>-44080167</v>
      </c>
      <c r="Q840" s="7" t="str">
        <f>IF(Table1[[#This Row],[Profit]] &gt; 0, "Profit", "Loss")</f>
        <v>Profit</v>
      </c>
      <c r="R840" s="9">
        <f>Table1[[#This Row],[Salary Cost]]/Table1[[#This Row],[Net Sales Actual]]</f>
        <v>0.15314233388279688</v>
      </c>
      <c r="S840" s="9" t="str">
        <f>IF(Table1[[#This Row],[Salary Ratio]] &lt; 0.15, "Efficient",
 IF(Table1[[#This Row],[Salary Ratio]] &lt;= 0.25, "Needs Attention",
 "Too High"))</f>
        <v>Needs Attention</v>
      </c>
      <c r="T840" s="9">
        <f>Table1[[#This Row],[Profit (EBIT)]]/Table1[[#This Row],[Net Sales Actual]]</f>
        <v>6.2088438560445471E-2</v>
      </c>
      <c r="U840" s="7" t="str">
        <f>IF(Table1[[#This Row],[Profit Ratio]] &gt; 0.15, "Healthy",
 IF(Table1[[#This Row],[Profit Ratio]] &gt;= 0.05, "Moderate",
 "Low"))</f>
        <v>Moderate</v>
      </c>
      <c r="V840" s="7">
        <f ca="1">DATEDIF(Table1[[#This Row],[Store Open Date]], TODAY(), "d")</f>
        <v>591</v>
      </c>
      <c r="W840" s="7">
        <f ca="1">INT(Table1[[#This Row],[Store Age (Days)]] / 30)</f>
        <v>19</v>
      </c>
      <c r="X840" s="7" t="str">
        <f ca="1">IF(Table1[[#This Row],[Store Age (Months)]] &lt; 12, "&lt;12",
 IF(Table1[[#This Row],[Store Age (Months)]] &lt; 24, "12–24",
 "&gt;24"))</f>
        <v>12–24</v>
      </c>
    </row>
    <row r="841" spans="1:24" x14ac:dyDescent="0.2">
      <c r="A841" s="4">
        <v>2</v>
      </c>
      <c r="B841" s="4" t="str">
        <f t="shared" si="13"/>
        <v>February</v>
      </c>
      <c r="C841" s="1" t="s">
        <v>407</v>
      </c>
      <c r="D841" s="1" t="s">
        <v>1327</v>
      </c>
      <c r="E841" s="1" t="s">
        <v>848</v>
      </c>
      <c r="F841" s="1" t="s">
        <v>916</v>
      </c>
      <c r="G841" s="1" t="s">
        <v>928</v>
      </c>
      <c r="H841" s="6">
        <v>45207</v>
      </c>
      <c r="I841" s="7">
        <v>99483174</v>
      </c>
      <c r="J841" s="7">
        <v>114760494</v>
      </c>
      <c r="K841" s="7">
        <v>14557171</v>
      </c>
      <c r="L841" s="7">
        <v>-11427671</v>
      </c>
      <c r="M841" s="7">
        <f>Table1[[#This Row],[Profit (EBIT)]] * (1 - 11%)</f>
        <v>-10170627.189999999</v>
      </c>
      <c r="N841" s="9">
        <f>Table1[[#This Row],[Net Sales Actual]]/Table1[[#This Row],[Net Sales Target]]*100%</f>
        <v>1.153566873529789</v>
      </c>
      <c r="O841" s="9" t="str">
        <f>IF(Table1[[#This Row],[% Achievement]]&gt;=100%, "Achieved",
 IF(Table1[[#This Row],[% Achievement]]&gt;=50%, "Almost Achieve",
 IF(Table1[[#This Row],[% Achievement]]&gt;=0, "Needs Improvement",
 "Bad")))</f>
        <v>Achieved</v>
      </c>
      <c r="P841" s="7">
        <f>Table1[[#This Row],[Net Sales Actual]] - Table1[[#This Row],[Net Sales Target]]</f>
        <v>15277320</v>
      </c>
      <c r="Q841" s="7" t="str">
        <f>IF(Table1[[#This Row],[Profit]] &gt; 0, "Profit", "Loss")</f>
        <v>Loss</v>
      </c>
      <c r="R841" s="9">
        <f>Table1[[#This Row],[Salary Cost]]/Table1[[#This Row],[Net Sales Actual]]</f>
        <v>0.12684827759629547</v>
      </c>
      <c r="S841" s="9" t="str">
        <f>IF(Table1[[#This Row],[Salary Ratio]] &lt; 0.15, "Efficient",
 IF(Table1[[#This Row],[Salary Ratio]] &lt;= 0.25, "Needs Attention",
 "Too High"))</f>
        <v>Efficient</v>
      </c>
      <c r="T841" s="9">
        <f>Table1[[#This Row],[Profit (EBIT)]]/Table1[[#This Row],[Net Sales Actual]]</f>
        <v>-9.9578440294967707E-2</v>
      </c>
      <c r="U841" s="7" t="str">
        <f>IF(Table1[[#This Row],[Profit Ratio]] &gt; 0.15, "Healthy",
 IF(Table1[[#This Row],[Profit Ratio]] &gt;= 0.05, "Moderate",
 "Low"))</f>
        <v>Low</v>
      </c>
      <c r="V841" s="7">
        <f ca="1">DATEDIF(Table1[[#This Row],[Store Open Date]], TODAY(), "d")</f>
        <v>725</v>
      </c>
      <c r="W841" s="7">
        <f ca="1">INT(Table1[[#This Row],[Store Age (Days)]] / 30)</f>
        <v>24</v>
      </c>
      <c r="X841" s="7" t="str">
        <f ca="1">IF(Table1[[#This Row],[Store Age (Months)]] &lt; 12, "&lt;12",
 IF(Table1[[#This Row],[Store Age (Months)]] &lt; 24, "12–24",
 "&gt;24"))</f>
        <v>&gt;24</v>
      </c>
    </row>
    <row r="842" spans="1:24" x14ac:dyDescent="0.2">
      <c r="A842" s="4">
        <v>2</v>
      </c>
      <c r="B842" s="4" t="str">
        <f t="shared" si="13"/>
        <v>February</v>
      </c>
      <c r="C842" s="1" t="s">
        <v>408</v>
      </c>
      <c r="D842" s="1" t="s">
        <v>1328</v>
      </c>
      <c r="E842" s="1" t="s">
        <v>849</v>
      </c>
      <c r="F842" s="1" t="s">
        <v>916</v>
      </c>
      <c r="G842" s="1" t="s">
        <v>928</v>
      </c>
      <c r="H842" s="6">
        <v>45261</v>
      </c>
      <c r="I842" s="7">
        <v>317277729</v>
      </c>
      <c r="J842" s="7">
        <v>319359907</v>
      </c>
      <c r="K842" s="7">
        <v>40131261</v>
      </c>
      <c r="L842" s="7">
        <v>26955743</v>
      </c>
      <c r="M842" s="7">
        <f>Table1[[#This Row],[Profit (EBIT)]] * (1 - 11%)</f>
        <v>23990611.27</v>
      </c>
      <c r="N842" s="9">
        <f>Table1[[#This Row],[Net Sales Actual]]/Table1[[#This Row],[Net Sales Target]]*100%</f>
        <v>1.0065626352236026</v>
      </c>
      <c r="O842" s="9" t="str">
        <f>IF(Table1[[#This Row],[% Achievement]]&gt;=100%, "Achieved",
 IF(Table1[[#This Row],[% Achievement]]&gt;=50%, "Almost Achieve",
 IF(Table1[[#This Row],[% Achievement]]&gt;=0, "Needs Improvement",
 "Bad")))</f>
        <v>Achieved</v>
      </c>
      <c r="P842" s="7">
        <f>Table1[[#This Row],[Net Sales Actual]] - Table1[[#This Row],[Net Sales Target]]</f>
        <v>2082178</v>
      </c>
      <c r="Q842" s="7" t="str">
        <f>IF(Table1[[#This Row],[Profit]] &gt; 0, "Profit", "Loss")</f>
        <v>Profit</v>
      </c>
      <c r="R842" s="9">
        <f>Table1[[#This Row],[Salary Cost]]/Table1[[#This Row],[Net Sales Actual]]</f>
        <v>0.1256615502458798</v>
      </c>
      <c r="S842" s="9" t="str">
        <f>IF(Table1[[#This Row],[Salary Ratio]] &lt; 0.15, "Efficient",
 IF(Table1[[#This Row],[Salary Ratio]] &lt;= 0.25, "Needs Attention",
 "Too High"))</f>
        <v>Efficient</v>
      </c>
      <c r="T842" s="9">
        <f>Table1[[#This Row],[Profit (EBIT)]]/Table1[[#This Row],[Net Sales Actual]]</f>
        <v>8.4405532470298472E-2</v>
      </c>
      <c r="U842" s="7" t="str">
        <f>IF(Table1[[#This Row],[Profit Ratio]] &gt; 0.15, "Healthy",
 IF(Table1[[#This Row],[Profit Ratio]] &gt;= 0.05, "Moderate",
 "Low"))</f>
        <v>Moderate</v>
      </c>
      <c r="V842" s="7">
        <f ca="1">DATEDIF(Table1[[#This Row],[Store Open Date]], TODAY(), "d")</f>
        <v>671</v>
      </c>
      <c r="W842" s="7">
        <f ca="1">INT(Table1[[#This Row],[Store Age (Days)]] / 30)</f>
        <v>22</v>
      </c>
      <c r="X842" s="7" t="str">
        <f ca="1">IF(Table1[[#This Row],[Store Age (Months)]] &lt; 12, "&lt;12",
 IF(Table1[[#This Row],[Store Age (Months)]] &lt; 24, "12–24",
 "&gt;24"))</f>
        <v>12–24</v>
      </c>
    </row>
    <row r="843" spans="1:24" x14ac:dyDescent="0.2">
      <c r="A843" s="4">
        <v>2</v>
      </c>
      <c r="B843" s="4" t="str">
        <f t="shared" si="13"/>
        <v>February</v>
      </c>
      <c r="C843" s="1" t="s">
        <v>409</v>
      </c>
      <c r="D843" s="1" t="s">
        <v>1329</v>
      </c>
      <c r="E843" s="1" t="s">
        <v>850</v>
      </c>
      <c r="F843" s="1" t="s">
        <v>916</v>
      </c>
      <c r="G843" s="1" t="s">
        <v>928</v>
      </c>
      <c r="H843" s="6">
        <v>45365</v>
      </c>
      <c r="I843" s="7">
        <v>192511914</v>
      </c>
      <c r="J843" s="7">
        <v>138851080</v>
      </c>
      <c r="K843" s="7">
        <v>24897808</v>
      </c>
      <c r="L843" s="7">
        <v>-6335818</v>
      </c>
      <c r="M843" s="7">
        <f>Table1[[#This Row],[Profit (EBIT)]] * (1 - 11%)</f>
        <v>-5638878.0200000005</v>
      </c>
      <c r="N843" s="9">
        <f>Table1[[#This Row],[Net Sales Actual]]/Table1[[#This Row],[Net Sales Target]]*100%</f>
        <v>0.72125967227150423</v>
      </c>
      <c r="O843" s="9" t="str">
        <f>IF(Table1[[#This Row],[% Achievement]]&gt;=100%, "Achieved",
 IF(Table1[[#This Row],[% Achievement]]&gt;=50%, "Almost Achieve",
 IF(Table1[[#This Row],[% Achievement]]&gt;=0, "Needs Improvement",
 "Bad")))</f>
        <v>Almost Achieve</v>
      </c>
      <c r="P843" s="7">
        <f>Table1[[#This Row],[Net Sales Actual]] - Table1[[#This Row],[Net Sales Target]]</f>
        <v>-53660834</v>
      </c>
      <c r="Q843" s="7" t="str">
        <f>IF(Table1[[#This Row],[Profit]] &gt; 0, "Profit", "Loss")</f>
        <v>Loss</v>
      </c>
      <c r="R843" s="9">
        <f>Table1[[#This Row],[Salary Cost]]/Table1[[#This Row],[Net Sales Actual]]</f>
        <v>0.17931303091052658</v>
      </c>
      <c r="S843" s="9" t="str">
        <f>IF(Table1[[#This Row],[Salary Ratio]] &lt; 0.15, "Efficient",
 IF(Table1[[#This Row],[Salary Ratio]] &lt;= 0.25, "Needs Attention",
 "Too High"))</f>
        <v>Needs Attention</v>
      </c>
      <c r="T843" s="9">
        <f>Table1[[#This Row],[Profit (EBIT)]]/Table1[[#This Row],[Net Sales Actual]]</f>
        <v>-4.5630311265854033E-2</v>
      </c>
      <c r="U843" s="7" t="str">
        <f>IF(Table1[[#This Row],[Profit Ratio]] &gt; 0.15, "Healthy",
 IF(Table1[[#This Row],[Profit Ratio]] &gt;= 0.05, "Moderate",
 "Low"))</f>
        <v>Low</v>
      </c>
      <c r="V843" s="7">
        <f ca="1">DATEDIF(Table1[[#This Row],[Store Open Date]], TODAY(), "d")</f>
        <v>567</v>
      </c>
      <c r="W843" s="7">
        <f ca="1">INT(Table1[[#This Row],[Store Age (Days)]] / 30)</f>
        <v>18</v>
      </c>
      <c r="X843" s="7" t="str">
        <f ca="1">IF(Table1[[#This Row],[Store Age (Months)]] &lt; 12, "&lt;12",
 IF(Table1[[#This Row],[Store Age (Months)]] &lt; 24, "12–24",
 "&gt;24"))</f>
        <v>12–24</v>
      </c>
    </row>
    <row r="844" spans="1:24" x14ac:dyDescent="0.2">
      <c r="A844" s="4">
        <v>2</v>
      </c>
      <c r="B844" s="4" t="str">
        <f t="shared" si="13"/>
        <v>February</v>
      </c>
      <c r="C844" s="1" t="s">
        <v>410</v>
      </c>
      <c r="D844" s="1" t="s">
        <v>1330</v>
      </c>
      <c r="E844" s="1" t="s">
        <v>851</v>
      </c>
      <c r="F844" s="1" t="s">
        <v>916</v>
      </c>
      <c r="G844" s="1" t="s">
        <v>928</v>
      </c>
      <c r="H844" s="6">
        <v>45255</v>
      </c>
      <c r="I844" s="7">
        <v>135416287</v>
      </c>
      <c r="J844" s="7">
        <v>156861595</v>
      </c>
      <c r="K844" s="7">
        <v>25557642</v>
      </c>
      <c r="L844" s="7">
        <v>3949848</v>
      </c>
      <c r="M844" s="7">
        <f>Table1[[#This Row],[Profit (EBIT)]] * (1 - 11%)</f>
        <v>3515364.72</v>
      </c>
      <c r="N844" s="9">
        <f>Table1[[#This Row],[Net Sales Actual]]/Table1[[#This Row],[Net Sales Target]]*100%</f>
        <v>1.1583657953935778</v>
      </c>
      <c r="O844" s="9" t="str">
        <f>IF(Table1[[#This Row],[% Achievement]]&gt;=100%, "Achieved",
 IF(Table1[[#This Row],[% Achievement]]&gt;=50%, "Almost Achieve",
 IF(Table1[[#This Row],[% Achievement]]&gt;=0, "Needs Improvement",
 "Bad")))</f>
        <v>Achieved</v>
      </c>
      <c r="P844" s="7">
        <f>Table1[[#This Row],[Net Sales Actual]] - Table1[[#This Row],[Net Sales Target]]</f>
        <v>21445308</v>
      </c>
      <c r="Q844" s="7" t="str">
        <f>IF(Table1[[#This Row],[Profit]] &gt; 0, "Profit", "Loss")</f>
        <v>Profit</v>
      </c>
      <c r="R844" s="9">
        <f>Table1[[#This Row],[Salary Cost]]/Table1[[#This Row],[Net Sales Actual]]</f>
        <v>0.1629311623409159</v>
      </c>
      <c r="S844" s="9" t="str">
        <f>IF(Table1[[#This Row],[Salary Ratio]] &lt; 0.15, "Efficient",
 IF(Table1[[#This Row],[Salary Ratio]] &lt;= 0.25, "Needs Attention",
 "Too High"))</f>
        <v>Needs Attention</v>
      </c>
      <c r="T844" s="9">
        <f>Table1[[#This Row],[Profit (EBIT)]]/Table1[[#This Row],[Net Sales Actual]]</f>
        <v>2.5180465620026366E-2</v>
      </c>
      <c r="U844" s="7" t="str">
        <f>IF(Table1[[#This Row],[Profit Ratio]] &gt; 0.15, "Healthy",
 IF(Table1[[#This Row],[Profit Ratio]] &gt;= 0.05, "Moderate",
 "Low"))</f>
        <v>Low</v>
      </c>
      <c r="V844" s="7">
        <f ca="1">DATEDIF(Table1[[#This Row],[Store Open Date]], TODAY(), "d")</f>
        <v>677</v>
      </c>
      <c r="W844" s="7">
        <f ca="1">INT(Table1[[#This Row],[Store Age (Days)]] / 30)</f>
        <v>22</v>
      </c>
      <c r="X844" s="7" t="str">
        <f ca="1">IF(Table1[[#This Row],[Store Age (Months)]] &lt; 12, "&lt;12",
 IF(Table1[[#This Row],[Store Age (Months)]] &lt; 24, "12–24",
 "&gt;24"))</f>
        <v>12–24</v>
      </c>
    </row>
    <row r="845" spans="1:24" x14ac:dyDescent="0.2">
      <c r="A845" s="4">
        <v>2</v>
      </c>
      <c r="B845" s="4" t="str">
        <f t="shared" si="13"/>
        <v>February</v>
      </c>
      <c r="C845" s="1" t="s">
        <v>411</v>
      </c>
      <c r="D845" s="1" t="s">
        <v>1331</v>
      </c>
      <c r="E845" s="1" t="s">
        <v>852</v>
      </c>
      <c r="F845" s="1" t="s">
        <v>916</v>
      </c>
      <c r="G845" s="1" t="s">
        <v>928</v>
      </c>
      <c r="H845" s="6">
        <v>45444</v>
      </c>
      <c r="I845" s="7">
        <v>128772846</v>
      </c>
      <c r="J845" s="7">
        <v>132281651</v>
      </c>
      <c r="K845" s="7">
        <v>18454748</v>
      </c>
      <c r="L845" s="7">
        <v>-9983593</v>
      </c>
      <c r="M845" s="7">
        <f>Table1[[#This Row],[Profit (EBIT)]] * (1 - 11%)</f>
        <v>-8885397.7699999996</v>
      </c>
      <c r="N845" s="9">
        <f>Table1[[#This Row],[Net Sales Actual]]/Table1[[#This Row],[Net Sales Target]]*100%</f>
        <v>1.0272480193533968</v>
      </c>
      <c r="O845" s="9" t="str">
        <f>IF(Table1[[#This Row],[% Achievement]]&gt;=100%, "Achieved",
 IF(Table1[[#This Row],[% Achievement]]&gt;=50%, "Almost Achieve",
 IF(Table1[[#This Row],[% Achievement]]&gt;=0, "Needs Improvement",
 "Bad")))</f>
        <v>Achieved</v>
      </c>
      <c r="P845" s="7">
        <f>Table1[[#This Row],[Net Sales Actual]] - Table1[[#This Row],[Net Sales Target]]</f>
        <v>3508805</v>
      </c>
      <c r="Q845" s="7" t="str">
        <f>IF(Table1[[#This Row],[Profit]] &gt; 0, "Profit", "Loss")</f>
        <v>Loss</v>
      </c>
      <c r="R845" s="9">
        <f>Table1[[#This Row],[Salary Cost]]/Table1[[#This Row],[Net Sales Actual]]</f>
        <v>0.13951101955931894</v>
      </c>
      <c r="S845" s="9" t="str">
        <f>IF(Table1[[#This Row],[Salary Ratio]] &lt; 0.15, "Efficient",
 IF(Table1[[#This Row],[Salary Ratio]] &lt;= 0.25, "Needs Attention",
 "Too High"))</f>
        <v>Efficient</v>
      </c>
      <c r="T845" s="9">
        <f>Table1[[#This Row],[Profit (EBIT)]]/Table1[[#This Row],[Net Sales Actual]]</f>
        <v>-7.5472243690094254E-2</v>
      </c>
      <c r="U845" s="7" t="str">
        <f>IF(Table1[[#This Row],[Profit Ratio]] &gt; 0.15, "Healthy",
 IF(Table1[[#This Row],[Profit Ratio]] &gt;= 0.05, "Moderate",
 "Low"))</f>
        <v>Low</v>
      </c>
      <c r="V845" s="7">
        <f ca="1">DATEDIF(Table1[[#This Row],[Store Open Date]], TODAY(), "d")</f>
        <v>488</v>
      </c>
      <c r="W845" s="7">
        <f ca="1">INT(Table1[[#This Row],[Store Age (Days)]] / 30)</f>
        <v>16</v>
      </c>
      <c r="X845" s="7" t="str">
        <f ca="1">IF(Table1[[#This Row],[Store Age (Months)]] &lt; 12, "&lt;12",
 IF(Table1[[#This Row],[Store Age (Months)]] &lt; 24, "12–24",
 "&gt;24"))</f>
        <v>12–24</v>
      </c>
    </row>
    <row r="846" spans="1:24" x14ac:dyDescent="0.2">
      <c r="A846" s="4">
        <v>2</v>
      </c>
      <c r="B846" s="4" t="str">
        <f t="shared" si="13"/>
        <v>February</v>
      </c>
      <c r="C846" s="1" t="s">
        <v>412</v>
      </c>
      <c r="D846" s="1" t="s">
        <v>1332</v>
      </c>
      <c r="E846" s="1" t="s">
        <v>853</v>
      </c>
      <c r="F846" s="1" t="s">
        <v>916</v>
      </c>
      <c r="G846" s="1" t="s">
        <v>928</v>
      </c>
      <c r="H846" s="6">
        <v>45284</v>
      </c>
      <c r="I846" s="7">
        <v>169793496</v>
      </c>
      <c r="J846" s="7">
        <v>193944928</v>
      </c>
      <c r="K846" s="7">
        <v>20504261</v>
      </c>
      <c r="L846" s="7">
        <v>1810577</v>
      </c>
      <c r="M846" s="7">
        <f>Table1[[#This Row],[Profit (EBIT)]] * (1 - 11%)</f>
        <v>1611413.53</v>
      </c>
      <c r="N846" s="9">
        <f>Table1[[#This Row],[Net Sales Actual]]/Table1[[#This Row],[Net Sales Target]]*100%</f>
        <v>1.1422400302070463</v>
      </c>
      <c r="O846" s="9" t="str">
        <f>IF(Table1[[#This Row],[% Achievement]]&gt;=100%, "Achieved",
 IF(Table1[[#This Row],[% Achievement]]&gt;=50%, "Almost Achieve",
 IF(Table1[[#This Row],[% Achievement]]&gt;=0, "Needs Improvement",
 "Bad")))</f>
        <v>Achieved</v>
      </c>
      <c r="P846" s="7">
        <f>Table1[[#This Row],[Net Sales Actual]] - Table1[[#This Row],[Net Sales Target]]</f>
        <v>24151432</v>
      </c>
      <c r="Q846" s="7" t="str">
        <f>IF(Table1[[#This Row],[Profit]] &gt; 0, "Profit", "Loss")</f>
        <v>Profit</v>
      </c>
      <c r="R846" s="9">
        <f>Table1[[#This Row],[Salary Cost]]/Table1[[#This Row],[Net Sales Actual]]</f>
        <v>0.10572207900172569</v>
      </c>
      <c r="S846" s="9" t="str">
        <f>IF(Table1[[#This Row],[Salary Ratio]] &lt; 0.15, "Efficient",
 IF(Table1[[#This Row],[Salary Ratio]] &lt;= 0.25, "Needs Attention",
 "Too High"))</f>
        <v>Efficient</v>
      </c>
      <c r="T846" s="9">
        <f>Table1[[#This Row],[Profit (EBIT)]]/Table1[[#This Row],[Net Sales Actual]]</f>
        <v>9.3355212671506413E-3</v>
      </c>
      <c r="U846" s="7" t="str">
        <f>IF(Table1[[#This Row],[Profit Ratio]] &gt; 0.15, "Healthy",
 IF(Table1[[#This Row],[Profit Ratio]] &gt;= 0.05, "Moderate",
 "Low"))</f>
        <v>Low</v>
      </c>
      <c r="V846" s="7">
        <f ca="1">DATEDIF(Table1[[#This Row],[Store Open Date]], TODAY(), "d")</f>
        <v>648</v>
      </c>
      <c r="W846" s="7">
        <f ca="1">INT(Table1[[#This Row],[Store Age (Days)]] / 30)</f>
        <v>21</v>
      </c>
      <c r="X846" s="7" t="str">
        <f ca="1">IF(Table1[[#This Row],[Store Age (Months)]] &lt; 12, "&lt;12",
 IF(Table1[[#This Row],[Store Age (Months)]] &lt; 24, "12–24",
 "&gt;24"))</f>
        <v>12–24</v>
      </c>
    </row>
    <row r="847" spans="1:24" x14ac:dyDescent="0.2">
      <c r="A847" s="4">
        <v>2</v>
      </c>
      <c r="B847" s="4" t="str">
        <f t="shared" si="13"/>
        <v>February</v>
      </c>
      <c r="C847" s="1" t="s">
        <v>413</v>
      </c>
      <c r="D847" s="1" t="s">
        <v>1333</v>
      </c>
      <c r="E847" s="1" t="s">
        <v>854</v>
      </c>
      <c r="F847" s="1" t="s">
        <v>916</v>
      </c>
      <c r="G847" s="1" t="s">
        <v>928</v>
      </c>
      <c r="H847" s="6">
        <v>45269</v>
      </c>
      <c r="I847" s="7">
        <v>168018927</v>
      </c>
      <c r="J847" s="7">
        <v>175816417</v>
      </c>
      <c r="K847" s="7">
        <v>26258722</v>
      </c>
      <c r="L847" s="7">
        <v>587063</v>
      </c>
      <c r="M847" s="7">
        <f>Table1[[#This Row],[Profit (EBIT)]] * (1 - 11%)</f>
        <v>522486.07</v>
      </c>
      <c r="N847" s="9">
        <f>Table1[[#This Row],[Net Sales Actual]]/Table1[[#This Row],[Net Sales Target]]*100%</f>
        <v>1.0464084025486009</v>
      </c>
      <c r="O847" s="9" t="str">
        <f>IF(Table1[[#This Row],[% Achievement]]&gt;=100%, "Achieved",
 IF(Table1[[#This Row],[% Achievement]]&gt;=50%, "Almost Achieve",
 IF(Table1[[#This Row],[% Achievement]]&gt;=0, "Needs Improvement",
 "Bad")))</f>
        <v>Achieved</v>
      </c>
      <c r="P847" s="7">
        <f>Table1[[#This Row],[Net Sales Actual]] - Table1[[#This Row],[Net Sales Target]]</f>
        <v>7797490</v>
      </c>
      <c r="Q847" s="7" t="str">
        <f>IF(Table1[[#This Row],[Profit]] &gt; 0, "Profit", "Loss")</f>
        <v>Profit</v>
      </c>
      <c r="R847" s="9">
        <f>Table1[[#This Row],[Salary Cost]]/Table1[[#This Row],[Net Sales Actual]]</f>
        <v>0.14935307207403731</v>
      </c>
      <c r="S847" s="9" t="str">
        <f>IF(Table1[[#This Row],[Salary Ratio]] &lt; 0.15, "Efficient",
 IF(Table1[[#This Row],[Salary Ratio]] &lt;= 0.25, "Needs Attention",
 "Too High"))</f>
        <v>Efficient</v>
      </c>
      <c r="T847" s="9">
        <f>Table1[[#This Row],[Profit (EBIT)]]/Table1[[#This Row],[Net Sales Actual]]</f>
        <v>3.3390681599432207E-3</v>
      </c>
      <c r="U847" s="7" t="str">
        <f>IF(Table1[[#This Row],[Profit Ratio]] &gt; 0.15, "Healthy",
 IF(Table1[[#This Row],[Profit Ratio]] &gt;= 0.05, "Moderate",
 "Low"))</f>
        <v>Low</v>
      </c>
      <c r="V847" s="7">
        <f ca="1">DATEDIF(Table1[[#This Row],[Store Open Date]], TODAY(), "d")</f>
        <v>663</v>
      </c>
      <c r="W847" s="7">
        <f ca="1">INT(Table1[[#This Row],[Store Age (Days)]] / 30)</f>
        <v>22</v>
      </c>
      <c r="X847" s="7" t="str">
        <f ca="1">IF(Table1[[#This Row],[Store Age (Months)]] &lt; 12, "&lt;12",
 IF(Table1[[#This Row],[Store Age (Months)]] &lt; 24, "12–24",
 "&gt;24"))</f>
        <v>12–24</v>
      </c>
    </row>
    <row r="848" spans="1:24" x14ac:dyDescent="0.2">
      <c r="A848" s="4">
        <v>2</v>
      </c>
      <c r="B848" s="4" t="str">
        <f t="shared" si="13"/>
        <v>February</v>
      </c>
      <c r="C848" s="1" t="s">
        <v>414</v>
      </c>
      <c r="D848" s="1" t="s">
        <v>1334</v>
      </c>
      <c r="E848" s="1" t="s">
        <v>855</v>
      </c>
      <c r="F848" s="1" t="s">
        <v>916</v>
      </c>
      <c r="G848" s="1" t="s">
        <v>928</v>
      </c>
      <c r="H848" s="6">
        <v>45343</v>
      </c>
      <c r="I848" s="7">
        <v>165357522</v>
      </c>
      <c r="J848" s="7">
        <v>188630746</v>
      </c>
      <c r="K848" s="7">
        <v>19777508</v>
      </c>
      <c r="L848" s="7">
        <v>27462730</v>
      </c>
      <c r="M848" s="7">
        <f>Table1[[#This Row],[Profit (EBIT)]] * (1 - 11%)</f>
        <v>24441829.699999999</v>
      </c>
      <c r="N848" s="9">
        <f>Table1[[#This Row],[Net Sales Actual]]/Table1[[#This Row],[Net Sales Target]]*100%</f>
        <v>1.1407448764260026</v>
      </c>
      <c r="O848" s="9" t="str">
        <f>IF(Table1[[#This Row],[% Achievement]]&gt;=100%, "Achieved",
 IF(Table1[[#This Row],[% Achievement]]&gt;=50%, "Almost Achieve",
 IF(Table1[[#This Row],[% Achievement]]&gt;=0, "Needs Improvement",
 "Bad")))</f>
        <v>Achieved</v>
      </c>
      <c r="P848" s="7">
        <f>Table1[[#This Row],[Net Sales Actual]] - Table1[[#This Row],[Net Sales Target]]</f>
        <v>23273224</v>
      </c>
      <c r="Q848" s="7" t="str">
        <f>IF(Table1[[#This Row],[Profit]] &gt; 0, "Profit", "Loss")</f>
        <v>Profit</v>
      </c>
      <c r="R848" s="9">
        <f>Table1[[#This Row],[Salary Cost]]/Table1[[#This Row],[Net Sales Actual]]</f>
        <v>0.10484774311394601</v>
      </c>
      <c r="S848" s="9" t="str">
        <f>IF(Table1[[#This Row],[Salary Ratio]] &lt; 0.15, "Efficient",
 IF(Table1[[#This Row],[Salary Ratio]] &lt;= 0.25, "Needs Attention",
 "Too High"))</f>
        <v>Efficient</v>
      </c>
      <c r="T848" s="9">
        <f>Table1[[#This Row],[Profit (EBIT)]]/Table1[[#This Row],[Net Sales Actual]]</f>
        <v>0.14558989232858147</v>
      </c>
      <c r="U848" s="7" t="str">
        <f>IF(Table1[[#This Row],[Profit Ratio]] &gt; 0.15, "Healthy",
 IF(Table1[[#This Row],[Profit Ratio]] &gt;= 0.05, "Moderate",
 "Low"))</f>
        <v>Moderate</v>
      </c>
      <c r="V848" s="7">
        <f ca="1">DATEDIF(Table1[[#This Row],[Store Open Date]], TODAY(), "d")</f>
        <v>589</v>
      </c>
      <c r="W848" s="7">
        <f ca="1">INT(Table1[[#This Row],[Store Age (Days)]] / 30)</f>
        <v>19</v>
      </c>
      <c r="X848" s="7" t="str">
        <f ca="1">IF(Table1[[#This Row],[Store Age (Months)]] &lt; 12, "&lt;12",
 IF(Table1[[#This Row],[Store Age (Months)]] &lt; 24, "12–24",
 "&gt;24"))</f>
        <v>12–24</v>
      </c>
    </row>
    <row r="849" spans="1:24" x14ac:dyDescent="0.2">
      <c r="A849" s="4">
        <v>2</v>
      </c>
      <c r="B849" s="4" t="str">
        <f t="shared" si="13"/>
        <v>February</v>
      </c>
      <c r="C849" s="1" t="s">
        <v>415</v>
      </c>
      <c r="D849" s="1" t="s">
        <v>1335</v>
      </c>
      <c r="E849" s="1" t="s">
        <v>856</v>
      </c>
      <c r="F849" s="1" t="s">
        <v>916</v>
      </c>
      <c r="G849" s="1" t="s">
        <v>928</v>
      </c>
      <c r="H849" s="6">
        <v>45291</v>
      </c>
      <c r="I849" s="7">
        <v>101029142</v>
      </c>
      <c r="J849" s="7">
        <v>121713736</v>
      </c>
      <c r="K849" s="7">
        <v>11455449</v>
      </c>
      <c r="L849" s="7">
        <v>14233212</v>
      </c>
      <c r="M849" s="7">
        <f>Table1[[#This Row],[Profit (EBIT)]] * (1 - 11%)</f>
        <v>12667558.68</v>
      </c>
      <c r="N849" s="9">
        <f>Table1[[#This Row],[Net Sales Actual]]/Table1[[#This Row],[Net Sales Target]]*100%</f>
        <v>1.2047388861324786</v>
      </c>
      <c r="O849" s="9" t="str">
        <f>IF(Table1[[#This Row],[% Achievement]]&gt;=100%, "Achieved",
 IF(Table1[[#This Row],[% Achievement]]&gt;=50%, "Almost Achieve",
 IF(Table1[[#This Row],[% Achievement]]&gt;=0, "Needs Improvement",
 "Bad")))</f>
        <v>Achieved</v>
      </c>
      <c r="P849" s="7">
        <f>Table1[[#This Row],[Net Sales Actual]] - Table1[[#This Row],[Net Sales Target]]</f>
        <v>20684594</v>
      </c>
      <c r="Q849" s="7" t="str">
        <f>IF(Table1[[#This Row],[Profit]] &gt; 0, "Profit", "Loss")</f>
        <v>Profit</v>
      </c>
      <c r="R849" s="9">
        <f>Table1[[#This Row],[Salary Cost]]/Table1[[#This Row],[Net Sales Actual]]</f>
        <v>9.4117963809770819E-2</v>
      </c>
      <c r="S849" s="9" t="str">
        <f>IF(Table1[[#This Row],[Salary Ratio]] &lt; 0.15, "Efficient",
 IF(Table1[[#This Row],[Salary Ratio]] &lt;= 0.25, "Needs Attention",
 "Too High"))</f>
        <v>Efficient</v>
      </c>
      <c r="T849" s="9">
        <f>Table1[[#This Row],[Profit (EBIT)]]/Table1[[#This Row],[Net Sales Actual]]</f>
        <v>0.11694006336310307</v>
      </c>
      <c r="U849" s="7" t="str">
        <f>IF(Table1[[#This Row],[Profit Ratio]] &gt; 0.15, "Healthy",
 IF(Table1[[#This Row],[Profit Ratio]] &gt;= 0.05, "Moderate",
 "Low"))</f>
        <v>Moderate</v>
      </c>
      <c r="V849" s="7">
        <f ca="1">DATEDIF(Table1[[#This Row],[Store Open Date]], TODAY(), "d")</f>
        <v>641</v>
      </c>
      <c r="W849" s="7">
        <f ca="1">INT(Table1[[#This Row],[Store Age (Days)]] / 30)</f>
        <v>21</v>
      </c>
      <c r="X849" s="7" t="str">
        <f ca="1">IF(Table1[[#This Row],[Store Age (Months)]] &lt; 12, "&lt;12",
 IF(Table1[[#This Row],[Store Age (Months)]] &lt; 24, "12–24",
 "&gt;24"))</f>
        <v>12–24</v>
      </c>
    </row>
    <row r="850" spans="1:24" x14ac:dyDescent="0.2">
      <c r="A850" s="4">
        <v>2</v>
      </c>
      <c r="B850" s="4" t="str">
        <f t="shared" si="13"/>
        <v>February</v>
      </c>
      <c r="C850" s="1" t="s">
        <v>416</v>
      </c>
      <c r="D850" s="1" t="s">
        <v>1336</v>
      </c>
      <c r="E850" s="1" t="s">
        <v>857</v>
      </c>
      <c r="F850" s="1" t="s">
        <v>916</v>
      </c>
      <c r="G850" s="1" t="s">
        <v>928</v>
      </c>
      <c r="H850" s="6">
        <v>45256</v>
      </c>
      <c r="I850" s="7">
        <v>145058197</v>
      </c>
      <c r="J850" s="7">
        <v>115387932</v>
      </c>
      <c r="K850" s="7">
        <v>12401438</v>
      </c>
      <c r="L850" s="7">
        <v>-10839938</v>
      </c>
      <c r="M850" s="7">
        <f>Table1[[#This Row],[Profit (EBIT)]] * (1 - 11%)</f>
        <v>-9647544.8200000003</v>
      </c>
      <c r="N850" s="9">
        <f>Table1[[#This Row],[Net Sales Actual]]/Table1[[#This Row],[Net Sales Target]]*100%</f>
        <v>0.7954595768207432</v>
      </c>
      <c r="O850" s="9" t="str">
        <f>IF(Table1[[#This Row],[% Achievement]]&gt;=100%, "Achieved",
 IF(Table1[[#This Row],[% Achievement]]&gt;=50%, "Almost Achieve",
 IF(Table1[[#This Row],[% Achievement]]&gt;=0, "Needs Improvement",
 "Bad")))</f>
        <v>Almost Achieve</v>
      </c>
      <c r="P850" s="7">
        <f>Table1[[#This Row],[Net Sales Actual]] - Table1[[#This Row],[Net Sales Target]]</f>
        <v>-29670265</v>
      </c>
      <c r="Q850" s="7" t="str">
        <f>IF(Table1[[#This Row],[Profit]] &gt; 0, "Profit", "Loss")</f>
        <v>Loss</v>
      </c>
      <c r="R850" s="9">
        <f>Table1[[#This Row],[Salary Cost]]/Table1[[#This Row],[Net Sales Actual]]</f>
        <v>0.10747604004203837</v>
      </c>
      <c r="S850" s="9" t="str">
        <f>IF(Table1[[#This Row],[Salary Ratio]] &lt; 0.15, "Efficient",
 IF(Table1[[#This Row],[Salary Ratio]] &lt;= 0.25, "Needs Attention",
 "Too High"))</f>
        <v>Efficient</v>
      </c>
      <c r="T850" s="9">
        <f>Table1[[#This Row],[Profit (EBIT)]]/Table1[[#This Row],[Net Sales Actual]]</f>
        <v>-9.3943429023409478E-2</v>
      </c>
      <c r="U850" s="7" t="str">
        <f>IF(Table1[[#This Row],[Profit Ratio]] &gt; 0.15, "Healthy",
 IF(Table1[[#This Row],[Profit Ratio]] &gt;= 0.05, "Moderate",
 "Low"))</f>
        <v>Low</v>
      </c>
      <c r="V850" s="7">
        <f ca="1">DATEDIF(Table1[[#This Row],[Store Open Date]], TODAY(), "d")</f>
        <v>676</v>
      </c>
      <c r="W850" s="7">
        <f ca="1">INT(Table1[[#This Row],[Store Age (Days)]] / 30)</f>
        <v>22</v>
      </c>
      <c r="X850" s="7" t="str">
        <f ca="1">IF(Table1[[#This Row],[Store Age (Months)]] &lt; 12, "&lt;12",
 IF(Table1[[#This Row],[Store Age (Months)]] &lt; 24, "12–24",
 "&gt;24"))</f>
        <v>12–24</v>
      </c>
    </row>
    <row r="851" spans="1:24" x14ac:dyDescent="0.2">
      <c r="A851" s="4">
        <v>2</v>
      </c>
      <c r="B851" s="4" t="str">
        <f t="shared" si="13"/>
        <v>February</v>
      </c>
      <c r="C851" s="1" t="s">
        <v>417</v>
      </c>
      <c r="D851" s="1" t="s">
        <v>1337</v>
      </c>
      <c r="E851" s="1" t="s">
        <v>858</v>
      </c>
      <c r="F851" s="1" t="s">
        <v>916</v>
      </c>
      <c r="G851" s="1" t="s">
        <v>928</v>
      </c>
      <c r="H851" s="6">
        <v>45277</v>
      </c>
      <c r="I851" s="7">
        <v>145103720</v>
      </c>
      <c r="J851" s="7">
        <v>101317427</v>
      </c>
      <c r="K851" s="7">
        <v>11038898</v>
      </c>
      <c r="L851" s="7">
        <v>14377154</v>
      </c>
      <c r="M851" s="7">
        <f>Table1[[#This Row],[Profit (EBIT)]] * (1 - 11%)</f>
        <v>12795667.060000001</v>
      </c>
      <c r="N851" s="9">
        <f>Table1[[#This Row],[Net Sales Actual]]/Table1[[#This Row],[Net Sales Target]]*100%</f>
        <v>0.69824141655362104</v>
      </c>
      <c r="O851" s="9" t="str">
        <f>IF(Table1[[#This Row],[% Achievement]]&gt;=100%, "Achieved",
 IF(Table1[[#This Row],[% Achievement]]&gt;=50%, "Almost Achieve",
 IF(Table1[[#This Row],[% Achievement]]&gt;=0, "Needs Improvement",
 "Bad")))</f>
        <v>Almost Achieve</v>
      </c>
      <c r="P851" s="7">
        <f>Table1[[#This Row],[Net Sales Actual]] - Table1[[#This Row],[Net Sales Target]]</f>
        <v>-43786293</v>
      </c>
      <c r="Q851" s="7" t="str">
        <f>IF(Table1[[#This Row],[Profit]] &gt; 0, "Profit", "Loss")</f>
        <v>Profit</v>
      </c>
      <c r="R851" s="9">
        <f>Table1[[#This Row],[Salary Cost]]/Table1[[#This Row],[Net Sales Actual]]</f>
        <v>0.10895359591001062</v>
      </c>
      <c r="S851" s="9" t="str">
        <f>IF(Table1[[#This Row],[Salary Ratio]] &lt; 0.15, "Efficient",
 IF(Table1[[#This Row],[Salary Ratio]] &lt;= 0.25, "Needs Attention",
 "Too High"))</f>
        <v>Efficient</v>
      </c>
      <c r="T851" s="9">
        <f>Table1[[#This Row],[Profit (EBIT)]]/Table1[[#This Row],[Net Sales Actual]]</f>
        <v>0.14190208363660872</v>
      </c>
      <c r="U851" s="7" t="str">
        <f>IF(Table1[[#This Row],[Profit Ratio]] &gt; 0.15, "Healthy",
 IF(Table1[[#This Row],[Profit Ratio]] &gt;= 0.05, "Moderate",
 "Low"))</f>
        <v>Moderate</v>
      </c>
      <c r="V851" s="7">
        <f ca="1">DATEDIF(Table1[[#This Row],[Store Open Date]], TODAY(), "d")</f>
        <v>655</v>
      </c>
      <c r="W851" s="7">
        <f ca="1">INT(Table1[[#This Row],[Store Age (Days)]] / 30)</f>
        <v>21</v>
      </c>
      <c r="X851" s="7" t="str">
        <f ca="1">IF(Table1[[#This Row],[Store Age (Months)]] &lt; 12, "&lt;12",
 IF(Table1[[#This Row],[Store Age (Months)]] &lt; 24, "12–24",
 "&gt;24"))</f>
        <v>12–24</v>
      </c>
    </row>
    <row r="852" spans="1:24" x14ac:dyDescent="0.2">
      <c r="A852" s="4">
        <v>2</v>
      </c>
      <c r="B852" s="4" t="str">
        <f t="shared" si="13"/>
        <v>February</v>
      </c>
      <c r="C852" s="1" t="s">
        <v>418</v>
      </c>
      <c r="D852" s="1" t="s">
        <v>1338</v>
      </c>
      <c r="E852" s="1" t="s">
        <v>859</v>
      </c>
      <c r="F852" s="1" t="s">
        <v>917</v>
      </c>
      <c r="G852" s="1" t="s">
        <v>928</v>
      </c>
      <c r="H852" s="6">
        <v>45405</v>
      </c>
      <c r="I852" s="7">
        <v>216014631</v>
      </c>
      <c r="J852" s="7">
        <v>180539968</v>
      </c>
      <c r="K852" s="7">
        <v>26061374</v>
      </c>
      <c r="L852" s="7">
        <v>14517771</v>
      </c>
      <c r="M852" s="7">
        <f>Table1[[#This Row],[Profit (EBIT)]] * (1 - 11%)</f>
        <v>12920816.189999999</v>
      </c>
      <c r="N852" s="9">
        <f>Table1[[#This Row],[Net Sales Actual]]/Table1[[#This Row],[Net Sales Target]]*100%</f>
        <v>0.8357765729303771</v>
      </c>
      <c r="O852" s="9" t="str">
        <f>IF(Table1[[#This Row],[% Achievement]]&gt;=100%, "Achieved",
 IF(Table1[[#This Row],[% Achievement]]&gt;=50%, "Almost Achieve",
 IF(Table1[[#This Row],[% Achievement]]&gt;=0, "Needs Improvement",
 "Bad")))</f>
        <v>Almost Achieve</v>
      </c>
      <c r="P852" s="7">
        <f>Table1[[#This Row],[Net Sales Actual]] - Table1[[#This Row],[Net Sales Target]]</f>
        <v>-35474663</v>
      </c>
      <c r="Q852" s="7" t="str">
        <f>IF(Table1[[#This Row],[Profit]] &gt; 0, "Profit", "Loss")</f>
        <v>Profit</v>
      </c>
      <c r="R852" s="9">
        <f>Table1[[#This Row],[Salary Cost]]/Table1[[#This Row],[Net Sales Actual]]</f>
        <v>0.14435237963485181</v>
      </c>
      <c r="S852" s="9" t="str">
        <f>IF(Table1[[#This Row],[Salary Ratio]] &lt; 0.15, "Efficient",
 IF(Table1[[#This Row],[Salary Ratio]] &lt;= 0.25, "Needs Attention",
 "Too High"))</f>
        <v>Efficient</v>
      </c>
      <c r="T852" s="9">
        <f>Table1[[#This Row],[Profit (EBIT)]]/Table1[[#This Row],[Net Sales Actual]]</f>
        <v>8.0413058453627284E-2</v>
      </c>
      <c r="U852" s="7" t="str">
        <f>IF(Table1[[#This Row],[Profit Ratio]] &gt; 0.15, "Healthy",
 IF(Table1[[#This Row],[Profit Ratio]] &gt;= 0.05, "Moderate",
 "Low"))</f>
        <v>Moderate</v>
      </c>
      <c r="V852" s="7">
        <f ca="1">DATEDIF(Table1[[#This Row],[Store Open Date]], TODAY(), "d")</f>
        <v>527</v>
      </c>
      <c r="W852" s="7">
        <f ca="1">INT(Table1[[#This Row],[Store Age (Days)]] / 30)</f>
        <v>17</v>
      </c>
      <c r="X852" s="7" t="str">
        <f ca="1">IF(Table1[[#This Row],[Store Age (Months)]] &lt; 12, "&lt;12",
 IF(Table1[[#This Row],[Store Age (Months)]] &lt; 24, "12–24",
 "&gt;24"))</f>
        <v>12–24</v>
      </c>
    </row>
    <row r="853" spans="1:24" x14ac:dyDescent="0.2">
      <c r="A853" s="4">
        <v>2</v>
      </c>
      <c r="B853" s="4" t="str">
        <f t="shared" si="13"/>
        <v>February</v>
      </c>
      <c r="C853" s="1" t="s">
        <v>419</v>
      </c>
      <c r="D853" s="1" t="s">
        <v>1339</v>
      </c>
      <c r="E853" s="1" t="s">
        <v>860</v>
      </c>
      <c r="F853" s="1" t="s">
        <v>917</v>
      </c>
      <c r="G853" s="1" t="s">
        <v>928</v>
      </c>
      <c r="H853" s="6">
        <v>45247</v>
      </c>
      <c r="I853" s="7">
        <v>274503039</v>
      </c>
      <c r="J853" s="7">
        <v>319263019</v>
      </c>
      <c r="K853" s="7">
        <v>30987843</v>
      </c>
      <c r="L853" s="7">
        <v>-3415138</v>
      </c>
      <c r="M853" s="7">
        <f>Table1[[#This Row],[Profit (EBIT)]] * (1 - 11%)</f>
        <v>-3039472.82</v>
      </c>
      <c r="N853" s="9">
        <f>Table1[[#This Row],[Net Sales Actual]]/Table1[[#This Row],[Net Sales Target]]*100%</f>
        <v>1.1630582312059576</v>
      </c>
      <c r="O853" s="9" t="str">
        <f>IF(Table1[[#This Row],[% Achievement]]&gt;=100%, "Achieved",
 IF(Table1[[#This Row],[% Achievement]]&gt;=50%, "Almost Achieve",
 IF(Table1[[#This Row],[% Achievement]]&gt;=0, "Needs Improvement",
 "Bad")))</f>
        <v>Achieved</v>
      </c>
      <c r="P853" s="7">
        <f>Table1[[#This Row],[Net Sales Actual]] - Table1[[#This Row],[Net Sales Target]]</f>
        <v>44759980</v>
      </c>
      <c r="Q853" s="7" t="str">
        <f>IF(Table1[[#This Row],[Profit]] &gt; 0, "Profit", "Loss")</f>
        <v>Loss</v>
      </c>
      <c r="R853" s="9">
        <f>Table1[[#This Row],[Salary Cost]]/Table1[[#This Row],[Net Sales Actual]]</f>
        <v>9.7060546182456547E-2</v>
      </c>
      <c r="S853" s="9" t="str">
        <f>IF(Table1[[#This Row],[Salary Ratio]] &lt; 0.15, "Efficient",
 IF(Table1[[#This Row],[Salary Ratio]] &lt;= 0.25, "Needs Attention",
 "Too High"))</f>
        <v>Efficient</v>
      </c>
      <c r="T853" s="9">
        <f>Table1[[#This Row],[Profit (EBIT)]]/Table1[[#This Row],[Net Sales Actual]]</f>
        <v>-1.0696942009434548E-2</v>
      </c>
      <c r="U853" s="7" t="str">
        <f>IF(Table1[[#This Row],[Profit Ratio]] &gt; 0.15, "Healthy",
 IF(Table1[[#This Row],[Profit Ratio]] &gt;= 0.05, "Moderate",
 "Low"))</f>
        <v>Low</v>
      </c>
      <c r="V853" s="7">
        <f ca="1">DATEDIF(Table1[[#This Row],[Store Open Date]], TODAY(), "d")</f>
        <v>685</v>
      </c>
      <c r="W853" s="7">
        <f ca="1">INT(Table1[[#This Row],[Store Age (Days)]] / 30)</f>
        <v>22</v>
      </c>
      <c r="X853" s="7" t="str">
        <f ca="1">IF(Table1[[#This Row],[Store Age (Months)]] &lt; 12, "&lt;12",
 IF(Table1[[#This Row],[Store Age (Months)]] &lt; 24, "12–24",
 "&gt;24"))</f>
        <v>12–24</v>
      </c>
    </row>
    <row r="854" spans="1:24" x14ac:dyDescent="0.2">
      <c r="A854" s="4">
        <v>2</v>
      </c>
      <c r="B854" s="4" t="str">
        <f t="shared" si="13"/>
        <v>February</v>
      </c>
      <c r="C854" s="1" t="s">
        <v>420</v>
      </c>
      <c r="D854" s="1" t="s">
        <v>1340</v>
      </c>
      <c r="E854" s="1" t="s">
        <v>861</v>
      </c>
      <c r="F854" s="1" t="s">
        <v>917</v>
      </c>
      <c r="G854" s="1" t="s">
        <v>928</v>
      </c>
      <c r="H854" s="6">
        <v>45266</v>
      </c>
      <c r="I854" s="7">
        <v>233778241</v>
      </c>
      <c r="J854" s="7">
        <v>194837122</v>
      </c>
      <c r="K854" s="7">
        <v>29226621</v>
      </c>
      <c r="L854" s="7">
        <v>-8840181</v>
      </c>
      <c r="M854" s="7">
        <f>Table1[[#This Row],[Profit (EBIT)]] * (1 - 11%)</f>
        <v>-7867761.0899999999</v>
      </c>
      <c r="N854" s="9">
        <f>Table1[[#This Row],[Net Sales Actual]]/Table1[[#This Row],[Net Sales Target]]*100%</f>
        <v>0.8334271023965828</v>
      </c>
      <c r="O854" s="9" t="str">
        <f>IF(Table1[[#This Row],[% Achievement]]&gt;=100%, "Achieved",
 IF(Table1[[#This Row],[% Achievement]]&gt;=50%, "Almost Achieve",
 IF(Table1[[#This Row],[% Achievement]]&gt;=0, "Needs Improvement",
 "Bad")))</f>
        <v>Almost Achieve</v>
      </c>
      <c r="P854" s="7">
        <f>Table1[[#This Row],[Net Sales Actual]] - Table1[[#This Row],[Net Sales Target]]</f>
        <v>-38941119</v>
      </c>
      <c r="Q854" s="7" t="str">
        <f>IF(Table1[[#This Row],[Profit]] &gt; 0, "Profit", "Loss")</f>
        <v>Loss</v>
      </c>
      <c r="R854" s="9">
        <f>Table1[[#This Row],[Salary Cost]]/Table1[[#This Row],[Net Sales Actual]]</f>
        <v>0.15000540297449066</v>
      </c>
      <c r="S854" s="9" t="str">
        <f>IF(Table1[[#This Row],[Salary Ratio]] &lt; 0.15, "Efficient",
 IF(Table1[[#This Row],[Salary Ratio]] &lt;= 0.25, "Needs Attention",
 "Too High"))</f>
        <v>Needs Attention</v>
      </c>
      <c r="T854" s="9">
        <f>Table1[[#This Row],[Profit (EBIT)]]/Table1[[#This Row],[Net Sales Actual]]</f>
        <v>-4.5372159623667606E-2</v>
      </c>
      <c r="U854" s="7" t="str">
        <f>IF(Table1[[#This Row],[Profit Ratio]] &gt; 0.15, "Healthy",
 IF(Table1[[#This Row],[Profit Ratio]] &gt;= 0.05, "Moderate",
 "Low"))</f>
        <v>Low</v>
      </c>
      <c r="V854" s="7">
        <f ca="1">DATEDIF(Table1[[#This Row],[Store Open Date]], TODAY(), "d")</f>
        <v>666</v>
      </c>
      <c r="W854" s="7">
        <f ca="1">INT(Table1[[#This Row],[Store Age (Days)]] / 30)</f>
        <v>22</v>
      </c>
      <c r="X854" s="7" t="str">
        <f ca="1">IF(Table1[[#This Row],[Store Age (Months)]] &lt; 12, "&lt;12",
 IF(Table1[[#This Row],[Store Age (Months)]] &lt; 24, "12–24",
 "&gt;24"))</f>
        <v>12–24</v>
      </c>
    </row>
    <row r="855" spans="1:24" x14ac:dyDescent="0.2">
      <c r="A855" s="4">
        <v>2</v>
      </c>
      <c r="B855" s="4" t="str">
        <f t="shared" si="13"/>
        <v>February</v>
      </c>
      <c r="C855" s="1" t="s">
        <v>421</v>
      </c>
      <c r="D855" s="1" t="s">
        <v>1341</v>
      </c>
      <c r="E855" s="1" t="s">
        <v>862</v>
      </c>
      <c r="F855" s="1" t="s">
        <v>917</v>
      </c>
      <c r="G855" s="1" t="s">
        <v>928</v>
      </c>
      <c r="H855" s="6">
        <v>45310</v>
      </c>
      <c r="I855" s="7">
        <v>120266517</v>
      </c>
      <c r="J855" s="7">
        <v>92329314</v>
      </c>
      <c r="K855" s="7">
        <v>12392820</v>
      </c>
      <c r="L855" s="7">
        <v>-3628956</v>
      </c>
      <c r="M855" s="7">
        <f>Table1[[#This Row],[Profit (EBIT)]] * (1 - 11%)</f>
        <v>-3229770.84</v>
      </c>
      <c r="N855" s="9">
        <f>Table1[[#This Row],[Net Sales Actual]]/Table1[[#This Row],[Net Sales Target]]*100%</f>
        <v>0.76770589440118231</v>
      </c>
      <c r="O855" s="9" t="str">
        <f>IF(Table1[[#This Row],[% Achievement]]&gt;=100%, "Achieved",
 IF(Table1[[#This Row],[% Achievement]]&gt;=50%, "Almost Achieve",
 IF(Table1[[#This Row],[% Achievement]]&gt;=0, "Needs Improvement",
 "Bad")))</f>
        <v>Almost Achieve</v>
      </c>
      <c r="P855" s="7">
        <f>Table1[[#This Row],[Net Sales Actual]] - Table1[[#This Row],[Net Sales Target]]</f>
        <v>-27937203</v>
      </c>
      <c r="Q855" s="7" t="str">
        <f>IF(Table1[[#This Row],[Profit]] &gt; 0, "Profit", "Loss")</f>
        <v>Loss</v>
      </c>
      <c r="R855" s="9">
        <f>Table1[[#This Row],[Salary Cost]]/Table1[[#This Row],[Net Sales Actual]]</f>
        <v>0.13422411001559051</v>
      </c>
      <c r="S855" s="9" t="str">
        <f>IF(Table1[[#This Row],[Salary Ratio]] &lt; 0.15, "Efficient",
 IF(Table1[[#This Row],[Salary Ratio]] &lt;= 0.25, "Needs Attention",
 "Too High"))</f>
        <v>Efficient</v>
      </c>
      <c r="T855" s="9">
        <f>Table1[[#This Row],[Profit (EBIT)]]/Table1[[#This Row],[Net Sales Actual]]</f>
        <v>-3.9304483514304024E-2</v>
      </c>
      <c r="U855" s="7" t="str">
        <f>IF(Table1[[#This Row],[Profit Ratio]] &gt; 0.15, "Healthy",
 IF(Table1[[#This Row],[Profit Ratio]] &gt;= 0.05, "Moderate",
 "Low"))</f>
        <v>Low</v>
      </c>
      <c r="V855" s="7">
        <f ca="1">DATEDIF(Table1[[#This Row],[Store Open Date]], TODAY(), "d")</f>
        <v>622</v>
      </c>
      <c r="W855" s="7">
        <f ca="1">INT(Table1[[#This Row],[Store Age (Days)]] / 30)</f>
        <v>20</v>
      </c>
      <c r="X855" s="7" t="str">
        <f ca="1">IF(Table1[[#This Row],[Store Age (Months)]] &lt; 12, "&lt;12",
 IF(Table1[[#This Row],[Store Age (Months)]] &lt; 24, "12–24",
 "&gt;24"))</f>
        <v>12–24</v>
      </c>
    </row>
    <row r="856" spans="1:24" x14ac:dyDescent="0.2">
      <c r="A856" s="4">
        <v>2</v>
      </c>
      <c r="B856" s="4" t="str">
        <f t="shared" si="13"/>
        <v>February</v>
      </c>
      <c r="C856" s="1" t="s">
        <v>422</v>
      </c>
      <c r="D856" s="1" t="s">
        <v>1342</v>
      </c>
      <c r="E856" s="1" t="s">
        <v>863</v>
      </c>
      <c r="F856" s="1" t="s">
        <v>917</v>
      </c>
      <c r="G856" s="1" t="s">
        <v>928</v>
      </c>
      <c r="H856" s="6">
        <v>45325</v>
      </c>
      <c r="I856" s="7">
        <v>182640109</v>
      </c>
      <c r="J856" s="7">
        <v>210004635</v>
      </c>
      <c r="K856" s="7">
        <v>22269099</v>
      </c>
      <c r="L856" s="7">
        <v>22710542</v>
      </c>
      <c r="M856" s="7">
        <f>Table1[[#This Row],[Profit (EBIT)]] * (1 - 11%)</f>
        <v>20212382.379999999</v>
      </c>
      <c r="N856" s="9">
        <f>Table1[[#This Row],[Net Sales Actual]]/Table1[[#This Row],[Net Sales Target]]*100%</f>
        <v>1.1498275825054396</v>
      </c>
      <c r="O856" s="9" t="str">
        <f>IF(Table1[[#This Row],[% Achievement]]&gt;=100%, "Achieved",
 IF(Table1[[#This Row],[% Achievement]]&gt;=50%, "Almost Achieve",
 IF(Table1[[#This Row],[% Achievement]]&gt;=0, "Needs Improvement",
 "Bad")))</f>
        <v>Achieved</v>
      </c>
      <c r="P856" s="7">
        <f>Table1[[#This Row],[Net Sales Actual]] - Table1[[#This Row],[Net Sales Target]]</f>
        <v>27364526</v>
      </c>
      <c r="Q856" s="7" t="str">
        <f>IF(Table1[[#This Row],[Profit]] &gt; 0, "Profit", "Loss")</f>
        <v>Profit</v>
      </c>
      <c r="R856" s="9">
        <f>Table1[[#This Row],[Salary Cost]]/Table1[[#This Row],[Net Sales Actual]]</f>
        <v>0.10604098809533419</v>
      </c>
      <c r="S856" s="9" t="str">
        <f>IF(Table1[[#This Row],[Salary Ratio]] &lt; 0.15, "Efficient",
 IF(Table1[[#This Row],[Salary Ratio]] &lt;= 0.25, "Needs Attention",
 "Too High"))</f>
        <v>Efficient</v>
      </c>
      <c r="T856" s="9">
        <f>Table1[[#This Row],[Profit (EBIT)]]/Table1[[#This Row],[Net Sales Actual]]</f>
        <v>0.10814305122360751</v>
      </c>
      <c r="U856" s="7" t="str">
        <f>IF(Table1[[#This Row],[Profit Ratio]] &gt; 0.15, "Healthy",
 IF(Table1[[#This Row],[Profit Ratio]] &gt;= 0.05, "Moderate",
 "Low"))</f>
        <v>Moderate</v>
      </c>
      <c r="V856" s="7">
        <f ca="1">DATEDIF(Table1[[#This Row],[Store Open Date]], TODAY(), "d")</f>
        <v>607</v>
      </c>
      <c r="W856" s="7">
        <f ca="1">INT(Table1[[#This Row],[Store Age (Days)]] / 30)</f>
        <v>20</v>
      </c>
      <c r="X856" s="7" t="str">
        <f ca="1">IF(Table1[[#This Row],[Store Age (Months)]] &lt; 12, "&lt;12",
 IF(Table1[[#This Row],[Store Age (Months)]] &lt; 24, "12–24",
 "&gt;24"))</f>
        <v>12–24</v>
      </c>
    </row>
    <row r="857" spans="1:24" x14ac:dyDescent="0.2">
      <c r="A857" s="4">
        <v>2</v>
      </c>
      <c r="B857" s="4" t="str">
        <f t="shared" si="13"/>
        <v>February</v>
      </c>
      <c r="C857" s="1" t="s">
        <v>423</v>
      </c>
      <c r="D857" s="1" t="s">
        <v>1343</v>
      </c>
      <c r="E857" s="1" t="s">
        <v>864</v>
      </c>
      <c r="F857" s="1" t="s">
        <v>917</v>
      </c>
      <c r="G857" s="1" t="s">
        <v>928</v>
      </c>
      <c r="H857" s="6">
        <v>45325</v>
      </c>
      <c r="I857" s="7">
        <v>149051694</v>
      </c>
      <c r="J857" s="7">
        <v>114159540</v>
      </c>
      <c r="K857" s="7">
        <v>14076781</v>
      </c>
      <c r="L857" s="7">
        <v>9206775</v>
      </c>
      <c r="M857" s="7">
        <f>Table1[[#This Row],[Profit (EBIT)]] * (1 - 11%)</f>
        <v>8194029.75</v>
      </c>
      <c r="N857" s="9">
        <f>Table1[[#This Row],[Net Sales Actual]]/Table1[[#This Row],[Net Sales Target]]*100%</f>
        <v>0.76590568638555689</v>
      </c>
      <c r="O857" s="9" t="str">
        <f>IF(Table1[[#This Row],[% Achievement]]&gt;=100%, "Achieved",
 IF(Table1[[#This Row],[% Achievement]]&gt;=50%, "Almost Achieve",
 IF(Table1[[#This Row],[% Achievement]]&gt;=0, "Needs Improvement",
 "Bad")))</f>
        <v>Almost Achieve</v>
      </c>
      <c r="P857" s="7">
        <f>Table1[[#This Row],[Net Sales Actual]] - Table1[[#This Row],[Net Sales Target]]</f>
        <v>-34892154</v>
      </c>
      <c r="Q857" s="7" t="str">
        <f>IF(Table1[[#This Row],[Profit]] &gt; 0, "Profit", "Loss")</f>
        <v>Profit</v>
      </c>
      <c r="R857" s="9">
        <f>Table1[[#This Row],[Salary Cost]]/Table1[[#This Row],[Net Sales Actual]]</f>
        <v>0.12330796883028786</v>
      </c>
      <c r="S857" s="9" t="str">
        <f>IF(Table1[[#This Row],[Salary Ratio]] &lt; 0.15, "Efficient",
 IF(Table1[[#This Row],[Salary Ratio]] &lt;= 0.25, "Needs Attention",
 "Too High"))</f>
        <v>Efficient</v>
      </c>
      <c r="T857" s="9">
        <f>Table1[[#This Row],[Profit (EBIT)]]/Table1[[#This Row],[Net Sales Actual]]</f>
        <v>8.0648319010395458E-2</v>
      </c>
      <c r="U857" s="7" t="str">
        <f>IF(Table1[[#This Row],[Profit Ratio]] &gt; 0.15, "Healthy",
 IF(Table1[[#This Row],[Profit Ratio]] &gt;= 0.05, "Moderate",
 "Low"))</f>
        <v>Moderate</v>
      </c>
      <c r="V857" s="7">
        <f ca="1">DATEDIF(Table1[[#This Row],[Store Open Date]], TODAY(), "d")</f>
        <v>607</v>
      </c>
      <c r="W857" s="7">
        <f ca="1">INT(Table1[[#This Row],[Store Age (Days)]] / 30)</f>
        <v>20</v>
      </c>
      <c r="X857" s="7" t="str">
        <f ca="1">IF(Table1[[#This Row],[Store Age (Months)]] &lt; 12, "&lt;12",
 IF(Table1[[#This Row],[Store Age (Months)]] &lt; 24, "12–24",
 "&gt;24"))</f>
        <v>12–24</v>
      </c>
    </row>
    <row r="858" spans="1:24" x14ac:dyDescent="0.2">
      <c r="A858" s="4">
        <v>2</v>
      </c>
      <c r="B858" s="4" t="str">
        <f t="shared" si="13"/>
        <v>February</v>
      </c>
      <c r="C858" s="1" t="s">
        <v>424</v>
      </c>
      <c r="D858" s="1" t="s">
        <v>1344</v>
      </c>
      <c r="E858" s="1" t="s">
        <v>865</v>
      </c>
      <c r="F858" s="1" t="s">
        <v>917</v>
      </c>
      <c r="G858" s="1" t="s">
        <v>928</v>
      </c>
      <c r="H858" s="6">
        <v>45289</v>
      </c>
      <c r="I858" s="7">
        <v>156430166</v>
      </c>
      <c r="J858" s="7">
        <v>172692086</v>
      </c>
      <c r="K858" s="7">
        <v>29171136</v>
      </c>
      <c r="L858" s="7">
        <v>14413597</v>
      </c>
      <c r="M858" s="7">
        <f>Table1[[#This Row],[Profit (EBIT)]] * (1 - 11%)</f>
        <v>12828101.33</v>
      </c>
      <c r="N858" s="9">
        <f>Table1[[#This Row],[Net Sales Actual]]/Table1[[#This Row],[Net Sales Target]]*100%</f>
        <v>1.1039564197611349</v>
      </c>
      <c r="O858" s="9" t="str">
        <f>IF(Table1[[#This Row],[% Achievement]]&gt;=100%, "Achieved",
 IF(Table1[[#This Row],[% Achievement]]&gt;=50%, "Almost Achieve",
 IF(Table1[[#This Row],[% Achievement]]&gt;=0, "Needs Improvement",
 "Bad")))</f>
        <v>Achieved</v>
      </c>
      <c r="P858" s="7">
        <f>Table1[[#This Row],[Net Sales Actual]] - Table1[[#This Row],[Net Sales Target]]</f>
        <v>16261920</v>
      </c>
      <c r="Q858" s="7" t="str">
        <f>IF(Table1[[#This Row],[Profit]] &gt; 0, "Profit", "Loss")</f>
        <v>Profit</v>
      </c>
      <c r="R858" s="9">
        <f>Table1[[#This Row],[Salary Cost]]/Table1[[#This Row],[Net Sales Actual]]</f>
        <v>0.16891993533507957</v>
      </c>
      <c r="S858" s="9" t="str">
        <f>IF(Table1[[#This Row],[Salary Ratio]] &lt; 0.15, "Efficient",
 IF(Table1[[#This Row],[Salary Ratio]] &lt;= 0.25, "Needs Attention",
 "Too High"))</f>
        <v>Needs Attention</v>
      </c>
      <c r="T858" s="9">
        <f>Table1[[#This Row],[Profit (EBIT)]]/Table1[[#This Row],[Net Sales Actual]]</f>
        <v>8.3464143226574958E-2</v>
      </c>
      <c r="U858" s="7" t="str">
        <f>IF(Table1[[#This Row],[Profit Ratio]] &gt; 0.15, "Healthy",
 IF(Table1[[#This Row],[Profit Ratio]] &gt;= 0.05, "Moderate",
 "Low"))</f>
        <v>Moderate</v>
      </c>
      <c r="V858" s="7">
        <f ca="1">DATEDIF(Table1[[#This Row],[Store Open Date]], TODAY(), "d")</f>
        <v>643</v>
      </c>
      <c r="W858" s="7">
        <f ca="1">INT(Table1[[#This Row],[Store Age (Days)]] / 30)</f>
        <v>21</v>
      </c>
      <c r="X858" s="7" t="str">
        <f ca="1">IF(Table1[[#This Row],[Store Age (Months)]] &lt; 12, "&lt;12",
 IF(Table1[[#This Row],[Store Age (Months)]] &lt; 24, "12–24",
 "&gt;24"))</f>
        <v>12–24</v>
      </c>
    </row>
    <row r="859" spans="1:24" x14ac:dyDescent="0.2">
      <c r="A859" s="4">
        <v>2</v>
      </c>
      <c r="B859" s="4" t="str">
        <f t="shared" si="13"/>
        <v>February</v>
      </c>
      <c r="C859" s="1" t="s">
        <v>425</v>
      </c>
      <c r="D859" s="1" t="s">
        <v>1345</v>
      </c>
      <c r="E859" s="1" t="s">
        <v>866</v>
      </c>
      <c r="F859" s="1" t="s">
        <v>917</v>
      </c>
      <c r="G859" s="1" t="s">
        <v>928</v>
      </c>
      <c r="H859" s="6">
        <v>45411</v>
      </c>
      <c r="I859" s="7">
        <v>116013202</v>
      </c>
      <c r="J859" s="7">
        <v>79023723</v>
      </c>
      <c r="K859" s="7">
        <v>12350545</v>
      </c>
      <c r="L859" s="7">
        <v>-5585618</v>
      </c>
      <c r="M859" s="7">
        <f>Table1[[#This Row],[Profit (EBIT)]] * (1 - 11%)</f>
        <v>-4971200.0200000005</v>
      </c>
      <c r="N859" s="9">
        <f>Table1[[#This Row],[Net Sales Actual]]/Table1[[#This Row],[Net Sales Target]]*100%</f>
        <v>0.68116146815773604</v>
      </c>
      <c r="O859" s="9" t="str">
        <f>IF(Table1[[#This Row],[% Achievement]]&gt;=100%, "Achieved",
 IF(Table1[[#This Row],[% Achievement]]&gt;=50%, "Almost Achieve",
 IF(Table1[[#This Row],[% Achievement]]&gt;=0, "Needs Improvement",
 "Bad")))</f>
        <v>Almost Achieve</v>
      </c>
      <c r="P859" s="7">
        <f>Table1[[#This Row],[Net Sales Actual]] - Table1[[#This Row],[Net Sales Target]]</f>
        <v>-36989479</v>
      </c>
      <c r="Q859" s="7" t="str">
        <f>IF(Table1[[#This Row],[Profit]] &gt; 0, "Profit", "Loss")</f>
        <v>Loss</v>
      </c>
      <c r="R859" s="9">
        <f>Table1[[#This Row],[Salary Cost]]/Table1[[#This Row],[Net Sales Actual]]</f>
        <v>0.15628908043221401</v>
      </c>
      <c r="S859" s="9" t="str">
        <f>IF(Table1[[#This Row],[Salary Ratio]] &lt; 0.15, "Efficient",
 IF(Table1[[#This Row],[Salary Ratio]] &lt;= 0.25, "Needs Attention",
 "Too High"))</f>
        <v>Needs Attention</v>
      </c>
      <c r="T859" s="9">
        <f>Table1[[#This Row],[Profit (EBIT)]]/Table1[[#This Row],[Net Sales Actual]]</f>
        <v>-7.0682799897949636E-2</v>
      </c>
      <c r="U859" s="7" t="str">
        <f>IF(Table1[[#This Row],[Profit Ratio]] &gt; 0.15, "Healthy",
 IF(Table1[[#This Row],[Profit Ratio]] &gt;= 0.05, "Moderate",
 "Low"))</f>
        <v>Low</v>
      </c>
      <c r="V859" s="7">
        <f ca="1">DATEDIF(Table1[[#This Row],[Store Open Date]], TODAY(), "d")</f>
        <v>521</v>
      </c>
      <c r="W859" s="7">
        <f ca="1">INT(Table1[[#This Row],[Store Age (Days)]] / 30)</f>
        <v>17</v>
      </c>
      <c r="X859" s="7" t="str">
        <f ca="1">IF(Table1[[#This Row],[Store Age (Months)]] &lt; 12, "&lt;12",
 IF(Table1[[#This Row],[Store Age (Months)]] &lt; 24, "12–24",
 "&gt;24"))</f>
        <v>12–24</v>
      </c>
    </row>
    <row r="860" spans="1:24" x14ac:dyDescent="0.2">
      <c r="A860" s="4">
        <v>2</v>
      </c>
      <c r="B860" s="4" t="str">
        <f t="shared" si="13"/>
        <v>February</v>
      </c>
      <c r="C860" s="1" t="s">
        <v>426</v>
      </c>
      <c r="D860" s="1" t="s">
        <v>1346</v>
      </c>
      <c r="E860" s="1" t="s">
        <v>867</v>
      </c>
      <c r="F860" s="1" t="s">
        <v>918</v>
      </c>
      <c r="G860" s="1" t="s">
        <v>929</v>
      </c>
      <c r="H860" s="6">
        <v>45309</v>
      </c>
      <c r="I860" s="7">
        <v>153500034</v>
      </c>
      <c r="J860" s="7">
        <v>161868382</v>
      </c>
      <c r="K860" s="7">
        <v>20511537</v>
      </c>
      <c r="L860" s="7">
        <v>23641203</v>
      </c>
      <c r="M860" s="7">
        <f>Table1[[#This Row],[Profit (EBIT)]] * (1 - 11%)</f>
        <v>21040670.670000002</v>
      </c>
      <c r="N860" s="9">
        <f>Table1[[#This Row],[Net Sales Actual]]/Table1[[#This Row],[Net Sales Target]]*100%</f>
        <v>1.0545169130060257</v>
      </c>
      <c r="O860" s="9" t="str">
        <f>IF(Table1[[#This Row],[% Achievement]]&gt;=100%, "Achieved",
 IF(Table1[[#This Row],[% Achievement]]&gt;=50%, "Almost Achieve",
 IF(Table1[[#This Row],[% Achievement]]&gt;=0, "Needs Improvement",
 "Bad")))</f>
        <v>Achieved</v>
      </c>
      <c r="P860" s="7">
        <f>Table1[[#This Row],[Net Sales Actual]] - Table1[[#This Row],[Net Sales Target]]</f>
        <v>8368348</v>
      </c>
      <c r="Q860" s="7" t="str">
        <f>IF(Table1[[#This Row],[Profit]] &gt; 0, "Profit", "Loss")</f>
        <v>Profit</v>
      </c>
      <c r="R860" s="9">
        <f>Table1[[#This Row],[Salary Cost]]/Table1[[#This Row],[Net Sales Actual]]</f>
        <v>0.12671737832036895</v>
      </c>
      <c r="S860" s="9" t="str">
        <f>IF(Table1[[#This Row],[Salary Ratio]] &lt; 0.15, "Efficient",
 IF(Table1[[#This Row],[Salary Ratio]] &lt;= 0.25, "Needs Attention",
 "Too High"))</f>
        <v>Efficient</v>
      </c>
      <c r="T860" s="9">
        <f>Table1[[#This Row],[Profit (EBIT)]]/Table1[[#This Row],[Net Sales Actual]]</f>
        <v>0.14605201280136351</v>
      </c>
      <c r="U860" s="7" t="str">
        <f>IF(Table1[[#This Row],[Profit Ratio]] &gt; 0.15, "Healthy",
 IF(Table1[[#This Row],[Profit Ratio]] &gt;= 0.05, "Moderate",
 "Low"))</f>
        <v>Moderate</v>
      </c>
      <c r="V860" s="7">
        <f ca="1">DATEDIF(Table1[[#This Row],[Store Open Date]], TODAY(), "d")</f>
        <v>623</v>
      </c>
      <c r="W860" s="7">
        <f ca="1">INT(Table1[[#This Row],[Store Age (Days)]] / 30)</f>
        <v>20</v>
      </c>
      <c r="X860" s="7" t="str">
        <f ca="1">IF(Table1[[#This Row],[Store Age (Months)]] &lt; 12, "&lt;12",
 IF(Table1[[#This Row],[Store Age (Months)]] &lt; 24, "12–24",
 "&gt;24"))</f>
        <v>12–24</v>
      </c>
    </row>
    <row r="861" spans="1:24" x14ac:dyDescent="0.2">
      <c r="A861" s="4">
        <v>2</v>
      </c>
      <c r="B861" s="4" t="str">
        <f t="shared" si="13"/>
        <v>February</v>
      </c>
      <c r="C861" s="1" t="s">
        <v>427</v>
      </c>
      <c r="D861" s="1" t="s">
        <v>1347</v>
      </c>
      <c r="E861" s="1" t="s">
        <v>868</v>
      </c>
      <c r="F861" s="1" t="s">
        <v>918</v>
      </c>
      <c r="G861" s="1" t="s">
        <v>929</v>
      </c>
      <c r="H861" s="6">
        <v>45384</v>
      </c>
      <c r="I861" s="7">
        <v>122592827</v>
      </c>
      <c r="J861" s="7">
        <v>106090608</v>
      </c>
      <c r="K861" s="7">
        <v>11610191</v>
      </c>
      <c r="L861" s="7">
        <v>-4736472</v>
      </c>
      <c r="M861" s="7">
        <f>Table1[[#This Row],[Profit (EBIT)]] * (1 - 11%)</f>
        <v>-4215460.08</v>
      </c>
      <c r="N861" s="9">
        <f>Table1[[#This Row],[Net Sales Actual]]/Table1[[#This Row],[Net Sales Target]]*100%</f>
        <v>0.86539001176634911</v>
      </c>
      <c r="O861" s="9" t="str">
        <f>IF(Table1[[#This Row],[% Achievement]]&gt;=100%, "Achieved",
 IF(Table1[[#This Row],[% Achievement]]&gt;=50%, "Almost Achieve",
 IF(Table1[[#This Row],[% Achievement]]&gt;=0, "Needs Improvement",
 "Bad")))</f>
        <v>Almost Achieve</v>
      </c>
      <c r="P861" s="7">
        <f>Table1[[#This Row],[Net Sales Actual]] - Table1[[#This Row],[Net Sales Target]]</f>
        <v>-16502219</v>
      </c>
      <c r="Q861" s="7" t="str">
        <f>IF(Table1[[#This Row],[Profit]] &gt; 0, "Profit", "Loss")</f>
        <v>Loss</v>
      </c>
      <c r="R861" s="9">
        <f>Table1[[#This Row],[Salary Cost]]/Table1[[#This Row],[Net Sales Actual]]</f>
        <v>0.10943655822954658</v>
      </c>
      <c r="S861" s="9" t="str">
        <f>IF(Table1[[#This Row],[Salary Ratio]] &lt; 0.15, "Efficient",
 IF(Table1[[#This Row],[Salary Ratio]] &lt;= 0.25, "Needs Attention",
 "Too High"))</f>
        <v>Efficient</v>
      </c>
      <c r="T861" s="9">
        <f>Table1[[#This Row],[Profit (EBIT)]]/Table1[[#This Row],[Net Sales Actual]]</f>
        <v>-4.4645535446455352E-2</v>
      </c>
      <c r="U861" s="7" t="str">
        <f>IF(Table1[[#This Row],[Profit Ratio]] &gt; 0.15, "Healthy",
 IF(Table1[[#This Row],[Profit Ratio]] &gt;= 0.05, "Moderate",
 "Low"))</f>
        <v>Low</v>
      </c>
      <c r="V861" s="7">
        <f ca="1">DATEDIF(Table1[[#This Row],[Store Open Date]], TODAY(), "d")</f>
        <v>548</v>
      </c>
      <c r="W861" s="7">
        <f ca="1">INT(Table1[[#This Row],[Store Age (Days)]] / 30)</f>
        <v>18</v>
      </c>
      <c r="X861" s="7" t="str">
        <f ca="1">IF(Table1[[#This Row],[Store Age (Months)]] &lt; 12, "&lt;12",
 IF(Table1[[#This Row],[Store Age (Months)]] &lt; 24, "12–24",
 "&gt;24"))</f>
        <v>12–24</v>
      </c>
    </row>
    <row r="862" spans="1:24" x14ac:dyDescent="0.2">
      <c r="A862" s="4">
        <v>2</v>
      </c>
      <c r="B862" s="4" t="str">
        <f t="shared" si="13"/>
        <v>February</v>
      </c>
      <c r="C862" s="1" t="s">
        <v>428</v>
      </c>
      <c r="D862" s="1" t="s">
        <v>1348</v>
      </c>
      <c r="E862" s="1" t="s">
        <v>869</v>
      </c>
      <c r="F862" s="1" t="s">
        <v>918</v>
      </c>
      <c r="G862" s="1" t="s">
        <v>929</v>
      </c>
      <c r="H862" s="6">
        <v>45239</v>
      </c>
      <c r="I862" s="7">
        <v>122284748</v>
      </c>
      <c r="J862" s="7">
        <v>125925822</v>
      </c>
      <c r="K862" s="7">
        <v>20616168</v>
      </c>
      <c r="L862" s="7">
        <v>7770755</v>
      </c>
      <c r="M862" s="7">
        <f>Table1[[#This Row],[Profit (EBIT)]] * (1 - 11%)</f>
        <v>6915971.9500000002</v>
      </c>
      <c r="N862" s="9">
        <f>Table1[[#This Row],[Net Sales Actual]]/Table1[[#This Row],[Net Sales Target]]*100%</f>
        <v>1.02977537313157</v>
      </c>
      <c r="O862" s="9" t="str">
        <f>IF(Table1[[#This Row],[% Achievement]]&gt;=100%, "Achieved",
 IF(Table1[[#This Row],[% Achievement]]&gt;=50%, "Almost Achieve",
 IF(Table1[[#This Row],[% Achievement]]&gt;=0, "Needs Improvement",
 "Bad")))</f>
        <v>Achieved</v>
      </c>
      <c r="P862" s="7">
        <f>Table1[[#This Row],[Net Sales Actual]] - Table1[[#This Row],[Net Sales Target]]</f>
        <v>3641074</v>
      </c>
      <c r="Q862" s="7" t="str">
        <f>IF(Table1[[#This Row],[Profit]] &gt; 0, "Profit", "Loss")</f>
        <v>Profit</v>
      </c>
      <c r="R862" s="9">
        <f>Table1[[#This Row],[Salary Cost]]/Table1[[#This Row],[Net Sales Actual]]</f>
        <v>0.16371676334977586</v>
      </c>
      <c r="S862" s="9" t="str">
        <f>IF(Table1[[#This Row],[Salary Ratio]] &lt; 0.15, "Efficient",
 IF(Table1[[#This Row],[Salary Ratio]] &lt;= 0.25, "Needs Attention",
 "Too High"))</f>
        <v>Needs Attention</v>
      </c>
      <c r="T862" s="9">
        <f>Table1[[#This Row],[Profit (EBIT)]]/Table1[[#This Row],[Net Sales Actual]]</f>
        <v>6.1708987692770431E-2</v>
      </c>
      <c r="U862" s="7" t="str">
        <f>IF(Table1[[#This Row],[Profit Ratio]] &gt; 0.15, "Healthy",
 IF(Table1[[#This Row],[Profit Ratio]] &gt;= 0.05, "Moderate",
 "Low"))</f>
        <v>Moderate</v>
      </c>
      <c r="V862" s="7">
        <f ca="1">DATEDIF(Table1[[#This Row],[Store Open Date]], TODAY(), "d")</f>
        <v>693</v>
      </c>
      <c r="W862" s="7">
        <f ca="1">INT(Table1[[#This Row],[Store Age (Days)]] / 30)</f>
        <v>23</v>
      </c>
      <c r="X862" s="7" t="str">
        <f ca="1">IF(Table1[[#This Row],[Store Age (Months)]] &lt; 12, "&lt;12",
 IF(Table1[[#This Row],[Store Age (Months)]] &lt; 24, "12–24",
 "&gt;24"))</f>
        <v>12–24</v>
      </c>
    </row>
    <row r="863" spans="1:24" x14ac:dyDescent="0.2">
      <c r="A863" s="4">
        <v>2</v>
      </c>
      <c r="B863" s="4" t="str">
        <f t="shared" si="13"/>
        <v>February</v>
      </c>
      <c r="C863" s="1" t="s">
        <v>429</v>
      </c>
      <c r="D863" s="1" t="s">
        <v>1349</v>
      </c>
      <c r="E863" s="1" t="s">
        <v>870</v>
      </c>
      <c r="F863" s="1" t="s">
        <v>918</v>
      </c>
      <c r="G863" s="1" t="s">
        <v>929</v>
      </c>
      <c r="H863" s="6">
        <v>45249</v>
      </c>
      <c r="I863" s="7">
        <v>134173335</v>
      </c>
      <c r="J863" s="7">
        <v>149083373</v>
      </c>
      <c r="K863" s="7">
        <v>16690576</v>
      </c>
      <c r="L863" s="7">
        <v>-3101725</v>
      </c>
      <c r="M863" s="7">
        <f>Table1[[#This Row],[Profit (EBIT)]] * (1 - 11%)</f>
        <v>-2760535.25</v>
      </c>
      <c r="N863" s="9">
        <f>Table1[[#This Row],[Net Sales Actual]]/Table1[[#This Row],[Net Sales Target]]*100%</f>
        <v>1.1111251948831711</v>
      </c>
      <c r="O863" s="9" t="str">
        <f>IF(Table1[[#This Row],[% Achievement]]&gt;=100%, "Achieved",
 IF(Table1[[#This Row],[% Achievement]]&gt;=50%, "Almost Achieve",
 IF(Table1[[#This Row],[% Achievement]]&gt;=0, "Needs Improvement",
 "Bad")))</f>
        <v>Achieved</v>
      </c>
      <c r="P863" s="7">
        <f>Table1[[#This Row],[Net Sales Actual]] - Table1[[#This Row],[Net Sales Target]]</f>
        <v>14910038</v>
      </c>
      <c r="Q863" s="7" t="str">
        <f>IF(Table1[[#This Row],[Profit]] &gt; 0, "Profit", "Loss")</f>
        <v>Loss</v>
      </c>
      <c r="R863" s="9">
        <f>Table1[[#This Row],[Salary Cost]]/Table1[[#This Row],[Net Sales Actual]]</f>
        <v>0.1119546443317995</v>
      </c>
      <c r="S863" s="9" t="str">
        <f>IF(Table1[[#This Row],[Salary Ratio]] &lt; 0.15, "Efficient",
 IF(Table1[[#This Row],[Salary Ratio]] &lt;= 0.25, "Needs Attention",
 "Too High"))</f>
        <v>Efficient</v>
      </c>
      <c r="T863" s="9">
        <f>Table1[[#This Row],[Profit (EBIT)]]/Table1[[#This Row],[Net Sales Actual]]</f>
        <v>-2.0805304693501937E-2</v>
      </c>
      <c r="U863" s="7" t="str">
        <f>IF(Table1[[#This Row],[Profit Ratio]] &gt; 0.15, "Healthy",
 IF(Table1[[#This Row],[Profit Ratio]] &gt;= 0.05, "Moderate",
 "Low"))</f>
        <v>Low</v>
      </c>
      <c r="V863" s="7">
        <f ca="1">DATEDIF(Table1[[#This Row],[Store Open Date]], TODAY(), "d")</f>
        <v>683</v>
      </c>
      <c r="W863" s="7">
        <f ca="1">INT(Table1[[#This Row],[Store Age (Days)]] / 30)</f>
        <v>22</v>
      </c>
      <c r="X863" s="7" t="str">
        <f ca="1">IF(Table1[[#This Row],[Store Age (Months)]] &lt; 12, "&lt;12",
 IF(Table1[[#This Row],[Store Age (Months)]] &lt; 24, "12–24",
 "&gt;24"))</f>
        <v>12–24</v>
      </c>
    </row>
    <row r="864" spans="1:24" x14ac:dyDescent="0.2">
      <c r="A864" s="4">
        <v>2</v>
      </c>
      <c r="B864" s="4" t="str">
        <f t="shared" si="13"/>
        <v>February</v>
      </c>
      <c r="C864" s="1" t="s">
        <v>430</v>
      </c>
      <c r="D864" s="1" t="s">
        <v>1350</v>
      </c>
      <c r="E864" s="1" t="s">
        <v>871</v>
      </c>
      <c r="F864" s="1" t="s">
        <v>918</v>
      </c>
      <c r="G864" s="1" t="s">
        <v>929</v>
      </c>
      <c r="H864" s="6">
        <v>45366</v>
      </c>
      <c r="I864" s="7">
        <v>111611361</v>
      </c>
      <c r="J864" s="7">
        <v>93872347</v>
      </c>
      <c r="K864" s="7">
        <v>11025254</v>
      </c>
      <c r="L864" s="7">
        <v>-8580910</v>
      </c>
      <c r="M864" s="7">
        <f>Table1[[#This Row],[Profit (EBIT)]] * (1 - 11%)</f>
        <v>-7637009.9000000004</v>
      </c>
      <c r="N864" s="9">
        <f>Table1[[#This Row],[Net Sales Actual]]/Table1[[#This Row],[Net Sales Target]]*100%</f>
        <v>0.84106444145950343</v>
      </c>
      <c r="O864" s="9" t="str">
        <f>IF(Table1[[#This Row],[% Achievement]]&gt;=100%, "Achieved",
 IF(Table1[[#This Row],[% Achievement]]&gt;=50%, "Almost Achieve",
 IF(Table1[[#This Row],[% Achievement]]&gt;=0, "Needs Improvement",
 "Bad")))</f>
        <v>Almost Achieve</v>
      </c>
      <c r="P864" s="7">
        <f>Table1[[#This Row],[Net Sales Actual]] - Table1[[#This Row],[Net Sales Target]]</f>
        <v>-17739014</v>
      </c>
      <c r="Q864" s="7" t="str">
        <f>IF(Table1[[#This Row],[Profit]] &gt; 0, "Profit", "Loss")</f>
        <v>Loss</v>
      </c>
      <c r="R864" s="9">
        <f>Table1[[#This Row],[Salary Cost]]/Table1[[#This Row],[Net Sales Actual]]</f>
        <v>0.11744943375070829</v>
      </c>
      <c r="S864" s="9" t="str">
        <f>IF(Table1[[#This Row],[Salary Ratio]] &lt; 0.15, "Efficient",
 IF(Table1[[#This Row],[Salary Ratio]] &lt;= 0.25, "Needs Attention",
 "Too High"))</f>
        <v>Efficient</v>
      </c>
      <c r="T864" s="9">
        <f>Table1[[#This Row],[Profit (EBIT)]]/Table1[[#This Row],[Net Sales Actual]]</f>
        <v>-9.1410412908926209E-2</v>
      </c>
      <c r="U864" s="7" t="str">
        <f>IF(Table1[[#This Row],[Profit Ratio]] &gt; 0.15, "Healthy",
 IF(Table1[[#This Row],[Profit Ratio]] &gt;= 0.05, "Moderate",
 "Low"))</f>
        <v>Low</v>
      </c>
      <c r="V864" s="7">
        <f ca="1">DATEDIF(Table1[[#This Row],[Store Open Date]], TODAY(), "d")</f>
        <v>566</v>
      </c>
      <c r="W864" s="7">
        <f ca="1">INT(Table1[[#This Row],[Store Age (Days)]] / 30)</f>
        <v>18</v>
      </c>
      <c r="X864" s="7" t="str">
        <f ca="1">IF(Table1[[#This Row],[Store Age (Months)]] &lt; 12, "&lt;12",
 IF(Table1[[#This Row],[Store Age (Months)]] &lt; 24, "12–24",
 "&gt;24"))</f>
        <v>12–24</v>
      </c>
    </row>
    <row r="865" spans="1:24" x14ac:dyDescent="0.2">
      <c r="A865" s="4">
        <v>2</v>
      </c>
      <c r="B865" s="4" t="str">
        <f t="shared" si="13"/>
        <v>February</v>
      </c>
      <c r="C865" s="1" t="s">
        <v>431</v>
      </c>
      <c r="D865" s="1" t="s">
        <v>1351</v>
      </c>
      <c r="E865" s="1" t="s">
        <v>872</v>
      </c>
      <c r="F865" s="1" t="s">
        <v>918</v>
      </c>
      <c r="G865" s="1" t="s">
        <v>929</v>
      </c>
      <c r="H865" s="6">
        <v>45290</v>
      </c>
      <c r="I865" s="7">
        <v>152804853</v>
      </c>
      <c r="J865" s="7">
        <v>115552086</v>
      </c>
      <c r="K865" s="7">
        <v>15530001</v>
      </c>
      <c r="L865" s="7">
        <v>13531196</v>
      </c>
      <c r="M865" s="7">
        <f>Table1[[#This Row],[Profit (EBIT)]] * (1 - 11%)</f>
        <v>12042764.439999999</v>
      </c>
      <c r="N865" s="9">
        <f>Table1[[#This Row],[Net Sales Actual]]/Table1[[#This Row],[Net Sales Target]]*100%</f>
        <v>0.75620691183152411</v>
      </c>
      <c r="O865" s="9" t="str">
        <f>IF(Table1[[#This Row],[% Achievement]]&gt;=100%, "Achieved",
 IF(Table1[[#This Row],[% Achievement]]&gt;=50%, "Almost Achieve",
 IF(Table1[[#This Row],[% Achievement]]&gt;=0, "Needs Improvement",
 "Bad")))</f>
        <v>Almost Achieve</v>
      </c>
      <c r="P865" s="7">
        <f>Table1[[#This Row],[Net Sales Actual]] - Table1[[#This Row],[Net Sales Target]]</f>
        <v>-37252767</v>
      </c>
      <c r="Q865" s="7" t="str">
        <f>IF(Table1[[#This Row],[Profit]] &gt; 0, "Profit", "Loss")</f>
        <v>Profit</v>
      </c>
      <c r="R865" s="9">
        <f>Table1[[#This Row],[Salary Cost]]/Table1[[#This Row],[Net Sales Actual]]</f>
        <v>0.13439827473127572</v>
      </c>
      <c r="S865" s="9" t="str">
        <f>IF(Table1[[#This Row],[Salary Ratio]] &lt; 0.15, "Efficient",
 IF(Table1[[#This Row],[Salary Ratio]] &lt;= 0.25, "Needs Attention",
 "Too High"))</f>
        <v>Efficient</v>
      </c>
      <c r="T865" s="9">
        <f>Table1[[#This Row],[Profit (EBIT)]]/Table1[[#This Row],[Net Sales Actual]]</f>
        <v>0.11710040440118061</v>
      </c>
      <c r="U865" s="7" t="str">
        <f>IF(Table1[[#This Row],[Profit Ratio]] &gt; 0.15, "Healthy",
 IF(Table1[[#This Row],[Profit Ratio]] &gt;= 0.05, "Moderate",
 "Low"))</f>
        <v>Moderate</v>
      </c>
      <c r="V865" s="7">
        <f ca="1">DATEDIF(Table1[[#This Row],[Store Open Date]], TODAY(), "d")</f>
        <v>642</v>
      </c>
      <c r="W865" s="7">
        <f ca="1">INT(Table1[[#This Row],[Store Age (Days)]] / 30)</f>
        <v>21</v>
      </c>
      <c r="X865" s="7" t="str">
        <f ca="1">IF(Table1[[#This Row],[Store Age (Months)]] &lt; 12, "&lt;12",
 IF(Table1[[#This Row],[Store Age (Months)]] &lt; 24, "12–24",
 "&gt;24"))</f>
        <v>12–24</v>
      </c>
    </row>
    <row r="866" spans="1:24" x14ac:dyDescent="0.2">
      <c r="A866" s="4">
        <v>2</v>
      </c>
      <c r="B866" s="4" t="str">
        <f t="shared" si="13"/>
        <v>February</v>
      </c>
      <c r="C866" s="1" t="s">
        <v>432</v>
      </c>
      <c r="D866" s="1" t="s">
        <v>1352</v>
      </c>
      <c r="E866" s="1" t="s">
        <v>873</v>
      </c>
      <c r="F866" s="1" t="s">
        <v>918</v>
      </c>
      <c r="G866" s="1" t="s">
        <v>929</v>
      </c>
      <c r="H866" s="6">
        <v>45246</v>
      </c>
      <c r="I866" s="7">
        <v>135793462</v>
      </c>
      <c r="J866" s="7">
        <v>167072987</v>
      </c>
      <c r="K866" s="7">
        <v>23609051</v>
      </c>
      <c r="L866" s="7">
        <v>-8676018</v>
      </c>
      <c r="M866" s="7">
        <f>Table1[[#This Row],[Profit (EBIT)]] * (1 - 11%)</f>
        <v>-7721656.0200000005</v>
      </c>
      <c r="N866" s="9">
        <f>Table1[[#This Row],[Net Sales Actual]]/Table1[[#This Row],[Net Sales Target]]*100%</f>
        <v>1.2303463255101339</v>
      </c>
      <c r="O866" s="9" t="str">
        <f>IF(Table1[[#This Row],[% Achievement]]&gt;=100%, "Achieved",
 IF(Table1[[#This Row],[% Achievement]]&gt;=50%, "Almost Achieve",
 IF(Table1[[#This Row],[% Achievement]]&gt;=0, "Needs Improvement",
 "Bad")))</f>
        <v>Achieved</v>
      </c>
      <c r="P866" s="7">
        <f>Table1[[#This Row],[Net Sales Actual]] - Table1[[#This Row],[Net Sales Target]]</f>
        <v>31279525</v>
      </c>
      <c r="Q866" s="7" t="str">
        <f>IF(Table1[[#This Row],[Profit]] &gt; 0, "Profit", "Loss")</f>
        <v>Loss</v>
      </c>
      <c r="R866" s="9">
        <f>Table1[[#This Row],[Salary Cost]]/Table1[[#This Row],[Net Sales Actual]]</f>
        <v>0.14130980372069363</v>
      </c>
      <c r="S866" s="9" t="str">
        <f>IF(Table1[[#This Row],[Salary Ratio]] &lt; 0.15, "Efficient",
 IF(Table1[[#This Row],[Salary Ratio]] &lt;= 0.25, "Needs Attention",
 "Too High"))</f>
        <v>Efficient</v>
      </c>
      <c r="T866" s="9">
        <f>Table1[[#This Row],[Profit (EBIT)]]/Table1[[#This Row],[Net Sales Actual]]</f>
        <v>-5.1929507910216506E-2</v>
      </c>
      <c r="U866" s="7" t="str">
        <f>IF(Table1[[#This Row],[Profit Ratio]] &gt; 0.15, "Healthy",
 IF(Table1[[#This Row],[Profit Ratio]] &gt;= 0.05, "Moderate",
 "Low"))</f>
        <v>Low</v>
      </c>
      <c r="V866" s="7">
        <f ca="1">DATEDIF(Table1[[#This Row],[Store Open Date]], TODAY(), "d")</f>
        <v>686</v>
      </c>
      <c r="W866" s="7">
        <f ca="1">INT(Table1[[#This Row],[Store Age (Days)]] / 30)</f>
        <v>22</v>
      </c>
      <c r="X866" s="7" t="str">
        <f ca="1">IF(Table1[[#This Row],[Store Age (Months)]] &lt; 12, "&lt;12",
 IF(Table1[[#This Row],[Store Age (Months)]] &lt; 24, "12–24",
 "&gt;24"))</f>
        <v>12–24</v>
      </c>
    </row>
    <row r="867" spans="1:24" x14ac:dyDescent="0.2">
      <c r="A867" s="4">
        <v>2</v>
      </c>
      <c r="B867" s="4" t="str">
        <f t="shared" si="13"/>
        <v>February</v>
      </c>
      <c r="C867" s="1" t="s">
        <v>433</v>
      </c>
      <c r="D867" s="1" t="s">
        <v>1353</v>
      </c>
      <c r="E867" s="1" t="s">
        <v>874</v>
      </c>
      <c r="F867" s="1" t="s">
        <v>919</v>
      </c>
      <c r="G867" s="1" t="s">
        <v>929</v>
      </c>
      <c r="H867" s="6">
        <v>45343</v>
      </c>
      <c r="I867" s="7">
        <v>108995794</v>
      </c>
      <c r="J867" s="7">
        <v>130744060</v>
      </c>
      <c r="K867" s="7">
        <v>17339365</v>
      </c>
      <c r="L867" s="7">
        <v>18345944</v>
      </c>
      <c r="M867" s="7">
        <f>Table1[[#This Row],[Profit (EBIT)]] * (1 - 11%)</f>
        <v>16327890.16</v>
      </c>
      <c r="N867" s="9">
        <f>Table1[[#This Row],[Net Sales Actual]]/Table1[[#This Row],[Net Sales Target]]*100%</f>
        <v>1.1995330755606954</v>
      </c>
      <c r="O867" s="9" t="str">
        <f>IF(Table1[[#This Row],[% Achievement]]&gt;=100%, "Achieved",
 IF(Table1[[#This Row],[% Achievement]]&gt;=50%, "Almost Achieve",
 IF(Table1[[#This Row],[% Achievement]]&gt;=0, "Needs Improvement",
 "Bad")))</f>
        <v>Achieved</v>
      </c>
      <c r="P867" s="7">
        <f>Table1[[#This Row],[Net Sales Actual]] - Table1[[#This Row],[Net Sales Target]]</f>
        <v>21748266</v>
      </c>
      <c r="Q867" s="7" t="str">
        <f>IF(Table1[[#This Row],[Profit]] &gt; 0, "Profit", "Loss")</f>
        <v>Profit</v>
      </c>
      <c r="R867" s="9">
        <f>Table1[[#This Row],[Salary Cost]]/Table1[[#This Row],[Net Sales Actual]]</f>
        <v>0.13262067125649915</v>
      </c>
      <c r="S867" s="9" t="str">
        <f>IF(Table1[[#This Row],[Salary Ratio]] &lt; 0.15, "Efficient",
 IF(Table1[[#This Row],[Salary Ratio]] &lt;= 0.25, "Needs Attention",
 "Too High"))</f>
        <v>Efficient</v>
      </c>
      <c r="T867" s="9">
        <f>Table1[[#This Row],[Profit (EBIT)]]/Table1[[#This Row],[Net Sales Actual]]</f>
        <v>0.14031952197292941</v>
      </c>
      <c r="U867" s="7" t="str">
        <f>IF(Table1[[#This Row],[Profit Ratio]] &gt; 0.15, "Healthy",
 IF(Table1[[#This Row],[Profit Ratio]] &gt;= 0.05, "Moderate",
 "Low"))</f>
        <v>Moderate</v>
      </c>
      <c r="V867" s="7">
        <f ca="1">DATEDIF(Table1[[#This Row],[Store Open Date]], TODAY(), "d")</f>
        <v>589</v>
      </c>
      <c r="W867" s="7">
        <f ca="1">INT(Table1[[#This Row],[Store Age (Days)]] / 30)</f>
        <v>19</v>
      </c>
      <c r="X867" s="7" t="str">
        <f ca="1">IF(Table1[[#This Row],[Store Age (Months)]] &lt; 12, "&lt;12",
 IF(Table1[[#This Row],[Store Age (Months)]] &lt; 24, "12–24",
 "&gt;24"))</f>
        <v>12–24</v>
      </c>
    </row>
    <row r="868" spans="1:24" x14ac:dyDescent="0.2">
      <c r="A868" s="4">
        <v>2</v>
      </c>
      <c r="B868" s="4" t="str">
        <f t="shared" si="13"/>
        <v>February</v>
      </c>
      <c r="C868" s="1" t="s">
        <v>434</v>
      </c>
      <c r="D868" s="1" t="s">
        <v>1354</v>
      </c>
      <c r="E868" s="1" t="s">
        <v>875</v>
      </c>
      <c r="F868" s="1" t="s">
        <v>919</v>
      </c>
      <c r="G868" s="1" t="s">
        <v>929</v>
      </c>
      <c r="H868" s="6">
        <v>45375</v>
      </c>
      <c r="I868" s="7">
        <v>139304061</v>
      </c>
      <c r="J868" s="7">
        <v>153734341</v>
      </c>
      <c r="K868" s="7">
        <v>19166082</v>
      </c>
      <c r="L868" s="7">
        <v>1297069</v>
      </c>
      <c r="M868" s="7">
        <f>Table1[[#This Row],[Profit (EBIT)]] * (1 - 11%)</f>
        <v>1154391.4099999999</v>
      </c>
      <c r="N868" s="9">
        <f>Table1[[#This Row],[Net Sales Actual]]/Table1[[#This Row],[Net Sales Target]]*100%</f>
        <v>1.1035883655968939</v>
      </c>
      <c r="O868" s="9" t="str">
        <f>IF(Table1[[#This Row],[% Achievement]]&gt;=100%, "Achieved",
 IF(Table1[[#This Row],[% Achievement]]&gt;=50%, "Almost Achieve",
 IF(Table1[[#This Row],[% Achievement]]&gt;=0, "Needs Improvement",
 "Bad")))</f>
        <v>Achieved</v>
      </c>
      <c r="P868" s="7">
        <f>Table1[[#This Row],[Net Sales Actual]] - Table1[[#This Row],[Net Sales Target]]</f>
        <v>14430280</v>
      </c>
      <c r="Q868" s="7" t="str">
        <f>IF(Table1[[#This Row],[Profit]] &gt; 0, "Profit", "Loss")</f>
        <v>Profit</v>
      </c>
      <c r="R868" s="9">
        <f>Table1[[#This Row],[Salary Cost]]/Table1[[#This Row],[Net Sales Actual]]</f>
        <v>0.12467014120156797</v>
      </c>
      <c r="S868" s="9" t="str">
        <f>IF(Table1[[#This Row],[Salary Ratio]] &lt; 0.15, "Efficient",
 IF(Table1[[#This Row],[Salary Ratio]] &lt;= 0.25, "Needs Attention",
 "Too High"))</f>
        <v>Efficient</v>
      </c>
      <c r="T868" s="9">
        <f>Table1[[#This Row],[Profit (EBIT)]]/Table1[[#This Row],[Net Sales Actual]]</f>
        <v>8.4370804308453104E-3</v>
      </c>
      <c r="U868" s="7" t="str">
        <f>IF(Table1[[#This Row],[Profit Ratio]] &gt; 0.15, "Healthy",
 IF(Table1[[#This Row],[Profit Ratio]] &gt;= 0.05, "Moderate",
 "Low"))</f>
        <v>Low</v>
      </c>
      <c r="V868" s="7">
        <f ca="1">DATEDIF(Table1[[#This Row],[Store Open Date]], TODAY(), "d")</f>
        <v>557</v>
      </c>
      <c r="W868" s="7">
        <f ca="1">INT(Table1[[#This Row],[Store Age (Days)]] / 30)</f>
        <v>18</v>
      </c>
      <c r="X868" s="7" t="str">
        <f ca="1">IF(Table1[[#This Row],[Store Age (Months)]] &lt; 12, "&lt;12",
 IF(Table1[[#This Row],[Store Age (Months)]] &lt; 24, "12–24",
 "&gt;24"))</f>
        <v>12–24</v>
      </c>
    </row>
    <row r="869" spans="1:24" x14ac:dyDescent="0.2">
      <c r="A869" s="4">
        <v>2</v>
      </c>
      <c r="B869" s="4" t="str">
        <f t="shared" si="13"/>
        <v>February</v>
      </c>
      <c r="C869" s="1" t="s">
        <v>435</v>
      </c>
      <c r="D869" s="1" t="s">
        <v>1355</v>
      </c>
      <c r="E869" s="1" t="s">
        <v>876</v>
      </c>
      <c r="F869" s="1" t="s">
        <v>919</v>
      </c>
      <c r="G869" s="1" t="s">
        <v>929</v>
      </c>
      <c r="H869" s="6">
        <v>45282</v>
      </c>
      <c r="I869" s="7">
        <v>352654490</v>
      </c>
      <c r="J869" s="7">
        <v>242341866</v>
      </c>
      <c r="K869" s="7">
        <v>34116655</v>
      </c>
      <c r="L869" s="7">
        <v>-356796</v>
      </c>
      <c r="M869" s="7">
        <f>Table1[[#This Row],[Profit (EBIT)]] * (1 - 11%)</f>
        <v>-317548.44</v>
      </c>
      <c r="N869" s="9">
        <f>Table1[[#This Row],[Net Sales Actual]]/Table1[[#This Row],[Net Sales Target]]*100%</f>
        <v>0.68719347937410358</v>
      </c>
      <c r="O869" s="9" t="str">
        <f>IF(Table1[[#This Row],[% Achievement]]&gt;=100%, "Achieved",
 IF(Table1[[#This Row],[% Achievement]]&gt;=50%, "Almost Achieve",
 IF(Table1[[#This Row],[% Achievement]]&gt;=0, "Needs Improvement",
 "Bad")))</f>
        <v>Almost Achieve</v>
      </c>
      <c r="P869" s="7">
        <f>Table1[[#This Row],[Net Sales Actual]] - Table1[[#This Row],[Net Sales Target]]</f>
        <v>-110312624</v>
      </c>
      <c r="Q869" s="7" t="str">
        <f>IF(Table1[[#This Row],[Profit]] &gt; 0, "Profit", "Loss")</f>
        <v>Loss</v>
      </c>
      <c r="R869" s="9">
        <f>Table1[[#This Row],[Salary Cost]]/Table1[[#This Row],[Net Sales Actual]]</f>
        <v>0.14077903897958763</v>
      </c>
      <c r="S869" s="9" t="str">
        <f>IF(Table1[[#This Row],[Salary Ratio]] &lt; 0.15, "Efficient",
 IF(Table1[[#This Row],[Salary Ratio]] &lt;= 0.25, "Needs Attention",
 "Too High"))</f>
        <v>Efficient</v>
      </c>
      <c r="T869" s="9">
        <f>Table1[[#This Row],[Profit (EBIT)]]/Table1[[#This Row],[Net Sales Actual]]</f>
        <v>-1.4722837860792902E-3</v>
      </c>
      <c r="U869" s="7" t="str">
        <f>IF(Table1[[#This Row],[Profit Ratio]] &gt; 0.15, "Healthy",
 IF(Table1[[#This Row],[Profit Ratio]] &gt;= 0.05, "Moderate",
 "Low"))</f>
        <v>Low</v>
      </c>
      <c r="V869" s="7">
        <f ca="1">DATEDIF(Table1[[#This Row],[Store Open Date]], TODAY(), "d")</f>
        <v>650</v>
      </c>
      <c r="W869" s="7">
        <f ca="1">INT(Table1[[#This Row],[Store Age (Days)]] / 30)</f>
        <v>21</v>
      </c>
      <c r="X869" s="7" t="str">
        <f ca="1">IF(Table1[[#This Row],[Store Age (Months)]] &lt; 12, "&lt;12",
 IF(Table1[[#This Row],[Store Age (Months)]] &lt; 24, "12–24",
 "&gt;24"))</f>
        <v>12–24</v>
      </c>
    </row>
    <row r="870" spans="1:24" x14ac:dyDescent="0.2">
      <c r="A870" s="4">
        <v>2</v>
      </c>
      <c r="B870" s="4" t="str">
        <f t="shared" si="13"/>
        <v>February</v>
      </c>
      <c r="C870" s="1" t="s">
        <v>436</v>
      </c>
      <c r="D870" s="1" t="s">
        <v>1356</v>
      </c>
      <c r="E870" s="1" t="s">
        <v>877</v>
      </c>
      <c r="F870" s="1" t="s">
        <v>919</v>
      </c>
      <c r="G870" s="1" t="s">
        <v>929</v>
      </c>
      <c r="H870" s="6">
        <v>45292</v>
      </c>
      <c r="I870" s="7">
        <v>230462653</v>
      </c>
      <c r="J870" s="7">
        <v>251479023</v>
      </c>
      <c r="K870" s="7">
        <v>39943318</v>
      </c>
      <c r="L870" s="7">
        <v>14472123</v>
      </c>
      <c r="M870" s="7">
        <f>Table1[[#This Row],[Profit (EBIT)]] * (1 - 11%)</f>
        <v>12880189.470000001</v>
      </c>
      <c r="N870" s="9">
        <f>Table1[[#This Row],[Net Sales Actual]]/Table1[[#This Row],[Net Sales Target]]*100%</f>
        <v>1.0911920856868726</v>
      </c>
      <c r="O870" s="9" t="str">
        <f>IF(Table1[[#This Row],[% Achievement]]&gt;=100%, "Achieved",
 IF(Table1[[#This Row],[% Achievement]]&gt;=50%, "Almost Achieve",
 IF(Table1[[#This Row],[% Achievement]]&gt;=0, "Needs Improvement",
 "Bad")))</f>
        <v>Achieved</v>
      </c>
      <c r="P870" s="7">
        <f>Table1[[#This Row],[Net Sales Actual]] - Table1[[#This Row],[Net Sales Target]]</f>
        <v>21016370</v>
      </c>
      <c r="Q870" s="7" t="str">
        <f>IF(Table1[[#This Row],[Profit]] &gt; 0, "Profit", "Loss")</f>
        <v>Profit</v>
      </c>
      <c r="R870" s="9">
        <f>Table1[[#This Row],[Salary Cost]]/Table1[[#This Row],[Net Sales Actual]]</f>
        <v>0.15883359782259054</v>
      </c>
      <c r="S870" s="9" t="str">
        <f>IF(Table1[[#This Row],[Salary Ratio]] &lt; 0.15, "Efficient",
 IF(Table1[[#This Row],[Salary Ratio]] &lt;= 0.25, "Needs Attention",
 "Too High"))</f>
        <v>Needs Attention</v>
      </c>
      <c r="T870" s="9">
        <f>Table1[[#This Row],[Profit (EBIT)]]/Table1[[#This Row],[Net Sales Actual]]</f>
        <v>5.7548032545044522E-2</v>
      </c>
      <c r="U870" s="7" t="str">
        <f>IF(Table1[[#This Row],[Profit Ratio]] &gt; 0.15, "Healthy",
 IF(Table1[[#This Row],[Profit Ratio]] &gt;= 0.05, "Moderate",
 "Low"))</f>
        <v>Moderate</v>
      </c>
      <c r="V870" s="7">
        <f ca="1">DATEDIF(Table1[[#This Row],[Store Open Date]], TODAY(), "d")</f>
        <v>640</v>
      </c>
      <c r="W870" s="7">
        <f ca="1">INT(Table1[[#This Row],[Store Age (Days)]] / 30)</f>
        <v>21</v>
      </c>
      <c r="X870" s="7" t="str">
        <f ca="1">IF(Table1[[#This Row],[Store Age (Months)]] &lt; 12, "&lt;12",
 IF(Table1[[#This Row],[Store Age (Months)]] &lt; 24, "12–24",
 "&gt;24"))</f>
        <v>12–24</v>
      </c>
    </row>
    <row r="871" spans="1:24" x14ac:dyDescent="0.2">
      <c r="A871" s="4">
        <v>2</v>
      </c>
      <c r="B871" s="4" t="str">
        <f t="shared" si="13"/>
        <v>February</v>
      </c>
      <c r="C871" s="1" t="s">
        <v>437</v>
      </c>
      <c r="D871" s="1" t="s">
        <v>1357</v>
      </c>
      <c r="E871" s="1" t="s">
        <v>878</v>
      </c>
      <c r="F871" s="1" t="s">
        <v>919</v>
      </c>
      <c r="G871" s="1" t="s">
        <v>929</v>
      </c>
      <c r="H871" s="6">
        <v>45324</v>
      </c>
      <c r="I871" s="7">
        <v>154118875</v>
      </c>
      <c r="J871" s="7">
        <v>115128287</v>
      </c>
      <c r="K871" s="7">
        <v>19857869</v>
      </c>
      <c r="L871" s="7">
        <v>10610556</v>
      </c>
      <c r="M871" s="7">
        <f>Table1[[#This Row],[Profit (EBIT)]] * (1 - 11%)</f>
        <v>9443394.8399999999</v>
      </c>
      <c r="N871" s="9">
        <f>Table1[[#This Row],[Net Sales Actual]]/Table1[[#This Row],[Net Sales Target]]*100%</f>
        <v>0.74700965082959503</v>
      </c>
      <c r="O871" s="9" t="str">
        <f>IF(Table1[[#This Row],[% Achievement]]&gt;=100%, "Achieved",
 IF(Table1[[#This Row],[% Achievement]]&gt;=50%, "Almost Achieve",
 IF(Table1[[#This Row],[% Achievement]]&gt;=0, "Needs Improvement",
 "Bad")))</f>
        <v>Almost Achieve</v>
      </c>
      <c r="P871" s="7">
        <f>Table1[[#This Row],[Net Sales Actual]] - Table1[[#This Row],[Net Sales Target]]</f>
        <v>-38990588</v>
      </c>
      <c r="Q871" s="7" t="str">
        <f>IF(Table1[[#This Row],[Profit]] &gt; 0, "Profit", "Loss")</f>
        <v>Profit</v>
      </c>
      <c r="R871" s="9">
        <f>Table1[[#This Row],[Salary Cost]]/Table1[[#This Row],[Net Sales Actual]]</f>
        <v>0.1724847082976228</v>
      </c>
      <c r="S871" s="9" t="str">
        <f>IF(Table1[[#This Row],[Salary Ratio]] &lt; 0.15, "Efficient",
 IF(Table1[[#This Row],[Salary Ratio]] &lt;= 0.25, "Needs Attention",
 "Too High"))</f>
        <v>Needs Attention</v>
      </c>
      <c r="T871" s="9">
        <f>Table1[[#This Row],[Profit (EBIT)]]/Table1[[#This Row],[Net Sales Actual]]</f>
        <v>9.2162893034272275E-2</v>
      </c>
      <c r="U871" s="7" t="str">
        <f>IF(Table1[[#This Row],[Profit Ratio]] &gt; 0.15, "Healthy",
 IF(Table1[[#This Row],[Profit Ratio]] &gt;= 0.05, "Moderate",
 "Low"))</f>
        <v>Moderate</v>
      </c>
      <c r="V871" s="7">
        <f ca="1">DATEDIF(Table1[[#This Row],[Store Open Date]], TODAY(), "d")</f>
        <v>608</v>
      </c>
      <c r="W871" s="7">
        <f ca="1">INT(Table1[[#This Row],[Store Age (Days)]] / 30)</f>
        <v>20</v>
      </c>
      <c r="X871" s="7" t="str">
        <f ca="1">IF(Table1[[#This Row],[Store Age (Months)]] &lt; 12, "&lt;12",
 IF(Table1[[#This Row],[Store Age (Months)]] &lt; 24, "12–24",
 "&gt;24"))</f>
        <v>12–24</v>
      </c>
    </row>
    <row r="872" spans="1:24" x14ac:dyDescent="0.2">
      <c r="A872" s="4">
        <v>2</v>
      </c>
      <c r="B872" s="4" t="str">
        <f t="shared" si="13"/>
        <v>February</v>
      </c>
      <c r="C872" s="1" t="s">
        <v>438</v>
      </c>
      <c r="D872" s="1" t="s">
        <v>1358</v>
      </c>
      <c r="E872" s="1" t="s">
        <v>879</v>
      </c>
      <c r="F872" s="1" t="s">
        <v>920</v>
      </c>
      <c r="G872" s="1" t="s">
        <v>929</v>
      </c>
      <c r="H872" s="6">
        <v>45291</v>
      </c>
      <c r="I872" s="7">
        <v>175887648</v>
      </c>
      <c r="J872" s="7">
        <v>116547983</v>
      </c>
      <c r="K872" s="7">
        <v>11580877</v>
      </c>
      <c r="L872" s="7">
        <v>-9476192</v>
      </c>
      <c r="M872" s="7">
        <f>Table1[[#This Row],[Profit (EBIT)]] * (1 - 11%)</f>
        <v>-8433810.8800000008</v>
      </c>
      <c r="N872" s="9">
        <f>Table1[[#This Row],[Net Sales Actual]]/Table1[[#This Row],[Net Sales Target]]*100%</f>
        <v>0.66262744612970204</v>
      </c>
      <c r="O872" s="9" t="str">
        <f>IF(Table1[[#This Row],[% Achievement]]&gt;=100%, "Achieved",
 IF(Table1[[#This Row],[% Achievement]]&gt;=50%, "Almost Achieve",
 IF(Table1[[#This Row],[% Achievement]]&gt;=0, "Needs Improvement",
 "Bad")))</f>
        <v>Almost Achieve</v>
      </c>
      <c r="P872" s="7">
        <f>Table1[[#This Row],[Net Sales Actual]] - Table1[[#This Row],[Net Sales Target]]</f>
        <v>-59339665</v>
      </c>
      <c r="Q872" s="7" t="str">
        <f>IF(Table1[[#This Row],[Profit]] &gt; 0, "Profit", "Loss")</f>
        <v>Loss</v>
      </c>
      <c r="R872" s="9">
        <f>Table1[[#This Row],[Salary Cost]]/Table1[[#This Row],[Net Sales Actual]]</f>
        <v>9.9365743635391787E-2</v>
      </c>
      <c r="S872" s="9" t="str">
        <f>IF(Table1[[#This Row],[Salary Ratio]] &lt; 0.15, "Efficient",
 IF(Table1[[#This Row],[Salary Ratio]] &lt;= 0.25, "Needs Attention",
 "Too High"))</f>
        <v>Efficient</v>
      </c>
      <c r="T872" s="9">
        <f>Table1[[#This Row],[Profit (EBIT)]]/Table1[[#This Row],[Net Sales Actual]]</f>
        <v>-8.1307215758508661E-2</v>
      </c>
      <c r="U872" s="7" t="str">
        <f>IF(Table1[[#This Row],[Profit Ratio]] &gt; 0.15, "Healthy",
 IF(Table1[[#This Row],[Profit Ratio]] &gt;= 0.05, "Moderate",
 "Low"))</f>
        <v>Low</v>
      </c>
      <c r="V872" s="7">
        <f ca="1">DATEDIF(Table1[[#This Row],[Store Open Date]], TODAY(), "d")</f>
        <v>641</v>
      </c>
      <c r="W872" s="7">
        <f ca="1">INT(Table1[[#This Row],[Store Age (Days)]] / 30)</f>
        <v>21</v>
      </c>
      <c r="X872" s="7" t="str">
        <f ca="1">IF(Table1[[#This Row],[Store Age (Months)]] &lt; 12, "&lt;12",
 IF(Table1[[#This Row],[Store Age (Months)]] &lt; 24, "12–24",
 "&gt;24"))</f>
        <v>12–24</v>
      </c>
    </row>
    <row r="873" spans="1:24" x14ac:dyDescent="0.2">
      <c r="A873" s="4">
        <v>2</v>
      </c>
      <c r="B873" s="4" t="str">
        <f t="shared" si="13"/>
        <v>February</v>
      </c>
      <c r="C873" s="1" t="s">
        <v>439</v>
      </c>
      <c r="D873" s="1" t="s">
        <v>1359</v>
      </c>
      <c r="E873" s="1" t="s">
        <v>880</v>
      </c>
      <c r="F873" s="1" t="s">
        <v>920</v>
      </c>
      <c r="G873" s="1" t="s">
        <v>929</v>
      </c>
      <c r="H873" s="6">
        <v>45271</v>
      </c>
      <c r="I873" s="7">
        <v>216848783</v>
      </c>
      <c r="J873" s="7">
        <v>166487059</v>
      </c>
      <c r="K873" s="7">
        <v>20867662</v>
      </c>
      <c r="L873" s="7">
        <v>13838926</v>
      </c>
      <c r="M873" s="7">
        <f>Table1[[#This Row],[Profit (EBIT)]] * (1 - 11%)</f>
        <v>12316644.140000001</v>
      </c>
      <c r="N873" s="9">
        <f>Table1[[#This Row],[Net Sales Actual]]/Table1[[#This Row],[Net Sales Target]]*100%</f>
        <v>0.76775648309725586</v>
      </c>
      <c r="O873" s="9" t="str">
        <f>IF(Table1[[#This Row],[% Achievement]]&gt;=100%, "Achieved",
 IF(Table1[[#This Row],[% Achievement]]&gt;=50%, "Almost Achieve",
 IF(Table1[[#This Row],[% Achievement]]&gt;=0, "Needs Improvement",
 "Bad")))</f>
        <v>Almost Achieve</v>
      </c>
      <c r="P873" s="7">
        <f>Table1[[#This Row],[Net Sales Actual]] - Table1[[#This Row],[Net Sales Target]]</f>
        <v>-50361724</v>
      </c>
      <c r="Q873" s="7" t="str">
        <f>IF(Table1[[#This Row],[Profit]] &gt; 0, "Profit", "Loss")</f>
        <v>Profit</v>
      </c>
      <c r="R873" s="9">
        <f>Table1[[#This Row],[Salary Cost]]/Table1[[#This Row],[Net Sales Actual]]</f>
        <v>0.12534104527607759</v>
      </c>
      <c r="S873" s="9" t="str">
        <f>IF(Table1[[#This Row],[Salary Ratio]] &lt; 0.15, "Efficient",
 IF(Table1[[#This Row],[Salary Ratio]] &lt;= 0.25, "Needs Attention",
 "Too High"))</f>
        <v>Efficient</v>
      </c>
      <c r="T873" s="9">
        <f>Table1[[#This Row],[Profit (EBIT)]]/Table1[[#This Row],[Net Sales Actual]]</f>
        <v>8.3123133312121275E-2</v>
      </c>
      <c r="U873" s="7" t="str">
        <f>IF(Table1[[#This Row],[Profit Ratio]] &gt; 0.15, "Healthy",
 IF(Table1[[#This Row],[Profit Ratio]] &gt;= 0.05, "Moderate",
 "Low"))</f>
        <v>Moderate</v>
      </c>
      <c r="V873" s="7">
        <f ca="1">DATEDIF(Table1[[#This Row],[Store Open Date]], TODAY(), "d")</f>
        <v>661</v>
      </c>
      <c r="W873" s="7">
        <f ca="1">INT(Table1[[#This Row],[Store Age (Days)]] / 30)</f>
        <v>22</v>
      </c>
      <c r="X873" s="7" t="str">
        <f ca="1">IF(Table1[[#This Row],[Store Age (Months)]] &lt; 12, "&lt;12",
 IF(Table1[[#This Row],[Store Age (Months)]] &lt; 24, "12–24",
 "&gt;24"))</f>
        <v>12–24</v>
      </c>
    </row>
    <row r="874" spans="1:24" x14ac:dyDescent="0.2">
      <c r="A874" s="4">
        <v>2</v>
      </c>
      <c r="B874" s="4" t="str">
        <f t="shared" si="13"/>
        <v>February</v>
      </c>
      <c r="C874" s="1" t="s">
        <v>440</v>
      </c>
      <c r="D874" s="1" t="s">
        <v>1360</v>
      </c>
      <c r="E874" s="1" t="s">
        <v>881</v>
      </c>
      <c r="F874" s="1" t="s">
        <v>920</v>
      </c>
      <c r="G874" s="1" t="s">
        <v>929</v>
      </c>
      <c r="H874" s="6">
        <v>45374</v>
      </c>
      <c r="I874" s="7">
        <v>141813114</v>
      </c>
      <c r="J874" s="7">
        <v>173127443</v>
      </c>
      <c r="K874" s="7">
        <v>23019571</v>
      </c>
      <c r="L874" s="7">
        <v>23592059</v>
      </c>
      <c r="M874" s="7">
        <f>Table1[[#This Row],[Profit (EBIT)]] * (1 - 11%)</f>
        <v>20996932.510000002</v>
      </c>
      <c r="N874" s="9">
        <f>Table1[[#This Row],[Net Sales Actual]]/Table1[[#This Row],[Net Sales Target]]*100%</f>
        <v>1.2208140567310297</v>
      </c>
      <c r="O874" s="9" t="str">
        <f>IF(Table1[[#This Row],[% Achievement]]&gt;=100%, "Achieved",
 IF(Table1[[#This Row],[% Achievement]]&gt;=50%, "Almost Achieve",
 IF(Table1[[#This Row],[% Achievement]]&gt;=0, "Needs Improvement",
 "Bad")))</f>
        <v>Achieved</v>
      </c>
      <c r="P874" s="7">
        <f>Table1[[#This Row],[Net Sales Actual]] - Table1[[#This Row],[Net Sales Target]]</f>
        <v>31314329</v>
      </c>
      <c r="Q874" s="7" t="str">
        <f>IF(Table1[[#This Row],[Profit]] &gt; 0, "Profit", "Loss")</f>
        <v>Profit</v>
      </c>
      <c r="R874" s="9">
        <f>Table1[[#This Row],[Salary Cost]]/Table1[[#This Row],[Net Sales Actual]]</f>
        <v>0.13296315477841372</v>
      </c>
      <c r="S874" s="9" t="str">
        <f>IF(Table1[[#This Row],[Salary Ratio]] &lt; 0.15, "Efficient",
 IF(Table1[[#This Row],[Salary Ratio]] &lt;= 0.25, "Needs Attention",
 "Too High"))</f>
        <v>Efficient</v>
      </c>
      <c r="T874" s="9">
        <f>Table1[[#This Row],[Profit (EBIT)]]/Table1[[#This Row],[Net Sales Actual]]</f>
        <v>0.13626989800802405</v>
      </c>
      <c r="U874" s="7" t="str">
        <f>IF(Table1[[#This Row],[Profit Ratio]] &gt; 0.15, "Healthy",
 IF(Table1[[#This Row],[Profit Ratio]] &gt;= 0.05, "Moderate",
 "Low"))</f>
        <v>Moderate</v>
      </c>
      <c r="V874" s="7">
        <f ca="1">DATEDIF(Table1[[#This Row],[Store Open Date]], TODAY(), "d")</f>
        <v>558</v>
      </c>
      <c r="W874" s="7">
        <f ca="1">INT(Table1[[#This Row],[Store Age (Days)]] / 30)</f>
        <v>18</v>
      </c>
      <c r="X874" s="7" t="str">
        <f ca="1">IF(Table1[[#This Row],[Store Age (Months)]] &lt; 12, "&lt;12",
 IF(Table1[[#This Row],[Store Age (Months)]] &lt; 24, "12–24",
 "&gt;24"))</f>
        <v>12–24</v>
      </c>
    </row>
    <row r="875" spans="1:24" x14ac:dyDescent="0.2">
      <c r="A875" s="4">
        <v>2</v>
      </c>
      <c r="B875" s="4" t="str">
        <f t="shared" si="13"/>
        <v>February</v>
      </c>
      <c r="C875" s="1" t="s">
        <v>441</v>
      </c>
      <c r="D875" s="1" t="s">
        <v>1361</v>
      </c>
      <c r="E875" s="1" t="s">
        <v>882</v>
      </c>
      <c r="F875" s="1" t="s">
        <v>920</v>
      </c>
      <c r="G875" s="1" t="s">
        <v>929</v>
      </c>
      <c r="H875" s="6">
        <v>45304</v>
      </c>
      <c r="I875" s="7">
        <v>139347728</v>
      </c>
      <c r="J875" s="7">
        <v>158089726</v>
      </c>
      <c r="K875" s="7">
        <v>20244010</v>
      </c>
      <c r="L875" s="7">
        <v>19510540</v>
      </c>
      <c r="M875" s="7">
        <f>Table1[[#This Row],[Profit (EBIT)]] * (1 - 11%)</f>
        <v>17364380.600000001</v>
      </c>
      <c r="N875" s="9">
        <f>Table1[[#This Row],[Net Sales Actual]]/Table1[[#This Row],[Net Sales Target]]*100%</f>
        <v>1.1344980522395025</v>
      </c>
      <c r="O875" s="9" t="str">
        <f>IF(Table1[[#This Row],[% Achievement]]&gt;=100%, "Achieved",
 IF(Table1[[#This Row],[% Achievement]]&gt;=50%, "Almost Achieve",
 IF(Table1[[#This Row],[% Achievement]]&gt;=0, "Needs Improvement",
 "Bad")))</f>
        <v>Achieved</v>
      </c>
      <c r="P875" s="7">
        <f>Table1[[#This Row],[Net Sales Actual]] - Table1[[#This Row],[Net Sales Target]]</f>
        <v>18741998</v>
      </c>
      <c r="Q875" s="7" t="str">
        <f>IF(Table1[[#This Row],[Profit]] &gt; 0, "Profit", "Loss")</f>
        <v>Profit</v>
      </c>
      <c r="R875" s="9">
        <f>Table1[[#This Row],[Salary Cost]]/Table1[[#This Row],[Net Sales Actual]]</f>
        <v>0.12805392552834205</v>
      </c>
      <c r="S875" s="9" t="str">
        <f>IF(Table1[[#This Row],[Salary Ratio]] &lt; 0.15, "Efficient",
 IF(Table1[[#This Row],[Salary Ratio]] &lt;= 0.25, "Needs Attention",
 "Too High"))</f>
        <v>Efficient</v>
      </c>
      <c r="T875" s="9">
        <f>Table1[[#This Row],[Profit (EBIT)]]/Table1[[#This Row],[Net Sales Actual]]</f>
        <v>0.12341434509159691</v>
      </c>
      <c r="U875" s="7" t="str">
        <f>IF(Table1[[#This Row],[Profit Ratio]] &gt; 0.15, "Healthy",
 IF(Table1[[#This Row],[Profit Ratio]] &gt;= 0.05, "Moderate",
 "Low"))</f>
        <v>Moderate</v>
      </c>
      <c r="V875" s="7">
        <f ca="1">DATEDIF(Table1[[#This Row],[Store Open Date]], TODAY(), "d")</f>
        <v>628</v>
      </c>
      <c r="W875" s="7">
        <f ca="1">INT(Table1[[#This Row],[Store Age (Days)]] / 30)</f>
        <v>20</v>
      </c>
      <c r="X875" s="7" t="str">
        <f ca="1">IF(Table1[[#This Row],[Store Age (Months)]] &lt; 12, "&lt;12",
 IF(Table1[[#This Row],[Store Age (Months)]] &lt; 24, "12–24",
 "&gt;24"))</f>
        <v>12–24</v>
      </c>
    </row>
    <row r="876" spans="1:24" x14ac:dyDescent="0.2">
      <c r="A876" s="4">
        <v>2</v>
      </c>
      <c r="B876" s="4" t="str">
        <f t="shared" si="13"/>
        <v>February</v>
      </c>
      <c r="C876" s="1" t="s">
        <v>442</v>
      </c>
      <c r="D876" s="1" t="s">
        <v>1362</v>
      </c>
      <c r="E876" s="1" t="s">
        <v>883</v>
      </c>
      <c r="F876" s="1" t="s">
        <v>920</v>
      </c>
      <c r="G876" s="1" t="s">
        <v>929</v>
      </c>
      <c r="H876" s="6">
        <v>45302</v>
      </c>
      <c r="I876" s="7">
        <v>90066038</v>
      </c>
      <c r="J876" s="7">
        <v>86470695</v>
      </c>
      <c r="K876" s="7">
        <v>13499983</v>
      </c>
      <c r="L876" s="7">
        <v>4656147</v>
      </c>
      <c r="M876" s="7">
        <f>Table1[[#This Row],[Profit (EBIT)]] * (1 - 11%)</f>
        <v>4143970.83</v>
      </c>
      <c r="N876" s="9">
        <f>Table1[[#This Row],[Net Sales Actual]]/Table1[[#This Row],[Net Sales Target]]*100%</f>
        <v>0.96008103520663357</v>
      </c>
      <c r="O876" s="9" t="str">
        <f>IF(Table1[[#This Row],[% Achievement]]&gt;=100%, "Achieved",
 IF(Table1[[#This Row],[% Achievement]]&gt;=50%, "Almost Achieve",
 IF(Table1[[#This Row],[% Achievement]]&gt;=0, "Needs Improvement",
 "Bad")))</f>
        <v>Almost Achieve</v>
      </c>
      <c r="P876" s="7">
        <f>Table1[[#This Row],[Net Sales Actual]] - Table1[[#This Row],[Net Sales Target]]</f>
        <v>-3595343</v>
      </c>
      <c r="Q876" s="7" t="str">
        <f>IF(Table1[[#This Row],[Profit]] &gt; 0, "Profit", "Loss")</f>
        <v>Profit</v>
      </c>
      <c r="R876" s="9">
        <f>Table1[[#This Row],[Salary Cost]]/Table1[[#This Row],[Net Sales Actual]]</f>
        <v>0.15612205961800121</v>
      </c>
      <c r="S876" s="9" t="str">
        <f>IF(Table1[[#This Row],[Salary Ratio]] &lt; 0.15, "Efficient",
 IF(Table1[[#This Row],[Salary Ratio]] &lt;= 0.25, "Needs Attention",
 "Too High"))</f>
        <v>Needs Attention</v>
      </c>
      <c r="T876" s="9">
        <f>Table1[[#This Row],[Profit (EBIT)]]/Table1[[#This Row],[Net Sales Actual]]</f>
        <v>5.384653147520093E-2</v>
      </c>
      <c r="U876" s="7" t="str">
        <f>IF(Table1[[#This Row],[Profit Ratio]] &gt; 0.15, "Healthy",
 IF(Table1[[#This Row],[Profit Ratio]] &gt;= 0.05, "Moderate",
 "Low"))</f>
        <v>Moderate</v>
      </c>
      <c r="V876" s="7">
        <f ca="1">DATEDIF(Table1[[#This Row],[Store Open Date]], TODAY(), "d")</f>
        <v>630</v>
      </c>
      <c r="W876" s="7">
        <f ca="1">INT(Table1[[#This Row],[Store Age (Days)]] / 30)</f>
        <v>21</v>
      </c>
      <c r="X876" s="7" t="str">
        <f ca="1">IF(Table1[[#This Row],[Store Age (Months)]] &lt; 12, "&lt;12",
 IF(Table1[[#This Row],[Store Age (Months)]] &lt; 24, "12–24",
 "&gt;24"))</f>
        <v>12–24</v>
      </c>
    </row>
    <row r="877" spans="1:24" x14ac:dyDescent="0.2">
      <c r="A877" s="4">
        <v>2</v>
      </c>
      <c r="B877" s="4" t="str">
        <f t="shared" si="13"/>
        <v>February</v>
      </c>
      <c r="C877" s="1" t="s">
        <v>443</v>
      </c>
      <c r="D877" s="1" t="s">
        <v>1363</v>
      </c>
      <c r="E877" s="1" t="s">
        <v>884</v>
      </c>
      <c r="F877" s="1" t="s">
        <v>920</v>
      </c>
      <c r="G877" s="1" t="s">
        <v>929</v>
      </c>
      <c r="H877" s="6">
        <v>45305</v>
      </c>
      <c r="I877" s="7">
        <v>183943273</v>
      </c>
      <c r="J877" s="7">
        <v>222521992</v>
      </c>
      <c r="K877" s="7">
        <v>36303207</v>
      </c>
      <c r="L877" s="7">
        <v>26305185</v>
      </c>
      <c r="M877" s="7">
        <f>Table1[[#This Row],[Profit (EBIT)]] * (1 - 11%)</f>
        <v>23411614.649999999</v>
      </c>
      <c r="N877" s="9">
        <f>Table1[[#This Row],[Net Sales Actual]]/Table1[[#This Row],[Net Sales Target]]*100%</f>
        <v>1.2097316111146941</v>
      </c>
      <c r="O877" s="9" t="str">
        <f>IF(Table1[[#This Row],[% Achievement]]&gt;=100%, "Achieved",
 IF(Table1[[#This Row],[% Achievement]]&gt;=50%, "Almost Achieve",
 IF(Table1[[#This Row],[% Achievement]]&gt;=0, "Needs Improvement",
 "Bad")))</f>
        <v>Achieved</v>
      </c>
      <c r="P877" s="7">
        <f>Table1[[#This Row],[Net Sales Actual]] - Table1[[#This Row],[Net Sales Target]]</f>
        <v>38578719</v>
      </c>
      <c r="Q877" s="7" t="str">
        <f>IF(Table1[[#This Row],[Profit]] &gt; 0, "Profit", "Loss")</f>
        <v>Profit</v>
      </c>
      <c r="R877" s="9">
        <f>Table1[[#This Row],[Salary Cost]]/Table1[[#This Row],[Net Sales Actual]]</f>
        <v>0.1631443556374419</v>
      </c>
      <c r="S877" s="9" t="str">
        <f>IF(Table1[[#This Row],[Salary Ratio]] &lt; 0.15, "Efficient",
 IF(Table1[[#This Row],[Salary Ratio]] &lt;= 0.25, "Needs Attention",
 "Too High"))</f>
        <v>Needs Attention</v>
      </c>
      <c r="T877" s="9">
        <f>Table1[[#This Row],[Profit (EBIT)]]/Table1[[#This Row],[Net Sales Actual]]</f>
        <v>0.11821386625012777</v>
      </c>
      <c r="U877" s="7" t="str">
        <f>IF(Table1[[#This Row],[Profit Ratio]] &gt; 0.15, "Healthy",
 IF(Table1[[#This Row],[Profit Ratio]] &gt;= 0.05, "Moderate",
 "Low"))</f>
        <v>Moderate</v>
      </c>
      <c r="V877" s="7">
        <f ca="1">DATEDIF(Table1[[#This Row],[Store Open Date]], TODAY(), "d")</f>
        <v>627</v>
      </c>
      <c r="W877" s="7">
        <f ca="1">INT(Table1[[#This Row],[Store Age (Days)]] / 30)</f>
        <v>20</v>
      </c>
      <c r="X877" s="7" t="str">
        <f ca="1">IF(Table1[[#This Row],[Store Age (Months)]] &lt; 12, "&lt;12",
 IF(Table1[[#This Row],[Store Age (Months)]] &lt; 24, "12–24",
 "&gt;24"))</f>
        <v>12–24</v>
      </c>
    </row>
    <row r="878" spans="1:24" x14ac:dyDescent="0.2">
      <c r="A878" s="4">
        <v>2</v>
      </c>
      <c r="B878" s="4" t="str">
        <f t="shared" si="13"/>
        <v>February</v>
      </c>
      <c r="C878" s="1" t="s">
        <v>444</v>
      </c>
      <c r="D878" s="1" t="s">
        <v>1364</v>
      </c>
      <c r="E878" s="1" t="s">
        <v>885</v>
      </c>
      <c r="F878" s="1" t="s">
        <v>921</v>
      </c>
      <c r="G878" s="1" t="s">
        <v>929</v>
      </c>
      <c r="H878" s="6">
        <v>45337</v>
      </c>
      <c r="I878" s="7">
        <v>95036207</v>
      </c>
      <c r="J878" s="7">
        <v>81585350</v>
      </c>
      <c r="K878" s="7">
        <v>11328089</v>
      </c>
      <c r="L878" s="7">
        <v>9193885</v>
      </c>
      <c r="M878" s="7">
        <f>Table1[[#This Row],[Profit (EBIT)]] * (1 - 11%)</f>
        <v>8182557.6500000004</v>
      </c>
      <c r="N878" s="9">
        <f>Table1[[#This Row],[Net Sales Actual]]/Table1[[#This Row],[Net Sales Target]]*100%</f>
        <v>0.85846597392086577</v>
      </c>
      <c r="O878" s="9" t="str">
        <f>IF(Table1[[#This Row],[% Achievement]]&gt;=100%, "Achieved",
 IF(Table1[[#This Row],[% Achievement]]&gt;=50%, "Almost Achieve",
 IF(Table1[[#This Row],[% Achievement]]&gt;=0, "Needs Improvement",
 "Bad")))</f>
        <v>Almost Achieve</v>
      </c>
      <c r="P878" s="7">
        <f>Table1[[#This Row],[Net Sales Actual]] - Table1[[#This Row],[Net Sales Target]]</f>
        <v>-13450857</v>
      </c>
      <c r="Q878" s="7" t="str">
        <f>IF(Table1[[#This Row],[Profit]] &gt; 0, "Profit", "Loss")</f>
        <v>Profit</v>
      </c>
      <c r="R878" s="9">
        <f>Table1[[#This Row],[Salary Cost]]/Table1[[#This Row],[Net Sales Actual]]</f>
        <v>0.13884954835641447</v>
      </c>
      <c r="S878" s="9" t="str">
        <f>IF(Table1[[#This Row],[Salary Ratio]] &lt; 0.15, "Efficient",
 IF(Table1[[#This Row],[Salary Ratio]] &lt;= 0.25, "Needs Attention",
 "Too High"))</f>
        <v>Efficient</v>
      </c>
      <c r="T878" s="9">
        <f>Table1[[#This Row],[Profit (EBIT)]]/Table1[[#This Row],[Net Sales Actual]]</f>
        <v>0.11269039110575611</v>
      </c>
      <c r="U878" s="7" t="str">
        <f>IF(Table1[[#This Row],[Profit Ratio]] &gt; 0.15, "Healthy",
 IF(Table1[[#This Row],[Profit Ratio]] &gt;= 0.05, "Moderate",
 "Low"))</f>
        <v>Moderate</v>
      </c>
      <c r="V878" s="7">
        <f ca="1">DATEDIF(Table1[[#This Row],[Store Open Date]], TODAY(), "d")</f>
        <v>595</v>
      </c>
      <c r="W878" s="7">
        <f ca="1">INT(Table1[[#This Row],[Store Age (Days)]] / 30)</f>
        <v>19</v>
      </c>
      <c r="X878" s="7" t="str">
        <f ca="1">IF(Table1[[#This Row],[Store Age (Months)]] &lt; 12, "&lt;12",
 IF(Table1[[#This Row],[Store Age (Months)]] &lt; 24, "12–24",
 "&gt;24"))</f>
        <v>12–24</v>
      </c>
    </row>
    <row r="879" spans="1:24" x14ac:dyDescent="0.2">
      <c r="A879" s="4">
        <v>2</v>
      </c>
      <c r="B879" s="4" t="str">
        <f t="shared" si="13"/>
        <v>February</v>
      </c>
      <c r="C879" s="1" t="s">
        <v>445</v>
      </c>
      <c r="D879" s="1" t="s">
        <v>1365</v>
      </c>
      <c r="E879" s="1" t="s">
        <v>886</v>
      </c>
      <c r="F879" s="1" t="s">
        <v>921</v>
      </c>
      <c r="G879" s="1" t="s">
        <v>929</v>
      </c>
      <c r="H879" s="6">
        <v>45390</v>
      </c>
      <c r="I879" s="7">
        <v>214750995</v>
      </c>
      <c r="J879" s="7">
        <v>223335251</v>
      </c>
      <c r="K879" s="7">
        <v>26495395</v>
      </c>
      <c r="L879" s="7">
        <v>1702039</v>
      </c>
      <c r="M879" s="7">
        <f>Table1[[#This Row],[Profit (EBIT)]] * (1 - 11%)</f>
        <v>1514814.71</v>
      </c>
      <c r="N879" s="9">
        <f>Table1[[#This Row],[Net Sales Actual]]/Table1[[#This Row],[Net Sales Target]]*100%</f>
        <v>1.0399730674123302</v>
      </c>
      <c r="O879" s="9" t="str">
        <f>IF(Table1[[#This Row],[% Achievement]]&gt;=100%, "Achieved",
 IF(Table1[[#This Row],[% Achievement]]&gt;=50%, "Almost Achieve",
 IF(Table1[[#This Row],[% Achievement]]&gt;=0, "Needs Improvement",
 "Bad")))</f>
        <v>Achieved</v>
      </c>
      <c r="P879" s="7">
        <f>Table1[[#This Row],[Net Sales Actual]] - Table1[[#This Row],[Net Sales Target]]</f>
        <v>8584256</v>
      </c>
      <c r="Q879" s="7" t="str">
        <f>IF(Table1[[#This Row],[Profit]] &gt; 0, "Profit", "Loss")</f>
        <v>Profit</v>
      </c>
      <c r="R879" s="9">
        <f>Table1[[#This Row],[Salary Cost]]/Table1[[#This Row],[Net Sales Actual]]</f>
        <v>0.11863507834685712</v>
      </c>
      <c r="S879" s="9" t="str">
        <f>IF(Table1[[#This Row],[Salary Ratio]] &lt; 0.15, "Efficient",
 IF(Table1[[#This Row],[Salary Ratio]] &lt;= 0.25, "Needs Attention",
 "Too High"))</f>
        <v>Efficient</v>
      </c>
      <c r="T879" s="9">
        <f>Table1[[#This Row],[Profit (EBIT)]]/Table1[[#This Row],[Net Sales Actual]]</f>
        <v>7.6210047109849218E-3</v>
      </c>
      <c r="U879" s="7" t="str">
        <f>IF(Table1[[#This Row],[Profit Ratio]] &gt; 0.15, "Healthy",
 IF(Table1[[#This Row],[Profit Ratio]] &gt;= 0.05, "Moderate",
 "Low"))</f>
        <v>Low</v>
      </c>
      <c r="V879" s="7">
        <f ca="1">DATEDIF(Table1[[#This Row],[Store Open Date]], TODAY(), "d")</f>
        <v>542</v>
      </c>
      <c r="W879" s="7">
        <f ca="1">INT(Table1[[#This Row],[Store Age (Days)]] / 30)</f>
        <v>18</v>
      </c>
      <c r="X879" s="7" t="str">
        <f ca="1">IF(Table1[[#This Row],[Store Age (Months)]] &lt; 12, "&lt;12",
 IF(Table1[[#This Row],[Store Age (Months)]] &lt; 24, "12–24",
 "&gt;24"))</f>
        <v>12–24</v>
      </c>
    </row>
    <row r="880" spans="1:24" x14ac:dyDescent="0.2">
      <c r="A880" s="4">
        <v>2</v>
      </c>
      <c r="B880" s="4" t="str">
        <f t="shared" si="13"/>
        <v>February</v>
      </c>
      <c r="C880" s="1" t="s">
        <v>446</v>
      </c>
      <c r="D880" s="1" t="s">
        <v>1366</v>
      </c>
      <c r="E880" s="1" t="s">
        <v>887</v>
      </c>
      <c r="F880" s="1" t="s">
        <v>921</v>
      </c>
      <c r="G880" s="1" t="s">
        <v>929</v>
      </c>
      <c r="H880" s="6">
        <v>45429</v>
      </c>
      <c r="I880" s="7">
        <v>139938777</v>
      </c>
      <c r="J880" s="7">
        <v>99490137</v>
      </c>
      <c r="K880" s="7">
        <v>9057190</v>
      </c>
      <c r="L880" s="7">
        <v>6370701</v>
      </c>
      <c r="M880" s="7">
        <f>Table1[[#This Row],[Profit (EBIT)]] * (1 - 11%)</f>
        <v>5669923.8899999997</v>
      </c>
      <c r="N880" s="9">
        <f>Table1[[#This Row],[Net Sales Actual]]/Table1[[#This Row],[Net Sales Target]]*100%</f>
        <v>0.71095474130090475</v>
      </c>
      <c r="O880" s="9" t="str">
        <f>IF(Table1[[#This Row],[% Achievement]]&gt;=100%, "Achieved",
 IF(Table1[[#This Row],[% Achievement]]&gt;=50%, "Almost Achieve",
 IF(Table1[[#This Row],[% Achievement]]&gt;=0, "Needs Improvement",
 "Bad")))</f>
        <v>Almost Achieve</v>
      </c>
      <c r="P880" s="7">
        <f>Table1[[#This Row],[Net Sales Actual]] - Table1[[#This Row],[Net Sales Target]]</f>
        <v>-40448640</v>
      </c>
      <c r="Q880" s="7" t="str">
        <f>IF(Table1[[#This Row],[Profit]] &gt; 0, "Profit", "Loss")</f>
        <v>Profit</v>
      </c>
      <c r="R880" s="9">
        <f>Table1[[#This Row],[Salary Cost]]/Table1[[#This Row],[Net Sales Actual]]</f>
        <v>9.103605918242931E-2</v>
      </c>
      <c r="S880" s="9" t="str">
        <f>IF(Table1[[#This Row],[Salary Ratio]] &lt; 0.15, "Efficient",
 IF(Table1[[#This Row],[Salary Ratio]] &lt;= 0.25, "Needs Attention",
 "Too High"))</f>
        <v>Efficient</v>
      </c>
      <c r="T880" s="9">
        <f>Table1[[#This Row],[Profit (EBIT)]]/Table1[[#This Row],[Net Sales Actual]]</f>
        <v>6.4033493088867688E-2</v>
      </c>
      <c r="U880" s="7" t="str">
        <f>IF(Table1[[#This Row],[Profit Ratio]] &gt; 0.15, "Healthy",
 IF(Table1[[#This Row],[Profit Ratio]] &gt;= 0.05, "Moderate",
 "Low"))</f>
        <v>Moderate</v>
      </c>
      <c r="V880" s="7">
        <f ca="1">DATEDIF(Table1[[#This Row],[Store Open Date]], TODAY(), "d")</f>
        <v>503</v>
      </c>
      <c r="W880" s="7">
        <f ca="1">INT(Table1[[#This Row],[Store Age (Days)]] / 30)</f>
        <v>16</v>
      </c>
      <c r="X880" s="7" t="str">
        <f ca="1">IF(Table1[[#This Row],[Store Age (Months)]] &lt; 12, "&lt;12",
 IF(Table1[[#This Row],[Store Age (Months)]] &lt; 24, "12–24",
 "&gt;24"))</f>
        <v>12–24</v>
      </c>
    </row>
    <row r="881" spans="1:24" x14ac:dyDescent="0.2">
      <c r="A881" s="4">
        <v>2</v>
      </c>
      <c r="B881" s="4" t="str">
        <f t="shared" si="13"/>
        <v>February</v>
      </c>
      <c r="C881" s="1" t="s">
        <v>447</v>
      </c>
      <c r="D881" s="1" t="s">
        <v>1367</v>
      </c>
      <c r="E881" s="1" t="s">
        <v>888</v>
      </c>
      <c r="F881" s="1" t="s">
        <v>921</v>
      </c>
      <c r="G881" s="1" t="s">
        <v>929</v>
      </c>
      <c r="H881" s="6">
        <v>45383</v>
      </c>
      <c r="I881" s="7">
        <v>122155145</v>
      </c>
      <c r="J881" s="7">
        <v>93562000</v>
      </c>
      <c r="K881" s="7">
        <v>9482334</v>
      </c>
      <c r="L881" s="7">
        <v>11874106</v>
      </c>
      <c r="M881" s="7">
        <f>Table1[[#This Row],[Profit (EBIT)]] * (1 - 11%)</f>
        <v>10567954.34</v>
      </c>
      <c r="N881" s="9">
        <f>Table1[[#This Row],[Net Sales Actual]]/Table1[[#This Row],[Net Sales Target]]*100%</f>
        <v>0.76592762425192984</v>
      </c>
      <c r="O881" s="9" t="str">
        <f>IF(Table1[[#This Row],[% Achievement]]&gt;=100%, "Achieved",
 IF(Table1[[#This Row],[% Achievement]]&gt;=50%, "Almost Achieve",
 IF(Table1[[#This Row],[% Achievement]]&gt;=0, "Needs Improvement",
 "Bad")))</f>
        <v>Almost Achieve</v>
      </c>
      <c r="P881" s="7">
        <f>Table1[[#This Row],[Net Sales Actual]] - Table1[[#This Row],[Net Sales Target]]</f>
        <v>-28593145</v>
      </c>
      <c r="Q881" s="7" t="str">
        <f>IF(Table1[[#This Row],[Profit]] &gt; 0, "Profit", "Loss")</f>
        <v>Profit</v>
      </c>
      <c r="R881" s="9">
        <f>Table1[[#This Row],[Salary Cost]]/Table1[[#This Row],[Net Sales Actual]]</f>
        <v>0.10134813278895279</v>
      </c>
      <c r="S881" s="9" t="str">
        <f>IF(Table1[[#This Row],[Salary Ratio]] &lt; 0.15, "Efficient",
 IF(Table1[[#This Row],[Salary Ratio]] &lt;= 0.25, "Needs Attention",
 "Too High"))</f>
        <v>Efficient</v>
      </c>
      <c r="T881" s="9">
        <f>Table1[[#This Row],[Profit (EBIT)]]/Table1[[#This Row],[Net Sales Actual]]</f>
        <v>0.12691163079027812</v>
      </c>
      <c r="U881" s="7" t="str">
        <f>IF(Table1[[#This Row],[Profit Ratio]] &gt; 0.15, "Healthy",
 IF(Table1[[#This Row],[Profit Ratio]] &gt;= 0.05, "Moderate",
 "Low"))</f>
        <v>Moderate</v>
      </c>
      <c r="V881" s="7">
        <f ca="1">DATEDIF(Table1[[#This Row],[Store Open Date]], TODAY(), "d")</f>
        <v>549</v>
      </c>
      <c r="W881" s="7">
        <f ca="1">INT(Table1[[#This Row],[Store Age (Days)]] / 30)</f>
        <v>18</v>
      </c>
      <c r="X881" s="7" t="str">
        <f ca="1">IF(Table1[[#This Row],[Store Age (Months)]] &lt; 12, "&lt;12",
 IF(Table1[[#This Row],[Store Age (Months)]] &lt; 24, "12–24",
 "&gt;24"))</f>
        <v>12–24</v>
      </c>
    </row>
    <row r="882" spans="1:24" x14ac:dyDescent="0.2">
      <c r="A882" s="4">
        <v>2</v>
      </c>
      <c r="B882" s="4" t="str">
        <f t="shared" si="13"/>
        <v>February</v>
      </c>
      <c r="C882" s="1" t="s">
        <v>448</v>
      </c>
      <c r="D882" s="1" t="s">
        <v>1368</v>
      </c>
      <c r="E882" s="1" t="s">
        <v>889</v>
      </c>
      <c r="F882" s="1" t="s">
        <v>921</v>
      </c>
      <c r="G882" s="1" t="s">
        <v>929</v>
      </c>
      <c r="H882" s="6">
        <v>45521</v>
      </c>
      <c r="I882" s="7">
        <v>76405136</v>
      </c>
      <c r="J882" s="7">
        <v>77212771</v>
      </c>
      <c r="K882" s="7">
        <v>10063284</v>
      </c>
      <c r="L882" s="7">
        <v>4812316</v>
      </c>
      <c r="M882" s="7">
        <f>Table1[[#This Row],[Profit (EBIT)]] * (1 - 11%)</f>
        <v>4282961.24</v>
      </c>
      <c r="N882" s="9">
        <f>Table1[[#This Row],[Net Sales Actual]]/Table1[[#This Row],[Net Sales Target]]*100%</f>
        <v>1.0105704281450398</v>
      </c>
      <c r="O882" s="9" t="str">
        <f>IF(Table1[[#This Row],[% Achievement]]&gt;=100%, "Achieved",
 IF(Table1[[#This Row],[% Achievement]]&gt;=50%, "Almost Achieve",
 IF(Table1[[#This Row],[% Achievement]]&gt;=0, "Needs Improvement",
 "Bad")))</f>
        <v>Achieved</v>
      </c>
      <c r="P882" s="7">
        <f>Table1[[#This Row],[Net Sales Actual]] - Table1[[#This Row],[Net Sales Target]]</f>
        <v>807635</v>
      </c>
      <c r="Q882" s="7" t="str">
        <f>IF(Table1[[#This Row],[Profit]] &gt; 0, "Profit", "Loss")</f>
        <v>Profit</v>
      </c>
      <c r="R882" s="9">
        <f>Table1[[#This Row],[Salary Cost]]/Table1[[#This Row],[Net Sales Actual]]</f>
        <v>0.13033185922054266</v>
      </c>
      <c r="S882" s="9" t="str">
        <f>IF(Table1[[#This Row],[Salary Ratio]] &lt; 0.15, "Efficient",
 IF(Table1[[#This Row],[Salary Ratio]] &lt;= 0.25, "Needs Attention",
 "Too High"))</f>
        <v>Efficient</v>
      </c>
      <c r="T882" s="9">
        <f>Table1[[#This Row],[Profit (EBIT)]]/Table1[[#This Row],[Net Sales Actual]]</f>
        <v>6.2325389150973486E-2</v>
      </c>
      <c r="U882" s="7" t="str">
        <f>IF(Table1[[#This Row],[Profit Ratio]] &gt; 0.15, "Healthy",
 IF(Table1[[#This Row],[Profit Ratio]] &gt;= 0.05, "Moderate",
 "Low"))</f>
        <v>Moderate</v>
      </c>
      <c r="V882" s="7">
        <f ca="1">DATEDIF(Table1[[#This Row],[Store Open Date]], TODAY(), "d")</f>
        <v>411</v>
      </c>
      <c r="W882" s="7">
        <f ca="1">INT(Table1[[#This Row],[Store Age (Days)]] / 30)</f>
        <v>13</v>
      </c>
      <c r="X882" s="7" t="str">
        <f ca="1">IF(Table1[[#This Row],[Store Age (Months)]] &lt; 12, "&lt;12",
 IF(Table1[[#This Row],[Store Age (Months)]] &lt; 24, "12–24",
 "&gt;24"))</f>
        <v>12–24</v>
      </c>
    </row>
    <row r="883" spans="1:24" x14ac:dyDescent="0.2">
      <c r="A883" s="4">
        <v>2</v>
      </c>
      <c r="B883" s="4" t="str">
        <f t="shared" si="13"/>
        <v>February</v>
      </c>
      <c r="C883" s="1" t="s">
        <v>449</v>
      </c>
      <c r="D883" s="1" t="s">
        <v>1369</v>
      </c>
      <c r="E883" s="1" t="s">
        <v>890</v>
      </c>
      <c r="F883" s="1" t="s">
        <v>898</v>
      </c>
      <c r="G883" s="1" t="s">
        <v>924</v>
      </c>
      <c r="H883" s="6">
        <v>45256</v>
      </c>
      <c r="I883" s="7">
        <v>213337539</v>
      </c>
      <c r="J883" s="7">
        <v>139125407</v>
      </c>
      <c r="K883" s="7">
        <v>24258986</v>
      </c>
      <c r="L883" s="7">
        <v>12836045</v>
      </c>
      <c r="M883" s="7">
        <f>Table1[[#This Row],[Profit (EBIT)]] * (1 - 11%)</f>
        <v>11424080.050000001</v>
      </c>
      <c r="N883" s="9">
        <f>Table1[[#This Row],[Net Sales Actual]]/Table1[[#This Row],[Net Sales Target]]*100%</f>
        <v>0.65213748903328261</v>
      </c>
      <c r="O883" s="9" t="str">
        <f>IF(Table1[[#This Row],[% Achievement]]&gt;=100%, "Achieved",
 IF(Table1[[#This Row],[% Achievement]]&gt;=50%, "Almost Achieve",
 IF(Table1[[#This Row],[% Achievement]]&gt;=0, "Needs Improvement",
 "Bad")))</f>
        <v>Almost Achieve</v>
      </c>
      <c r="P883" s="7">
        <f>Table1[[#This Row],[Net Sales Actual]] - Table1[[#This Row],[Net Sales Target]]</f>
        <v>-74212132</v>
      </c>
      <c r="Q883" s="7" t="str">
        <f>IF(Table1[[#This Row],[Profit]] &gt; 0, "Profit", "Loss")</f>
        <v>Profit</v>
      </c>
      <c r="R883" s="9">
        <f>Table1[[#This Row],[Salary Cost]]/Table1[[#This Row],[Net Sales Actual]]</f>
        <v>0.17436776303554677</v>
      </c>
      <c r="S883" s="9" t="str">
        <f>IF(Table1[[#This Row],[Salary Ratio]] &lt; 0.15, "Efficient",
 IF(Table1[[#This Row],[Salary Ratio]] &lt;= 0.25, "Needs Attention",
 "Too High"))</f>
        <v>Needs Attention</v>
      </c>
      <c r="T883" s="9">
        <f>Table1[[#This Row],[Profit (EBIT)]]/Table1[[#This Row],[Net Sales Actual]]</f>
        <v>9.2262407541420524E-2</v>
      </c>
      <c r="U883" s="7" t="str">
        <f>IF(Table1[[#This Row],[Profit Ratio]] &gt; 0.15, "Healthy",
 IF(Table1[[#This Row],[Profit Ratio]] &gt;= 0.05, "Moderate",
 "Low"))</f>
        <v>Moderate</v>
      </c>
      <c r="V883" s="7">
        <f ca="1">DATEDIF(Table1[[#This Row],[Store Open Date]], TODAY(), "d")</f>
        <v>676</v>
      </c>
      <c r="W883" s="7">
        <f ca="1">INT(Table1[[#This Row],[Store Age (Days)]] / 30)</f>
        <v>22</v>
      </c>
      <c r="X883" s="7" t="str">
        <f ca="1">IF(Table1[[#This Row],[Store Age (Months)]] &lt; 12, "&lt;12",
 IF(Table1[[#This Row],[Store Age (Months)]] &lt; 24, "12–24",
 "&gt;24"))</f>
        <v>12–24</v>
      </c>
    </row>
    <row r="884" spans="1:24" x14ac:dyDescent="0.2">
      <c r="A884" s="4">
        <v>2</v>
      </c>
      <c r="B884" s="4" t="str">
        <f t="shared" si="13"/>
        <v>February</v>
      </c>
      <c r="C884" s="1" t="s">
        <v>450</v>
      </c>
      <c r="D884" s="1" t="s">
        <v>1370</v>
      </c>
      <c r="E884" s="1" t="s">
        <v>891</v>
      </c>
      <c r="F884" s="1" t="s">
        <v>903</v>
      </c>
      <c r="G884" s="1" t="s">
        <v>925</v>
      </c>
      <c r="H884" s="6">
        <v>45618</v>
      </c>
      <c r="I884" s="7">
        <v>89210806</v>
      </c>
      <c r="J884" s="7">
        <v>95059601</v>
      </c>
      <c r="K884" s="7">
        <v>10246760</v>
      </c>
      <c r="L884" s="7">
        <v>11922495</v>
      </c>
      <c r="M884" s="7">
        <f>Table1[[#This Row],[Profit (EBIT)]] * (1 - 11%)</f>
        <v>10611020.550000001</v>
      </c>
      <c r="N884" s="9">
        <f>Table1[[#This Row],[Net Sales Actual]]/Table1[[#This Row],[Net Sales Target]]*100%</f>
        <v>1.0655615083222094</v>
      </c>
      <c r="O884" s="9" t="str">
        <f>IF(Table1[[#This Row],[% Achievement]]&gt;=100%, "Achieved",
 IF(Table1[[#This Row],[% Achievement]]&gt;=50%, "Almost Achieve",
 IF(Table1[[#This Row],[% Achievement]]&gt;=0, "Needs Improvement",
 "Bad")))</f>
        <v>Achieved</v>
      </c>
      <c r="P884" s="7">
        <f>Table1[[#This Row],[Net Sales Actual]] - Table1[[#This Row],[Net Sales Target]]</f>
        <v>5848795</v>
      </c>
      <c r="Q884" s="7" t="str">
        <f>IF(Table1[[#This Row],[Profit]] &gt; 0, "Profit", "Loss")</f>
        <v>Profit</v>
      </c>
      <c r="R884" s="9">
        <f>Table1[[#This Row],[Salary Cost]]/Table1[[#This Row],[Net Sales Actual]]</f>
        <v>0.10779300451723967</v>
      </c>
      <c r="S884" s="9" t="str">
        <f>IF(Table1[[#This Row],[Salary Ratio]] &lt; 0.15, "Efficient",
 IF(Table1[[#This Row],[Salary Ratio]] &lt;= 0.25, "Needs Attention",
 "Too High"))</f>
        <v>Efficient</v>
      </c>
      <c r="T884" s="9">
        <f>Table1[[#This Row],[Profit (EBIT)]]/Table1[[#This Row],[Net Sales Actual]]</f>
        <v>0.12542126070989926</v>
      </c>
      <c r="U884" s="7" t="str">
        <f>IF(Table1[[#This Row],[Profit Ratio]] &gt; 0.15, "Healthy",
 IF(Table1[[#This Row],[Profit Ratio]] &gt;= 0.05, "Moderate",
 "Low"))</f>
        <v>Moderate</v>
      </c>
      <c r="V884" s="7">
        <f ca="1">DATEDIF(Table1[[#This Row],[Store Open Date]], TODAY(), "d")</f>
        <v>314</v>
      </c>
      <c r="W884" s="7">
        <f ca="1">INT(Table1[[#This Row],[Store Age (Days)]] / 30)</f>
        <v>10</v>
      </c>
      <c r="X884" s="7" t="str">
        <f ca="1">IF(Table1[[#This Row],[Store Age (Months)]] &lt; 12, "&lt;12",
 IF(Table1[[#This Row],[Store Age (Months)]] &lt; 24, "12–24",
 "&gt;24"))</f>
        <v>&lt;12</v>
      </c>
    </row>
    <row r="885" spans="1:24" x14ac:dyDescent="0.2">
      <c r="A885" s="4">
        <v>3</v>
      </c>
      <c r="B885" s="4" t="str">
        <f t="shared" si="13"/>
        <v>March</v>
      </c>
      <c r="C885" s="1" t="s">
        <v>10</v>
      </c>
      <c r="D885" s="1" t="s">
        <v>930</v>
      </c>
      <c r="E885" s="1" t="s">
        <v>451</v>
      </c>
      <c r="F885" s="1" t="s">
        <v>892</v>
      </c>
      <c r="G885" s="1" t="s">
        <v>922</v>
      </c>
      <c r="H885" s="6">
        <v>45377</v>
      </c>
      <c r="I885" s="7">
        <v>221762910</v>
      </c>
      <c r="J885" s="7">
        <v>215398762</v>
      </c>
      <c r="K885" s="7">
        <v>27626919</v>
      </c>
      <c r="L885" s="7">
        <v>20675296</v>
      </c>
      <c r="M885" s="7">
        <f>Table1[[#This Row],[Profit (EBIT)]] * (1 - 11%)</f>
        <v>18401013.440000001</v>
      </c>
      <c r="N885" s="9">
        <f>Table1[[#This Row],[Net Sales Actual]]/Table1[[#This Row],[Net Sales Target]]*100%</f>
        <v>0.97130201799750915</v>
      </c>
      <c r="O885" s="9" t="str">
        <f>IF(Table1[[#This Row],[% Achievement]]&gt;=100%, "Achieved",
 IF(Table1[[#This Row],[% Achievement]]&gt;=50%, "Almost Achieve",
 IF(Table1[[#This Row],[% Achievement]]&gt;=0, "Needs Improvement",
 "Bad")))</f>
        <v>Almost Achieve</v>
      </c>
      <c r="P885" s="7">
        <f>Table1[[#This Row],[Net Sales Actual]] - Table1[[#This Row],[Net Sales Target]]</f>
        <v>-6364148</v>
      </c>
      <c r="Q885" s="7" t="str">
        <f>IF(Table1[[#This Row],[Profit]] &gt; 0, "Profit", "Loss")</f>
        <v>Profit</v>
      </c>
      <c r="R885" s="9">
        <f>Table1[[#This Row],[Salary Cost]]/Table1[[#This Row],[Net Sales Actual]]</f>
        <v>0.12825941404435742</v>
      </c>
      <c r="S885" s="9" t="str">
        <f>IF(Table1[[#This Row],[Salary Ratio]] &lt; 0.15, "Efficient",
 IF(Table1[[#This Row],[Salary Ratio]] &lt;= 0.25, "Needs Attention",
 "Too High"))</f>
        <v>Efficient</v>
      </c>
      <c r="T885" s="9">
        <f>Table1[[#This Row],[Profit (EBIT)]]/Table1[[#This Row],[Net Sales Actual]]</f>
        <v>9.5986141275965178E-2</v>
      </c>
      <c r="U885" s="7" t="str">
        <f>IF(Table1[[#This Row],[Profit Ratio]] &gt; 0.15, "Healthy",
 IF(Table1[[#This Row],[Profit Ratio]] &gt;= 0.05, "Moderate",
 "Low"))</f>
        <v>Moderate</v>
      </c>
      <c r="V885" s="7">
        <f ca="1">DATEDIF(Table1[[#This Row],[Store Open Date]], TODAY(), "d")</f>
        <v>555</v>
      </c>
      <c r="W885" s="7">
        <f ca="1">INT(Table1[[#This Row],[Store Age (Days)]] / 30)</f>
        <v>18</v>
      </c>
      <c r="X885" s="7" t="str">
        <f ca="1">IF(Table1[[#This Row],[Store Age (Months)]] &lt; 12, "&lt;12",
 IF(Table1[[#This Row],[Store Age (Months)]] &lt; 24, "12–24",
 "&gt;24"))</f>
        <v>12–24</v>
      </c>
    </row>
    <row r="886" spans="1:24" x14ac:dyDescent="0.2">
      <c r="A886" s="4">
        <v>3</v>
      </c>
      <c r="B886" s="4" t="str">
        <f t="shared" si="13"/>
        <v>March</v>
      </c>
      <c r="C886" s="1" t="s">
        <v>11</v>
      </c>
      <c r="D886" s="1" t="s">
        <v>931</v>
      </c>
      <c r="E886" s="1" t="s">
        <v>452</v>
      </c>
      <c r="F886" s="1" t="s">
        <v>892</v>
      </c>
      <c r="G886" s="1" t="s">
        <v>922</v>
      </c>
      <c r="H886" s="6">
        <v>45585</v>
      </c>
      <c r="I886" s="7">
        <v>62984789</v>
      </c>
      <c r="J886" s="7">
        <v>75351773</v>
      </c>
      <c r="K886" s="7">
        <v>12678480</v>
      </c>
      <c r="L886" s="7">
        <v>-4422068</v>
      </c>
      <c r="M886" s="7">
        <f>Table1[[#This Row],[Profit (EBIT)]] * (1 - 11%)</f>
        <v>-3935640.52</v>
      </c>
      <c r="N886" s="9">
        <f>Table1[[#This Row],[Net Sales Actual]]/Table1[[#This Row],[Net Sales Target]]*100%</f>
        <v>1.1963487406459359</v>
      </c>
      <c r="O886" s="9" t="str">
        <f>IF(Table1[[#This Row],[% Achievement]]&gt;=100%, "Achieved",
 IF(Table1[[#This Row],[% Achievement]]&gt;=50%, "Almost Achieve",
 IF(Table1[[#This Row],[% Achievement]]&gt;=0, "Needs Improvement",
 "Bad")))</f>
        <v>Achieved</v>
      </c>
      <c r="P886" s="7">
        <f>Table1[[#This Row],[Net Sales Actual]] - Table1[[#This Row],[Net Sales Target]]</f>
        <v>12366984</v>
      </c>
      <c r="Q886" s="7" t="str">
        <f>IF(Table1[[#This Row],[Profit]] &gt; 0, "Profit", "Loss")</f>
        <v>Loss</v>
      </c>
      <c r="R886" s="9">
        <f>Table1[[#This Row],[Salary Cost]]/Table1[[#This Row],[Net Sales Actual]]</f>
        <v>0.16825722202979881</v>
      </c>
      <c r="S886" s="9" t="str">
        <f>IF(Table1[[#This Row],[Salary Ratio]] &lt; 0.15, "Efficient",
 IF(Table1[[#This Row],[Salary Ratio]] &lt;= 0.25, "Needs Attention",
 "Too High"))</f>
        <v>Needs Attention</v>
      </c>
      <c r="T886" s="9">
        <f>Table1[[#This Row],[Profit (EBIT)]]/Table1[[#This Row],[Net Sales Actual]]</f>
        <v>-5.8685652957363062E-2</v>
      </c>
      <c r="U886" s="7" t="str">
        <f>IF(Table1[[#This Row],[Profit Ratio]] &gt; 0.15, "Healthy",
 IF(Table1[[#This Row],[Profit Ratio]] &gt;= 0.05, "Moderate",
 "Low"))</f>
        <v>Low</v>
      </c>
      <c r="V886" s="7">
        <f ca="1">DATEDIF(Table1[[#This Row],[Store Open Date]], TODAY(), "d")</f>
        <v>347</v>
      </c>
      <c r="W886" s="7">
        <f ca="1">INT(Table1[[#This Row],[Store Age (Days)]] / 30)</f>
        <v>11</v>
      </c>
      <c r="X886" s="7" t="str">
        <f ca="1">IF(Table1[[#This Row],[Store Age (Months)]] &lt; 12, "&lt;12",
 IF(Table1[[#This Row],[Store Age (Months)]] &lt; 24, "12–24",
 "&gt;24"))</f>
        <v>&lt;12</v>
      </c>
    </row>
    <row r="887" spans="1:24" x14ac:dyDescent="0.2">
      <c r="A887" s="4">
        <v>3</v>
      </c>
      <c r="B887" s="4" t="str">
        <f t="shared" si="13"/>
        <v>March</v>
      </c>
      <c r="C887" s="1" t="s">
        <v>12</v>
      </c>
      <c r="D887" s="1" t="s">
        <v>932</v>
      </c>
      <c r="E887" s="1" t="s">
        <v>453</v>
      </c>
      <c r="F887" s="1" t="s">
        <v>893</v>
      </c>
      <c r="G887" s="1" t="s">
        <v>922</v>
      </c>
      <c r="H887" s="6">
        <v>45260</v>
      </c>
      <c r="I887" s="7">
        <v>185729131</v>
      </c>
      <c r="J887" s="7">
        <v>211927093</v>
      </c>
      <c r="K887" s="7">
        <v>23443700</v>
      </c>
      <c r="L887" s="7">
        <v>8165110</v>
      </c>
      <c r="M887" s="7">
        <f>Table1[[#This Row],[Profit (EBIT)]] * (1 - 11%)</f>
        <v>7266947.9000000004</v>
      </c>
      <c r="N887" s="9">
        <f>Table1[[#This Row],[Net Sales Actual]]/Table1[[#This Row],[Net Sales Target]]*100%</f>
        <v>1.1410546738626586</v>
      </c>
      <c r="O887" s="9" t="str">
        <f>IF(Table1[[#This Row],[% Achievement]]&gt;=100%, "Achieved",
 IF(Table1[[#This Row],[% Achievement]]&gt;=50%, "Almost Achieve",
 IF(Table1[[#This Row],[% Achievement]]&gt;=0, "Needs Improvement",
 "Bad")))</f>
        <v>Achieved</v>
      </c>
      <c r="P887" s="7">
        <f>Table1[[#This Row],[Net Sales Actual]] - Table1[[#This Row],[Net Sales Target]]</f>
        <v>26197962</v>
      </c>
      <c r="Q887" s="7" t="str">
        <f>IF(Table1[[#This Row],[Profit]] &gt; 0, "Profit", "Loss")</f>
        <v>Profit</v>
      </c>
      <c r="R887" s="9">
        <f>Table1[[#This Row],[Salary Cost]]/Table1[[#This Row],[Net Sales Actual]]</f>
        <v>0.11062153341573934</v>
      </c>
      <c r="S887" s="9" t="str">
        <f>IF(Table1[[#This Row],[Salary Ratio]] &lt; 0.15, "Efficient",
 IF(Table1[[#This Row],[Salary Ratio]] &lt;= 0.25, "Needs Attention",
 "Too High"))</f>
        <v>Efficient</v>
      </c>
      <c r="T887" s="9">
        <f>Table1[[#This Row],[Profit (EBIT)]]/Table1[[#This Row],[Net Sales Actual]]</f>
        <v>3.8527919599218023E-2</v>
      </c>
      <c r="U887" s="7" t="str">
        <f>IF(Table1[[#This Row],[Profit Ratio]] &gt; 0.15, "Healthy",
 IF(Table1[[#This Row],[Profit Ratio]] &gt;= 0.05, "Moderate",
 "Low"))</f>
        <v>Low</v>
      </c>
      <c r="V887" s="7">
        <f ca="1">DATEDIF(Table1[[#This Row],[Store Open Date]], TODAY(), "d")</f>
        <v>672</v>
      </c>
      <c r="W887" s="7">
        <f ca="1">INT(Table1[[#This Row],[Store Age (Days)]] / 30)</f>
        <v>22</v>
      </c>
      <c r="X887" s="7" t="str">
        <f ca="1">IF(Table1[[#This Row],[Store Age (Months)]] &lt; 12, "&lt;12",
 IF(Table1[[#This Row],[Store Age (Months)]] &lt; 24, "12–24",
 "&gt;24"))</f>
        <v>12–24</v>
      </c>
    </row>
    <row r="888" spans="1:24" x14ac:dyDescent="0.2">
      <c r="A888" s="4">
        <v>3</v>
      </c>
      <c r="B888" s="4" t="str">
        <f t="shared" si="13"/>
        <v>March</v>
      </c>
      <c r="C888" s="1" t="s">
        <v>13</v>
      </c>
      <c r="D888" s="1" t="s">
        <v>933</v>
      </c>
      <c r="E888" s="1" t="s">
        <v>454</v>
      </c>
      <c r="F888" s="1" t="s">
        <v>893</v>
      </c>
      <c r="G888" s="1" t="s">
        <v>922</v>
      </c>
      <c r="H888" s="6">
        <v>45291</v>
      </c>
      <c r="I888" s="7">
        <v>128058312</v>
      </c>
      <c r="J888" s="7">
        <v>116087516</v>
      </c>
      <c r="K888" s="7">
        <v>18701125</v>
      </c>
      <c r="L888" s="7">
        <v>7791638</v>
      </c>
      <c r="M888" s="7">
        <f>Table1[[#This Row],[Profit (EBIT)]] * (1 - 11%)</f>
        <v>6934557.8200000003</v>
      </c>
      <c r="N888" s="9">
        <f>Table1[[#This Row],[Net Sales Actual]]/Table1[[#This Row],[Net Sales Target]]*100%</f>
        <v>0.9065207418945207</v>
      </c>
      <c r="O888" s="9" t="str">
        <f>IF(Table1[[#This Row],[% Achievement]]&gt;=100%, "Achieved",
 IF(Table1[[#This Row],[% Achievement]]&gt;=50%, "Almost Achieve",
 IF(Table1[[#This Row],[% Achievement]]&gt;=0, "Needs Improvement",
 "Bad")))</f>
        <v>Almost Achieve</v>
      </c>
      <c r="P888" s="7">
        <f>Table1[[#This Row],[Net Sales Actual]] - Table1[[#This Row],[Net Sales Target]]</f>
        <v>-11970796</v>
      </c>
      <c r="Q888" s="7" t="str">
        <f>IF(Table1[[#This Row],[Profit]] &gt; 0, "Profit", "Loss")</f>
        <v>Profit</v>
      </c>
      <c r="R888" s="9">
        <f>Table1[[#This Row],[Salary Cost]]/Table1[[#This Row],[Net Sales Actual]]</f>
        <v>0.1610950569396282</v>
      </c>
      <c r="S888" s="9" t="str">
        <f>IF(Table1[[#This Row],[Salary Ratio]] &lt; 0.15, "Efficient",
 IF(Table1[[#This Row],[Salary Ratio]] &lt;= 0.25, "Needs Attention",
 "Too High"))</f>
        <v>Needs Attention</v>
      </c>
      <c r="T888" s="9">
        <f>Table1[[#This Row],[Profit (EBIT)]]/Table1[[#This Row],[Net Sales Actual]]</f>
        <v>6.7118655549490785E-2</v>
      </c>
      <c r="U888" s="7" t="str">
        <f>IF(Table1[[#This Row],[Profit Ratio]] &gt; 0.15, "Healthy",
 IF(Table1[[#This Row],[Profit Ratio]] &gt;= 0.05, "Moderate",
 "Low"))</f>
        <v>Moderate</v>
      </c>
      <c r="V888" s="7">
        <f ca="1">DATEDIF(Table1[[#This Row],[Store Open Date]], TODAY(), "d")</f>
        <v>641</v>
      </c>
      <c r="W888" s="7">
        <f ca="1">INT(Table1[[#This Row],[Store Age (Days)]] / 30)</f>
        <v>21</v>
      </c>
      <c r="X888" s="7" t="str">
        <f ca="1">IF(Table1[[#This Row],[Store Age (Months)]] &lt; 12, "&lt;12",
 IF(Table1[[#This Row],[Store Age (Months)]] &lt; 24, "12–24",
 "&gt;24"))</f>
        <v>12–24</v>
      </c>
    </row>
    <row r="889" spans="1:24" x14ac:dyDescent="0.2">
      <c r="A889" s="4">
        <v>3</v>
      </c>
      <c r="B889" s="4" t="str">
        <f t="shared" si="13"/>
        <v>March</v>
      </c>
      <c r="C889" s="1" t="s">
        <v>14</v>
      </c>
      <c r="D889" s="1" t="s">
        <v>934</v>
      </c>
      <c r="E889" s="1" t="s">
        <v>455</v>
      </c>
      <c r="F889" s="1" t="s">
        <v>894</v>
      </c>
      <c r="G889" s="1" t="s">
        <v>922</v>
      </c>
      <c r="H889" s="6">
        <v>45561</v>
      </c>
      <c r="I889" s="7">
        <v>97200777</v>
      </c>
      <c r="J889" s="7">
        <v>104112007</v>
      </c>
      <c r="K889" s="7">
        <v>14749964</v>
      </c>
      <c r="L889" s="7">
        <v>13421071</v>
      </c>
      <c r="M889" s="7">
        <f>Table1[[#This Row],[Profit (EBIT)]] * (1 - 11%)</f>
        <v>11944753.189999999</v>
      </c>
      <c r="N889" s="9">
        <f>Table1[[#This Row],[Net Sales Actual]]/Table1[[#This Row],[Net Sales Target]]*100%</f>
        <v>1.0711026209183492</v>
      </c>
      <c r="O889" s="9" t="str">
        <f>IF(Table1[[#This Row],[% Achievement]]&gt;=100%, "Achieved",
 IF(Table1[[#This Row],[% Achievement]]&gt;=50%, "Almost Achieve",
 IF(Table1[[#This Row],[% Achievement]]&gt;=0, "Needs Improvement",
 "Bad")))</f>
        <v>Achieved</v>
      </c>
      <c r="P889" s="7">
        <f>Table1[[#This Row],[Net Sales Actual]] - Table1[[#This Row],[Net Sales Target]]</f>
        <v>6911230</v>
      </c>
      <c r="Q889" s="7" t="str">
        <f>IF(Table1[[#This Row],[Profit]] &gt; 0, "Profit", "Loss")</f>
        <v>Profit</v>
      </c>
      <c r="R889" s="9">
        <f>Table1[[#This Row],[Salary Cost]]/Table1[[#This Row],[Net Sales Actual]]</f>
        <v>0.14167399539228939</v>
      </c>
      <c r="S889" s="9" t="str">
        <f>IF(Table1[[#This Row],[Salary Ratio]] &lt; 0.15, "Efficient",
 IF(Table1[[#This Row],[Salary Ratio]] &lt;= 0.25, "Needs Attention",
 "Too High"))</f>
        <v>Efficient</v>
      </c>
      <c r="T889" s="9">
        <f>Table1[[#This Row],[Profit (EBIT)]]/Table1[[#This Row],[Net Sales Actual]]</f>
        <v>0.12890992486582264</v>
      </c>
      <c r="U889" s="7" t="str">
        <f>IF(Table1[[#This Row],[Profit Ratio]] &gt; 0.15, "Healthy",
 IF(Table1[[#This Row],[Profit Ratio]] &gt;= 0.05, "Moderate",
 "Low"))</f>
        <v>Moderate</v>
      </c>
      <c r="V889" s="7">
        <f ca="1">DATEDIF(Table1[[#This Row],[Store Open Date]], TODAY(), "d")</f>
        <v>371</v>
      </c>
      <c r="W889" s="7">
        <f ca="1">INT(Table1[[#This Row],[Store Age (Days)]] / 30)</f>
        <v>12</v>
      </c>
      <c r="X889" s="7" t="str">
        <f ca="1">IF(Table1[[#This Row],[Store Age (Months)]] &lt; 12, "&lt;12",
 IF(Table1[[#This Row],[Store Age (Months)]] &lt; 24, "12–24",
 "&gt;24"))</f>
        <v>12–24</v>
      </c>
    </row>
    <row r="890" spans="1:24" x14ac:dyDescent="0.2">
      <c r="A890" s="4">
        <v>3</v>
      </c>
      <c r="B890" s="4" t="str">
        <f t="shared" si="13"/>
        <v>March</v>
      </c>
      <c r="C890" s="1" t="s">
        <v>15</v>
      </c>
      <c r="D890" s="1" t="s">
        <v>935</v>
      </c>
      <c r="E890" s="1" t="s">
        <v>456</v>
      </c>
      <c r="F890" s="1" t="s">
        <v>894</v>
      </c>
      <c r="G890" s="1" t="s">
        <v>922</v>
      </c>
      <c r="H890" s="6">
        <v>45385</v>
      </c>
      <c r="I890" s="7">
        <v>118455240</v>
      </c>
      <c r="J890" s="7">
        <v>125209641</v>
      </c>
      <c r="K890" s="7">
        <v>17689201</v>
      </c>
      <c r="L890" s="7">
        <v>5347743</v>
      </c>
      <c r="M890" s="7">
        <f>Table1[[#This Row],[Profit (EBIT)]] * (1 - 11%)</f>
        <v>4759491.2700000005</v>
      </c>
      <c r="N890" s="9">
        <f>Table1[[#This Row],[Net Sales Actual]]/Table1[[#This Row],[Net Sales Target]]*100%</f>
        <v>1.0570207025033254</v>
      </c>
      <c r="O890" s="9" t="str">
        <f>IF(Table1[[#This Row],[% Achievement]]&gt;=100%, "Achieved",
 IF(Table1[[#This Row],[% Achievement]]&gt;=50%, "Almost Achieve",
 IF(Table1[[#This Row],[% Achievement]]&gt;=0, "Needs Improvement",
 "Bad")))</f>
        <v>Achieved</v>
      </c>
      <c r="P890" s="7">
        <f>Table1[[#This Row],[Net Sales Actual]] - Table1[[#This Row],[Net Sales Target]]</f>
        <v>6754401</v>
      </c>
      <c r="Q890" s="7" t="str">
        <f>IF(Table1[[#This Row],[Profit]] &gt; 0, "Profit", "Loss")</f>
        <v>Profit</v>
      </c>
      <c r="R890" s="9">
        <f>Table1[[#This Row],[Salary Cost]]/Table1[[#This Row],[Net Sales Actual]]</f>
        <v>0.14127666894276936</v>
      </c>
      <c r="S890" s="9" t="str">
        <f>IF(Table1[[#This Row],[Salary Ratio]] &lt; 0.15, "Efficient",
 IF(Table1[[#This Row],[Salary Ratio]] &lt;= 0.25, "Needs Attention",
 "Too High"))</f>
        <v>Efficient</v>
      </c>
      <c r="T890" s="9">
        <f>Table1[[#This Row],[Profit (EBIT)]]/Table1[[#This Row],[Net Sales Actual]]</f>
        <v>4.2710313337612715E-2</v>
      </c>
      <c r="U890" s="7" t="str">
        <f>IF(Table1[[#This Row],[Profit Ratio]] &gt; 0.15, "Healthy",
 IF(Table1[[#This Row],[Profit Ratio]] &gt;= 0.05, "Moderate",
 "Low"))</f>
        <v>Low</v>
      </c>
      <c r="V890" s="7">
        <f ca="1">DATEDIF(Table1[[#This Row],[Store Open Date]], TODAY(), "d")</f>
        <v>547</v>
      </c>
      <c r="W890" s="7">
        <f ca="1">INT(Table1[[#This Row],[Store Age (Days)]] / 30)</f>
        <v>18</v>
      </c>
      <c r="X890" s="7" t="str">
        <f ca="1">IF(Table1[[#This Row],[Store Age (Months)]] &lt; 12, "&lt;12",
 IF(Table1[[#This Row],[Store Age (Months)]] &lt; 24, "12–24",
 "&gt;24"))</f>
        <v>12–24</v>
      </c>
    </row>
    <row r="891" spans="1:24" x14ac:dyDescent="0.2">
      <c r="A891" s="4">
        <v>3</v>
      </c>
      <c r="B891" s="4" t="str">
        <f t="shared" si="13"/>
        <v>March</v>
      </c>
      <c r="C891" s="1" t="s">
        <v>16</v>
      </c>
      <c r="D891" s="1" t="s">
        <v>936</v>
      </c>
      <c r="E891" s="1" t="s">
        <v>457</v>
      </c>
      <c r="F891" s="1" t="s">
        <v>894</v>
      </c>
      <c r="G891" s="1" t="s">
        <v>922</v>
      </c>
      <c r="H891" s="6">
        <v>45282</v>
      </c>
      <c r="I891" s="7">
        <v>229305027</v>
      </c>
      <c r="J891" s="7">
        <v>203050745</v>
      </c>
      <c r="K891" s="7">
        <v>19551321</v>
      </c>
      <c r="L891" s="7">
        <v>-11362963</v>
      </c>
      <c r="M891" s="7">
        <f>Table1[[#This Row],[Profit (EBIT)]] * (1 - 11%)</f>
        <v>-10113037.07</v>
      </c>
      <c r="N891" s="9">
        <f>Table1[[#This Row],[Net Sales Actual]]/Table1[[#This Row],[Net Sales Target]]*100%</f>
        <v>0.8855049872064078</v>
      </c>
      <c r="O891" s="9" t="str">
        <f>IF(Table1[[#This Row],[% Achievement]]&gt;=100%, "Achieved",
 IF(Table1[[#This Row],[% Achievement]]&gt;=50%, "Almost Achieve",
 IF(Table1[[#This Row],[% Achievement]]&gt;=0, "Needs Improvement",
 "Bad")))</f>
        <v>Almost Achieve</v>
      </c>
      <c r="P891" s="7">
        <f>Table1[[#This Row],[Net Sales Actual]] - Table1[[#This Row],[Net Sales Target]]</f>
        <v>-26254282</v>
      </c>
      <c r="Q891" s="7" t="str">
        <f>IF(Table1[[#This Row],[Profit]] &gt; 0, "Profit", "Loss")</f>
        <v>Loss</v>
      </c>
      <c r="R891" s="9">
        <f>Table1[[#This Row],[Salary Cost]]/Table1[[#This Row],[Net Sales Actual]]</f>
        <v>9.6287856515867493E-2</v>
      </c>
      <c r="S891" s="9" t="str">
        <f>IF(Table1[[#This Row],[Salary Ratio]] &lt; 0.15, "Efficient",
 IF(Table1[[#This Row],[Salary Ratio]] &lt;= 0.25, "Needs Attention",
 "Too High"))</f>
        <v>Efficient</v>
      </c>
      <c r="T891" s="9">
        <f>Table1[[#This Row],[Profit (EBIT)]]/Table1[[#This Row],[Net Sales Actual]]</f>
        <v>-5.5961198270905135E-2</v>
      </c>
      <c r="U891" s="7" t="str">
        <f>IF(Table1[[#This Row],[Profit Ratio]] &gt; 0.15, "Healthy",
 IF(Table1[[#This Row],[Profit Ratio]] &gt;= 0.05, "Moderate",
 "Low"))</f>
        <v>Low</v>
      </c>
      <c r="V891" s="7">
        <f ca="1">DATEDIF(Table1[[#This Row],[Store Open Date]], TODAY(), "d")</f>
        <v>650</v>
      </c>
      <c r="W891" s="7">
        <f ca="1">INT(Table1[[#This Row],[Store Age (Days)]] / 30)</f>
        <v>21</v>
      </c>
      <c r="X891" s="7" t="str">
        <f ca="1">IF(Table1[[#This Row],[Store Age (Months)]] &lt; 12, "&lt;12",
 IF(Table1[[#This Row],[Store Age (Months)]] &lt; 24, "12–24",
 "&gt;24"))</f>
        <v>12–24</v>
      </c>
    </row>
    <row r="892" spans="1:24" x14ac:dyDescent="0.2">
      <c r="A892" s="4">
        <v>3</v>
      </c>
      <c r="B892" s="4" t="str">
        <f t="shared" si="13"/>
        <v>March</v>
      </c>
      <c r="C892" s="1" t="s">
        <v>17</v>
      </c>
      <c r="D892" s="1" t="s">
        <v>937</v>
      </c>
      <c r="E892" s="1" t="s">
        <v>458</v>
      </c>
      <c r="F892" s="1" t="s">
        <v>894</v>
      </c>
      <c r="G892" s="1" t="s">
        <v>922</v>
      </c>
      <c r="H892" s="6">
        <v>45348</v>
      </c>
      <c r="I892" s="7">
        <v>159587399</v>
      </c>
      <c r="J892" s="7">
        <v>187248190</v>
      </c>
      <c r="K892" s="7">
        <v>26732217</v>
      </c>
      <c r="L892" s="7">
        <v>8994852</v>
      </c>
      <c r="M892" s="7">
        <f>Table1[[#This Row],[Profit (EBIT)]] * (1 - 11%)</f>
        <v>8005418.2800000003</v>
      </c>
      <c r="N892" s="9">
        <f>Table1[[#This Row],[Net Sales Actual]]/Table1[[#This Row],[Net Sales Target]]*100%</f>
        <v>1.1733269116065987</v>
      </c>
      <c r="O892" s="9" t="str">
        <f>IF(Table1[[#This Row],[% Achievement]]&gt;=100%, "Achieved",
 IF(Table1[[#This Row],[% Achievement]]&gt;=50%, "Almost Achieve",
 IF(Table1[[#This Row],[% Achievement]]&gt;=0, "Needs Improvement",
 "Bad")))</f>
        <v>Achieved</v>
      </c>
      <c r="P892" s="7">
        <f>Table1[[#This Row],[Net Sales Actual]] - Table1[[#This Row],[Net Sales Target]]</f>
        <v>27660791</v>
      </c>
      <c r="Q892" s="7" t="str">
        <f>IF(Table1[[#This Row],[Profit]] &gt; 0, "Profit", "Loss")</f>
        <v>Profit</v>
      </c>
      <c r="R892" s="9">
        <f>Table1[[#This Row],[Salary Cost]]/Table1[[#This Row],[Net Sales Actual]]</f>
        <v>0.14276355354890213</v>
      </c>
      <c r="S892" s="9" t="str">
        <f>IF(Table1[[#This Row],[Salary Ratio]] &lt; 0.15, "Efficient",
 IF(Table1[[#This Row],[Salary Ratio]] &lt;= 0.25, "Needs Attention",
 "Too High"))</f>
        <v>Efficient</v>
      </c>
      <c r="T892" s="9">
        <f>Table1[[#This Row],[Profit (EBIT)]]/Table1[[#This Row],[Net Sales Actual]]</f>
        <v>4.8037057127227771E-2</v>
      </c>
      <c r="U892" s="7" t="str">
        <f>IF(Table1[[#This Row],[Profit Ratio]] &gt; 0.15, "Healthy",
 IF(Table1[[#This Row],[Profit Ratio]] &gt;= 0.05, "Moderate",
 "Low"))</f>
        <v>Low</v>
      </c>
      <c r="V892" s="7">
        <f ca="1">DATEDIF(Table1[[#This Row],[Store Open Date]], TODAY(), "d")</f>
        <v>584</v>
      </c>
      <c r="W892" s="7">
        <f ca="1">INT(Table1[[#This Row],[Store Age (Days)]] / 30)</f>
        <v>19</v>
      </c>
      <c r="X892" s="7" t="str">
        <f ca="1">IF(Table1[[#This Row],[Store Age (Months)]] &lt; 12, "&lt;12",
 IF(Table1[[#This Row],[Store Age (Months)]] &lt; 24, "12–24",
 "&gt;24"))</f>
        <v>12–24</v>
      </c>
    </row>
    <row r="893" spans="1:24" x14ac:dyDescent="0.2">
      <c r="A893" s="4">
        <v>3</v>
      </c>
      <c r="B893" s="4" t="str">
        <f t="shared" si="13"/>
        <v>March</v>
      </c>
      <c r="C893" s="1" t="s">
        <v>18</v>
      </c>
      <c r="D893" s="1" t="s">
        <v>938</v>
      </c>
      <c r="E893" s="1" t="s">
        <v>459</v>
      </c>
      <c r="F893" s="1" t="s">
        <v>895</v>
      </c>
      <c r="G893" s="1" t="s">
        <v>922</v>
      </c>
      <c r="H893" s="6">
        <v>45349</v>
      </c>
      <c r="I893" s="7">
        <v>312565301</v>
      </c>
      <c r="J893" s="7">
        <v>284939757</v>
      </c>
      <c r="K893" s="7">
        <v>47351843</v>
      </c>
      <c r="L893" s="7">
        <v>18540389</v>
      </c>
      <c r="M893" s="7">
        <f>Table1[[#This Row],[Profit (EBIT)]] * (1 - 11%)</f>
        <v>16500946.210000001</v>
      </c>
      <c r="N893" s="9">
        <f>Table1[[#This Row],[Net Sales Actual]]/Table1[[#This Row],[Net Sales Target]]*100%</f>
        <v>0.91161672805133287</v>
      </c>
      <c r="O893" s="9" t="str">
        <f>IF(Table1[[#This Row],[% Achievement]]&gt;=100%, "Achieved",
 IF(Table1[[#This Row],[% Achievement]]&gt;=50%, "Almost Achieve",
 IF(Table1[[#This Row],[% Achievement]]&gt;=0, "Needs Improvement",
 "Bad")))</f>
        <v>Almost Achieve</v>
      </c>
      <c r="P893" s="7">
        <f>Table1[[#This Row],[Net Sales Actual]] - Table1[[#This Row],[Net Sales Target]]</f>
        <v>-27625544</v>
      </c>
      <c r="Q893" s="7" t="str">
        <f>IF(Table1[[#This Row],[Profit]] &gt; 0, "Profit", "Loss")</f>
        <v>Profit</v>
      </c>
      <c r="R893" s="9">
        <f>Table1[[#This Row],[Salary Cost]]/Table1[[#This Row],[Net Sales Actual]]</f>
        <v>0.16618194490844604</v>
      </c>
      <c r="S893" s="9" t="str">
        <f>IF(Table1[[#This Row],[Salary Ratio]] &lt; 0.15, "Efficient",
 IF(Table1[[#This Row],[Salary Ratio]] &lt;= 0.25, "Needs Attention",
 "Too High"))</f>
        <v>Needs Attention</v>
      </c>
      <c r="T893" s="9">
        <f>Table1[[#This Row],[Profit (EBIT)]]/Table1[[#This Row],[Net Sales Actual]]</f>
        <v>6.5067750443824512E-2</v>
      </c>
      <c r="U893" s="7" t="str">
        <f>IF(Table1[[#This Row],[Profit Ratio]] &gt; 0.15, "Healthy",
 IF(Table1[[#This Row],[Profit Ratio]] &gt;= 0.05, "Moderate",
 "Low"))</f>
        <v>Moderate</v>
      </c>
      <c r="V893" s="7">
        <f ca="1">DATEDIF(Table1[[#This Row],[Store Open Date]], TODAY(), "d")</f>
        <v>583</v>
      </c>
      <c r="W893" s="7">
        <f ca="1">INT(Table1[[#This Row],[Store Age (Days)]] / 30)</f>
        <v>19</v>
      </c>
      <c r="X893" s="7" t="str">
        <f ca="1">IF(Table1[[#This Row],[Store Age (Months)]] &lt; 12, "&lt;12",
 IF(Table1[[#This Row],[Store Age (Months)]] &lt; 24, "12–24",
 "&gt;24"))</f>
        <v>12–24</v>
      </c>
    </row>
    <row r="894" spans="1:24" x14ac:dyDescent="0.2">
      <c r="A894" s="4">
        <v>3</v>
      </c>
      <c r="B894" s="4" t="str">
        <f t="shared" si="13"/>
        <v>March</v>
      </c>
      <c r="C894" s="1" t="s">
        <v>19</v>
      </c>
      <c r="D894" s="1" t="s">
        <v>939</v>
      </c>
      <c r="E894" s="1" t="s">
        <v>460</v>
      </c>
      <c r="F894" s="1" t="s">
        <v>895</v>
      </c>
      <c r="G894" s="1" t="s">
        <v>922</v>
      </c>
      <c r="H894" s="6">
        <v>45304</v>
      </c>
      <c r="I894" s="7">
        <v>108174912</v>
      </c>
      <c r="J894" s="7">
        <v>77090345</v>
      </c>
      <c r="K894" s="7">
        <v>9215456</v>
      </c>
      <c r="L894" s="7">
        <v>10525922</v>
      </c>
      <c r="M894" s="7">
        <f>Table1[[#This Row],[Profit (EBIT)]] * (1 - 11%)</f>
        <v>9368070.5800000001</v>
      </c>
      <c r="N894" s="9">
        <f>Table1[[#This Row],[Net Sales Actual]]/Table1[[#This Row],[Net Sales Target]]*100%</f>
        <v>0.71264532205027353</v>
      </c>
      <c r="O894" s="9" t="str">
        <f>IF(Table1[[#This Row],[% Achievement]]&gt;=100%, "Achieved",
 IF(Table1[[#This Row],[% Achievement]]&gt;=50%, "Almost Achieve",
 IF(Table1[[#This Row],[% Achievement]]&gt;=0, "Needs Improvement",
 "Bad")))</f>
        <v>Almost Achieve</v>
      </c>
      <c r="P894" s="7">
        <f>Table1[[#This Row],[Net Sales Actual]] - Table1[[#This Row],[Net Sales Target]]</f>
        <v>-31084567</v>
      </c>
      <c r="Q894" s="7" t="str">
        <f>IF(Table1[[#This Row],[Profit]] &gt; 0, "Profit", "Loss")</f>
        <v>Profit</v>
      </c>
      <c r="R894" s="9">
        <f>Table1[[#This Row],[Salary Cost]]/Table1[[#This Row],[Net Sales Actual]]</f>
        <v>0.11954098791489388</v>
      </c>
      <c r="S894" s="9" t="str">
        <f>IF(Table1[[#This Row],[Salary Ratio]] &lt; 0.15, "Efficient",
 IF(Table1[[#This Row],[Salary Ratio]] &lt;= 0.25, "Needs Attention",
 "Too High"))</f>
        <v>Efficient</v>
      </c>
      <c r="T894" s="9">
        <f>Table1[[#This Row],[Profit (EBIT)]]/Table1[[#This Row],[Net Sales Actual]]</f>
        <v>0.1365400816405738</v>
      </c>
      <c r="U894" s="7" t="str">
        <f>IF(Table1[[#This Row],[Profit Ratio]] &gt; 0.15, "Healthy",
 IF(Table1[[#This Row],[Profit Ratio]] &gt;= 0.05, "Moderate",
 "Low"))</f>
        <v>Moderate</v>
      </c>
      <c r="V894" s="7">
        <f ca="1">DATEDIF(Table1[[#This Row],[Store Open Date]], TODAY(), "d")</f>
        <v>628</v>
      </c>
      <c r="W894" s="7">
        <f ca="1">INT(Table1[[#This Row],[Store Age (Days)]] / 30)</f>
        <v>20</v>
      </c>
      <c r="X894" s="7" t="str">
        <f ca="1">IF(Table1[[#This Row],[Store Age (Months)]] &lt; 12, "&lt;12",
 IF(Table1[[#This Row],[Store Age (Months)]] &lt; 24, "12–24",
 "&gt;24"))</f>
        <v>12–24</v>
      </c>
    </row>
    <row r="895" spans="1:24" x14ac:dyDescent="0.2">
      <c r="A895" s="4">
        <v>3</v>
      </c>
      <c r="B895" s="4" t="str">
        <f t="shared" si="13"/>
        <v>March</v>
      </c>
      <c r="C895" s="1" t="s">
        <v>20</v>
      </c>
      <c r="D895" s="1" t="s">
        <v>940</v>
      </c>
      <c r="E895" s="1" t="s">
        <v>461</v>
      </c>
      <c r="F895" s="1" t="s">
        <v>895</v>
      </c>
      <c r="G895" s="1" t="s">
        <v>922</v>
      </c>
      <c r="H895" s="6">
        <v>45257</v>
      </c>
      <c r="I895" s="7">
        <v>112929931</v>
      </c>
      <c r="J895" s="7">
        <v>102971324</v>
      </c>
      <c r="K895" s="7">
        <v>15211096</v>
      </c>
      <c r="L895" s="7">
        <v>5493729</v>
      </c>
      <c r="M895" s="7">
        <f>Table1[[#This Row],[Profit (EBIT)]] * (1 - 11%)</f>
        <v>4889418.8100000005</v>
      </c>
      <c r="N895" s="9">
        <f>Table1[[#This Row],[Net Sales Actual]]/Table1[[#This Row],[Net Sales Target]]*100%</f>
        <v>0.91181605344290872</v>
      </c>
      <c r="O895" s="9" t="str">
        <f>IF(Table1[[#This Row],[% Achievement]]&gt;=100%, "Achieved",
 IF(Table1[[#This Row],[% Achievement]]&gt;=50%, "Almost Achieve",
 IF(Table1[[#This Row],[% Achievement]]&gt;=0, "Needs Improvement",
 "Bad")))</f>
        <v>Almost Achieve</v>
      </c>
      <c r="P895" s="7">
        <f>Table1[[#This Row],[Net Sales Actual]] - Table1[[#This Row],[Net Sales Target]]</f>
        <v>-9958607</v>
      </c>
      <c r="Q895" s="7" t="str">
        <f>IF(Table1[[#This Row],[Profit]] &gt; 0, "Profit", "Loss")</f>
        <v>Profit</v>
      </c>
      <c r="R895" s="9">
        <f>Table1[[#This Row],[Salary Cost]]/Table1[[#This Row],[Net Sales Actual]]</f>
        <v>0.14772167054975421</v>
      </c>
      <c r="S895" s="9" t="str">
        <f>IF(Table1[[#This Row],[Salary Ratio]] &lt; 0.15, "Efficient",
 IF(Table1[[#This Row],[Salary Ratio]] &lt;= 0.25, "Needs Attention",
 "Too High"))</f>
        <v>Efficient</v>
      </c>
      <c r="T895" s="9">
        <f>Table1[[#This Row],[Profit (EBIT)]]/Table1[[#This Row],[Net Sales Actual]]</f>
        <v>5.3352028376366219E-2</v>
      </c>
      <c r="U895" s="7" t="str">
        <f>IF(Table1[[#This Row],[Profit Ratio]] &gt; 0.15, "Healthy",
 IF(Table1[[#This Row],[Profit Ratio]] &gt;= 0.05, "Moderate",
 "Low"))</f>
        <v>Moderate</v>
      </c>
      <c r="V895" s="7">
        <f ca="1">DATEDIF(Table1[[#This Row],[Store Open Date]], TODAY(), "d")</f>
        <v>675</v>
      </c>
      <c r="W895" s="7">
        <f ca="1">INT(Table1[[#This Row],[Store Age (Days)]] / 30)</f>
        <v>22</v>
      </c>
      <c r="X895" s="7" t="str">
        <f ca="1">IF(Table1[[#This Row],[Store Age (Months)]] &lt; 12, "&lt;12",
 IF(Table1[[#This Row],[Store Age (Months)]] &lt; 24, "12–24",
 "&gt;24"))</f>
        <v>12–24</v>
      </c>
    </row>
    <row r="896" spans="1:24" x14ac:dyDescent="0.2">
      <c r="A896" s="4">
        <v>3</v>
      </c>
      <c r="B896" s="4" t="str">
        <f t="shared" si="13"/>
        <v>March</v>
      </c>
      <c r="C896" s="1" t="s">
        <v>21</v>
      </c>
      <c r="D896" s="1" t="s">
        <v>941</v>
      </c>
      <c r="E896" s="1" t="s">
        <v>462</v>
      </c>
      <c r="F896" s="1" t="s">
        <v>895</v>
      </c>
      <c r="G896" s="1" t="s">
        <v>922</v>
      </c>
      <c r="H896" s="6">
        <v>45287</v>
      </c>
      <c r="I896" s="7">
        <v>157384330</v>
      </c>
      <c r="J896" s="7">
        <v>113068920</v>
      </c>
      <c r="K896" s="7">
        <v>20242384</v>
      </c>
      <c r="L896" s="7">
        <v>11989704</v>
      </c>
      <c r="M896" s="7">
        <f>Table1[[#This Row],[Profit (EBIT)]] * (1 - 11%)</f>
        <v>10670836.560000001</v>
      </c>
      <c r="N896" s="9">
        <f>Table1[[#This Row],[Net Sales Actual]]/Table1[[#This Row],[Net Sales Target]]*100%</f>
        <v>0.71842552559076245</v>
      </c>
      <c r="O896" s="9" t="str">
        <f>IF(Table1[[#This Row],[% Achievement]]&gt;=100%, "Achieved",
 IF(Table1[[#This Row],[% Achievement]]&gt;=50%, "Almost Achieve",
 IF(Table1[[#This Row],[% Achievement]]&gt;=0, "Needs Improvement",
 "Bad")))</f>
        <v>Almost Achieve</v>
      </c>
      <c r="P896" s="7">
        <f>Table1[[#This Row],[Net Sales Actual]] - Table1[[#This Row],[Net Sales Target]]</f>
        <v>-44315410</v>
      </c>
      <c r="Q896" s="7" t="str">
        <f>IF(Table1[[#This Row],[Profit]] &gt; 0, "Profit", "Loss")</f>
        <v>Profit</v>
      </c>
      <c r="R896" s="9">
        <f>Table1[[#This Row],[Salary Cost]]/Table1[[#This Row],[Net Sales Actual]]</f>
        <v>0.17902695099590585</v>
      </c>
      <c r="S896" s="9" t="str">
        <f>IF(Table1[[#This Row],[Salary Ratio]] &lt; 0.15, "Efficient",
 IF(Table1[[#This Row],[Salary Ratio]] &lt;= 0.25, "Needs Attention",
 "Too High"))</f>
        <v>Needs Attention</v>
      </c>
      <c r="T896" s="9">
        <f>Table1[[#This Row],[Profit (EBIT)]]/Table1[[#This Row],[Net Sales Actual]]</f>
        <v>0.1060389008756783</v>
      </c>
      <c r="U896" s="7" t="str">
        <f>IF(Table1[[#This Row],[Profit Ratio]] &gt; 0.15, "Healthy",
 IF(Table1[[#This Row],[Profit Ratio]] &gt;= 0.05, "Moderate",
 "Low"))</f>
        <v>Moderate</v>
      </c>
      <c r="V896" s="7">
        <f ca="1">DATEDIF(Table1[[#This Row],[Store Open Date]], TODAY(), "d")</f>
        <v>645</v>
      </c>
      <c r="W896" s="7">
        <f ca="1">INT(Table1[[#This Row],[Store Age (Days)]] / 30)</f>
        <v>21</v>
      </c>
      <c r="X896" s="7" t="str">
        <f ca="1">IF(Table1[[#This Row],[Store Age (Months)]] &lt; 12, "&lt;12",
 IF(Table1[[#This Row],[Store Age (Months)]] &lt; 24, "12–24",
 "&gt;24"))</f>
        <v>12–24</v>
      </c>
    </row>
    <row r="897" spans="1:24" x14ac:dyDescent="0.2">
      <c r="A897" s="4">
        <v>3</v>
      </c>
      <c r="B897" s="4" t="str">
        <f t="shared" si="13"/>
        <v>March</v>
      </c>
      <c r="C897" s="1" t="s">
        <v>22</v>
      </c>
      <c r="D897" s="1" t="s">
        <v>942</v>
      </c>
      <c r="E897" s="1" t="s">
        <v>463</v>
      </c>
      <c r="F897" s="1" t="s">
        <v>895</v>
      </c>
      <c r="G897" s="1" t="s">
        <v>922</v>
      </c>
      <c r="H897" s="6">
        <v>45336</v>
      </c>
      <c r="I897" s="7">
        <v>98354958</v>
      </c>
      <c r="J897" s="7">
        <v>88355291</v>
      </c>
      <c r="K897" s="7">
        <v>13400798</v>
      </c>
      <c r="L897" s="7">
        <v>-838267</v>
      </c>
      <c r="M897" s="7">
        <f>Table1[[#This Row],[Profit (EBIT)]] * (1 - 11%)</f>
        <v>-746057.63</v>
      </c>
      <c r="N897" s="9">
        <f>Table1[[#This Row],[Net Sales Actual]]/Table1[[#This Row],[Net Sales Target]]*100%</f>
        <v>0.89833082944329046</v>
      </c>
      <c r="O897" s="9" t="str">
        <f>IF(Table1[[#This Row],[% Achievement]]&gt;=100%, "Achieved",
 IF(Table1[[#This Row],[% Achievement]]&gt;=50%, "Almost Achieve",
 IF(Table1[[#This Row],[% Achievement]]&gt;=0, "Needs Improvement",
 "Bad")))</f>
        <v>Almost Achieve</v>
      </c>
      <c r="P897" s="7">
        <f>Table1[[#This Row],[Net Sales Actual]] - Table1[[#This Row],[Net Sales Target]]</f>
        <v>-9999667</v>
      </c>
      <c r="Q897" s="7" t="str">
        <f>IF(Table1[[#This Row],[Profit]] &gt; 0, "Profit", "Loss")</f>
        <v>Loss</v>
      </c>
      <c r="R897" s="9">
        <f>Table1[[#This Row],[Salary Cost]]/Table1[[#This Row],[Net Sales Actual]]</f>
        <v>0.15166944557966539</v>
      </c>
      <c r="S897" s="9" t="str">
        <f>IF(Table1[[#This Row],[Salary Ratio]] &lt; 0.15, "Efficient",
 IF(Table1[[#This Row],[Salary Ratio]] &lt;= 0.25, "Needs Attention",
 "Too High"))</f>
        <v>Needs Attention</v>
      </c>
      <c r="T897" s="9">
        <f>Table1[[#This Row],[Profit (EBIT)]]/Table1[[#This Row],[Net Sales Actual]]</f>
        <v>-9.4874567274075301E-3</v>
      </c>
      <c r="U897" s="7" t="str">
        <f>IF(Table1[[#This Row],[Profit Ratio]] &gt; 0.15, "Healthy",
 IF(Table1[[#This Row],[Profit Ratio]] &gt;= 0.05, "Moderate",
 "Low"))</f>
        <v>Low</v>
      </c>
      <c r="V897" s="7">
        <f ca="1">DATEDIF(Table1[[#This Row],[Store Open Date]], TODAY(), "d")</f>
        <v>596</v>
      </c>
      <c r="W897" s="7">
        <f ca="1">INT(Table1[[#This Row],[Store Age (Days)]] / 30)</f>
        <v>19</v>
      </c>
      <c r="X897" s="7" t="str">
        <f ca="1">IF(Table1[[#This Row],[Store Age (Months)]] &lt; 12, "&lt;12",
 IF(Table1[[#This Row],[Store Age (Months)]] &lt; 24, "12–24",
 "&gt;24"))</f>
        <v>12–24</v>
      </c>
    </row>
    <row r="898" spans="1:24" x14ac:dyDescent="0.2">
      <c r="A898" s="4">
        <v>3</v>
      </c>
      <c r="B898" s="4" t="str">
        <f t="shared" si="13"/>
        <v>March</v>
      </c>
      <c r="C898" s="1" t="s">
        <v>23</v>
      </c>
      <c r="D898" s="1" t="s">
        <v>943</v>
      </c>
      <c r="E898" s="1" t="s">
        <v>464</v>
      </c>
      <c r="F898" s="1" t="s">
        <v>895</v>
      </c>
      <c r="G898" s="1" t="s">
        <v>922</v>
      </c>
      <c r="H898" s="6">
        <v>45196</v>
      </c>
      <c r="I898" s="7">
        <v>187431406</v>
      </c>
      <c r="J898" s="7">
        <v>201817267</v>
      </c>
      <c r="K898" s="7">
        <v>20073281</v>
      </c>
      <c r="L898" s="7">
        <v>6626314</v>
      </c>
      <c r="M898" s="7">
        <f>Table1[[#This Row],[Profit (EBIT)]] * (1 - 11%)</f>
        <v>5897419.46</v>
      </c>
      <c r="N898" s="9">
        <f>Table1[[#This Row],[Net Sales Actual]]/Table1[[#This Row],[Net Sales Target]]*100%</f>
        <v>1.0767526707877335</v>
      </c>
      <c r="O898" s="9" t="str">
        <f>IF(Table1[[#This Row],[% Achievement]]&gt;=100%, "Achieved",
 IF(Table1[[#This Row],[% Achievement]]&gt;=50%, "Almost Achieve",
 IF(Table1[[#This Row],[% Achievement]]&gt;=0, "Needs Improvement",
 "Bad")))</f>
        <v>Achieved</v>
      </c>
      <c r="P898" s="7">
        <f>Table1[[#This Row],[Net Sales Actual]] - Table1[[#This Row],[Net Sales Target]]</f>
        <v>14385861</v>
      </c>
      <c r="Q898" s="7" t="str">
        <f>IF(Table1[[#This Row],[Profit]] &gt; 0, "Profit", "Loss")</f>
        <v>Profit</v>
      </c>
      <c r="R898" s="9">
        <f>Table1[[#This Row],[Salary Cost]]/Table1[[#This Row],[Net Sales Actual]]</f>
        <v>9.9462654005714982E-2</v>
      </c>
      <c r="S898" s="9" t="str">
        <f>IF(Table1[[#This Row],[Salary Ratio]] &lt; 0.15, "Efficient",
 IF(Table1[[#This Row],[Salary Ratio]] &lt;= 0.25, "Needs Attention",
 "Too High"))</f>
        <v>Efficient</v>
      </c>
      <c r="T898" s="9">
        <f>Table1[[#This Row],[Profit (EBIT)]]/Table1[[#This Row],[Net Sales Actual]]</f>
        <v>3.2833236216601822E-2</v>
      </c>
      <c r="U898" s="7" t="str">
        <f>IF(Table1[[#This Row],[Profit Ratio]] &gt; 0.15, "Healthy",
 IF(Table1[[#This Row],[Profit Ratio]] &gt;= 0.05, "Moderate",
 "Low"))</f>
        <v>Low</v>
      </c>
      <c r="V898" s="7">
        <f ca="1">DATEDIF(Table1[[#This Row],[Store Open Date]], TODAY(), "d")</f>
        <v>736</v>
      </c>
      <c r="W898" s="7">
        <f ca="1">INT(Table1[[#This Row],[Store Age (Days)]] / 30)</f>
        <v>24</v>
      </c>
      <c r="X898" s="7" t="str">
        <f ca="1">IF(Table1[[#This Row],[Store Age (Months)]] &lt; 12, "&lt;12",
 IF(Table1[[#This Row],[Store Age (Months)]] &lt; 24, "12–24",
 "&gt;24"))</f>
        <v>&gt;24</v>
      </c>
    </row>
    <row r="899" spans="1:24" x14ac:dyDescent="0.2">
      <c r="A899" s="4">
        <v>3</v>
      </c>
      <c r="B899" s="4" t="str">
        <f t="shared" ref="B899:B962" si="14">TEXT(DATE(2024, A899, 1), "mmmm")</f>
        <v>March</v>
      </c>
      <c r="C899" s="1" t="s">
        <v>24</v>
      </c>
      <c r="D899" s="1" t="s">
        <v>944</v>
      </c>
      <c r="E899" s="1" t="s">
        <v>465</v>
      </c>
      <c r="F899" s="1" t="s">
        <v>895</v>
      </c>
      <c r="G899" s="1" t="s">
        <v>922</v>
      </c>
      <c r="H899" s="6">
        <v>45324</v>
      </c>
      <c r="I899" s="7">
        <v>179083528</v>
      </c>
      <c r="J899" s="7">
        <v>166889262</v>
      </c>
      <c r="K899" s="7">
        <v>20054688</v>
      </c>
      <c r="L899" s="7">
        <v>22690108</v>
      </c>
      <c r="M899" s="7">
        <f>Table1[[#This Row],[Profit (EBIT)]] * (1 - 11%)</f>
        <v>20194196.120000001</v>
      </c>
      <c r="N899" s="9">
        <f>Table1[[#This Row],[Net Sales Actual]]/Table1[[#This Row],[Net Sales Target]]*100%</f>
        <v>0.93190738346410062</v>
      </c>
      <c r="O899" s="9" t="str">
        <f>IF(Table1[[#This Row],[% Achievement]]&gt;=100%, "Achieved",
 IF(Table1[[#This Row],[% Achievement]]&gt;=50%, "Almost Achieve",
 IF(Table1[[#This Row],[% Achievement]]&gt;=0, "Needs Improvement",
 "Bad")))</f>
        <v>Almost Achieve</v>
      </c>
      <c r="P899" s="7">
        <f>Table1[[#This Row],[Net Sales Actual]] - Table1[[#This Row],[Net Sales Target]]</f>
        <v>-12194266</v>
      </c>
      <c r="Q899" s="7" t="str">
        <f>IF(Table1[[#This Row],[Profit]] &gt; 0, "Profit", "Loss")</f>
        <v>Profit</v>
      </c>
      <c r="R899" s="9">
        <f>Table1[[#This Row],[Salary Cost]]/Table1[[#This Row],[Net Sales Actual]]</f>
        <v>0.12016763547075905</v>
      </c>
      <c r="S899" s="9" t="str">
        <f>IF(Table1[[#This Row],[Salary Ratio]] &lt; 0.15, "Efficient",
 IF(Table1[[#This Row],[Salary Ratio]] &lt;= 0.25, "Needs Attention",
 "Too High"))</f>
        <v>Efficient</v>
      </c>
      <c r="T899" s="9">
        <f>Table1[[#This Row],[Profit (EBIT)]]/Table1[[#This Row],[Net Sales Actual]]</f>
        <v>0.13595906487980036</v>
      </c>
      <c r="U899" s="7" t="str">
        <f>IF(Table1[[#This Row],[Profit Ratio]] &gt; 0.15, "Healthy",
 IF(Table1[[#This Row],[Profit Ratio]] &gt;= 0.05, "Moderate",
 "Low"))</f>
        <v>Moderate</v>
      </c>
      <c r="V899" s="7">
        <f ca="1">DATEDIF(Table1[[#This Row],[Store Open Date]], TODAY(), "d")</f>
        <v>608</v>
      </c>
      <c r="W899" s="7">
        <f ca="1">INT(Table1[[#This Row],[Store Age (Days)]] / 30)</f>
        <v>20</v>
      </c>
      <c r="X899" s="7" t="str">
        <f ca="1">IF(Table1[[#This Row],[Store Age (Months)]] &lt; 12, "&lt;12",
 IF(Table1[[#This Row],[Store Age (Months)]] &lt; 24, "12–24",
 "&gt;24"))</f>
        <v>12–24</v>
      </c>
    </row>
    <row r="900" spans="1:24" x14ac:dyDescent="0.2">
      <c r="A900" s="4">
        <v>3</v>
      </c>
      <c r="B900" s="4" t="str">
        <f t="shared" si="14"/>
        <v>March</v>
      </c>
      <c r="C900" s="1" t="s">
        <v>25</v>
      </c>
      <c r="D900" s="1" t="s">
        <v>945</v>
      </c>
      <c r="E900" s="1" t="s">
        <v>466</v>
      </c>
      <c r="F900" s="1" t="s">
        <v>895</v>
      </c>
      <c r="G900" s="1" t="s">
        <v>922</v>
      </c>
      <c r="H900" s="6">
        <v>45284</v>
      </c>
      <c r="I900" s="7">
        <v>70676071</v>
      </c>
      <c r="J900" s="7">
        <v>67105873</v>
      </c>
      <c r="K900" s="7">
        <v>10505921</v>
      </c>
      <c r="L900" s="7">
        <v>-2871415</v>
      </c>
      <c r="M900" s="7">
        <f>Table1[[#This Row],[Profit (EBIT)]] * (1 - 11%)</f>
        <v>-2555559.35</v>
      </c>
      <c r="N900" s="9">
        <f>Table1[[#This Row],[Net Sales Actual]]/Table1[[#This Row],[Net Sales Target]]*100%</f>
        <v>0.94948505272739336</v>
      </c>
      <c r="O900" s="9" t="str">
        <f>IF(Table1[[#This Row],[% Achievement]]&gt;=100%, "Achieved",
 IF(Table1[[#This Row],[% Achievement]]&gt;=50%, "Almost Achieve",
 IF(Table1[[#This Row],[% Achievement]]&gt;=0, "Needs Improvement",
 "Bad")))</f>
        <v>Almost Achieve</v>
      </c>
      <c r="P900" s="7">
        <f>Table1[[#This Row],[Net Sales Actual]] - Table1[[#This Row],[Net Sales Target]]</f>
        <v>-3570198</v>
      </c>
      <c r="Q900" s="7" t="str">
        <f>IF(Table1[[#This Row],[Profit]] &gt; 0, "Profit", "Loss")</f>
        <v>Loss</v>
      </c>
      <c r="R900" s="9">
        <f>Table1[[#This Row],[Salary Cost]]/Table1[[#This Row],[Net Sales Actual]]</f>
        <v>0.15655739997600507</v>
      </c>
      <c r="S900" s="9" t="str">
        <f>IF(Table1[[#This Row],[Salary Ratio]] &lt; 0.15, "Efficient",
 IF(Table1[[#This Row],[Salary Ratio]] &lt;= 0.25, "Needs Attention",
 "Too High"))</f>
        <v>Needs Attention</v>
      </c>
      <c r="T900" s="9">
        <f>Table1[[#This Row],[Profit (EBIT)]]/Table1[[#This Row],[Net Sales Actual]]</f>
        <v>-4.2789324862817897E-2</v>
      </c>
      <c r="U900" s="7" t="str">
        <f>IF(Table1[[#This Row],[Profit Ratio]] &gt; 0.15, "Healthy",
 IF(Table1[[#This Row],[Profit Ratio]] &gt;= 0.05, "Moderate",
 "Low"))</f>
        <v>Low</v>
      </c>
      <c r="V900" s="7">
        <f ca="1">DATEDIF(Table1[[#This Row],[Store Open Date]], TODAY(), "d")</f>
        <v>648</v>
      </c>
      <c r="W900" s="7">
        <f ca="1">INT(Table1[[#This Row],[Store Age (Days)]] / 30)</f>
        <v>21</v>
      </c>
      <c r="X900" s="7" t="str">
        <f ca="1">IF(Table1[[#This Row],[Store Age (Months)]] &lt; 12, "&lt;12",
 IF(Table1[[#This Row],[Store Age (Months)]] &lt; 24, "12–24",
 "&gt;24"))</f>
        <v>12–24</v>
      </c>
    </row>
    <row r="901" spans="1:24" x14ac:dyDescent="0.2">
      <c r="A901" s="4">
        <v>3</v>
      </c>
      <c r="B901" s="4" t="str">
        <f t="shared" si="14"/>
        <v>March</v>
      </c>
      <c r="C901" s="1" t="s">
        <v>26</v>
      </c>
      <c r="D901" s="1" t="s">
        <v>946</v>
      </c>
      <c r="E901" s="1" t="s">
        <v>467</v>
      </c>
      <c r="F901" s="1" t="s">
        <v>895</v>
      </c>
      <c r="G901" s="1" t="s">
        <v>922</v>
      </c>
      <c r="H901" s="6">
        <v>45213</v>
      </c>
      <c r="I901" s="7">
        <v>150740621</v>
      </c>
      <c r="J901" s="7">
        <v>103290907</v>
      </c>
      <c r="K901" s="7">
        <v>16241863</v>
      </c>
      <c r="L901" s="7">
        <v>8248956</v>
      </c>
      <c r="M901" s="7">
        <f>Table1[[#This Row],[Profit (EBIT)]] * (1 - 11%)</f>
        <v>7341570.8399999999</v>
      </c>
      <c r="N901" s="9">
        <f>Table1[[#This Row],[Net Sales Actual]]/Table1[[#This Row],[Net Sales Target]]*100%</f>
        <v>0.68522277747548888</v>
      </c>
      <c r="O901" s="9" t="str">
        <f>IF(Table1[[#This Row],[% Achievement]]&gt;=100%, "Achieved",
 IF(Table1[[#This Row],[% Achievement]]&gt;=50%, "Almost Achieve",
 IF(Table1[[#This Row],[% Achievement]]&gt;=0, "Needs Improvement",
 "Bad")))</f>
        <v>Almost Achieve</v>
      </c>
      <c r="P901" s="7">
        <f>Table1[[#This Row],[Net Sales Actual]] - Table1[[#This Row],[Net Sales Target]]</f>
        <v>-47449714</v>
      </c>
      <c r="Q901" s="7" t="str">
        <f>IF(Table1[[#This Row],[Profit]] &gt; 0, "Profit", "Loss")</f>
        <v>Profit</v>
      </c>
      <c r="R901" s="9">
        <f>Table1[[#This Row],[Salary Cost]]/Table1[[#This Row],[Net Sales Actual]]</f>
        <v>0.15724388014135648</v>
      </c>
      <c r="S901" s="9" t="str">
        <f>IF(Table1[[#This Row],[Salary Ratio]] &lt; 0.15, "Efficient",
 IF(Table1[[#This Row],[Salary Ratio]] &lt;= 0.25, "Needs Attention",
 "Too High"))</f>
        <v>Needs Attention</v>
      </c>
      <c r="T901" s="9">
        <f>Table1[[#This Row],[Profit (EBIT)]]/Table1[[#This Row],[Net Sales Actual]]</f>
        <v>7.9861395737380839E-2</v>
      </c>
      <c r="U901" s="7" t="str">
        <f>IF(Table1[[#This Row],[Profit Ratio]] &gt; 0.15, "Healthy",
 IF(Table1[[#This Row],[Profit Ratio]] &gt;= 0.05, "Moderate",
 "Low"))</f>
        <v>Moderate</v>
      </c>
      <c r="V901" s="7">
        <f ca="1">DATEDIF(Table1[[#This Row],[Store Open Date]], TODAY(), "d")</f>
        <v>719</v>
      </c>
      <c r="W901" s="7">
        <f ca="1">INT(Table1[[#This Row],[Store Age (Days)]] / 30)</f>
        <v>23</v>
      </c>
      <c r="X901" s="7" t="str">
        <f ca="1">IF(Table1[[#This Row],[Store Age (Months)]] &lt; 12, "&lt;12",
 IF(Table1[[#This Row],[Store Age (Months)]] &lt; 24, "12–24",
 "&gt;24"))</f>
        <v>12–24</v>
      </c>
    </row>
    <row r="902" spans="1:24" x14ac:dyDescent="0.2">
      <c r="A902" s="4">
        <v>3</v>
      </c>
      <c r="B902" s="4" t="str">
        <f t="shared" si="14"/>
        <v>March</v>
      </c>
      <c r="C902" s="1" t="s">
        <v>27</v>
      </c>
      <c r="D902" s="1" t="s">
        <v>947</v>
      </c>
      <c r="E902" s="1" t="s">
        <v>468</v>
      </c>
      <c r="F902" s="1" t="s">
        <v>895</v>
      </c>
      <c r="G902" s="1" t="s">
        <v>922</v>
      </c>
      <c r="H902" s="6">
        <v>45259</v>
      </c>
      <c r="I902" s="7">
        <v>94274539</v>
      </c>
      <c r="J902" s="7">
        <v>116457806</v>
      </c>
      <c r="K902" s="7">
        <v>12841553</v>
      </c>
      <c r="L902" s="7">
        <v>-2819273</v>
      </c>
      <c r="M902" s="7">
        <f>Table1[[#This Row],[Profit (EBIT)]] * (1 - 11%)</f>
        <v>-2509152.9700000002</v>
      </c>
      <c r="N902" s="9">
        <f>Table1[[#This Row],[Net Sales Actual]]/Table1[[#This Row],[Net Sales Target]]*100%</f>
        <v>1.2353049639415368</v>
      </c>
      <c r="O902" s="9" t="str">
        <f>IF(Table1[[#This Row],[% Achievement]]&gt;=100%, "Achieved",
 IF(Table1[[#This Row],[% Achievement]]&gt;=50%, "Almost Achieve",
 IF(Table1[[#This Row],[% Achievement]]&gt;=0, "Needs Improvement",
 "Bad")))</f>
        <v>Achieved</v>
      </c>
      <c r="P902" s="7">
        <f>Table1[[#This Row],[Net Sales Actual]] - Table1[[#This Row],[Net Sales Target]]</f>
        <v>22183267</v>
      </c>
      <c r="Q902" s="7" t="str">
        <f>IF(Table1[[#This Row],[Profit]] &gt; 0, "Profit", "Loss")</f>
        <v>Loss</v>
      </c>
      <c r="R902" s="9">
        <f>Table1[[#This Row],[Salary Cost]]/Table1[[#This Row],[Net Sales Actual]]</f>
        <v>0.11026785958856206</v>
      </c>
      <c r="S902" s="9" t="str">
        <f>IF(Table1[[#This Row],[Salary Ratio]] &lt; 0.15, "Efficient",
 IF(Table1[[#This Row],[Salary Ratio]] &lt;= 0.25, "Needs Attention",
 "Too High"))</f>
        <v>Efficient</v>
      </c>
      <c r="T902" s="9">
        <f>Table1[[#This Row],[Profit (EBIT)]]/Table1[[#This Row],[Net Sales Actual]]</f>
        <v>-2.4208536094179896E-2</v>
      </c>
      <c r="U902" s="7" t="str">
        <f>IF(Table1[[#This Row],[Profit Ratio]] &gt; 0.15, "Healthy",
 IF(Table1[[#This Row],[Profit Ratio]] &gt;= 0.05, "Moderate",
 "Low"))</f>
        <v>Low</v>
      </c>
      <c r="V902" s="7">
        <f ca="1">DATEDIF(Table1[[#This Row],[Store Open Date]], TODAY(), "d")</f>
        <v>673</v>
      </c>
      <c r="W902" s="7">
        <f ca="1">INT(Table1[[#This Row],[Store Age (Days)]] / 30)</f>
        <v>22</v>
      </c>
      <c r="X902" s="7" t="str">
        <f ca="1">IF(Table1[[#This Row],[Store Age (Months)]] &lt; 12, "&lt;12",
 IF(Table1[[#This Row],[Store Age (Months)]] &lt; 24, "12–24",
 "&gt;24"))</f>
        <v>12–24</v>
      </c>
    </row>
    <row r="903" spans="1:24" x14ac:dyDescent="0.2">
      <c r="A903" s="4">
        <v>3</v>
      </c>
      <c r="B903" s="4" t="str">
        <f t="shared" si="14"/>
        <v>March</v>
      </c>
      <c r="C903" s="1" t="s">
        <v>28</v>
      </c>
      <c r="D903" s="1" t="s">
        <v>948</v>
      </c>
      <c r="E903" s="1" t="s">
        <v>469</v>
      </c>
      <c r="F903" s="1" t="s">
        <v>895</v>
      </c>
      <c r="G903" s="1" t="s">
        <v>922</v>
      </c>
      <c r="H903" s="6">
        <v>45311</v>
      </c>
      <c r="I903" s="7">
        <v>135269641</v>
      </c>
      <c r="J903" s="7">
        <v>129894869</v>
      </c>
      <c r="K903" s="7">
        <v>19799750</v>
      </c>
      <c r="L903" s="7">
        <v>-12900556</v>
      </c>
      <c r="M903" s="7">
        <f>Table1[[#This Row],[Profit (EBIT)]] * (1 - 11%)</f>
        <v>-11481494.84</v>
      </c>
      <c r="N903" s="9">
        <f>Table1[[#This Row],[Net Sales Actual]]/Table1[[#This Row],[Net Sales Target]]*100%</f>
        <v>0.96026623593981442</v>
      </c>
      <c r="O903" s="9" t="str">
        <f>IF(Table1[[#This Row],[% Achievement]]&gt;=100%, "Achieved",
 IF(Table1[[#This Row],[% Achievement]]&gt;=50%, "Almost Achieve",
 IF(Table1[[#This Row],[% Achievement]]&gt;=0, "Needs Improvement",
 "Bad")))</f>
        <v>Almost Achieve</v>
      </c>
      <c r="P903" s="7">
        <f>Table1[[#This Row],[Net Sales Actual]] - Table1[[#This Row],[Net Sales Target]]</f>
        <v>-5374772</v>
      </c>
      <c r="Q903" s="7" t="str">
        <f>IF(Table1[[#This Row],[Profit]] &gt; 0, "Profit", "Loss")</f>
        <v>Loss</v>
      </c>
      <c r="R903" s="9">
        <f>Table1[[#This Row],[Salary Cost]]/Table1[[#This Row],[Net Sales Actual]]</f>
        <v>0.15242903859428042</v>
      </c>
      <c r="S903" s="9" t="str">
        <f>IF(Table1[[#This Row],[Salary Ratio]] &lt; 0.15, "Efficient",
 IF(Table1[[#This Row],[Salary Ratio]] &lt;= 0.25, "Needs Attention",
 "Too High"))</f>
        <v>Needs Attention</v>
      </c>
      <c r="T903" s="9">
        <f>Table1[[#This Row],[Profit (EBIT)]]/Table1[[#This Row],[Net Sales Actual]]</f>
        <v>-9.9315362487489789E-2</v>
      </c>
      <c r="U903" s="7" t="str">
        <f>IF(Table1[[#This Row],[Profit Ratio]] &gt; 0.15, "Healthy",
 IF(Table1[[#This Row],[Profit Ratio]] &gt;= 0.05, "Moderate",
 "Low"))</f>
        <v>Low</v>
      </c>
      <c r="V903" s="7">
        <f ca="1">DATEDIF(Table1[[#This Row],[Store Open Date]], TODAY(), "d")</f>
        <v>621</v>
      </c>
      <c r="W903" s="7">
        <f ca="1">INT(Table1[[#This Row],[Store Age (Days)]] / 30)</f>
        <v>20</v>
      </c>
      <c r="X903" s="7" t="str">
        <f ca="1">IF(Table1[[#This Row],[Store Age (Months)]] &lt; 12, "&lt;12",
 IF(Table1[[#This Row],[Store Age (Months)]] &lt; 24, "12–24",
 "&gt;24"))</f>
        <v>12–24</v>
      </c>
    </row>
    <row r="904" spans="1:24" x14ac:dyDescent="0.2">
      <c r="A904" s="4">
        <v>3</v>
      </c>
      <c r="B904" s="4" t="str">
        <f t="shared" si="14"/>
        <v>March</v>
      </c>
      <c r="C904" s="1" t="s">
        <v>29</v>
      </c>
      <c r="D904" s="1" t="s">
        <v>949</v>
      </c>
      <c r="E904" s="1" t="s">
        <v>470</v>
      </c>
      <c r="F904" s="1" t="s">
        <v>895</v>
      </c>
      <c r="G904" s="1" t="s">
        <v>922</v>
      </c>
      <c r="H904" s="6">
        <v>45185</v>
      </c>
      <c r="I904" s="7">
        <v>190987013</v>
      </c>
      <c r="J904" s="7">
        <v>196637137</v>
      </c>
      <c r="K904" s="7">
        <v>29910444</v>
      </c>
      <c r="L904" s="7">
        <v>-11538732</v>
      </c>
      <c r="M904" s="7">
        <f>Table1[[#This Row],[Profit (EBIT)]] * (1 - 11%)</f>
        <v>-10269471.48</v>
      </c>
      <c r="N904" s="9">
        <f>Table1[[#This Row],[Net Sales Actual]]/Table1[[#This Row],[Net Sales Target]]*100%</f>
        <v>1.0295838125914876</v>
      </c>
      <c r="O904" s="9" t="str">
        <f>IF(Table1[[#This Row],[% Achievement]]&gt;=100%, "Achieved",
 IF(Table1[[#This Row],[% Achievement]]&gt;=50%, "Almost Achieve",
 IF(Table1[[#This Row],[% Achievement]]&gt;=0, "Needs Improvement",
 "Bad")))</f>
        <v>Achieved</v>
      </c>
      <c r="P904" s="7">
        <f>Table1[[#This Row],[Net Sales Actual]] - Table1[[#This Row],[Net Sales Target]]</f>
        <v>5650124</v>
      </c>
      <c r="Q904" s="7" t="str">
        <f>IF(Table1[[#This Row],[Profit]] &gt; 0, "Profit", "Loss")</f>
        <v>Loss</v>
      </c>
      <c r="R904" s="9">
        <f>Table1[[#This Row],[Salary Cost]]/Table1[[#This Row],[Net Sales Actual]]</f>
        <v>0.15210984281163531</v>
      </c>
      <c r="S904" s="9" t="str">
        <f>IF(Table1[[#This Row],[Salary Ratio]] &lt; 0.15, "Efficient",
 IF(Table1[[#This Row],[Salary Ratio]] &lt;= 0.25, "Needs Attention",
 "Too High"))</f>
        <v>Needs Attention</v>
      </c>
      <c r="T904" s="9">
        <f>Table1[[#This Row],[Profit (EBIT)]]/Table1[[#This Row],[Net Sales Actual]]</f>
        <v>-5.8680329545278111E-2</v>
      </c>
      <c r="U904" s="7" t="str">
        <f>IF(Table1[[#This Row],[Profit Ratio]] &gt; 0.15, "Healthy",
 IF(Table1[[#This Row],[Profit Ratio]] &gt;= 0.05, "Moderate",
 "Low"))</f>
        <v>Low</v>
      </c>
      <c r="V904" s="7">
        <f ca="1">DATEDIF(Table1[[#This Row],[Store Open Date]], TODAY(), "d")</f>
        <v>747</v>
      </c>
      <c r="W904" s="7">
        <f ca="1">INT(Table1[[#This Row],[Store Age (Days)]] / 30)</f>
        <v>24</v>
      </c>
      <c r="X904" s="7" t="str">
        <f ca="1">IF(Table1[[#This Row],[Store Age (Months)]] &lt; 12, "&lt;12",
 IF(Table1[[#This Row],[Store Age (Months)]] &lt; 24, "12–24",
 "&gt;24"))</f>
        <v>&gt;24</v>
      </c>
    </row>
    <row r="905" spans="1:24" x14ac:dyDescent="0.2">
      <c r="A905" s="4">
        <v>3</v>
      </c>
      <c r="B905" s="4" t="str">
        <f t="shared" si="14"/>
        <v>March</v>
      </c>
      <c r="C905" s="1" t="s">
        <v>30</v>
      </c>
      <c r="D905" s="1" t="s">
        <v>950</v>
      </c>
      <c r="E905" s="1" t="s">
        <v>471</v>
      </c>
      <c r="F905" s="1" t="s">
        <v>895</v>
      </c>
      <c r="G905" s="1" t="s">
        <v>922</v>
      </c>
      <c r="H905" s="6">
        <v>45334</v>
      </c>
      <c r="I905" s="7">
        <v>153884761</v>
      </c>
      <c r="J905" s="7">
        <v>188812282</v>
      </c>
      <c r="K905" s="7">
        <v>26294940</v>
      </c>
      <c r="L905" s="7">
        <v>26611685</v>
      </c>
      <c r="M905" s="7">
        <f>Table1[[#This Row],[Profit (EBIT)]] * (1 - 11%)</f>
        <v>23684399.649999999</v>
      </c>
      <c r="N905" s="9">
        <f>Table1[[#This Row],[Net Sales Actual]]/Table1[[#This Row],[Net Sales Target]]*100%</f>
        <v>1.2269719286888974</v>
      </c>
      <c r="O905" s="9" t="str">
        <f>IF(Table1[[#This Row],[% Achievement]]&gt;=100%, "Achieved",
 IF(Table1[[#This Row],[% Achievement]]&gt;=50%, "Almost Achieve",
 IF(Table1[[#This Row],[% Achievement]]&gt;=0, "Needs Improvement",
 "Bad")))</f>
        <v>Achieved</v>
      </c>
      <c r="P905" s="7">
        <f>Table1[[#This Row],[Net Sales Actual]] - Table1[[#This Row],[Net Sales Target]]</f>
        <v>34927521</v>
      </c>
      <c r="Q905" s="7" t="str">
        <f>IF(Table1[[#This Row],[Profit]] &gt; 0, "Profit", "Loss")</f>
        <v>Profit</v>
      </c>
      <c r="R905" s="9">
        <f>Table1[[#This Row],[Salary Cost]]/Table1[[#This Row],[Net Sales Actual]]</f>
        <v>0.13926498700969039</v>
      </c>
      <c r="S905" s="9" t="str">
        <f>IF(Table1[[#This Row],[Salary Ratio]] &lt; 0.15, "Efficient",
 IF(Table1[[#This Row],[Salary Ratio]] &lt;= 0.25, "Needs Attention",
 "Too High"))</f>
        <v>Efficient</v>
      </c>
      <c r="T905" s="9">
        <f>Table1[[#This Row],[Profit (EBIT)]]/Table1[[#This Row],[Net Sales Actual]]</f>
        <v>0.14094255266720415</v>
      </c>
      <c r="U905" s="7" t="str">
        <f>IF(Table1[[#This Row],[Profit Ratio]] &gt; 0.15, "Healthy",
 IF(Table1[[#This Row],[Profit Ratio]] &gt;= 0.05, "Moderate",
 "Low"))</f>
        <v>Moderate</v>
      </c>
      <c r="V905" s="7">
        <f ca="1">DATEDIF(Table1[[#This Row],[Store Open Date]], TODAY(), "d")</f>
        <v>598</v>
      </c>
      <c r="W905" s="7">
        <f ca="1">INT(Table1[[#This Row],[Store Age (Days)]] / 30)</f>
        <v>19</v>
      </c>
      <c r="X905" s="7" t="str">
        <f ca="1">IF(Table1[[#This Row],[Store Age (Months)]] &lt; 12, "&lt;12",
 IF(Table1[[#This Row],[Store Age (Months)]] &lt; 24, "12–24",
 "&gt;24"))</f>
        <v>12–24</v>
      </c>
    </row>
    <row r="906" spans="1:24" x14ac:dyDescent="0.2">
      <c r="A906" s="4">
        <v>3</v>
      </c>
      <c r="B906" s="4" t="str">
        <f t="shared" si="14"/>
        <v>March</v>
      </c>
      <c r="C906" s="1" t="s">
        <v>31</v>
      </c>
      <c r="D906" s="1" t="s">
        <v>951</v>
      </c>
      <c r="E906" s="1" t="s">
        <v>472</v>
      </c>
      <c r="F906" s="1" t="s">
        <v>895</v>
      </c>
      <c r="G906" s="1" t="s">
        <v>922</v>
      </c>
      <c r="H906" s="6">
        <v>45394</v>
      </c>
      <c r="I906" s="7">
        <v>75267971</v>
      </c>
      <c r="J906" s="7">
        <v>50959432</v>
      </c>
      <c r="K906" s="7">
        <v>5515095</v>
      </c>
      <c r="L906" s="7">
        <v>5284324</v>
      </c>
      <c r="M906" s="7">
        <f>Table1[[#This Row],[Profit (EBIT)]] * (1 - 11%)</f>
        <v>4703048.3600000003</v>
      </c>
      <c r="N906" s="9">
        <f>Table1[[#This Row],[Net Sales Actual]]/Table1[[#This Row],[Net Sales Target]]*100%</f>
        <v>0.67704006528885974</v>
      </c>
      <c r="O906" s="9" t="str">
        <f>IF(Table1[[#This Row],[% Achievement]]&gt;=100%, "Achieved",
 IF(Table1[[#This Row],[% Achievement]]&gt;=50%, "Almost Achieve",
 IF(Table1[[#This Row],[% Achievement]]&gt;=0, "Needs Improvement",
 "Bad")))</f>
        <v>Almost Achieve</v>
      </c>
      <c r="P906" s="7">
        <f>Table1[[#This Row],[Net Sales Actual]] - Table1[[#This Row],[Net Sales Target]]</f>
        <v>-24308539</v>
      </c>
      <c r="Q906" s="7" t="str">
        <f>IF(Table1[[#This Row],[Profit]] &gt; 0, "Profit", "Loss")</f>
        <v>Profit</v>
      </c>
      <c r="R906" s="9">
        <f>Table1[[#This Row],[Salary Cost]]/Table1[[#This Row],[Net Sales Actual]]</f>
        <v>0.10822520549287128</v>
      </c>
      <c r="S906" s="9" t="str">
        <f>IF(Table1[[#This Row],[Salary Ratio]] &lt; 0.15, "Efficient",
 IF(Table1[[#This Row],[Salary Ratio]] &lt;= 0.25, "Needs Attention",
 "Too High"))</f>
        <v>Efficient</v>
      </c>
      <c r="T906" s="9">
        <f>Table1[[#This Row],[Profit (EBIT)]]/Table1[[#This Row],[Net Sales Actual]]</f>
        <v>0.10369668170555747</v>
      </c>
      <c r="U906" s="7" t="str">
        <f>IF(Table1[[#This Row],[Profit Ratio]] &gt; 0.15, "Healthy",
 IF(Table1[[#This Row],[Profit Ratio]] &gt;= 0.05, "Moderate",
 "Low"))</f>
        <v>Moderate</v>
      </c>
      <c r="V906" s="7">
        <f ca="1">DATEDIF(Table1[[#This Row],[Store Open Date]], TODAY(), "d")</f>
        <v>538</v>
      </c>
      <c r="W906" s="7">
        <f ca="1">INT(Table1[[#This Row],[Store Age (Days)]] / 30)</f>
        <v>17</v>
      </c>
      <c r="X906" s="7" t="str">
        <f ca="1">IF(Table1[[#This Row],[Store Age (Months)]] &lt; 12, "&lt;12",
 IF(Table1[[#This Row],[Store Age (Months)]] &lt; 24, "12–24",
 "&gt;24"))</f>
        <v>12–24</v>
      </c>
    </row>
    <row r="907" spans="1:24" x14ac:dyDescent="0.2">
      <c r="A907" s="4">
        <v>3</v>
      </c>
      <c r="B907" s="4" t="str">
        <f t="shared" si="14"/>
        <v>March</v>
      </c>
      <c r="C907" s="1" t="s">
        <v>32</v>
      </c>
      <c r="D907" s="1" t="s">
        <v>952</v>
      </c>
      <c r="E907" s="1" t="s">
        <v>473</v>
      </c>
      <c r="F907" s="1" t="s">
        <v>895</v>
      </c>
      <c r="G907" s="1" t="s">
        <v>922</v>
      </c>
      <c r="H907" s="6">
        <v>45243</v>
      </c>
      <c r="I907" s="7">
        <v>73033659</v>
      </c>
      <c r="J907" s="7">
        <v>70435686</v>
      </c>
      <c r="K907" s="7">
        <v>8524139</v>
      </c>
      <c r="L907" s="7">
        <v>-3930506</v>
      </c>
      <c r="M907" s="7">
        <f>Table1[[#This Row],[Profit (EBIT)]] * (1 - 11%)</f>
        <v>-3498150.34</v>
      </c>
      <c r="N907" s="9">
        <f>Table1[[#This Row],[Net Sales Actual]]/Table1[[#This Row],[Net Sales Target]]*100%</f>
        <v>0.96442773050710773</v>
      </c>
      <c r="O907" s="9" t="str">
        <f>IF(Table1[[#This Row],[% Achievement]]&gt;=100%, "Achieved",
 IF(Table1[[#This Row],[% Achievement]]&gt;=50%, "Almost Achieve",
 IF(Table1[[#This Row],[% Achievement]]&gt;=0, "Needs Improvement",
 "Bad")))</f>
        <v>Almost Achieve</v>
      </c>
      <c r="P907" s="7">
        <f>Table1[[#This Row],[Net Sales Actual]] - Table1[[#This Row],[Net Sales Target]]</f>
        <v>-2597973</v>
      </c>
      <c r="Q907" s="7" t="str">
        <f>IF(Table1[[#This Row],[Profit]] &gt; 0, "Profit", "Loss")</f>
        <v>Loss</v>
      </c>
      <c r="R907" s="9">
        <f>Table1[[#This Row],[Salary Cost]]/Table1[[#This Row],[Net Sales Actual]]</f>
        <v>0.12102017434741816</v>
      </c>
      <c r="S907" s="9" t="str">
        <f>IF(Table1[[#This Row],[Salary Ratio]] &lt; 0.15, "Efficient",
 IF(Table1[[#This Row],[Salary Ratio]] &lt;= 0.25, "Needs Attention",
 "Too High"))</f>
        <v>Efficient</v>
      </c>
      <c r="T907" s="9">
        <f>Table1[[#This Row],[Profit (EBIT)]]/Table1[[#This Row],[Net Sales Actual]]</f>
        <v>-5.5802764524789321E-2</v>
      </c>
      <c r="U907" s="7" t="str">
        <f>IF(Table1[[#This Row],[Profit Ratio]] &gt; 0.15, "Healthy",
 IF(Table1[[#This Row],[Profit Ratio]] &gt;= 0.05, "Moderate",
 "Low"))</f>
        <v>Low</v>
      </c>
      <c r="V907" s="7">
        <f ca="1">DATEDIF(Table1[[#This Row],[Store Open Date]], TODAY(), "d")</f>
        <v>689</v>
      </c>
      <c r="W907" s="7">
        <f ca="1">INT(Table1[[#This Row],[Store Age (Days)]] / 30)</f>
        <v>22</v>
      </c>
      <c r="X907" s="7" t="str">
        <f ca="1">IF(Table1[[#This Row],[Store Age (Months)]] &lt; 12, "&lt;12",
 IF(Table1[[#This Row],[Store Age (Months)]] &lt; 24, "12–24",
 "&gt;24"))</f>
        <v>12–24</v>
      </c>
    </row>
    <row r="908" spans="1:24" x14ac:dyDescent="0.2">
      <c r="A908" s="4">
        <v>3</v>
      </c>
      <c r="B908" s="4" t="str">
        <f t="shared" si="14"/>
        <v>March</v>
      </c>
      <c r="C908" s="1" t="s">
        <v>33</v>
      </c>
      <c r="D908" s="1" t="s">
        <v>953</v>
      </c>
      <c r="E908" s="1" t="s">
        <v>474</v>
      </c>
      <c r="F908" s="1" t="s">
        <v>895</v>
      </c>
      <c r="G908" s="1" t="s">
        <v>922</v>
      </c>
      <c r="H908" s="6">
        <v>45392</v>
      </c>
      <c r="I908" s="7">
        <v>116695492</v>
      </c>
      <c r="J908" s="7">
        <v>110907549</v>
      </c>
      <c r="K908" s="7">
        <v>10974376</v>
      </c>
      <c r="L908" s="7">
        <v>12631647</v>
      </c>
      <c r="M908" s="7">
        <f>Table1[[#This Row],[Profit (EBIT)]] * (1 - 11%)</f>
        <v>11242165.83</v>
      </c>
      <c r="N908" s="9">
        <f>Table1[[#This Row],[Net Sales Actual]]/Table1[[#This Row],[Net Sales Target]]*100%</f>
        <v>0.9504013145597775</v>
      </c>
      <c r="O908" s="9" t="str">
        <f>IF(Table1[[#This Row],[% Achievement]]&gt;=100%, "Achieved",
 IF(Table1[[#This Row],[% Achievement]]&gt;=50%, "Almost Achieve",
 IF(Table1[[#This Row],[% Achievement]]&gt;=0, "Needs Improvement",
 "Bad")))</f>
        <v>Almost Achieve</v>
      </c>
      <c r="P908" s="7">
        <f>Table1[[#This Row],[Net Sales Actual]] - Table1[[#This Row],[Net Sales Target]]</f>
        <v>-5787943</v>
      </c>
      <c r="Q908" s="7" t="str">
        <f>IF(Table1[[#This Row],[Profit]] &gt; 0, "Profit", "Loss")</f>
        <v>Profit</v>
      </c>
      <c r="R908" s="9">
        <f>Table1[[#This Row],[Salary Cost]]/Table1[[#This Row],[Net Sales Actual]]</f>
        <v>9.8950667460877703E-2</v>
      </c>
      <c r="S908" s="9" t="str">
        <f>IF(Table1[[#This Row],[Salary Ratio]] &lt; 0.15, "Efficient",
 IF(Table1[[#This Row],[Salary Ratio]] &lt;= 0.25, "Needs Attention",
 "Too High"))</f>
        <v>Efficient</v>
      </c>
      <c r="T908" s="9">
        <f>Table1[[#This Row],[Profit (EBIT)]]/Table1[[#This Row],[Net Sales Actual]]</f>
        <v>0.11389348257980167</v>
      </c>
      <c r="U908" s="7" t="str">
        <f>IF(Table1[[#This Row],[Profit Ratio]] &gt; 0.15, "Healthy",
 IF(Table1[[#This Row],[Profit Ratio]] &gt;= 0.05, "Moderate",
 "Low"))</f>
        <v>Moderate</v>
      </c>
      <c r="V908" s="7">
        <f ca="1">DATEDIF(Table1[[#This Row],[Store Open Date]], TODAY(), "d")</f>
        <v>540</v>
      </c>
      <c r="W908" s="7">
        <f ca="1">INT(Table1[[#This Row],[Store Age (Days)]] / 30)</f>
        <v>18</v>
      </c>
      <c r="X908" s="7" t="str">
        <f ca="1">IF(Table1[[#This Row],[Store Age (Months)]] &lt; 12, "&lt;12",
 IF(Table1[[#This Row],[Store Age (Months)]] &lt; 24, "12–24",
 "&gt;24"))</f>
        <v>12–24</v>
      </c>
    </row>
    <row r="909" spans="1:24" x14ac:dyDescent="0.2">
      <c r="A909" s="4">
        <v>3</v>
      </c>
      <c r="B909" s="4" t="str">
        <f t="shared" si="14"/>
        <v>March</v>
      </c>
      <c r="C909" s="1" t="s">
        <v>34</v>
      </c>
      <c r="D909" s="1" t="s">
        <v>954</v>
      </c>
      <c r="E909" s="1" t="s">
        <v>475</v>
      </c>
      <c r="F909" s="1" t="s">
        <v>895</v>
      </c>
      <c r="G909" s="1" t="s">
        <v>922</v>
      </c>
      <c r="H909" s="6">
        <v>45455</v>
      </c>
      <c r="I909" s="7">
        <v>70444031</v>
      </c>
      <c r="J909" s="7">
        <v>80073399</v>
      </c>
      <c r="K909" s="7">
        <v>9668693</v>
      </c>
      <c r="L909" s="7">
        <v>1370119</v>
      </c>
      <c r="M909" s="7">
        <f>Table1[[#This Row],[Profit (EBIT)]] * (1 - 11%)</f>
        <v>1219405.9099999999</v>
      </c>
      <c r="N909" s="9">
        <f>Table1[[#This Row],[Net Sales Actual]]/Table1[[#This Row],[Net Sales Target]]*100%</f>
        <v>1.1366953006990757</v>
      </c>
      <c r="O909" s="9" t="str">
        <f>IF(Table1[[#This Row],[% Achievement]]&gt;=100%, "Achieved",
 IF(Table1[[#This Row],[% Achievement]]&gt;=50%, "Almost Achieve",
 IF(Table1[[#This Row],[% Achievement]]&gt;=0, "Needs Improvement",
 "Bad")))</f>
        <v>Achieved</v>
      </c>
      <c r="P909" s="7">
        <f>Table1[[#This Row],[Net Sales Actual]] - Table1[[#This Row],[Net Sales Target]]</f>
        <v>9629368</v>
      </c>
      <c r="Q909" s="7" t="str">
        <f>IF(Table1[[#This Row],[Profit]] &gt; 0, "Profit", "Loss")</f>
        <v>Profit</v>
      </c>
      <c r="R909" s="9">
        <f>Table1[[#This Row],[Salary Cost]]/Table1[[#This Row],[Net Sales Actual]]</f>
        <v>0.12074787783143813</v>
      </c>
      <c r="S909" s="9" t="str">
        <f>IF(Table1[[#This Row],[Salary Ratio]] &lt; 0.15, "Efficient",
 IF(Table1[[#This Row],[Salary Ratio]] &lt;= 0.25, "Needs Attention",
 "Too High"))</f>
        <v>Efficient</v>
      </c>
      <c r="T909" s="9">
        <f>Table1[[#This Row],[Profit (EBIT)]]/Table1[[#This Row],[Net Sales Actual]]</f>
        <v>1.7110788565376126E-2</v>
      </c>
      <c r="U909" s="7" t="str">
        <f>IF(Table1[[#This Row],[Profit Ratio]] &gt; 0.15, "Healthy",
 IF(Table1[[#This Row],[Profit Ratio]] &gt;= 0.05, "Moderate",
 "Low"))</f>
        <v>Low</v>
      </c>
      <c r="V909" s="7">
        <f ca="1">DATEDIF(Table1[[#This Row],[Store Open Date]], TODAY(), "d")</f>
        <v>477</v>
      </c>
      <c r="W909" s="7">
        <f ca="1">INT(Table1[[#This Row],[Store Age (Days)]] / 30)</f>
        <v>15</v>
      </c>
      <c r="X909" s="7" t="str">
        <f ca="1">IF(Table1[[#This Row],[Store Age (Months)]] &lt; 12, "&lt;12",
 IF(Table1[[#This Row],[Store Age (Months)]] &lt; 24, "12–24",
 "&gt;24"))</f>
        <v>12–24</v>
      </c>
    </row>
    <row r="910" spans="1:24" x14ac:dyDescent="0.2">
      <c r="A910" s="4">
        <v>3</v>
      </c>
      <c r="B910" s="4" t="str">
        <f t="shared" si="14"/>
        <v>March</v>
      </c>
      <c r="C910" s="1" t="s">
        <v>35</v>
      </c>
      <c r="D910" s="1" t="s">
        <v>955</v>
      </c>
      <c r="E910" s="1" t="s">
        <v>476</v>
      </c>
      <c r="F910" s="1" t="s">
        <v>895</v>
      </c>
      <c r="G910" s="1" t="s">
        <v>922</v>
      </c>
      <c r="H910" s="6">
        <v>45334</v>
      </c>
      <c r="I910" s="7">
        <v>77214361</v>
      </c>
      <c r="J910" s="7">
        <v>72335172</v>
      </c>
      <c r="K910" s="7">
        <v>6812224</v>
      </c>
      <c r="L910" s="7">
        <v>970009</v>
      </c>
      <c r="M910" s="7">
        <f>Table1[[#This Row],[Profit (EBIT)]] * (1 - 11%)</f>
        <v>863308.01</v>
      </c>
      <c r="N910" s="9">
        <f>Table1[[#This Row],[Net Sales Actual]]/Table1[[#This Row],[Net Sales Target]]*100%</f>
        <v>0.93680982479412089</v>
      </c>
      <c r="O910" s="9" t="str">
        <f>IF(Table1[[#This Row],[% Achievement]]&gt;=100%, "Achieved",
 IF(Table1[[#This Row],[% Achievement]]&gt;=50%, "Almost Achieve",
 IF(Table1[[#This Row],[% Achievement]]&gt;=0, "Needs Improvement",
 "Bad")))</f>
        <v>Almost Achieve</v>
      </c>
      <c r="P910" s="7">
        <f>Table1[[#This Row],[Net Sales Actual]] - Table1[[#This Row],[Net Sales Target]]</f>
        <v>-4879189</v>
      </c>
      <c r="Q910" s="7" t="str">
        <f>IF(Table1[[#This Row],[Profit]] &gt; 0, "Profit", "Loss")</f>
        <v>Profit</v>
      </c>
      <c r="R910" s="9">
        <f>Table1[[#This Row],[Salary Cost]]/Table1[[#This Row],[Net Sales Actual]]</f>
        <v>9.4175818093029481E-2</v>
      </c>
      <c r="S910" s="9" t="str">
        <f>IF(Table1[[#This Row],[Salary Ratio]] &lt; 0.15, "Efficient",
 IF(Table1[[#This Row],[Salary Ratio]] &lt;= 0.25, "Needs Attention",
 "Too High"))</f>
        <v>Efficient</v>
      </c>
      <c r="T910" s="9">
        <f>Table1[[#This Row],[Profit (EBIT)]]/Table1[[#This Row],[Net Sales Actual]]</f>
        <v>1.3409921801250434E-2</v>
      </c>
      <c r="U910" s="7" t="str">
        <f>IF(Table1[[#This Row],[Profit Ratio]] &gt; 0.15, "Healthy",
 IF(Table1[[#This Row],[Profit Ratio]] &gt;= 0.05, "Moderate",
 "Low"))</f>
        <v>Low</v>
      </c>
      <c r="V910" s="7">
        <f ca="1">DATEDIF(Table1[[#This Row],[Store Open Date]], TODAY(), "d")</f>
        <v>598</v>
      </c>
      <c r="W910" s="7">
        <f ca="1">INT(Table1[[#This Row],[Store Age (Days)]] / 30)</f>
        <v>19</v>
      </c>
      <c r="X910" s="7" t="str">
        <f ca="1">IF(Table1[[#This Row],[Store Age (Months)]] &lt; 12, "&lt;12",
 IF(Table1[[#This Row],[Store Age (Months)]] &lt; 24, "12–24",
 "&gt;24"))</f>
        <v>12–24</v>
      </c>
    </row>
    <row r="911" spans="1:24" x14ac:dyDescent="0.2">
      <c r="A911" s="4">
        <v>3</v>
      </c>
      <c r="B911" s="4" t="str">
        <f t="shared" si="14"/>
        <v>March</v>
      </c>
      <c r="C911" s="1" t="s">
        <v>36</v>
      </c>
      <c r="D911" s="1" t="s">
        <v>956</v>
      </c>
      <c r="E911" s="1" t="s">
        <v>477</v>
      </c>
      <c r="F911" s="1" t="s">
        <v>896</v>
      </c>
      <c r="G911" s="1" t="s">
        <v>923</v>
      </c>
      <c r="H911" s="6">
        <v>44897</v>
      </c>
      <c r="I911" s="7">
        <v>105518747</v>
      </c>
      <c r="J911" s="7">
        <v>123447045</v>
      </c>
      <c r="K911" s="7">
        <v>15589702</v>
      </c>
      <c r="L911" s="7">
        <v>7980241</v>
      </c>
      <c r="M911" s="7">
        <f>Table1[[#This Row],[Profit (EBIT)]] * (1 - 11%)</f>
        <v>7102414.4900000002</v>
      </c>
      <c r="N911" s="9">
        <f>Table1[[#This Row],[Net Sales Actual]]/Table1[[#This Row],[Net Sales Target]]*100%</f>
        <v>1.1699062821509811</v>
      </c>
      <c r="O911" s="9" t="str">
        <f>IF(Table1[[#This Row],[% Achievement]]&gt;=100%, "Achieved",
 IF(Table1[[#This Row],[% Achievement]]&gt;=50%, "Almost Achieve",
 IF(Table1[[#This Row],[% Achievement]]&gt;=0, "Needs Improvement",
 "Bad")))</f>
        <v>Achieved</v>
      </c>
      <c r="P911" s="7">
        <f>Table1[[#This Row],[Net Sales Actual]] - Table1[[#This Row],[Net Sales Target]]</f>
        <v>17928298</v>
      </c>
      <c r="Q911" s="7" t="str">
        <f>IF(Table1[[#This Row],[Profit]] &gt; 0, "Profit", "Loss")</f>
        <v>Profit</v>
      </c>
      <c r="R911" s="9">
        <f>Table1[[#This Row],[Salary Cost]]/Table1[[#This Row],[Net Sales Actual]]</f>
        <v>0.1262865546923379</v>
      </c>
      <c r="S911" s="9" t="str">
        <f>IF(Table1[[#This Row],[Salary Ratio]] &lt; 0.15, "Efficient",
 IF(Table1[[#This Row],[Salary Ratio]] &lt;= 0.25, "Needs Attention",
 "Too High"))</f>
        <v>Efficient</v>
      </c>
      <c r="T911" s="9">
        <f>Table1[[#This Row],[Profit (EBIT)]]/Table1[[#This Row],[Net Sales Actual]]</f>
        <v>6.4645054889730255E-2</v>
      </c>
      <c r="U911" s="7" t="str">
        <f>IF(Table1[[#This Row],[Profit Ratio]] &gt; 0.15, "Healthy",
 IF(Table1[[#This Row],[Profit Ratio]] &gt;= 0.05, "Moderate",
 "Low"))</f>
        <v>Moderate</v>
      </c>
      <c r="V911" s="7">
        <f ca="1">DATEDIF(Table1[[#This Row],[Store Open Date]], TODAY(), "d")</f>
        <v>1035</v>
      </c>
      <c r="W911" s="7">
        <f ca="1">INT(Table1[[#This Row],[Store Age (Days)]] / 30)</f>
        <v>34</v>
      </c>
      <c r="X911" s="7" t="str">
        <f ca="1">IF(Table1[[#This Row],[Store Age (Months)]] &lt; 12, "&lt;12",
 IF(Table1[[#This Row],[Store Age (Months)]] &lt; 24, "12–24",
 "&gt;24"))</f>
        <v>&gt;24</v>
      </c>
    </row>
    <row r="912" spans="1:24" x14ac:dyDescent="0.2">
      <c r="A912" s="4">
        <v>3</v>
      </c>
      <c r="B912" s="4" t="str">
        <f t="shared" si="14"/>
        <v>March</v>
      </c>
      <c r="C912" s="1" t="s">
        <v>37</v>
      </c>
      <c r="D912" s="1" t="s">
        <v>957</v>
      </c>
      <c r="E912" s="1" t="s">
        <v>478</v>
      </c>
      <c r="F912" s="1" t="s">
        <v>896</v>
      </c>
      <c r="G912" s="1" t="s">
        <v>923</v>
      </c>
      <c r="H912" s="6">
        <v>44988</v>
      </c>
      <c r="I912" s="7">
        <v>110665553</v>
      </c>
      <c r="J912" s="7">
        <v>98782907</v>
      </c>
      <c r="K912" s="7">
        <v>12768121</v>
      </c>
      <c r="L912" s="7">
        <v>11063392</v>
      </c>
      <c r="M912" s="7">
        <f>Table1[[#This Row],[Profit (EBIT)]] * (1 - 11%)</f>
        <v>9846418.8800000008</v>
      </c>
      <c r="N912" s="9">
        <f>Table1[[#This Row],[Net Sales Actual]]/Table1[[#This Row],[Net Sales Target]]*100%</f>
        <v>0.89262561223545323</v>
      </c>
      <c r="O912" s="9" t="str">
        <f>IF(Table1[[#This Row],[% Achievement]]&gt;=100%, "Achieved",
 IF(Table1[[#This Row],[% Achievement]]&gt;=50%, "Almost Achieve",
 IF(Table1[[#This Row],[% Achievement]]&gt;=0, "Needs Improvement",
 "Bad")))</f>
        <v>Almost Achieve</v>
      </c>
      <c r="P912" s="7">
        <f>Table1[[#This Row],[Net Sales Actual]] - Table1[[#This Row],[Net Sales Target]]</f>
        <v>-11882646</v>
      </c>
      <c r="Q912" s="7" t="str">
        <f>IF(Table1[[#This Row],[Profit]] &gt; 0, "Profit", "Loss")</f>
        <v>Profit</v>
      </c>
      <c r="R912" s="9">
        <f>Table1[[#This Row],[Salary Cost]]/Table1[[#This Row],[Net Sales Actual]]</f>
        <v>0.12925435571560978</v>
      </c>
      <c r="S912" s="9" t="str">
        <f>IF(Table1[[#This Row],[Salary Ratio]] &lt; 0.15, "Efficient",
 IF(Table1[[#This Row],[Salary Ratio]] &lt;= 0.25, "Needs Attention",
 "Too High"))</f>
        <v>Efficient</v>
      </c>
      <c r="T912" s="9">
        <f>Table1[[#This Row],[Profit (EBIT)]]/Table1[[#This Row],[Net Sales Actual]]</f>
        <v>0.11199702798784814</v>
      </c>
      <c r="U912" s="7" t="str">
        <f>IF(Table1[[#This Row],[Profit Ratio]] &gt; 0.15, "Healthy",
 IF(Table1[[#This Row],[Profit Ratio]] &gt;= 0.05, "Moderate",
 "Low"))</f>
        <v>Moderate</v>
      </c>
      <c r="V912" s="7">
        <f ca="1">DATEDIF(Table1[[#This Row],[Store Open Date]], TODAY(), "d")</f>
        <v>944</v>
      </c>
      <c r="W912" s="7">
        <f ca="1">INT(Table1[[#This Row],[Store Age (Days)]] / 30)</f>
        <v>31</v>
      </c>
      <c r="X912" s="7" t="str">
        <f ca="1">IF(Table1[[#This Row],[Store Age (Months)]] &lt; 12, "&lt;12",
 IF(Table1[[#This Row],[Store Age (Months)]] &lt; 24, "12–24",
 "&gt;24"))</f>
        <v>&gt;24</v>
      </c>
    </row>
    <row r="913" spans="1:24" x14ac:dyDescent="0.2">
      <c r="A913" s="4">
        <v>3</v>
      </c>
      <c r="B913" s="4" t="str">
        <f t="shared" si="14"/>
        <v>March</v>
      </c>
      <c r="C913" s="1" t="s">
        <v>38</v>
      </c>
      <c r="D913" s="1" t="s">
        <v>958</v>
      </c>
      <c r="E913" s="1" t="s">
        <v>479</v>
      </c>
      <c r="F913" s="1" t="s">
        <v>896</v>
      </c>
      <c r="G913" s="1" t="s">
        <v>923</v>
      </c>
      <c r="H913" s="6">
        <v>45107</v>
      </c>
      <c r="I913" s="7">
        <v>202229582</v>
      </c>
      <c r="J913" s="7">
        <v>147103821</v>
      </c>
      <c r="K913" s="7">
        <v>20880435</v>
      </c>
      <c r="L913" s="7">
        <v>-7850529</v>
      </c>
      <c r="M913" s="7">
        <f>Table1[[#This Row],[Profit (EBIT)]] * (1 - 11%)</f>
        <v>-6986970.8100000005</v>
      </c>
      <c r="N913" s="9">
        <f>Table1[[#This Row],[Net Sales Actual]]/Table1[[#This Row],[Net Sales Target]]*100%</f>
        <v>0.72741000374514941</v>
      </c>
      <c r="O913" s="9" t="str">
        <f>IF(Table1[[#This Row],[% Achievement]]&gt;=100%, "Achieved",
 IF(Table1[[#This Row],[% Achievement]]&gt;=50%, "Almost Achieve",
 IF(Table1[[#This Row],[% Achievement]]&gt;=0, "Needs Improvement",
 "Bad")))</f>
        <v>Almost Achieve</v>
      </c>
      <c r="P913" s="7">
        <f>Table1[[#This Row],[Net Sales Actual]] - Table1[[#This Row],[Net Sales Target]]</f>
        <v>-55125761</v>
      </c>
      <c r="Q913" s="7" t="str">
        <f>IF(Table1[[#This Row],[Profit]] &gt; 0, "Profit", "Loss")</f>
        <v>Loss</v>
      </c>
      <c r="R913" s="9">
        <f>Table1[[#This Row],[Salary Cost]]/Table1[[#This Row],[Net Sales Actual]]</f>
        <v>0.14194352572255753</v>
      </c>
      <c r="S913" s="9" t="str">
        <f>IF(Table1[[#This Row],[Salary Ratio]] &lt; 0.15, "Efficient",
 IF(Table1[[#This Row],[Salary Ratio]] &lt;= 0.25, "Needs Attention",
 "Too High"))</f>
        <v>Efficient</v>
      </c>
      <c r="T913" s="9">
        <f>Table1[[#This Row],[Profit (EBIT)]]/Table1[[#This Row],[Net Sales Actual]]</f>
        <v>-5.3367267733990406E-2</v>
      </c>
      <c r="U913" s="7" t="str">
        <f>IF(Table1[[#This Row],[Profit Ratio]] &gt; 0.15, "Healthy",
 IF(Table1[[#This Row],[Profit Ratio]] &gt;= 0.05, "Moderate",
 "Low"))</f>
        <v>Low</v>
      </c>
      <c r="V913" s="7">
        <f ca="1">DATEDIF(Table1[[#This Row],[Store Open Date]], TODAY(), "d")</f>
        <v>825</v>
      </c>
      <c r="W913" s="7">
        <f ca="1">INT(Table1[[#This Row],[Store Age (Days)]] / 30)</f>
        <v>27</v>
      </c>
      <c r="X913" s="7" t="str">
        <f ca="1">IF(Table1[[#This Row],[Store Age (Months)]] &lt; 12, "&lt;12",
 IF(Table1[[#This Row],[Store Age (Months)]] &lt; 24, "12–24",
 "&gt;24"))</f>
        <v>&gt;24</v>
      </c>
    </row>
    <row r="914" spans="1:24" x14ac:dyDescent="0.2">
      <c r="A914" s="4">
        <v>3</v>
      </c>
      <c r="B914" s="4" t="str">
        <f t="shared" si="14"/>
        <v>March</v>
      </c>
      <c r="C914" s="1" t="s">
        <v>39</v>
      </c>
      <c r="D914" s="1" t="s">
        <v>959</v>
      </c>
      <c r="E914" s="1" t="s">
        <v>480</v>
      </c>
      <c r="F914" s="1" t="s">
        <v>896</v>
      </c>
      <c r="G914" s="1" t="s">
        <v>923</v>
      </c>
      <c r="H914" s="6">
        <v>45029</v>
      </c>
      <c r="I914" s="7">
        <v>182364086</v>
      </c>
      <c r="J914" s="7">
        <v>197698275</v>
      </c>
      <c r="K914" s="7">
        <v>22246034</v>
      </c>
      <c r="L914" s="7">
        <v>-9728629</v>
      </c>
      <c r="M914" s="7">
        <f>Table1[[#This Row],[Profit (EBIT)]] * (1 - 11%)</f>
        <v>-8658479.8100000005</v>
      </c>
      <c r="N914" s="9">
        <f>Table1[[#This Row],[Net Sales Actual]]/Table1[[#This Row],[Net Sales Target]]*100%</f>
        <v>1.0840855748318778</v>
      </c>
      <c r="O914" s="9" t="str">
        <f>IF(Table1[[#This Row],[% Achievement]]&gt;=100%, "Achieved",
 IF(Table1[[#This Row],[% Achievement]]&gt;=50%, "Almost Achieve",
 IF(Table1[[#This Row],[% Achievement]]&gt;=0, "Needs Improvement",
 "Bad")))</f>
        <v>Achieved</v>
      </c>
      <c r="P914" s="7">
        <f>Table1[[#This Row],[Net Sales Actual]] - Table1[[#This Row],[Net Sales Target]]</f>
        <v>15334189</v>
      </c>
      <c r="Q914" s="7" t="str">
        <f>IF(Table1[[#This Row],[Profit]] &gt; 0, "Profit", "Loss")</f>
        <v>Loss</v>
      </c>
      <c r="R914" s="9">
        <f>Table1[[#This Row],[Salary Cost]]/Table1[[#This Row],[Net Sales Actual]]</f>
        <v>0.11252518010083801</v>
      </c>
      <c r="S914" s="9" t="str">
        <f>IF(Table1[[#This Row],[Salary Ratio]] &lt; 0.15, "Efficient",
 IF(Table1[[#This Row],[Salary Ratio]] &lt;= 0.25, "Needs Attention",
 "Too High"))</f>
        <v>Efficient</v>
      </c>
      <c r="T914" s="9">
        <f>Table1[[#This Row],[Profit (EBIT)]]/Table1[[#This Row],[Net Sales Actual]]</f>
        <v>-4.9209478433739497E-2</v>
      </c>
      <c r="U914" s="7" t="str">
        <f>IF(Table1[[#This Row],[Profit Ratio]] &gt; 0.15, "Healthy",
 IF(Table1[[#This Row],[Profit Ratio]] &gt;= 0.05, "Moderate",
 "Low"))</f>
        <v>Low</v>
      </c>
      <c r="V914" s="7">
        <f ca="1">DATEDIF(Table1[[#This Row],[Store Open Date]], TODAY(), "d")</f>
        <v>903</v>
      </c>
      <c r="W914" s="7">
        <f ca="1">INT(Table1[[#This Row],[Store Age (Days)]] / 30)</f>
        <v>30</v>
      </c>
      <c r="X914" s="7" t="str">
        <f ca="1">IF(Table1[[#This Row],[Store Age (Months)]] &lt; 12, "&lt;12",
 IF(Table1[[#This Row],[Store Age (Months)]] &lt; 24, "12–24",
 "&gt;24"))</f>
        <v>&gt;24</v>
      </c>
    </row>
    <row r="915" spans="1:24" x14ac:dyDescent="0.2">
      <c r="A915" s="4">
        <v>3</v>
      </c>
      <c r="B915" s="4" t="str">
        <f t="shared" si="14"/>
        <v>March</v>
      </c>
      <c r="C915" s="1" t="s">
        <v>40</v>
      </c>
      <c r="D915" s="1" t="s">
        <v>960</v>
      </c>
      <c r="E915" s="1" t="s">
        <v>481</v>
      </c>
      <c r="F915" s="1" t="s">
        <v>896</v>
      </c>
      <c r="G915" s="1" t="s">
        <v>923</v>
      </c>
      <c r="H915" s="6">
        <v>45033</v>
      </c>
      <c r="I915" s="7">
        <v>69362097</v>
      </c>
      <c r="J915" s="7">
        <v>51470044</v>
      </c>
      <c r="K915" s="7">
        <v>9151662</v>
      </c>
      <c r="L915" s="7">
        <v>5694341</v>
      </c>
      <c r="M915" s="7">
        <f>Table1[[#This Row],[Profit (EBIT)]] * (1 - 11%)</f>
        <v>5067963.49</v>
      </c>
      <c r="N915" s="9">
        <f>Table1[[#This Row],[Net Sales Actual]]/Table1[[#This Row],[Net Sales Target]]*100%</f>
        <v>0.74204855715362816</v>
      </c>
      <c r="O915" s="9" t="str">
        <f>IF(Table1[[#This Row],[% Achievement]]&gt;=100%, "Achieved",
 IF(Table1[[#This Row],[% Achievement]]&gt;=50%, "Almost Achieve",
 IF(Table1[[#This Row],[% Achievement]]&gt;=0, "Needs Improvement",
 "Bad")))</f>
        <v>Almost Achieve</v>
      </c>
      <c r="P915" s="7">
        <f>Table1[[#This Row],[Net Sales Actual]] - Table1[[#This Row],[Net Sales Target]]</f>
        <v>-17892053</v>
      </c>
      <c r="Q915" s="7" t="str">
        <f>IF(Table1[[#This Row],[Profit]] &gt; 0, "Profit", "Loss")</f>
        <v>Profit</v>
      </c>
      <c r="R915" s="9">
        <f>Table1[[#This Row],[Salary Cost]]/Table1[[#This Row],[Net Sales Actual]]</f>
        <v>0.17780559892274428</v>
      </c>
      <c r="S915" s="9" t="str">
        <f>IF(Table1[[#This Row],[Salary Ratio]] &lt; 0.15, "Efficient",
 IF(Table1[[#This Row],[Salary Ratio]] &lt;= 0.25, "Needs Attention",
 "Too High"))</f>
        <v>Needs Attention</v>
      </c>
      <c r="T915" s="9">
        <f>Table1[[#This Row],[Profit (EBIT)]]/Table1[[#This Row],[Net Sales Actual]]</f>
        <v>0.11063408067030213</v>
      </c>
      <c r="U915" s="7" t="str">
        <f>IF(Table1[[#This Row],[Profit Ratio]] &gt; 0.15, "Healthy",
 IF(Table1[[#This Row],[Profit Ratio]] &gt;= 0.05, "Moderate",
 "Low"))</f>
        <v>Moderate</v>
      </c>
      <c r="V915" s="7">
        <f ca="1">DATEDIF(Table1[[#This Row],[Store Open Date]], TODAY(), "d")</f>
        <v>899</v>
      </c>
      <c r="W915" s="7">
        <f ca="1">INT(Table1[[#This Row],[Store Age (Days)]] / 30)</f>
        <v>29</v>
      </c>
      <c r="X915" s="7" t="str">
        <f ca="1">IF(Table1[[#This Row],[Store Age (Months)]] &lt; 12, "&lt;12",
 IF(Table1[[#This Row],[Store Age (Months)]] &lt; 24, "12–24",
 "&gt;24"))</f>
        <v>&gt;24</v>
      </c>
    </row>
    <row r="916" spans="1:24" x14ac:dyDescent="0.2">
      <c r="A916" s="4">
        <v>3</v>
      </c>
      <c r="B916" s="4" t="str">
        <f t="shared" si="14"/>
        <v>March</v>
      </c>
      <c r="C916" s="1" t="s">
        <v>41</v>
      </c>
      <c r="D916" s="1" t="s">
        <v>961</v>
      </c>
      <c r="E916" s="1" t="s">
        <v>482</v>
      </c>
      <c r="F916" s="1" t="s">
        <v>896</v>
      </c>
      <c r="G916" s="1" t="s">
        <v>923</v>
      </c>
      <c r="H916" s="6">
        <v>45123</v>
      </c>
      <c r="I916" s="7">
        <v>104146285</v>
      </c>
      <c r="J916" s="7">
        <v>97349681</v>
      </c>
      <c r="K916" s="7">
        <v>15498665</v>
      </c>
      <c r="L916" s="7">
        <v>11987292</v>
      </c>
      <c r="M916" s="7">
        <f>Table1[[#This Row],[Profit (EBIT)]] * (1 - 11%)</f>
        <v>10668689.880000001</v>
      </c>
      <c r="N916" s="9">
        <f>Table1[[#This Row],[Net Sales Actual]]/Table1[[#This Row],[Net Sales Target]]*100%</f>
        <v>0.93473983253459303</v>
      </c>
      <c r="O916" s="9" t="str">
        <f>IF(Table1[[#This Row],[% Achievement]]&gt;=100%, "Achieved",
 IF(Table1[[#This Row],[% Achievement]]&gt;=50%, "Almost Achieve",
 IF(Table1[[#This Row],[% Achievement]]&gt;=0, "Needs Improvement",
 "Bad")))</f>
        <v>Almost Achieve</v>
      </c>
      <c r="P916" s="7">
        <f>Table1[[#This Row],[Net Sales Actual]] - Table1[[#This Row],[Net Sales Target]]</f>
        <v>-6796604</v>
      </c>
      <c r="Q916" s="7" t="str">
        <f>IF(Table1[[#This Row],[Profit]] &gt; 0, "Profit", "Loss")</f>
        <v>Profit</v>
      </c>
      <c r="R916" s="9">
        <f>Table1[[#This Row],[Salary Cost]]/Table1[[#This Row],[Net Sales Actual]]</f>
        <v>0.1592061200488166</v>
      </c>
      <c r="S916" s="9" t="str">
        <f>IF(Table1[[#This Row],[Salary Ratio]] &lt; 0.15, "Efficient",
 IF(Table1[[#This Row],[Salary Ratio]] &lt;= 0.25, "Needs Attention",
 "Too High"))</f>
        <v>Needs Attention</v>
      </c>
      <c r="T916" s="9">
        <f>Table1[[#This Row],[Profit (EBIT)]]/Table1[[#This Row],[Net Sales Actual]]</f>
        <v>0.12313642815121295</v>
      </c>
      <c r="U916" s="7" t="str">
        <f>IF(Table1[[#This Row],[Profit Ratio]] &gt; 0.15, "Healthy",
 IF(Table1[[#This Row],[Profit Ratio]] &gt;= 0.05, "Moderate",
 "Low"))</f>
        <v>Moderate</v>
      </c>
      <c r="V916" s="7">
        <f ca="1">DATEDIF(Table1[[#This Row],[Store Open Date]], TODAY(), "d")</f>
        <v>809</v>
      </c>
      <c r="W916" s="7">
        <f ca="1">INT(Table1[[#This Row],[Store Age (Days)]] / 30)</f>
        <v>26</v>
      </c>
      <c r="X916" s="7" t="str">
        <f ca="1">IF(Table1[[#This Row],[Store Age (Months)]] &lt; 12, "&lt;12",
 IF(Table1[[#This Row],[Store Age (Months)]] &lt; 24, "12–24",
 "&gt;24"))</f>
        <v>&gt;24</v>
      </c>
    </row>
    <row r="917" spans="1:24" x14ac:dyDescent="0.2">
      <c r="A917" s="4">
        <v>3</v>
      </c>
      <c r="B917" s="4" t="str">
        <f t="shared" si="14"/>
        <v>March</v>
      </c>
      <c r="C917" s="1" t="s">
        <v>42</v>
      </c>
      <c r="D917" s="1" t="s">
        <v>962</v>
      </c>
      <c r="E917" s="1" t="s">
        <v>483</v>
      </c>
      <c r="F917" s="1" t="s">
        <v>896</v>
      </c>
      <c r="G917" s="1" t="s">
        <v>923</v>
      </c>
      <c r="H917" s="6">
        <v>45090</v>
      </c>
      <c r="I917" s="7">
        <v>264096746</v>
      </c>
      <c r="J917" s="7">
        <v>263176949</v>
      </c>
      <c r="K917" s="7">
        <v>46229208</v>
      </c>
      <c r="L917" s="7">
        <v>-18582629</v>
      </c>
      <c r="M917" s="7">
        <f>Table1[[#This Row],[Profit (EBIT)]] * (1 - 11%)</f>
        <v>-16538539.810000001</v>
      </c>
      <c r="N917" s="9">
        <f>Table1[[#This Row],[Net Sales Actual]]/Table1[[#This Row],[Net Sales Target]]*100%</f>
        <v>0.99651719677000483</v>
      </c>
      <c r="O917" s="9" t="str">
        <f>IF(Table1[[#This Row],[% Achievement]]&gt;=100%, "Achieved",
 IF(Table1[[#This Row],[% Achievement]]&gt;=50%, "Almost Achieve",
 IF(Table1[[#This Row],[% Achievement]]&gt;=0, "Needs Improvement",
 "Bad")))</f>
        <v>Almost Achieve</v>
      </c>
      <c r="P917" s="7">
        <f>Table1[[#This Row],[Net Sales Actual]] - Table1[[#This Row],[Net Sales Target]]</f>
        <v>-919797</v>
      </c>
      <c r="Q917" s="7" t="str">
        <f>IF(Table1[[#This Row],[Profit]] &gt; 0, "Profit", "Loss")</f>
        <v>Loss</v>
      </c>
      <c r="R917" s="9">
        <f>Table1[[#This Row],[Salary Cost]]/Table1[[#This Row],[Net Sales Actual]]</f>
        <v>0.17565827165205111</v>
      </c>
      <c r="S917" s="9" t="str">
        <f>IF(Table1[[#This Row],[Salary Ratio]] &lt; 0.15, "Efficient",
 IF(Table1[[#This Row],[Salary Ratio]] &lt;= 0.25, "Needs Attention",
 "Too High"))</f>
        <v>Needs Attention</v>
      </c>
      <c r="T917" s="9">
        <f>Table1[[#This Row],[Profit (EBIT)]]/Table1[[#This Row],[Net Sales Actual]]</f>
        <v>-7.0608877679480958E-2</v>
      </c>
      <c r="U917" s="7" t="str">
        <f>IF(Table1[[#This Row],[Profit Ratio]] &gt; 0.15, "Healthy",
 IF(Table1[[#This Row],[Profit Ratio]] &gt;= 0.05, "Moderate",
 "Low"))</f>
        <v>Low</v>
      </c>
      <c r="V917" s="7">
        <f ca="1">DATEDIF(Table1[[#This Row],[Store Open Date]], TODAY(), "d")</f>
        <v>842</v>
      </c>
      <c r="W917" s="7">
        <f ca="1">INT(Table1[[#This Row],[Store Age (Days)]] / 30)</f>
        <v>28</v>
      </c>
      <c r="X917" s="7" t="str">
        <f ca="1">IF(Table1[[#This Row],[Store Age (Months)]] &lt; 12, "&lt;12",
 IF(Table1[[#This Row],[Store Age (Months)]] &lt; 24, "12–24",
 "&gt;24"))</f>
        <v>&gt;24</v>
      </c>
    </row>
    <row r="918" spans="1:24" x14ac:dyDescent="0.2">
      <c r="A918" s="4">
        <v>3</v>
      </c>
      <c r="B918" s="4" t="str">
        <f t="shared" si="14"/>
        <v>March</v>
      </c>
      <c r="C918" s="1" t="s">
        <v>43</v>
      </c>
      <c r="D918" s="1" t="s">
        <v>963</v>
      </c>
      <c r="E918" s="1" t="s">
        <v>484</v>
      </c>
      <c r="F918" s="1" t="s">
        <v>896</v>
      </c>
      <c r="G918" s="1" t="s">
        <v>923</v>
      </c>
      <c r="H918" s="6">
        <v>45103</v>
      </c>
      <c r="I918" s="7">
        <v>116407446</v>
      </c>
      <c r="J918" s="7">
        <v>110504735</v>
      </c>
      <c r="K918" s="7">
        <v>13018955</v>
      </c>
      <c r="L918" s="7">
        <v>-7495739</v>
      </c>
      <c r="M918" s="7">
        <f>Table1[[#This Row],[Profit (EBIT)]] * (1 - 11%)</f>
        <v>-6671207.71</v>
      </c>
      <c r="N918" s="9">
        <f>Table1[[#This Row],[Net Sales Actual]]/Table1[[#This Row],[Net Sales Target]]*100%</f>
        <v>0.94929266809959911</v>
      </c>
      <c r="O918" s="9" t="str">
        <f>IF(Table1[[#This Row],[% Achievement]]&gt;=100%, "Achieved",
 IF(Table1[[#This Row],[% Achievement]]&gt;=50%, "Almost Achieve",
 IF(Table1[[#This Row],[% Achievement]]&gt;=0, "Needs Improvement",
 "Bad")))</f>
        <v>Almost Achieve</v>
      </c>
      <c r="P918" s="7">
        <f>Table1[[#This Row],[Net Sales Actual]] - Table1[[#This Row],[Net Sales Target]]</f>
        <v>-5902711</v>
      </c>
      <c r="Q918" s="7" t="str">
        <f>IF(Table1[[#This Row],[Profit]] &gt; 0, "Profit", "Loss")</f>
        <v>Loss</v>
      </c>
      <c r="R918" s="9">
        <f>Table1[[#This Row],[Salary Cost]]/Table1[[#This Row],[Net Sales Actual]]</f>
        <v>0.1178135488945338</v>
      </c>
      <c r="S918" s="9" t="str">
        <f>IF(Table1[[#This Row],[Salary Ratio]] &lt; 0.15, "Efficient",
 IF(Table1[[#This Row],[Salary Ratio]] &lt;= 0.25, "Needs Attention",
 "Too High"))</f>
        <v>Efficient</v>
      </c>
      <c r="T918" s="9">
        <f>Table1[[#This Row],[Profit (EBIT)]]/Table1[[#This Row],[Net Sales Actual]]</f>
        <v>-6.7831835441259605E-2</v>
      </c>
      <c r="U918" s="7" t="str">
        <f>IF(Table1[[#This Row],[Profit Ratio]] &gt; 0.15, "Healthy",
 IF(Table1[[#This Row],[Profit Ratio]] &gt;= 0.05, "Moderate",
 "Low"))</f>
        <v>Low</v>
      </c>
      <c r="V918" s="7">
        <f ca="1">DATEDIF(Table1[[#This Row],[Store Open Date]], TODAY(), "d")</f>
        <v>829</v>
      </c>
      <c r="W918" s="7">
        <f ca="1">INT(Table1[[#This Row],[Store Age (Days)]] / 30)</f>
        <v>27</v>
      </c>
      <c r="X918" s="7" t="str">
        <f ca="1">IF(Table1[[#This Row],[Store Age (Months)]] &lt; 12, "&lt;12",
 IF(Table1[[#This Row],[Store Age (Months)]] &lt; 24, "12–24",
 "&gt;24"))</f>
        <v>&gt;24</v>
      </c>
    </row>
    <row r="919" spans="1:24" x14ac:dyDescent="0.2">
      <c r="A919" s="4">
        <v>3</v>
      </c>
      <c r="B919" s="4" t="str">
        <f t="shared" si="14"/>
        <v>March</v>
      </c>
      <c r="C919" s="1" t="s">
        <v>44</v>
      </c>
      <c r="D919" s="1" t="s">
        <v>964</v>
      </c>
      <c r="E919" s="1" t="s">
        <v>485</v>
      </c>
      <c r="F919" s="1" t="s">
        <v>896</v>
      </c>
      <c r="G919" s="1" t="s">
        <v>923</v>
      </c>
      <c r="H919" s="6">
        <v>45122</v>
      </c>
      <c r="I919" s="7">
        <v>121275315</v>
      </c>
      <c r="J919" s="7">
        <v>135520755</v>
      </c>
      <c r="K919" s="7">
        <v>14550906</v>
      </c>
      <c r="L919" s="7">
        <v>15629397</v>
      </c>
      <c r="M919" s="7">
        <f>Table1[[#This Row],[Profit (EBIT)]] * (1 - 11%)</f>
        <v>13910163.33</v>
      </c>
      <c r="N919" s="9">
        <f>Table1[[#This Row],[Net Sales Actual]]/Table1[[#This Row],[Net Sales Target]]*100%</f>
        <v>1.1174636404778664</v>
      </c>
      <c r="O919" s="9" t="str">
        <f>IF(Table1[[#This Row],[% Achievement]]&gt;=100%, "Achieved",
 IF(Table1[[#This Row],[% Achievement]]&gt;=50%, "Almost Achieve",
 IF(Table1[[#This Row],[% Achievement]]&gt;=0, "Needs Improvement",
 "Bad")))</f>
        <v>Achieved</v>
      </c>
      <c r="P919" s="7">
        <f>Table1[[#This Row],[Net Sales Actual]] - Table1[[#This Row],[Net Sales Target]]</f>
        <v>14245440</v>
      </c>
      <c r="Q919" s="7" t="str">
        <f>IF(Table1[[#This Row],[Profit]] &gt; 0, "Profit", "Loss")</f>
        <v>Profit</v>
      </c>
      <c r="R919" s="9">
        <f>Table1[[#This Row],[Salary Cost]]/Table1[[#This Row],[Net Sales Actual]]</f>
        <v>0.1073703138681599</v>
      </c>
      <c r="S919" s="9" t="str">
        <f>IF(Table1[[#This Row],[Salary Ratio]] &lt; 0.15, "Efficient",
 IF(Table1[[#This Row],[Salary Ratio]] &lt;= 0.25, "Needs Attention",
 "Too High"))</f>
        <v>Efficient</v>
      </c>
      <c r="T919" s="9">
        <f>Table1[[#This Row],[Profit (EBIT)]]/Table1[[#This Row],[Net Sales Actual]]</f>
        <v>0.11532843806839771</v>
      </c>
      <c r="U919" s="7" t="str">
        <f>IF(Table1[[#This Row],[Profit Ratio]] &gt; 0.15, "Healthy",
 IF(Table1[[#This Row],[Profit Ratio]] &gt;= 0.05, "Moderate",
 "Low"))</f>
        <v>Moderate</v>
      </c>
      <c r="V919" s="7">
        <f ca="1">DATEDIF(Table1[[#This Row],[Store Open Date]], TODAY(), "d")</f>
        <v>810</v>
      </c>
      <c r="W919" s="7">
        <f ca="1">INT(Table1[[#This Row],[Store Age (Days)]] / 30)</f>
        <v>27</v>
      </c>
      <c r="X919" s="7" t="str">
        <f ca="1">IF(Table1[[#This Row],[Store Age (Months)]] &lt; 12, "&lt;12",
 IF(Table1[[#This Row],[Store Age (Months)]] &lt; 24, "12–24",
 "&gt;24"))</f>
        <v>&gt;24</v>
      </c>
    </row>
    <row r="920" spans="1:24" x14ac:dyDescent="0.2">
      <c r="A920" s="4">
        <v>3</v>
      </c>
      <c r="B920" s="4" t="str">
        <f t="shared" si="14"/>
        <v>March</v>
      </c>
      <c r="C920" s="1" t="s">
        <v>45</v>
      </c>
      <c r="D920" s="1" t="s">
        <v>965</v>
      </c>
      <c r="E920" s="1" t="s">
        <v>486</v>
      </c>
      <c r="F920" s="1" t="s">
        <v>896</v>
      </c>
      <c r="G920" s="1" t="s">
        <v>923</v>
      </c>
      <c r="H920" s="6">
        <v>45129</v>
      </c>
      <c r="I920" s="7">
        <v>120788502</v>
      </c>
      <c r="J920" s="7">
        <v>136057577</v>
      </c>
      <c r="K920" s="7">
        <v>24350988</v>
      </c>
      <c r="L920" s="7">
        <v>14573984</v>
      </c>
      <c r="M920" s="7">
        <f>Table1[[#This Row],[Profit (EBIT)]] * (1 - 11%)</f>
        <v>12970845.76</v>
      </c>
      <c r="N920" s="9">
        <f>Table1[[#This Row],[Net Sales Actual]]/Table1[[#This Row],[Net Sales Target]]*100%</f>
        <v>1.126411659613098</v>
      </c>
      <c r="O920" s="9" t="str">
        <f>IF(Table1[[#This Row],[% Achievement]]&gt;=100%, "Achieved",
 IF(Table1[[#This Row],[% Achievement]]&gt;=50%, "Almost Achieve",
 IF(Table1[[#This Row],[% Achievement]]&gt;=0, "Needs Improvement",
 "Bad")))</f>
        <v>Achieved</v>
      </c>
      <c r="P920" s="7">
        <f>Table1[[#This Row],[Net Sales Actual]] - Table1[[#This Row],[Net Sales Target]]</f>
        <v>15269075</v>
      </c>
      <c r="Q920" s="7" t="str">
        <f>IF(Table1[[#This Row],[Profit]] &gt; 0, "Profit", "Loss")</f>
        <v>Profit</v>
      </c>
      <c r="R920" s="9">
        <f>Table1[[#This Row],[Salary Cost]]/Table1[[#This Row],[Net Sales Actual]]</f>
        <v>0.17897561118554978</v>
      </c>
      <c r="S920" s="9" t="str">
        <f>IF(Table1[[#This Row],[Salary Ratio]] &lt; 0.15, "Efficient",
 IF(Table1[[#This Row],[Salary Ratio]] &lt;= 0.25, "Needs Attention",
 "Too High"))</f>
        <v>Needs Attention</v>
      </c>
      <c r="T920" s="9">
        <f>Table1[[#This Row],[Profit (EBIT)]]/Table1[[#This Row],[Net Sales Actual]]</f>
        <v>0.10711629827128261</v>
      </c>
      <c r="U920" s="7" t="str">
        <f>IF(Table1[[#This Row],[Profit Ratio]] &gt; 0.15, "Healthy",
 IF(Table1[[#This Row],[Profit Ratio]] &gt;= 0.05, "Moderate",
 "Low"))</f>
        <v>Moderate</v>
      </c>
      <c r="V920" s="7">
        <f ca="1">DATEDIF(Table1[[#This Row],[Store Open Date]], TODAY(), "d")</f>
        <v>803</v>
      </c>
      <c r="W920" s="7">
        <f ca="1">INT(Table1[[#This Row],[Store Age (Days)]] / 30)</f>
        <v>26</v>
      </c>
      <c r="X920" s="7" t="str">
        <f ca="1">IF(Table1[[#This Row],[Store Age (Months)]] &lt; 12, "&lt;12",
 IF(Table1[[#This Row],[Store Age (Months)]] &lt; 24, "12–24",
 "&gt;24"))</f>
        <v>&gt;24</v>
      </c>
    </row>
    <row r="921" spans="1:24" x14ac:dyDescent="0.2">
      <c r="A921" s="4">
        <v>3</v>
      </c>
      <c r="B921" s="4" t="str">
        <f t="shared" si="14"/>
        <v>March</v>
      </c>
      <c r="C921" s="1" t="s">
        <v>46</v>
      </c>
      <c r="D921" s="1" t="s">
        <v>966</v>
      </c>
      <c r="E921" s="1" t="s">
        <v>487</v>
      </c>
      <c r="F921" s="1" t="s">
        <v>896</v>
      </c>
      <c r="G921" s="1" t="s">
        <v>923</v>
      </c>
      <c r="H921" s="6">
        <v>45260</v>
      </c>
      <c r="I921" s="7">
        <v>128846424</v>
      </c>
      <c r="J921" s="7">
        <v>95684514</v>
      </c>
      <c r="K921" s="7">
        <v>14310657</v>
      </c>
      <c r="L921" s="7">
        <v>8681738</v>
      </c>
      <c r="M921" s="7">
        <f>Table1[[#This Row],[Profit (EBIT)]] * (1 - 11%)</f>
        <v>7726746.8200000003</v>
      </c>
      <c r="N921" s="9">
        <f>Table1[[#This Row],[Net Sales Actual]]/Table1[[#This Row],[Net Sales Target]]*100%</f>
        <v>0.74262452173294313</v>
      </c>
      <c r="O921" s="9" t="str">
        <f>IF(Table1[[#This Row],[% Achievement]]&gt;=100%, "Achieved",
 IF(Table1[[#This Row],[% Achievement]]&gt;=50%, "Almost Achieve",
 IF(Table1[[#This Row],[% Achievement]]&gt;=0, "Needs Improvement",
 "Bad")))</f>
        <v>Almost Achieve</v>
      </c>
      <c r="P921" s="7">
        <f>Table1[[#This Row],[Net Sales Actual]] - Table1[[#This Row],[Net Sales Target]]</f>
        <v>-33161910</v>
      </c>
      <c r="Q921" s="7" t="str">
        <f>IF(Table1[[#This Row],[Profit]] &gt; 0, "Profit", "Loss")</f>
        <v>Profit</v>
      </c>
      <c r="R921" s="9">
        <f>Table1[[#This Row],[Salary Cost]]/Table1[[#This Row],[Net Sales Actual]]</f>
        <v>0.14956084743242778</v>
      </c>
      <c r="S921" s="9" t="str">
        <f>IF(Table1[[#This Row],[Salary Ratio]] &lt; 0.15, "Efficient",
 IF(Table1[[#This Row],[Salary Ratio]] &lt;= 0.25, "Needs Attention",
 "Too High"))</f>
        <v>Efficient</v>
      </c>
      <c r="T921" s="9">
        <f>Table1[[#This Row],[Profit (EBIT)]]/Table1[[#This Row],[Net Sales Actual]]</f>
        <v>9.0732947653368437E-2</v>
      </c>
      <c r="U921" s="7" t="str">
        <f>IF(Table1[[#This Row],[Profit Ratio]] &gt; 0.15, "Healthy",
 IF(Table1[[#This Row],[Profit Ratio]] &gt;= 0.05, "Moderate",
 "Low"))</f>
        <v>Moderate</v>
      </c>
      <c r="V921" s="7">
        <f ca="1">DATEDIF(Table1[[#This Row],[Store Open Date]], TODAY(), "d")</f>
        <v>672</v>
      </c>
      <c r="W921" s="7">
        <f ca="1">INT(Table1[[#This Row],[Store Age (Days)]] / 30)</f>
        <v>22</v>
      </c>
      <c r="X921" s="7" t="str">
        <f ca="1">IF(Table1[[#This Row],[Store Age (Months)]] &lt; 12, "&lt;12",
 IF(Table1[[#This Row],[Store Age (Months)]] &lt; 24, "12–24",
 "&gt;24"))</f>
        <v>12–24</v>
      </c>
    </row>
    <row r="922" spans="1:24" x14ac:dyDescent="0.2">
      <c r="A922" s="4">
        <v>3</v>
      </c>
      <c r="B922" s="4" t="str">
        <f t="shared" si="14"/>
        <v>March</v>
      </c>
      <c r="C922" s="1" t="s">
        <v>47</v>
      </c>
      <c r="D922" s="1" t="s">
        <v>967</v>
      </c>
      <c r="E922" s="1" t="s">
        <v>488</v>
      </c>
      <c r="F922" s="1" t="s">
        <v>896</v>
      </c>
      <c r="G922" s="1" t="s">
        <v>923</v>
      </c>
      <c r="H922" s="6">
        <v>45236</v>
      </c>
      <c r="I922" s="7">
        <v>140825591</v>
      </c>
      <c r="J922" s="7">
        <v>95173785</v>
      </c>
      <c r="K922" s="7">
        <v>12478973</v>
      </c>
      <c r="L922" s="7">
        <v>1589030</v>
      </c>
      <c r="M922" s="7">
        <f>Table1[[#This Row],[Profit (EBIT)]] * (1 - 11%)</f>
        <v>1414236.7</v>
      </c>
      <c r="N922" s="9">
        <f>Table1[[#This Row],[Net Sales Actual]]/Table1[[#This Row],[Net Sales Target]]*100%</f>
        <v>0.67582734305727143</v>
      </c>
      <c r="O922" s="9" t="str">
        <f>IF(Table1[[#This Row],[% Achievement]]&gt;=100%, "Achieved",
 IF(Table1[[#This Row],[% Achievement]]&gt;=50%, "Almost Achieve",
 IF(Table1[[#This Row],[% Achievement]]&gt;=0, "Needs Improvement",
 "Bad")))</f>
        <v>Almost Achieve</v>
      </c>
      <c r="P922" s="7">
        <f>Table1[[#This Row],[Net Sales Actual]] - Table1[[#This Row],[Net Sales Target]]</f>
        <v>-45651806</v>
      </c>
      <c r="Q922" s="7" t="str">
        <f>IF(Table1[[#This Row],[Profit]] &gt; 0, "Profit", "Loss")</f>
        <v>Profit</v>
      </c>
      <c r="R922" s="9">
        <f>Table1[[#This Row],[Salary Cost]]/Table1[[#This Row],[Net Sales Actual]]</f>
        <v>0.13111775474727627</v>
      </c>
      <c r="S922" s="9" t="str">
        <f>IF(Table1[[#This Row],[Salary Ratio]] &lt; 0.15, "Efficient",
 IF(Table1[[#This Row],[Salary Ratio]] &lt;= 0.25, "Needs Attention",
 "Too High"))</f>
        <v>Efficient</v>
      </c>
      <c r="T922" s="9">
        <f>Table1[[#This Row],[Profit (EBIT)]]/Table1[[#This Row],[Net Sales Actual]]</f>
        <v>1.6696089159425571E-2</v>
      </c>
      <c r="U922" s="7" t="str">
        <f>IF(Table1[[#This Row],[Profit Ratio]] &gt; 0.15, "Healthy",
 IF(Table1[[#This Row],[Profit Ratio]] &gt;= 0.05, "Moderate",
 "Low"))</f>
        <v>Low</v>
      </c>
      <c r="V922" s="7">
        <f ca="1">DATEDIF(Table1[[#This Row],[Store Open Date]], TODAY(), "d")</f>
        <v>696</v>
      </c>
      <c r="W922" s="7">
        <f ca="1">INT(Table1[[#This Row],[Store Age (Days)]] / 30)</f>
        <v>23</v>
      </c>
      <c r="X922" s="7" t="str">
        <f ca="1">IF(Table1[[#This Row],[Store Age (Months)]] &lt; 12, "&lt;12",
 IF(Table1[[#This Row],[Store Age (Months)]] &lt; 24, "12–24",
 "&gt;24"))</f>
        <v>12–24</v>
      </c>
    </row>
    <row r="923" spans="1:24" x14ac:dyDescent="0.2">
      <c r="A923" s="4">
        <v>3</v>
      </c>
      <c r="B923" s="4" t="str">
        <f t="shared" si="14"/>
        <v>March</v>
      </c>
      <c r="C923" s="1" t="s">
        <v>48</v>
      </c>
      <c r="D923" s="1" t="s">
        <v>968</v>
      </c>
      <c r="E923" s="1" t="s">
        <v>489</v>
      </c>
      <c r="F923" s="1" t="s">
        <v>896</v>
      </c>
      <c r="G923" s="1" t="s">
        <v>923</v>
      </c>
      <c r="H923" s="6">
        <v>45299</v>
      </c>
      <c r="I923" s="7">
        <v>126378491</v>
      </c>
      <c r="J923" s="7">
        <v>113432358</v>
      </c>
      <c r="K923" s="7">
        <v>14917379</v>
      </c>
      <c r="L923" s="7">
        <v>14324684</v>
      </c>
      <c r="M923" s="7">
        <f>Table1[[#This Row],[Profit (EBIT)]] * (1 - 11%)</f>
        <v>12748968.76</v>
      </c>
      <c r="N923" s="9">
        <f>Table1[[#This Row],[Net Sales Actual]]/Table1[[#This Row],[Net Sales Target]]*100%</f>
        <v>0.89756062999676112</v>
      </c>
      <c r="O923" s="9" t="str">
        <f>IF(Table1[[#This Row],[% Achievement]]&gt;=100%, "Achieved",
 IF(Table1[[#This Row],[% Achievement]]&gt;=50%, "Almost Achieve",
 IF(Table1[[#This Row],[% Achievement]]&gt;=0, "Needs Improvement",
 "Bad")))</f>
        <v>Almost Achieve</v>
      </c>
      <c r="P923" s="7">
        <f>Table1[[#This Row],[Net Sales Actual]] - Table1[[#This Row],[Net Sales Target]]</f>
        <v>-12946133</v>
      </c>
      <c r="Q923" s="7" t="str">
        <f>IF(Table1[[#This Row],[Profit]] &gt; 0, "Profit", "Loss")</f>
        <v>Profit</v>
      </c>
      <c r="R923" s="9">
        <f>Table1[[#This Row],[Salary Cost]]/Table1[[#This Row],[Net Sales Actual]]</f>
        <v>0.13150902672762915</v>
      </c>
      <c r="S923" s="9" t="str">
        <f>IF(Table1[[#This Row],[Salary Ratio]] &lt; 0.15, "Efficient",
 IF(Table1[[#This Row],[Salary Ratio]] &lt;= 0.25, "Needs Attention",
 "Too High"))</f>
        <v>Efficient</v>
      </c>
      <c r="T923" s="9">
        <f>Table1[[#This Row],[Profit (EBIT)]]/Table1[[#This Row],[Net Sales Actual]]</f>
        <v>0.12628393037549304</v>
      </c>
      <c r="U923" s="7" t="str">
        <f>IF(Table1[[#This Row],[Profit Ratio]] &gt; 0.15, "Healthy",
 IF(Table1[[#This Row],[Profit Ratio]] &gt;= 0.05, "Moderate",
 "Low"))</f>
        <v>Moderate</v>
      </c>
      <c r="V923" s="7">
        <f ca="1">DATEDIF(Table1[[#This Row],[Store Open Date]], TODAY(), "d")</f>
        <v>633</v>
      </c>
      <c r="W923" s="7">
        <f ca="1">INT(Table1[[#This Row],[Store Age (Days)]] / 30)</f>
        <v>21</v>
      </c>
      <c r="X923" s="7" t="str">
        <f ca="1">IF(Table1[[#This Row],[Store Age (Months)]] &lt; 12, "&lt;12",
 IF(Table1[[#This Row],[Store Age (Months)]] &lt; 24, "12–24",
 "&gt;24"))</f>
        <v>12–24</v>
      </c>
    </row>
    <row r="924" spans="1:24" x14ac:dyDescent="0.2">
      <c r="A924" s="4">
        <v>3</v>
      </c>
      <c r="B924" s="4" t="str">
        <f t="shared" si="14"/>
        <v>March</v>
      </c>
      <c r="C924" s="1" t="s">
        <v>49</v>
      </c>
      <c r="D924" s="1" t="s">
        <v>969</v>
      </c>
      <c r="E924" s="1" t="s">
        <v>490</v>
      </c>
      <c r="F924" s="1" t="s">
        <v>896</v>
      </c>
      <c r="G924" s="1" t="s">
        <v>923</v>
      </c>
      <c r="H924" s="6">
        <v>45351</v>
      </c>
      <c r="I924" s="7">
        <v>124176742</v>
      </c>
      <c r="J924" s="7">
        <v>116559990</v>
      </c>
      <c r="K924" s="7">
        <v>12897016</v>
      </c>
      <c r="L924" s="7">
        <v>5652378</v>
      </c>
      <c r="M924" s="7">
        <f>Table1[[#This Row],[Profit (EBIT)]] * (1 - 11%)</f>
        <v>5030616.42</v>
      </c>
      <c r="N924" s="9">
        <f>Table1[[#This Row],[Net Sales Actual]]/Table1[[#This Row],[Net Sales Target]]*100%</f>
        <v>0.93866200805944799</v>
      </c>
      <c r="O924" s="9" t="str">
        <f>IF(Table1[[#This Row],[% Achievement]]&gt;=100%, "Achieved",
 IF(Table1[[#This Row],[% Achievement]]&gt;=50%, "Almost Achieve",
 IF(Table1[[#This Row],[% Achievement]]&gt;=0, "Needs Improvement",
 "Bad")))</f>
        <v>Almost Achieve</v>
      </c>
      <c r="P924" s="7">
        <f>Table1[[#This Row],[Net Sales Actual]] - Table1[[#This Row],[Net Sales Target]]</f>
        <v>-7616752</v>
      </c>
      <c r="Q924" s="7" t="str">
        <f>IF(Table1[[#This Row],[Profit]] &gt; 0, "Profit", "Loss")</f>
        <v>Profit</v>
      </c>
      <c r="R924" s="9">
        <f>Table1[[#This Row],[Salary Cost]]/Table1[[#This Row],[Net Sales Actual]]</f>
        <v>0.11064702390588743</v>
      </c>
      <c r="S924" s="9" t="str">
        <f>IF(Table1[[#This Row],[Salary Ratio]] &lt; 0.15, "Efficient",
 IF(Table1[[#This Row],[Salary Ratio]] &lt;= 0.25, "Needs Attention",
 "Too High"))</f>
        <v>Efficient</v>
      </c>
      <c r="T924" s="9">
        <f>Table1[[#This Row],[Profit (EBIT)]]/Table1[[#This Row],[Net Sales Actual]]</f>
        <v>4.8493295169294369E-2</v>
      </c>
      <c r="U924" s="7" t="str">
        <f>IF(Table1[[#This Row],[Profit Ratio]] &gt; 0.15, "Healthy",
 IF(Table1[[#This Row],[Profit Ratio]] &gt;= 0.05, "Moderate",
 "Low"))</f>
        <v>Low</v>
      </c>
      <c r="V924" s="7">
        <f ca="1">DATEDIF(Table1[[#This Row],[Store Open Date]], TODAY(), "d")</f>
        <v>581</v>
      </c>
      <c r="W924" s="7">
        <f ca="1">INT(Table1[[#This Row],[Store Age (Days)]] / 30)</f>
        <v>19</v>
      </c>
      <c r="X924" s="7" t="str">
        <f ca="1">IF(Table1[[#This Row],[Store Age (Months)]] &lt; 12, "&lt;12",
 IF(Table1[[#This Row],[Store Age (Months)]] &lt; 24, "12–24",
 "&gt;24"))</f>
        <v>12–24</v>
      </c>
    </row>
    <row r="925" spans="1:24" x14ac:dyDescent="0.2">
      <c r="A925" s="4">
        <v>3</v>
      </c>
      <c r="B925" s="4" t="str">
        <f t="shared" si="14"/>
        <v>March</v>
      </c>
      <c r="C925" s="1" t="s">
        <v>50</v>
      </c>
      <c r="D925" s="1" t="s">
        <v>970</v>
      </c>
      <c r="E925" s="1" t="s">
        <v>491</v>
      </c>
      <c r="F925" s="1" t="s">
        <v>896</v>
      </c>
      <c r="G925" s="1" t="s">
        <v>923</v>
      </c>
      <c r="H925" s="6">
        <v>45382</v>
      </c>
      <c r="I925" s="7">
        <v>92545258</v>
      </c>
      <c r="J925" s="7">
        <v>115155525</v>
      </c>
      <c r="K925" s="7">
        <v>10952881</v>
      </c>
      <c r="L925" s="7">
        <v>16820914</v>
      </c>
      <c r="M925" s="7">
        <f>Table1[[#This Row],[Profit (EBIT)]] * (1 - 11%)</f>
        <v>14970613.460000001</v>
      </c>
      <c r="N925" s="9">
        <f>Table1[[#This Row],[Net Sales Actual]]/Table1[[#This Row],[Net Sales Target]]*100%</f>
        <v>1.2443157811500185</v>
      </c>
      <c r="O925" s="9" t="str">
        <f>IF(Table1[[#This Row],[% Achievement]]&gt;=100%, "Achieved",
 IF(Table1[[#This Row],[% Achievement]]&gt;=50%, "Almost Achieve",
 IF(Table1[[#This Row],[% Achievement]]&gt;=0, "Needs Improvement",
 "Bad")))</f>
        <v>Achieved</v>
      </c>
      <c r="P925" s="7">
        <f>Table1[[#This Row],[Net Sales Actual]] - Table1[[#This Row],[Net Sales Target]]</f>
        <v>22610267</v>
      </c>
      <c r="Q925" s="7" t="str">
        <f>IF(Table1[[#This Row],[Profit]] &gt; 0, "Profit", "Loss")</f>
        <v>Profit</v>
      </c>
      <c r="R925" s="9">
        <f>Table1[[#This Row],[Salary Cost]]/Table1[[#This Row],[Net Sales Actual]]</f>
        <v>9.5113812385467386E-2</v>
      </c>
      <c r="S925" s="9" t="str">
        <f>IF(Table1[[#This Row],[Salary Ratio]] &lt; 0.15, "Efficient",
 IF(Table1[[#This Row],[Salary Ratio]] &lt;= 0.25, "Needs Attention",
 "Too High"))</f>
        <v>Efficient</v>
      </c>
      <c r="T925" s="9">
        <f>Table1[[#This Row],[Profit (EBIT)]]/Table1[[#This Row],[Net Sales Actual]]</f>
        <v>0.14607127187340774</v>
      </c>
      <c r="U925" s="7" t="str">
        <f>IF(Table1[[#This Row],[Profit Ratio]] &gt; 0.15, "Healthy",
 IF(Table1[[#This Row],[Profit Ratio]] &gt;= 0.05, "Moderate",
 "Low"))</f>
        <v>Moderate</v>
      </c>
      <c r="V925" s="7">
        <f ca="1">DATEDIF(Table1[[#This Row],[Store Open Date]], TODAY(), "d")</f>
        <v>550</v>
      </c>
      <c r="W925" s="7">
        <f ca="1">INT(Table1[[#This Row],[Store Age (Days)]] / 30)</f>
        <v>18</v>
      </c>
      <c r="X925" s="7" t="str">
        <f ca="1">IF(Table1[[#This Row],[Store Age (Months)]] &lt; 12, "&lt;12",
 IF(Table1[[#This Row],[Store Age (Months)]] &lt; 24, "12–24",
 "&gt;24"))</f>
        <v>12–24</v>
      </c>
    </row>
    <row r="926" spans="1:24" x14ac:dyDescent="0.2">
      <c r="A926" s="4">
        <v>3</v>
      </c>
      <c r="B926" s="4" t="str">
        <f t="shared" si="14"/>
        <v>March</v>
      </c>
      <c r="C926" s="1" t="s">
        <v>51</v>
      </c>
      <c r="D926" s="1" t="s">
        <v>971</v>
      </c>
      <c r="E926" s="1" t="s">
        <v>492</v>
      </c>
      <c r="F926" s="1" t="s">
        <v>896</v>
      </c>
      <c r="G926" s="1" t="s">
        <v>923</v>
      </c>
      <c r="H926" s="6">
        <v>45276</v>
      </c>
      <c r="I926" s="7">
        <v>192692993</v>
      </c>
      <c r="J926" s="7">
        <v>230092207</v>
      </c>
      <c r="K926" s="7">
        <v>34291715</v>
      </c>
      <c r="L926" s="7">
        <v>3907486</v>
      </c>
      <c r="M926" s="7">
        <f>Table1[[#This Row],[Profit (EBIT)]] * (1 - 11%)</f>
        <v>3477662.54</v>
      </c>
      <c r="N926" s="9">
        <f>Table1[[#This Row],[Net Sales Actual]]/Table1[[#This Row],[Net Sales Target]]*100%</f>
        <v>1.1940870470572846</v>
      </c>
      <c r="O926" s="9" t="str">
        <f>IF(Table1[[#This Row],[% Achievement]]&gt;=100%, "Achieved",
 IF(Table1[[#This Row],[% Achievement]]&gt;=50%, "Almost Achieve",
 IF(Table1[[#This Row],[% Achievement]]&gt;=0, "Needs Improvement",
 "Bad")))</f>
        <v>Achieved</v>
      </c>
      <c r="P926" s="7">
        <f>Table1[[#This Row],[Net Sales Actual]] - Table1[[#This Row],[Net Sales Target]]</f>
        <v>37399214</v>
      </c>
      <c r="Q926" s="7" t="str">
        <f>IF(Table1[[#This Row],[Profit]] &gt; 0, "Profit", "Loss")</f>
        <v>Profit</v>
      </c>
      <c r="R926" s="9">
        <f>Table1[[#This Row],[Salary Cost]]/Table1[[#This Row],[Net Sales Actual]]</f>
        <v>0.14903466504626123</v>
      </c>
      <c r="S926" s="9" t="str">
        <f>IF(Table1[[#This Row],[Salary Ratio]] &lt; 0.15, "Efficient",
 IF(Table1[[#This Row],[Salary Ratio]] &lt;= 0.25, "Needs Attention",
 "Too High"))</f>
        <v>Efficient</v>
      </c>
      <c r="T926" s="9">
        <f>Table1[[#This Row],[Profit (EBIT)]]/Table1[[#This Row],[Net Sales Actual]]</f>
        <v>1.6982261376631499E-2</v>
      </c>
      <c r="U926" s="7" t="str">
        <f>IF(Table1[[#This Row],[Profit Ratio]] &gt; 0.15, "Healthy",
 IF(Table1[[#This Row],[Profit Ratio]] &gt;= 0.05, "Moderate",
 "Low"))</f>
        <v>Low</v>
      </c>
      <c r="V926" s="7">
        <f ca="1">DATEDIF(Table1[[#This Row],[Store Open Date]], TODAY(), "d")</f>
        <v>656</v>
      </c>
      <c r="W926" s="7">
        <f ca="1">INT(Table1[[#This Row],[Store Age (Days)]] / 30)</f>
        <v>21</v>
      </c>
      <c r="X926" s="7" t="str">
        <f ca="1">IF(Table1[[#This Row],[Store Age (Months)]] &lt; 12, "&lt;12",
 IF(Table1[[#This Row],[Store Age (Months)]] &lt; 24, "12–24",
 "&gt;24"))</f>
        <v>12–24</v>
      </c>
    </row>
    <row r="927" spans="1:24" x14ac:dyDescent="0.2">
      <c r="A927" s="4">
        <v>3</v>
      </c>
      <c r="B927" s="4" t="str">
        <f t="shared" si="14"/>
        <v>March</v>
      </c>
      <c r="C927" s="1" t="s">
        <v>52</v>
      </c>
      <c r="D927" s="1" t="s">
        <v>972</v>
      </c>
      <c r="E927" s="1" t="s">
        <v>493</v>
      </c>
      <c r="F927" s="1" t="s">
        <v>896</v>
      </c>
      <c r="G927" s="1" t="s">
        <v>923</v>
      </c>
      <c r="H927" s="6">
        <v>45351</v>
      </c>
      <c r="I927" s="7">
        <v>181591381</v>
      </c>
      <c r="J927" s="7">
        <v>154538778</v>
      </c>
      <c r="K927" s="7">
        <v>16199039</v>
      </c>
      <c r="L927" s="7">
        <v>18178156</v>
      </c>
      <c r="M927" s="7">
        <f>Table1[[#This Row],[Profit (EBIT)]] * (1 - 11%)</f>
        <v>16178558.84</v>
      </c>
      <c r="N927" s="9">
        <f>Table1[[#This Row],[Net Sales Actual]]/Table1[[#This Row],[Net Sales Target]]*100%</f>
        <v>0.85102485122903493</v>
      </c>
      <c r="O927" s="9" t="str">
        <f>IF(Table1[[#This Row],[% Achievement]]&gt;=100%, "Achieved",
 IF(Table1[[#This Row],[% Achievement]]&gt;=50%, "Almost Achieve",
 IF(Table1[[#This Row],[% Achievement]]&gt;=0, "Needs Improvement",
 "Bad")))</f>
        <v>Almost Achieve</v>
      </c>
      <c r="P927" s="7">
        <f>Table1[[#This Row],[Net Sales Actual]] - Table1[[#This Row],[Net Sales Target]]</f>
        <v>-27052603</v>
      </c>
      <c r="Q927" s="7" t="str">
        <f>IF(Table1[[#This Row],[Profit]] &gt; 0, "Profit", "Loss")</f>
        <v>Profit</v>
      </c>
      <c r="R927" s="9">
        <f>Table1[[#This Row],[Salary Cost]]/Table1[[#This Row],[Net Sales Actual]]</f>
        <v>0.10482183960326126</v>
      </c>
      <c r="S927" s="9" t="str">
        <f>IF(Table1[[#This Row],[Salary Ratio]] &lt; 0.15, "Efficient",
 IF(Table1[[#This Row],[Salary Ratio]] &lt;= 0.25, "Needs Attention",
 "Too High"))</f>
        <v>Efficient</v>
      </c>
      <c r="T927" s="9">
        <f>Table1[[#This Row],[Profit (EBIT)]]/Table1[[#This Row],[Net Sales Actual]]</f>
        <v>0.11762844404011011</v>
      </c>
      <c r="U927" s="7" t="str">
        <f>IF(Table1[[#This Row],[Profit Ratio]] &gt; 0.15, "Healthy",
 IF(Table1[[#This Row],[Profit Ratio]] &gt;= 0.05, "Moderate",
 "Low"))</f>
        <v>Moderate</v>
      </c>
      <c r="V927" s="7">
        <f ca="1">DATEDIF(Table1[[#This Row],[Store Open Date]], TODAY(), "d")</f>
        <v>581</v>
      </c>
      <c r="W927" s="7">
        <f ca="1">INT(Table1[[#This Row],[Store Age (Days)]] / 30)</f>
        <v>19</v>
      </c>
      <c r="X927" s="7" t="str">
        <f ca="1">IF(Table1[[#This Row],[Store Age (Months)]] &lt; 12, "&lt;12",
 IF(Table1[[#This Row],[Store Age (Months)]] &lt; 24, "12–24",
 "&gt;24"))</f>
        <v>12–24</v>
      </c>
    </row>
    <row r="928" spans="1:24" x14ac:dyDescent="0.2">
      <c r="A928" s="4">
        <v>3</v>
      </c>
      <c r="B928" s="4" t="str">
        <f t="shared" si="14"/>
        <v>March</v>
      </c>
      <c r="C928" s="1" t="s">
        <v>53</v>
      </c>
      <c r="D928" s="1" t="s">
        <v>973</v>
      </c>
      <c r="E928" s="1" t="s">
        <v>494</v>
      </c>
      <c r="F928" s="1" t="s">
        <v>896</v>
      </c>
      <c r="G928" s="1" t="s">
        <v>923</v>
      </c>
      <c r="H928" s="6">
        <v>45257</v>
      </c>
      <c r="I928" s="7">
        <v>103533434</v>
      </c>
      <c r="J928" s="7">
        <v>113653616</v>
      </c>
      <c r="K928" s="7">
        <v>19560135</v>
      </c>
      <c r="L928" s="7">
        <v>-10820959</v>
      </c>
      <c r="M928" s="7">
        <f>Table1[[#This Row],[Profit (EBIT)]] * (1 - 11%)</f>
        <v>-9630653.5099999998</v>
      </c>
      <c r="N928" s="9">
        <f>Table1[[#This Row],[Net Sales Actual]]/Table1[[#This Row],[Net Sales Target]]*100%</f>
        <v>1.0977479603352092</v>
      </c>
      <c r="O928" s="9" t="str">
        <f>IF(Table1[[#This Row],[% Achievement]]&gt;=100%, "Achieved",
 IF(Table1[[#This Row],[% Achievement]]&gt;=50%, "Almost Achieve",
 IF(Table1[[#This Row],[% Achievement]]&gt;=0, "Needs Improvement",
 "Bad")))</f>
        <v>Achieved</v>
      </c>
      <c r="P928" s="7">
        <f>Table1[[#This Row],[Net Sales Actual]] - Table1[[#This Row],[Net Sales Target]]</f>
        <v>10120182</v>
      </c>
      <c r="Q928" s="7" t="str">
        <f>IF(Table1[[#This Row],[Profit]] &gt; 0, "Profit", "Loss")</f>
        <v>Loss</v>
      </c>
      <c r="R928" s="9">
        <f>Table1[[#This Row],[Salary Cost]]/Table1[[#This Row],[Net Sales Actual]]</f>
        <v>0.17210305917587349</v>
      </c>
      <c r="S928" s="9" t="str">
        <f>IF(Table1[[#This Row],[Salary Ratio]] &lt; 0.15, "Efficient",
 IF(Table1[[#This Row],[Salary Ratio]] &lt;= 0.25, "Needs Attention",
 "Too High"))</f>
        <v>Needs Attention</v>
      </c>
      <c r="T928" s="9">
        <f>Table1[[#This Row],[Profit (EBIT)]]/Table1[[#This Row],[Net Sales Actual]]</f>
        <v>-9.5209984344008902E-2</v>
      </c>
      <c r="U928" s="7" t="str">
        <f>IF(Table1[[#This Row],[Profit Ratio]] &gt; 0.15, "Healthy",
 IF(Table1[[#This Row],[Profit Ratio]] &gt;= 0.05, "Moderate",
 "Low"))</f>
        <v>Low</v>
      </c>
      <c r="V928" s="7">
        <f ca="1">DATEDIF(Table1[[#This Row],[Store Open Date]], TODAY(), "d")</f>
        <v>675</v>
      </c>
      <c r="W928" s="7">
        <f ca="1">INT(Table1[[#This Row],[Store Age (Days)]] / 30)</f>
        <v>22</v>
      </c>
      <c r="X928" s="7" t="str">
        <f ca="1">IF(Table1[[#This Row],[Store Age (Months)]] &lt; 12, "&lt;12",
 IF(Table1[[#This Row],[Store Age (Months)]] &lt; 24, "12–24",
 "&gt;24"))</f>
        <v>12–24</v>
      </c>
    </row>
    <row r="929" spans="1:24" x14ac:dyDescent="0.2">
      <c r="A929" s="4">
        <v>3</v>
      </c>
      <c r="B929" s="4" t="str">
        <f t="shared" si="14"/>
        <v>March</v>
      </c>
      <c r="C929" s="1" t="s">
        <v>54</v>
      </c>
      <c r="D929" s="1" t="s">
        <v>974</v>
      </c>
      <c r="E929" s="1" t="s">
        <v>495</v>
      </c>
      <c r="F929" s="1" t="s">
        <v>897</v>
      </c>
      <c r="G929" s="1" t="s">
        <v>923</v>
      </c>
      <c r="H929" s="6">
        <v>44774</v>
      </c>
      <c r="I929" s="7">
        <v>167580470</v>
      </c>
      <c r="J929" s="7">
        <v>163589876</v>
      </c>
      <c r="K929" s="7">
        <v>23595927</v>
      </c>
      <c r="L929" s="7">
        <v>9323358</v>
      </c>
      <c r="M929" s="7">
        <f>Table1[[#This Row],[Profit (EBIT)]] * (1 - 11%)</f>
        <v>8297788.6200000001</v>
      </c>
      <c r="N929" s="9">
        <f>Table1[[#This Row],[Net Sales Actual]]/Table1[[#This Row],[Net Sales Target]]*100%</f>
        <v>0.97618699840142475</v>
      </c>
      <c r="O929" s="9" t="str">
        <f>IF(Table1[[#This Row],[% Achievement]]&gt;=100%, "Achieved",
 IF(Table1[[#This Row],[% Achievement]]&gt;=50%, "Almost Achieve",
 IF(Table1[[#This Row],[% Achievement]]&gt;=0, "Needs Improvement",
 "Bad")))</f>
        <v>Almost Achieve</v>
      </c>
      <c r="P929" s="7">
        <f>Table1[[#This Row],[Net Sales Actual]] - Table1[[#This Row],[Net Sales Target]]</f>
        <v>-3990594</v>
      </c>
      <c r="Q929" s="7" t="str">
        <f>IF(Table1[[#This Row],[Profit]] &gt; 0, "Profit", "Loss")</f>
        <v>Profit</v>
      </c>
      <c r="R929" s="9">
        <f>Table1[[#This Row],[Salary Cost]]/Table1[[#This Row],[Net Sales Actual]]</f>
        <v>0.1442383084879898</v>
      </c>
      <c r="S929" s="9" t="str">
        <f>IF(Table1[[#This Row],[Salary Ratio]] &lt; 0.15, "Efficient",
 IF(Table1[[#This Row],[Salary Ratio]] &lt;= 0.25, "Needs Attention",
 "Too High"))</f>
        <v>Efficient</v>
      </c>
      <c r="T929" s="9">
        <f>Table1[[#This Row],[Profit (EBIT)]]/Table1[[#This Row],[Net Sales Actual]]</f>
        <v>5.6992267663311877E-2</v>
      </c>
      <c r="U929" s="7" t="str">
        <f>IF(Table1[[#This Row],[Profit Ratio]] &gt; 0.15, "Healthy",
 IF(Table1[[#This Row],[Profit Ratio]] &gt;= 0.05, "Moderate",
 "Low"))</f>
        <v>Moderate</v>
      </c>
      <c r="V929" s="7">
        <f ca="1">DATEDIF(Table1[[#This Row],[Store Open Date]], TODAY(), "d")</f>
        <v>1158</v>
      </c>
      <c r="W929" s="7">
        <f ca="1">INT(Table1[[#This Row],[Store Age (Days)]] / 30)</f>
        <v>38</v>
      </c>
      <c r="X929" s="7" t="str">
        <f ca="1">IF(Table1[[#This Row],[Store Age (Months)]] &lt; 12, "&lt;12",
 IF(Table1[[#This Row],[Store Age (Months)]] &lt; 24, "12–24",
 "&gt;24"))</f>
        <v>&gt;24</v>
      </c>
    </row>
    <row r="930" spans="1:24" x14ac:dyDescent="0.2">
      <c r="A930" s="4">
        <v>3</v>
      </c>
      <c r="B930" s="4" t="str">
        <f t="shared" si="14"/>
        <v>March</v>
      </c>
      <c r="C930" s="1" t="s">
        <v>55</v>
      </c>
      <c r="D930" s="1" t="s">
        <v>975</v>
      </c>
      <c r="E930" s="1" t="s">
        <v>496</v>
      </c>
      <c r="F930" s="1" t="s">
        <v>898</v>
      </c>
      <c r="G930" s="1" t="s">
        <v>923</v>
      </c>
      <c r="H930" s="6">
        <v>45200</v>
      </c>
      <c r="I930" s="7">
        <v>97727239</v>
      </c>
      <c r="J930" s="7">
        <v>79107289</v>
      </c>
      <c r="K930" s="7">
        <v>9068863</v>
      </c>
      <c r="L930" s="7">
        <v>10926030</v>
      </c>
      <c r="M930" s="7">
        <f>Table1[[#This Row],[Profit (EBIT)]] * (1 - 11%)</f>
        <v>9724166.6999999993</v>
      </c>
      <c r="N930" s="9">
        <f>Table1[[#This Row],[Net Sales Actual]]/Table1[[#This Row],[Net Sales Target]]*100%</f>
        <v>0.80947021331483637</v>
      </c>
      <c r="O930" s="9" t="str">
        <f>IF(Table1[[#This Row],[% Achievement]]&gt;=100%, "Achieved",
 IF(Table1[[#This Row],[% Achievement]]&gt;=50%, "Almost Achieve",
 IF(Table1[[#This Row],[% Achievement]]&gt;=0, "Needs Improvement",
 "Bad")))</f>
        <v>Almost Achieve</v>
      </c>
      <c r="P930" s="7">
        <f>Table1[[#This Row],[Net Sales Actual]] - Table1[[#This Row],[Net Sales Target]]</f>
        <v>-18619950</v>
      </c>
      <c r="Q930" s="7" t="str">
        <f>IF(Table1[[#This Row],[Profit]] &gt; 0, "Profit", "Loss")</f>
        <v>Profit</v>
      </c>
      <c r="R930" s="9">
        <f>Table1[[#This Row],[Salary Cost]]/Table1[[#This Row],[Net Sales Actual]]</f>
        <v>0.11464004284105855</v>
      </c>
      <c r="S930" s="9" t="str">
        <f>IF(Table1[[#This Row],[Salary Ratio]] &lt; 0.15, "Efficient",
 IF(Table1[[#This Row],[Salary Ratio]] &lt;= 0.25, "Needs Attention",
 "Too High"))</f>
        <v>Efficient</v>
      </c>
      <c r="T930" s="9">
        <f>Table1[[#This Row],[Profit (EBIT)]]/Table1[[#This Row],[Net Sales Actual]]</f>
        <v>0.13811660263063749</v>
      </c>
      <c r="U930" s="7" t="str">
        <f>IF(Table1[[#This Row],[Profit Ratio]] &gt; 0.15, "Healthy",
 IF(Table1[[#This Row],[Profit Ratio]] &gt;= 0.05, "Moderate",
 "Low"))</f>
        <v>Moderate</v>
      </c>
      <c r="V930" s="7">
        <f ca="1">DATEDIF(Table1[[#This Row],[Store Open Date]], TODAY(), "d")</f>
        <v>732</v>
      </c>
      <c r="W930" s="7">
        <f ca="1">INT(Table1[[#This Row],[Store Age (Days)]] / 30)</f>
        <v>24</v>
      </c>
      <c r="X930" s="7" t="str">
        <f ca="1">IF(Table1[[#This Row],[Store Age (Months)]] &lt; 12, "&lt;12",
 IF(Table1[[#This Row],[Store Age (Months)]] &lt; 24, "12–24",
 "&gt;24"))</f>
        <v>&gt;24</v>
      </c>
    </row>
    <row r="931" spans="1:24" x14ac:dyDescent="0.2">
      <c r="A931" s="4">
        <v>3</v>
      </c>
      <c r="B931" s="4" t="str">
        <f t="shared" si="14"/>
        <v>March</v>
      </c>
      <c r="C931" s="1" t="s">
        <v>56</v>
      </c>
      <c r="D931" s="1" t="s">
        <v>976</v>
      </c>
      <c r="E931" s="1" t="s">
        <v>497</v>
      </c>
      <c r="F931" s="1" t="s">
        <v>898</v>
      </c>
      <c r="G931" s="1" t="s">
        <v>923</v>
      </c>
      <c r="H931" s="6">
        <v>45380</v>
      </c>
      <c r="I931" s="7">
        <v>97358528</v>
      </c>
      <c r="J931" s="7">
        <v>109257819</v>
      </c>
      <c r="K931" s="7">
        <v>10012852</v>
      </c>
      <c r="L931" s="7">
        <v>10783038</v>
      </c>
      <c r="M931" s="7">
        <f>Table1[[#This Row],[Profit (EBIT)]] * (1 - 11%)</f>
        <v>9596903.8200000003</v>
      </c>
      <c r="N931" s="9">
        <f>Table1[[#This Row],[Net Sales Actual]]/Table1[[#This Row],[Net Sales Target]]*100%</f>
        <v>1.1222213528125651</v>
      </c>
      <c r="O931" s="9" t="str">
        <f>IF(Table1[[#This Row],[% Achievement]]&gt;=100%, "Achieved",
 IF(Table1[[#This Row],[% Achievement]]&gt;=50%, "Almost Achieve",
 IF(Table1[[#This Row],[% Achievement]]&gt;=0, "Needs Improvement",
 "Bad")))</f>
        <v>Achieved</v>
      </c>
      <c r="P931" s="7">
        <f>Table1[[#This Row],[Net Sales Actual]] - Table1[[#This Row],[Net Sales Target]]</f>
        <v>11899291</v>
      </c>
      <c r="Q931" s="7" t="str">
        <f>IF(Table1[[#This Row],[Profit]] &gt; 0, "Profit", "Loss")</f>
        <v>Profit</v>
      </c>
      <c r="R931" s="9">
        <f>Table1[[#This Row],[Salary Cost]]/Table1[[#This Row],[Net Sales Actual]]</f>
        <v>9.1644260261135174E-2</v>
      </c>
      <c r="S931" s="9" t="str">
        <f>IF(Table1[[#This Row],[Salary Ratio]] &lt; 0.15, "Efficient",
 IF(Table1[[#This Row],[Salary Ratio]] &lt;= 0.25, "Needs Attention",
 "Too High"))</f>
        <v>Efficient</v>
      </c>
      <c r="T931" s="9">
        <f>Table1[[#This Row],[Profit (EBIT)]]/Table1[[#This Row],[Net Sales Actual]]</f>
        <v>9.8693513184626172E-2</v>
      </c>
      <c r="U931" s="7" t="str">
        <f>IF(Table1[[#This Row],[Profit Ratio]] &gt; 0.15, "Healthy",
 IF(Table1[[#This Row],[Profit Ratio]] &gt;= 0.05, "Moderate",
 "Low"))</f>
        <v>Moderate</v>
      </c>
      <c r="V931" s="7">
        <f ca="1">DATEDIF(Table1[[#This Row],[Store Open Date]], TODAY(), "d")</f>
        <v>552</v>
      </c>
      <c r="W931" s="7">
        <f ca="1">INT(Table1[[#This Row],[Store Age (Days)]] / 30)</f>
        <v>18</v>
      </c>
      <c r="X931" s="7" t="str">
        <f ca="1">IF(Table1[[#This Row],[Store Age (Months)]] &lt; 12, "&lt;12",
 IF(Table1[[#This Row],[Store Age (Months)]] &lt; 24, "12–24",
 "&gt;24"))</f>
        <v>12–24</v>
      </c>
    </row>
    <row r="932" spans="1:24" x14ac:dyDescent="0.2">
      <c r="A932" s="4">
        <v>3</v>
      </c>
      <c r="B932" s="4" t="str">
        <f t="shared" si="14"/>
        <v>March</v>
      </c>
      <c r="C932" s="1" t="s">
        <v>57</v>
      </c>
      <c r="D932" s="1" t="s">
        <v>977</v>
      </c>
      <c r="E932" s="1" t="s">
        <v>498</v>
      </c>
      <c r="F932" s="1" t="s">
        <v>897</v>
      </c>
      <c r="G932" s="1" t="s">
        <v>923</v>
      </c>
      <c r="H932" s="6">
        <v>45275</v>
      </c>
      <c r="I932" s="7">
        <v>75498650</v>
      </c>
      <c r="J932" s="7">
        <v>61734337</v>
      </c>
      <c r="K932" s="7">
        <v>7758130</v>
      </c>
      <c r="L932" s="7">
        <v>-1837985</v>
      </c>
      <c r="M932" s="7">
        <f>Table1[[#This Row],[Profit (EBIT)]] * (1 - 11%)</f>
        <v>-1635806.6500000001</v>
      </c>
      <c r="N932" s="9">
        <f>Table1[[#This Row],[Net Sales Actual]]/Table1[[#This Row],[Net Sales Target]]*100%</f>
        <v>0.81768795865886346</v>
      </c>
      <c r="O932" s="9" t="str">
        <f>IF(Table1[[#This Row],[% Achievement]]&gt;=100%, "Achieved",
 IF(Table1[[#This Row],[% Achievement]]&gt;=50%, "Almost Achieve",
 IF(Table1[[#This Row],[% Achievement]]&gt;=0, "Needs Improvement",
 "Bad")))</f>
        <v>Almost Achieve</v>
      </c>
      <c r="P932" s="7">
        <f>Table1[[#This Row],[Net Sales Actual]] - Table1[[#This Row],[Net Sales Target]]</f>
        <v>-13764313</v>
      </c>
      <c r="Q932" s="7" t="str">
        <f>IF(Table1[[#This Row],[Profit]] &gt; 0, "Profit", "Loss")</f>
        <v>Loss</v>
      </c>
      <c r="R932" s="9">
        <f>Table1[[#This Row],[Salary Cost]]/Table1[[#This Row],[Net Sales Actual]]</f>
        <v>0.12566960911882799</v>
      </c>
      <c r="S932" s="9" t="str">
        <f>IF(Table1[[#This Row],[Salary Ratio]] &lt; 0.15, "Efficient",
 IF(Table1[[#This Row],[Salary Ratio]] &lt;= 0.25, "Needs Attention",
 "Too High"))</f>
        <v>Efficient</v>
      </c>
      <c r="T932" s="9">
        <f>Table1[[#This Row],[Profit (EBIT)]]/Table1[[#This Row],[Net Sales Actual]]</f>
        <v>-2.9772491117868487E-2</v>
      </c>
      <c r="U932" s="7" t="str">
        <f>IF(Table1[[#This Row],[Profit Ratio]] &gt; 0.15, "Healthy",
 IF(Table1[[#This Row],[Profit Ratio]] &gt;= 0.05, "Moderate",
 "Low"))</f>
        <v>Low</v>
      </c>
      <c r="V932" s="7">
        <f ca="1">DATEDIF(Table1[[#This Row],[Store Open Date]], TODAY(), "d")</f>
        <v>657</v>
      </c>
      <c r="W932" s="7">
        <f ca="1">INT(Table1[[#This Row],[Store Age (Days)]] / 30)</f>
        <v>21</v>
      </c>
      <c r="X932" s="7" t="str">
        <f ca="1">IF(Table1[[#This Row],[Store Age (Months)]] &lt; 12, "&lt;12",
 IF(Table1[[#This Row],[Store Age (Months)]] &lt; 24, "12–24",
 "&gt;24"))</f>
        <v>12–24</v>
      </c>
    </row>
    <row r="933" spans="1:24" x14ac:dyDescent="0.2">
      <c r="A933" s="4">
        <v>3</v>
      </c>
      <c r="B933" s="4" t="str">
        <f t="shared" si="14"/>
        <v>March</v>
      </c>
      <c r="C933" s="1" t="s">
        <v>58</v>
      </c>
      <c r="D933" s="1" t="s">
        <v>978</v>
      </c>
      <c r="E933" s="1" t="s">
        <v>499</v>
      </c>
      <c r="F933" s="1" t="s">
        <v>898</v>
      </c>
      <c r="G933" s="1" t="s">
        <v>923</v>
      </c>
      <c r="H933" s="6">
        <v>45254</v>
      </c>
      <c r="I933" s="7">
        <v>237008687</v>
      </c>
      <c r="J933" s="7">
        <v>223668319</v>
      </c>
      <c r="K933" s="7">
        <v>31737141</v>
      </c>
      <c r="L933" s="7">
        <v>-20401623</v>
      </c>
      <c r="M933" s="7">
        <f>Table1[[#This Row],[Profit (EBIT)]] * (1 - 11%)</f>
        <v>-18157444.469999999</v>
      </c>
      <c r="N933" s="9">
        <f>Table1[[#This Row],[Net Sales Actual]]/Table1[[#This Row],[Net Sales Target]]*100%</f>
        <v>0.94371359054868731</v>
      </c>
      <c r="O933" s="9" t="str">
        <f>IF(Table1[[#This Row],[% Achievement]]&gt;=100%, "Achieved",
 IF(Table1[[#This Row],[% Achievement]]&gt;=50%, "Almost Achieve",
 IF(Table1[[#This Row],[% Achievement]]&gt;=0, "Needs Improvement",
 "Bad")))</f>
        <v>Almost Achieve</v>
      </c>
      <c r="P933" s="7">
        <f>Table1[[#This Row],[Net Sales Actual]] - Table1[[#This Row],[Net Sales Target]]</f>
        <v>-13340368</v>
      </c>
      <c r="Q933" s="7" t="str">
        <f>IF(Table1[[#This Row],[Profit]] &gt; 0, "Profit", "Loss")</f>
        <v>Loss</v>
      </c>
      <c r="R933" s="9">
        <f>Table1[[#This Row],[Salary Cost]]/Table1[[#This Row],[Net Sales Actual]]</f>
        <v>0.14189376994423605</v>
      </c>
      <c r="S933" s="9" t="str">
        <f>IF(Table1[[#This Row],[Salary Ratio]] &lt; 0.15, "Efficient",
 IF(Table1[[#This Row],[Salary Ratio]] &lt;= 0.25, "Needs Attention",
 "Too High"))</f>
        <v>Efficient</v>
      </c>
      <c r="T933" s="9">
        <f>Table1[[#This Row],[Profit (EBIT)]]/Table1[[#This Row],[Net Sales Actual]]</f>
        <v>-9.121373599629011E-2</v>
      </c>
      <c r="U933" s="7" t="str">
        <f>IF(Table1[[#This Row],[Profit Ratio]] &gt; 0.15, "Healthy",
 IF(Table1[[#This Row],[Profit Ratio]] &gt;= 0.05, "Moderate",
 "Low"))</f>
        <v>Low</v>
      </c>
      <c r="V933" s="7">
        <f ca="1">DATEDIF(Table1[[#This Row],[Store Open Date]], TODAY(), "d")</f>
        <v>678</v>
      </c>
      <c r="W933" s="7">
        <f ca="1">INT(Table1[[#This Row],[Store Age (Days)]] / 30)</f>
        <v>22</v>
      </c>
      <c r="X933" s="7" t="str">
        <f ca="1">IF(Table1[[#This Row],[Store Age (Months)]] &lt; 12, "&lt;12",
 IF(Table1[[#This Row],[Store Age (Months)]] &lt; 24, "12–24",
 "&gt;24"))</f>
        <v>12–24</v>
      </c>
    </row>
    <row r="934" spans="1:24" x14ac:dyDescent="0.2">
      <c r="A934" s="4">
        <v>3</v>
      </c>
      <c r="B934" s="4" t="str">
        <f t="shared" si="14"/>
        <v>March</v>
      </c>
      <c r="C934" s="1" t="s">
        <v>59</v>
      </c>
      <c r="D934" s="1" t="s">
        <v>979</v>
      </c>
      <c r="E934" s="1" t="s">
        <v>500</v>
      </c>
      <c r="F934" s="1" t="s">
        <v>897</v>
      </c>
      <c r="G934" s="1" t="s">
        <v>923</v>
      </c>
      <c r="H934" s="6">
        <v>45257</v>
      </c>
      <c r="I934" s="7">
        <v>71194866</v>
      </c>
      <c r="J934" s="7">
        <v>69682230</v>
      </c>
      <c r="K934" s="7">
        <v>9476814</v>
      </c>
      <c r="L934" s="7">
        <v>-1622465</v>
      </c>
      <c r="M934" s="7">
        <f>Table1[[#This Row],[Profit (EBIT)]] * (1 - 11%)</f>
        <v>-1443993.85</v>
      </c>
      <c r="N934" s="9">
        <f>Table1[[#This Row],[Net Sales Actual]]/Table1[[#This Row],[Net Sales Target]]*100%</f>
        <v>0.97875358034945947</v>
      </c>
      <c r="O934" s="9" t="str">
        <f>IF(Table1[[#This Row],[% Achievement]]&gt;=100%, "Achieved",
 IF(Table1[[#This Row],[% Achievement]]&gt;=50%, "Almost Achieve",
 IF(Table1[[#This Row],[% Achievement]]&gt;=0, "Needs Improvement",
 "Bad")))</f>
        <v>Almost Achieve</v>
      </c>
      <c r="P934" s="7">
        <f>Table1[[#This Row],[Net Sales Actual]] - Table1[[#This Row],[Net Sales Target]]</f>
        <v>-1512636</v>
      </c>
      <c r="Q934" s="7" t="str">
        <f>IF(Table1[[#This Row],[Profit]] &gt; 0, "Profit", "Loss")</f>
        <v>Loss</v>
      </c>
      <c r="R934" s="9">
        <f>Table1[[#This Row],[Salary Cost]]/Table1[[#This Row],[Net Sales Actual]]</f>
        <v>0.13600044085845128</v>
      </c>
      <c r="S934" s="9" t="str">
        <f>IF(Table1[[#This Row],[Salary Ratio]] &lt; 0.15, "Efficient",
 IF(Table1[[#This Row],[Salary Ratio]] &lt;= 0.25, "Needs Attention",
 "Too High"))</f>
        <v>Efficient</v>
      </c>
      <c r="T934" s="9">
        <f>Table1[[#This Row],[Profit (EBIT)]]/Table1[[#This Row],[Net Sales Actual]]</f>
        <v>-2.3283769764543986E-2</v>
      </c>
      <c r="U934" s="7" t="str">
        <f>IF(Table1[[#This Row],[Profit Ratio]] &gt; 0.15, "Healthy",
 IF(Table1[[#This Row],[Profit Ratio]] &gt;= 0.05, "Moderate",
 "Low"))</f>
        <v>Low</v>
      </c>
      <c r="V934" s="7">
        <f ca="1">DATEDIF(Table1[[#This Row],[Store Open Date]], TODAY(), "d")</f>
        <v>675</v>
      </c>
      <c r="W934" s="7">
        <f ca="1">INT(Table1[[#This Row],[Store Age (Days)]] / 30)</f>
        <v>22</v>
      </c>
      <c r="X934" s="7" t="str">
        <f ca="1">IF(Table1[[#This Row],[Store Age (Months)]] &lt; 12, "&lt;12",
 IF(Table1[[#This Row],[Store Age (Months)]] &lt; 24, "12–24",
 "&gt;24"))</f>
        <v>12–24</v>
      </c>
    </row>
    <row r="935" spans="1:24" x14ac:dyDescent="0.2">
      <c r="A935" s="4">
        <v>3</v>
      </c>
      <c r="B935" s="4" t="str">
        <f t="shared" si="14"/>
        <v>March</v>
      </c>
      <c r="C935" s="1" t="s">
        <v>60</v>
      </c>
      <c r="D935" s="1" t="s">
        <v>980</v>
      </c>
      <c r="E935" s="1" t="s">
        <v>501</v>
      </c>
      <c r="F935" s="1" t="s">
        <v>897</v>
      </c>
      <c r="G935" s="1" t="s">
        <v>923</v>
      </c>
      <c r="H935" s="6">
        <v>45257</v>
      </c>
      <c r="I935" s="7">
        <v>129922437</v>
      </c>
      <c r="J935" s="7">
        <v>123750197</v>
      </c>
      <c r="K935" s="7">
        <v>17621163</v>
      </c>
      <c r="L935" s="7">
        <v>10051773</v>
      </c>
      <c r="M935" s="7">
        <f>Table1[[#This Row],[Profit (EBIT)]] * (1 - 11%)</f>
        <v>8946077.9700000007</v>
      </c>
      <c r="N935" s="9">
        <f>Table1[[#This Row],[Net Sales Actual]]/Table1[[#This Row],[Net Sales Target]]*100%</f>
        <v>0.95249288619793981</v>
      </c>
      <c r="O935" s="9" t="str">
        <f>IF(Table1[[#This Row],[% Achievement]]&gt;=100%, "Achieved",
 IF(Table1[[#This Row],[% Achievement]]&gt;=50%, "Almost Achieve",
 IF(Table1[[#This Row],[% Achievement]]&gt;=0, "Needs Improvement",
 "Bad")))</f>
        <v>Almost Achieve</v>
      </c>
      <c r="P935" s="7">
        <f>Table1[[#This Row],[Net Sales Actual]] - Table1[[#This Row],[Net Sales Target]]</f>
        <v>-6172240</v>
      </c>
      <c r="Q935" s="7" t="str">
        <f>IF(Table1[[#This Row],[Profit]] &gt; 0, "Profit", "Loss")</f>
        <v>Profit</v>
      </c>
      <c r="R935" s="9">
        <f>Table1[[#This Row],[Salary Cost]]/Table1[[#This Row],[Net Sales Actual]]</f>
        <v>0.14239300968547144</v>
      </c>
      <c r="S935" s="9" t="str">
        <f>IF(Table1[[#This Row],[Salary Ratio]] &lt; 0.15, "Efficient",
 IF(Table1[[#This Row],[Salary Ratio]] &lt;= 0.25, "Needs Attention",
 "Too High"))</f>
        <v>Efficient</v>
      </c>
      <c r="T935" s="9">
        <f>Table1[[#This Row],[Profit (EBIT)]]/Table1[[#This Row],[Net Sales Actual]]</f>
        <v>8.1226319179112091E-2</v>
      </c>
      <c r="U935" s="7" t="str">
        <f>IF(Table1[[#This Row],[Profit Ratio]] &gt; 0.15, "Healthy",
 IF(Table1[[#This Row],[Profit Ratio]] &gt;= 0.05, "Moderate",
 "Low"))</f>
        <v>Moderate</v>
      </c>
      <c r="V935" s="7">
        <f ca="1">DATEDIF(Table1[[#This Row],[Store Open Date]], TODAY(), "d")</f>
        <v>675</v>
      </c>
      <c r="W935" s="7">
        <f ca="1">INT(Table1[[#This Row],[Store Age (Days)]] / 30)</f>
        <v>22</v>
      </c>
      <c r="X935" s="7" t="str">
        <f ca="1">IF(Table1[[#This Row],[Store Age (Months)]] &lt; 12, "&lt;12",
 IF(Table1[[#This Row],[Store Age (Months)]] &lt; 24, "12–24",
 "&gt;24"))</f>
        <v>12–24</v>
      </c>
    </row>
    <row r="936" spans="1:24" x14ac:dyDescent="0.2">
      <c r="A936" s="4">
        <v>3</v>
      </c>
      <c r="B936" s="4" t="str">
        <f t="shared" si="14"/>
        <v>March</v>
      </c>
      <c r="C936" s="1" t="s">
        <v>61</v>
      </c>
      <c r="D936" s="1" t="s">
        <v>981</v>
      </c>
      <c r="E936" s="1" t="s">
        <v>502</v>
      </c>
      <c r="F936" s="1" t="s">
        <v>899</v>
      </c>
      <c r="G936" s="1" t="s">
        <v>923</v>
      </c>
      <c r="H936" s="6">
        <v>45370</v>
      </c>
      <c r="I936" s="7">
        <v>106919795</v>
      </c>
      <c r="J936" s="7">
        <v>101640041</v>
      </c>
      <c r="K936" s="7">
        <v>10953053</v>
      </c>
      <c r="L936" s="7">
        <v>3669872</v>
      </c>
      <c r="M936" s="7">
        <f>Table1[[#This Row],[Profit (EBIT)]] * (1 - 11%)</f>
        <v>3266186.08</v>
      </c>
      <c r="N936" s="9">
        <f>Table1[[#This Row],[Net Sales Actual]]/Table1[[#This Row],[Net Sales Target]]*100%</f>
        <v>0.95061949005794488</v>
      </c>
      <c r="O936" s="9" t="str">
        <f>IF(Table1[[#This Row],[% Achievement]]&gt;=100%, "Achieved",
 IF(Table1[[#This Row],[% Achievement]]&gt;=50%, "Almost Achieve",
 IF(Table1[[#This Row],[% Achievement]]&gt;=0, "Needs Improvement",
 "Bad")))</f>
        <v>Almost Achieve</v>
      </c>
      <c r="P936" s="7">
        <f>Table1[[#This Row],[Net Sales Actual]] - Table1[[#This Row],[Net Sales Target]]</f>
        <v>-5279754</v>
      </c>
      <c r="Q936" s="7" t="str">
        <f>IF(Table1[[#This Row],[Profit]] &gt; 0, "Profit", "Loss")</f>
        <v>Profit</v>
      </c>
      <c r="R936" s="9">
        <f>Table1[[#This Row],[Salary Cost]]/Table1[[#This Row],[Net Sales Actual]]</f>
        <v>0.10776316983185789</v>
      </c>
      <c r="S936" s="9" t="str">
        <f>IF(Table1[[#This Row],[Salary Ratio]] &lt; 0.15, "Efficient",
 IF(Table1[[#This Row],[Salary Ratio]] &lt;= 0.25, "Needs Attention",
 "Too High"))</f>
        <v>Efficient</v>
      </c>
      <c r="T936" s="9">
        <f>Table1[[#This Row],[Profit (EBIT)]]/Table1[[#This Row],[Net Sales Actual]]</f>
        <v>3.6106557650837624E-2</v>
      </c>
      <c r="U936" s="7" t="str">
        <f>IF(Table1[[#This Row],[Profit Ratio]] &gt; 0.15, "Healthy",
 IF(Table1[[#This Row],[Profit Ratio]] &gt;= 0.05, "Moderate",
 "Low"))</f>
        <v>Low</v>
      </c>
      <c r="V936" s="7">
        <f ca="1">DATEDIF(Table1[[#This Row],[Store Open Date]], TODAY(), "d")</f>
        <v>562</v>
      </c>
      <c r="W936" s="7">
        <f ca="1">INT(Table1[[#This Row],[Store Age (Days)]] / 30)</f>
        <v>18</v>
      </c>
      <c r="X936" s="7" t="str">
        <f ca="1">IF(Table1[[#This Row],[Store Age (Months)]] &lt; 12, "&lt;12",
 IF(Table1[[#This Row],[Store Age (Months)]] &lt; 24, "12–24",
 "&gt;24"))</f>
        <v>12–24</v>
      </c>
    </row>
    <row r="937" spans="1:24" x14ac:dyDescent="0.2">
      <c r="A937" s="4">
        <v>3</v>
      </c>
      <c r="B937" s="4" t="str">
        <f t="shared" si="14"/>
        <v>March</v>
      </c>
      <c r="C937" s="1" t="s">
        <v>62</v>
      </c>
      <c r="D937" s="1" t="s">
        <v>982</v>
      </c>
      <c r="E937" s="1" t="s">
        <v>503</v>
      </c>
      <c r="F937" s="1" t="s">
        <v>897</v>
      </c>
      <c r="G937" s="1" t="s">
        <v>923</v>
      </c>
      <c r="H937" s="6">
        <v>45220</v>
      </c>
      <c r="I937" s="7">
        <v>73371320</v>
      </c>
      <c r="J937" s="7">
        <v>91479531</v>
      </c>
      <c r="K937" s="7">
        <v>9538865</v>
      </c>
      <c r="L937" s="7">
        <v>7362077</v>
      </c>
      <c r="M937" s="7">
        <f>Table1[[#This Row],[Profit (EBIT)]] * (1 - 11%)</f>
        <v>6552248.5300000003</v>
      </c>
      <c r="N937" s="9">
        <f>Table1[[#This Row],[Net Sales Actual]]/Table1[[#This Row],[Net Sales Target]]*100%</f>
        <v>1.246802306405282</v>
      </c>
      <c r="O937" s="9" t="str">
        <f>IF(Table1[[#This Row],[% Achievement]]&gt;=100%, "Achieved",
 IF(Table1[[#This Row],[% Achievement]]&gt;=50%, "Almost Achieve",
 IF(Table1[[#This Row],[% Achievement]]&gt;=0, "Needs Improvement",
 "Bad")))</f>
        <v>Achieved</v>
      </c>
      <c r="P937" s="7">
        <f>Table1[[#This Row],[Net Sales Actual]] - Table1[[#This Row],[Net Sales Target]]</f>
        <v>18108211</v>
      </c>
      <c r="Q937" s="7" t="str">
        <f>IF(Table1[[#This Row],[Profit]] &gt; 0, "Profit", "Loss")</f>
        <v>Profit</v>
      </c>
      <c r="R937" s="9">
        <f>Table1[[#This Row],[Salary Cost]]/Table1[[#This Row],[Net Sales Actual]]</f>
        <v>0.10427321714187625</v>
      </c>
      <c r="S937" s="9" t="str">
        <f>IF(Table1[[#This Row],[Salary Ratio]] &lt; 0.15, "Efficient",
 IF(Table1[[#This Row],[Salary Ratio]] &lt;= 0.25, "Needs Attention",
 "Too High"))</f>
        <v>Efficient</v>
      </c>
      <c r="T937" s="9">
        <f>Table1[[#This Row],[Profit (EBIT)]]/Table1[[#This Row],[Net Sales Actual]]</f>
        <v>8.0477861216844235E-2</v>
      </c>
      <c r="U937" s="7" t="str">
        <f>IF(Table1[[#This Row],[Profit Ratio]] &gt; 0.15, "Healthy",
 IF(Table1[[#This Row],[Profit Ratio]] &gt;= 0.05, "Moderate",
 "Low"))</f>
        <v>Moderate</v>
      </c>
      <c r="V937" s="7">
        <f ca="1">DATEDIF(Table1[[#This Row],[Store Open Date]], TODAY(), "d")</f>
        <v>712</v>
      </c>
      <c r="W937" s="7">
        <f ca="1">INT(Table1[[#This Row],[Store Age (Days)]] / 30)</f>
        <v>23</v>
      </c>
      <c r="X937" s="7" t="str">
        <f ca="1">IF(Table1[[#This Row],[Store Age (Months)]] &lt; 12, "&lt;12",
 IF(Table1[[#This Row],[Store Age (Months)]] &lt; 24, "12–24",
 "&gt;24"))</f>
        <v>12–24</v>
      </c>
    </row>
    <row r="938" spans="1:24" x14ac:dyDescent="0.2">
      <c r="A938" s="4">
        <v>3</v>
      </c>
      <c r="B938" s="4" t="str">
        <f t="shared" si="14"/>
        <v>March</v>
      </c>
      <c r="C938" s="1" t="s">
        <v>63</v>
      </c>
      <c r="D938" s="1" t="s">
        <v>983</v>
      </c>
      <c r="E938" s="1" t="s">
        <v>504</v>
      </c>
      <c r="F938" s="1" t="s">
        <v>897</v>
      </c>
      <c r="G938" s="1" t="s">
        <v>923</v>
      </c>
      <c r="H938" s="6">
        <v>45327</v>
      </c>
      <c r="I938" s="7">
        <v>218276698</v>
      </c>
      <c r="J938" s="7">
        <v>177087540</v>
      </c>
      <c r="K938" s="7">
        <v>24142676</v>
      </c>
      <c r="L938" s="7">
        <v>13172921</v>
      </c>
      <c r="M938" s="7">
        <f>Table1[[#This Row],[Profit (EBIT)]] * (1 - 11%)</f>
        <v>11723899.689999999</v>
      </c>
      <c r="N938" s="9">
        <f>Table1[[#This Row],[Net Sales Actual]]/Table1[[#This Row],[Net Sales Target]]*100%</f>
        <v>0.81129841903692346</v>
      </c>
      <c r="O938" s="9" t="str">
        <f>IF(Table1[[#This Row],[% Achievement]]&gt;=100%, "Achieved",
 IF(Table1[[#This Row],[% Achievement]]&gt;=50%, "Almost Achieve",
 IF(Table1[[#This Row],[% Achievement]]&gt;=0, "Needs Improvement",
 "Bad")))</f>
        <v>Almost Achieve</v>
      </c>
      <c r="P938" s="7">
        <f>Table1[[#This Row],[Net Sales Actual]] - Table1[[#This Row],[Net Sales Target]]</f>
        <v>-41189158</v>
      </c>
      <c r="Q938" s="7" t="str">
        <f>IF(Table1[[#This Row],[Profit]] &gt; 0, "Profit", "Loss")</f>
        <v>Profit</v>
      </c>
      <c r="R938" s="9">
        <f>Table1[[#This Row],[Salary Cost]]/Table1[[#This Row],[Net Sales Actual]]</f>
        <v>0.13633187292567281</v>
      </c>
      <c r="S938" s="9" t="str">
        <f>IF(Table1[[#This Row],[Salary Ratio]] &lt; 0.15, "Efficient",
 IF(Table1[[#This Row],[Salary Ratio]] &lt;= 0.25, "Needs Attention",
 "Too High"))</f>
        <v>Efficient</v>
      </c>
      <c r="T938" s="9">
        <f>Table1[[#This Row],[Profit (EBIT)]]/Table1[[#This Row],[Net Sales Actual]]</f>
        <v>7.4386492691693618E-2</v>
      </c>
      <c r="U938" s="7" t="str">
        <f>IF(Table1[[#This Row],[Profit Ratio]] &gt; 0.15, "Healthy",
 IF(Table1[[#This Row],[Profit Ratio]] &gt;= 0.05, "Moderate",
 "Low"))</f>
        <v>Moderate</v>
      </c>
      <c r="V938" s="7">
        <f ca="1">DATEDIF(Table1[[#This Row],[Store Open Date]], TODAY(), "d")</f>
        <v>605</v>
      </c>
      <c r="W938" s="7">
        <f ca="1">INT(Table1[[#This Row],[Store Age (Days)]] / 30)</f>
        <v>20</v>
      </c>
      <c r="X938" s="7" t="str">
        <f ca="1">IF(Table1[[#This Row],[Store Age (Months)]] &lt; 12, "&lt;12",
 IF(Table1[[#This Row],[Store Age (Months)]] &lt; 24, "12–24",
 "&gt;24"))</f>
        <v>12–24</v>
      </c>
    </row>
    <row r="939" spans="1:24" x14ac:dyDescent="0.2">
      <c r="A939" s="4">
        <v>3</v>
      </c>
      <c r="B939" s="4" t="str">
        <f t="shared" si="14"/>
        <v>March</v>
      </c>
      <c r="C939" s="1" t="s">
        <v>64</v>
      </c>
      <c r="D939" s="1" t="s">
        <v>984</v>
      </c>
      <c r="E939" s="1" t="s">
        <v>505</v>
      </c>
      <c r="F939" s="1" t="s">
        <v>899</v>
      </c>
      <c r="G939" s="1" t="s">
        <v>923</v>
      </c>
      <c r="H939" s="6">
        <v>45359</v>
      </c>
      <c r="I939" s="7">
        <v>122423513</v>
      </c>
      <c r="J939" s="7">
        <v>132785797</v>
      </c>
      <c r="K939" s="7">
        <v>12870779</v>
      </c>
      <c r="L939" s="7">
        <v>17845402</v>
      </c>
      <c r="M939" s="7">
        <f>Table1[[#This Row],[Profit (EBIT)]] * (1 - 11%)</f>
        <v>15882407.779999999</v>
      </c>
      <c r="N939" s="9">
        <f>Table1[[#This Row],[Net Sales Actual]]/Table1[[#This Row],[Net Sales Target]]*100%</f>
        <v>1.0846429231286641</v>
      </c>
      <c r="O939" s="9" t="str">
        <f>IF(Table1[[#This Row],[% Achievement]]&gt;=100%, "Achieved",
 IF(Table1[[#This Row],[% Achievement]]&gt;=50%, "Almost Achieve",
 IF(Table1[[#This Row],[% Achievement]]&gt;=0, "Needs Improvement",
 "Bad")))</f>
        <v>Achieved</v>
      </c>
      <c r="P939" s="7">
        <f>Table1[[#This Row],[Net Sales Actual]] - Table1[[#This Row],[Net Sales Target]]</f>
        <v>10362284</v>
      </c>
      <c r="Q939" s="7" t="str">
        <f>IF(Table1[[#This Row],[Profit]] &gt; 0, "Profit", "Loss")</f>
        <v>Profit</v>
      </c>
      <c r="R939" s="9">
        <f>Table1[[#This Row],[Salary Cost]]/Table1[[#This Row],[Net Sales Actual]]</f>
        <v>9.6928883139512284E-2</v>
      </c>
      <c r="S939" s="9" t="str">
        <f>IF(Table1[[#This Row],[Salary Ratio]] &lt; 0.15, "Efficient",
 IF(Table1[[#This Row],[Salary Ratio]] &lt;= 0.25, "Needs Attention",
 "Too High"))</f>
        <v>Efficient</v>
      </c>
      <c r="T939" s="9">
        <f>Table1[[#This Row],[Profit (EBIT)]]/Table1[[#This Row],[Net Sales Actual]]</f>
        <v>0.13439240041613787</v>
      </c>
      <c r="U939" s="7" t="str">
        <f>IF(Table1[[#This Row],[Profit Ratio]] &gt; 0.15, "Healthy",
 IF(Table1[[#This Row],[Profit Ratio]] &gt;= 0.05, "Moderate",
 "Low"))</f>
        <v>Moderate</v>
      </c>
      <c r="V939" s="7">
        <f ca="1">DATEDIF(Table1[[#This Row],[Store Open Date]], TODAY(), "d")</f>
        <v>573</v>
      </c>
      <c r="W939" s="7">
        <f ca="1">INT(Table1[[#This Row],[Store Age (Days)]] / 30)</f>
        <v>19</v>
      </c>
      <c r="X939" s="7" t="str">
        <f ca="1">IF(Table1[[#This Row],[Store Age (Months)]] &lt; 12, "&lt;12",
 IF(Table1[[#This Row],[Store Age (Months)]] &lt; 24, "12–24",
 "&gt;24"))</f>
        <v>12–24</v>
      </c>
    </row>
    <row r="940" spans="1:24" x14ac:dyDescent="0.2">
      <c r="A940" s="4">
        <v>3</v>
      </c>
      <c r="B940" s="4" t="str">
        <f t="shared" si="14"/>
        <v>March</v>
      </c>
      <c r="C940" s="1" t="s">
        <v>65</v>
      </c>
      <c r="D940" s="1" t="s">
        <v>985</v>
      </c>
      <c r="E940" s="1" t="s">
        <v>506</v>
      </c>
      <c r="F940" s="1" t="s">
        <v>897</v>
      </c>
      <c r="G940" s="1" t="s">
        <v>923</v>
      </c>
      <c r="H940" s="6">
        <v>45288</v>
      </c>
      <c r="I940" s="7">
        <v>97075568</v>
      </c>
      <c r="J940" s="7">
        <v>63915721</v>
      </c>
      <c r="K940" s="7">
        <v>7064143</v>
      </c>
      <c r="L940" s="7">
        <v>8229724</v>
      </c>
      <c r="M940" s="7">
        <f>Table1[[#This Row],[Profit (EBIT)]] * (1 - 11%)</f>
        <v>7324454.3600000003</v>
      </c>
      <c r="N940" s="9">
        <f>Table1[[#This Row],[Net Sales Actual]]/Table1[[#This Row],[Net Sales Target]]*100%</f>
        <v>0.65841202185909431</v>
      </c>
      <c r="O940" s="9" t="str">
        <f>IF(Table1[[#This Row],[% Achievement]]&gt;=100%, "Achieved",
 IF(Table1[[#This Row],[% Achievement]]&gt;=50%, "Almost Achieve",
 IF(Table1[[#This Row],[% Achievement]]&gt;=0, "Needs Improvement",
 "Bad")))</f>
        <v>Almost Achieve</v>
      </c>
      <c r="P940" s="7">
        <f>Table1[[#This Row],[Net Sales Actual]] - Table1[[#This Row],[Net Sales Target]]</f>
        <v>-33159847</v>
      </c>
      <c r="Q940" s="7" t="str">
        <f>IF(Table1[[#This Row],[Profit]] &gt; 0, "Profit", "Loss")</f>
        <v>Profit</v>
      </c>
      <c r="R940" s="9">
        <f>Table1[[#This Row],[Salary Cost]]/Table1[[#This Row],[Net Sales Actual]]</f>
        <v>0.11052277733047867</v>
      </c>
      <c r="S940" s="9" t="str">
        <f>IF(Table1[[#This Row],[Salary Ratio]] &lt; 0.15, "Efficient",
 IF(Table1[[#This Row],[Salary Ratio]] &lt;= 0.25, "Needs Attention",
 "Too High"))</f>
        <v>Efficient</v>
      </c>
      <c r="T940" s="9">
        <f>Table1[[#This Row],[Profit (EBIT)]]/Table1[[#This Row],[Net Sales Actual]]</f>
        <v>0.12875899498966772</v>
      </c>
      <c r="U940" s="7" t="str">
        <f>IF(Table1[[#This Row],[Profit Ratio]] &gt; 0.15, "Healthy",
 IF(Table1[[#This Row],[Profit Ratio]] &gt;= 0.05, "Moderate",
 "Low"))</f>
        <v>Moderate</v>
      </c>
      <c r="V940" s="7">
        <f ca="1">DATEDIF(Table1[[#This Row],[Store Open Date]], TODAY(), "d")</f>
        <v>644</v>
      </c>
      <c r="W940" s="7">
        <f ca="1">INT(Table1[[#This Row],[Store Age (Days)]] / 30)</f>
        <v>21</v>
      </c>
      <c r="X940" s="7" t="str">
        <f ca="1">IF(Table1[[#This Row],[Store Age (Months)]] &lt; 12, "&lt;12",
 IF(Table1[[#This Row],[Store Age (Months)]] &lt; 24, "12–24",
 "&gt;24"))</f>
        <v>12–24</v>
      </c>
    </row>
    <row r="941" spans="1:24" x14ac:dyDescent="0.2">
      <c r="A941" s="4">
        <v>3</v>
      </c>
      <c r="B941" s="4" t="str">
        <f t="shared" si="14"/>
        <v>March</v>
      </c>
      <c r="C941" s="1" t="s">
        <v>66</v>
      </c>
      <c r="D941" s="1" t="s">
        <v>986</v>
      </c>
      <c r="E941" s="1" t="s">
        <v>507</v>
      </c>
      <c r="F941" s="1" t="s">
        <v>897</v>
      </c>
      <c r="G941" s="1" t="s">
        <v>923</v>
      </c>
      <c r="H941" s="6">
        <v>45429</v>
      </c>
      <c r="I941" s="7">
        <v>108900176</v>
      </c>
      <c r="J941" s="7">
        <v>118166055</v>
      </c>
      <c r="K941" s="7">
        <v>18902757</v>
      </c>
      <c r="L941" s="7">
        <v>-9160155</v>
      </c>
      <c r="M941" s="7">
        <f>Table1[[#This Row],[Profit (EBIT)]] * (1 - 11%)</f>
        <v>-8152537.9500000002</v>
      </c>
      <c r="N941" s="9">
        <f>Table1[[#This Row],[Net Sales Actual]]/Table1[[#This Row],[Net Sales Target]]*100%</f>
        <v>1.0850859873725089</v>
      </c>
      <c r="O941" s="9" t="str">
        <f>IF(Table1[[#This Row],[% Achievement]]&gt;=100%, "Achieved",
 IF(Table1[[#This Row],[% Achievement]]&gt;=50%, "Almost Achieve",
 IF(Table1[[#This Row],[% Achievement]]&gt;=0, "Needs Improvement",
 "Bad")))</f>
        <v>Achieved</v>
      </c>
      <c r="P941" s="7">
        <f>Table1[[#This Row],[Net Sales Actual]] - Table1[[#This Row],[Net Sales Target]]</f>
        <v>9265879</v>
      </c>
      <c r="Q941" s="7" t="str">
        <f>IF(Table1[[#This Row],[Profit]] &gt; 0, "Profit", "Loss")</f>
        <v>Loss</v>
      </c>
      <c r="R941" s="9">
        <f>Table1[[#This Row],[Salary Cost]]/Table1[[#This Row],[Net Sales Actual]]</f>
        <v>0.15996774200509614</v>
      </c>
      <c r="S941" s="9" t="str">
        <f>IF(Table1[[#This Row],[Salary Ratio]] &lt; 0.15, "Efficient",
 IF(Table1[[#This Row],[Salary Ratio]] &lt;= 0.25, "Needs Attention",
 "Too High"))</f>
        <v>Needs Attention</v>
      </c>
      <c r="T941" s="9">
        <f>Table1[[#This Row],[Profit (EBIT)]]/Table1[[#This Row],[Net Sales Actual]]</f>
        <v>-7.7519343435811586E-2</v>
      </c>
      <c r="U941" s="7" t="str">
        <f>IF(Table1[[#This Row],[Profit Ratio]] &gt; 0.15, "Healthy",
 IF(Table1[[#This Row],[Profit Ratio]] &gt;= 0.05, "Moderate",
 "Low"))</f>
        <v>Low</v>
      </c>
      <c r="V941" s="7">
        <f ca="1">DATEDIF(Table1[[#This Row],[Store Open Date]], TODAY(), "d")</f>
        <v>503</v>
      </c>
      <c r="W941" s="7">
        <f ca="1">INT(Table1[[#This Row],[Store Age (Days)]] / 30)</f>
        <v>16</v>
      </c>
      <c r="X941" s="7" t="str">
        <f ca="1">IF(Table1[[#This Row],[Store Age (Months)]] &lt; 12, "&lt;12",
 IF(Table1[[#This Row],[Store Age (Months)]] &lt; 24, "12–24",
 "&gt;24"))</f>
        <v>12–24</v>
      </c>
    </row>
    <row r="942" spans="1:24" x14ac:dyDescent="0.2">
      <c r="A942" s="4">
        <v>3</v>
      </c>
      <c r="B942" s="4" t="str">
        <f t="shared" si="14"/>
        <v>March</v>
      </c>
      <c r="C942" s="1" t="s">
        <v>67</v>
      </c>
      <c r="D942" s="1" t="s">
        <v>987</v>
      </c>
      <c r="E942" s="1" t="s">
        <v>508</v>
      </c>
      <c r="F942" s="1" t="s">
        <v>897</v>
      </c>
      <c r="G942" s="1" t="s">
        <v>923</v>
      </c>
      <c r="H942" s="6">
        <v>45278</v>
      </c>
      <c r="I942" s="7">
        <v>118089825</v>
      </c>
      <c r="J942" s="7">
        <v>119905483</v>
      </c>
      <c r="K942" s="7">
        <v>15999737</v>
      </c>
      <c r="L942" s="7">
        <v>11310566</v>
      </c>
      <c r="M942" s="7">
        <f>Table1[[#This Row],[Profit (EBIT)]] * (1 - 11%)</f>
        <v>10066403.74</v>
      </c>
      <c r="N942" s="9">
        <f>Table1[[#This Row],[Net Sales Actual]]/Table1[[#This Row],[Net Sales Target]]*100%</f>
        <v>1.0153752281367172</v>
      </c>
      <c r="O942" s="9" t="str">
        <f>IF(Table1[[#This Row],[% Achievement]]&gt;=100%, "Achieved",
 IF(Table1[[#This Row],[% Achievement]]&gt;=50%, "Almost Achieve",
 IF(Table1[[#This Row],[% Achievement]]&gt;=0, "Needs Improvement",
 "Bad")))</f>
        <v>Achieved</v>
      </c>
      <c r="P942" s="7">
        <f>Table1[[#This Row],[Net Sales Actual]] - Table1[[#This Row],[Net Sales Target]]</f>
        <v>1815658</v>
      </c>
      <c r="Q942" s="7" t="str">
        <f>IF(Table1[[#This Row],[Profit]] &gt; 0, "Profit", "Loss")</f>
        <v>Profit</v>
      </c>
      <c r="R942" s="9">
        <f>Table1[[#This Row],[Salary Cost]]/Table1[[#This Row],[Net Sales Actual]]</f>
        <v>0.13343624161040241</v>
      </c>
      <c r="S942" s="9" t="str">
        <f>IF(Table1[[#This Row],[Salary Ratio]] &lt; 0.15, "Efficient",
 IF(Table1[[#This Row],[Salary Ratio]] &lt;= 0.25, "Needs Attention",
 "Too High"))</f>
        <v>Efficient</v>
      </c>
      <c r="T942" s="9">
        <f>Table1[[#This Row],[Profit (EBIT)]]/Table1[[#This Row],[Net Sales Actual]]</f>
        <v>9.4329014128569921E-2</v>
      </c>
      <c r="U942" s="7" t="str">
        <f>IF(Table1[[#This Row],[Profit Ratio]] &gt; 0.15, "Healthy",
 IF(Table1[[#This Row],[Profit Ratio]] &gt;= 0.05, "Moderate",
 "Low"))</f>
        <v>Moderate</v>
      </c>
      <c r="V942" s="7">
        <f ca="1">DATEDIF(Table1[[#This Row],[Store Open Date]], TODAY(), "d")</f>
        <v>654</v>
      </c>
      <c r="W942" s="7">
        <f ca="1">INT(Table1[[#This Row],[Store Age (Days)]] / 30)</f>
        <v>21</v>
      </c>
      <c r="X942" s="7" t="str">
        <f ca="1">IF(Table1[[#This Row],[Store Age (Months)]] &lt; 12, "&lt;12",
 IF(Table1[[#This Row],[Store Age (Months)]] &lt; 24, "12–24",
 "&gt;24"))</f>
        <v>12–24</v>
      </c>
    </row>
    <row r="943" spans="1:24" x14ac:dyDescent="0.2">
      <c r="A943" s="4">
        <v>3</v>
      </c>
      <c r="B943" s="4" t="str">
        <f t="shared" si="14"/>
        <v>March</v>
      </c>
      <c r="C943" s="1" t="s">
        <v>68</v>
      </c>
      <c r="D943" s="1" t="s">
        <v>988</v>
      </c>
      <c r="E943" s="1" t="s">
        <v>509</v>
      </c>
      <c r="F943" s="1" t="s">
        <v>898</v>
      </c>
      <c r="G943" s="1" t="s">
        <v>923</v>
      </c>
      <c r="H943" s="6">
        <v>44961</v>
      </c>
      <c r="I943" s="7">
        <v>125869373</v>
      </c>
      <c r="J943" s="7">
        <v>108489296</v>
      </c>
      <c r="K943" s="7">
        <v>13868750</v>
      </c>
      <c r="L943" s="7">
        <v>-9968635</v>
      </c>
      <c r="M943" s="7">
        <f>Table1[[#This Row],[Profit (EBIT)]] * (1 - 11%)</f>
        <v>-8872085.1500000004</v>
      </c>
      <c r="N943" s="9">
        <f>Table1[[#This Row],[Net Sales Actual]]/Table1[[#This Row],[Net Sales Target]]*100%</f>
        <v>0.86191973006809208</v>
      </c>
      <c r="O943" s="9" t="str">
        <f>IF(Table1[[#This Row],[% Achievement]]&gt;=100%, "Achieved",
 IF(Table1[[#This Row],[% Achievement]]&gt;=50%, "Almost Achieve",
 IF(Table1[[#This Row],[% Achievement]]&gt;=0, "Needs Improvement",
 "Bad")))</f>
        <v>Almost Achieve</v>
      </c>
      <c r="P943" s="7">
        <f>Table1[[#This Row],[Net Sales Actual]] - Table1[[#This Row],[Net Sales Target]]</f>
        <v>-17380077</v>
      </c>
      <c r="Q943" s="7" t="str">
        <f>IF(Table1[[#This Row],[Profit]] &gt; 0, "Profit", "Loss")</f>
        <v>Loss</v>
      </c>
      <c r="R943" s="9">
        <f>Table1[[#This Row],[Salary Cost]]/Table1[[#This Row],[Net Sales Actual]]</f>
        <v>0.1278351921465137</v>
      </c>
      <c r="S943" s="9" t="str">
        <f>IF(Table1[[#This Row],[Salary Ratio]] &lt; 0.15, "Efficient",
 IF(Table1[[#This Row],[Salary Ratio]] &lt;= 0.25, "Needs Attention",
 "Too High"))</f>
        <v>Efficient</v>
      </c>
      <c r="T943" s="9">
        <f>Table1[[#This Row],[Profit (EBIT)]]/Table1[[#This Row],[Net Sales Actual]]</f>
        <v>-9.1885885221340183E-2</v>
      </c>
      <c r="U943" s="7" t="str">
        <f>IF(Table1[[#This Row],[Profit Ratio]] &gt; 0.15, "Healthy",
 IF(Table1[[#This Row],[Profit Ratio]] &gt;= 0.05, "Moderate",
 "Low"))</f>
        <v>Low</v>
      </c>
      <c r="V943" s="7">
        <f ca="1">DATEDIF(Table1[[#This Row],[Store Open Date]], TODAY(), "d")</f>
        <v>971</v>
      </c>
      <c r="W943" s="7">
        <f ca="1">INT(Table1[[#This Row],[Store Age (Days)]] / 30)</f>
        <v>32</v>
      </c>
      <c r="X943" s="7" t="str">
        <f ca="1">IF(Table1[[#This Row],[Store Age (Months)]] &lt; 12, "&lt;12",
 IF(Table1[[#This Row],[Store Age (Months)]] &lt; 24, "12–24",
 "&gt;24"))</f>
        <v>&gt;24</v>
      </c>
    </row>
    <row r="944" spans="1:24" x14ac:dyDescent="0.2">
      <c r="A944" s="4">
        <v>3</v>
      </c>
      <c r="B944" s="4" t="str">
        <f t="shared" si="14"/>
        <v>March</v>
      </c>
      <c r="C944" s="1" t="s">
        <v>69</v>
      </c>
      <c r="D944" s="1" t="s">
        <v>989</v>
      </c>
      <c r="E944" s="1" t="s">
        <v>510</v>
      </c>
      <c r="F944" s="1" t="s">
        <v>898</v>
      </c>
      <c r="G944" s="1" t="s">
        <v>923</v>
      </c>
      <c r="H944" s="6">
        <v>44999</v>
      </c>
      <c r="I944" s="7">
        <v>191050487</v>
      </c>
      <c r="J944" s="7">
        <v>217191320</v>
      </c>
      <c r="K944" s="7">
        <v>36413565</v>
      </c>
      <c r="L944" s="7">
        <v>-2072928</v>
      </c>
      <c r="M944" s="7">
        <f>Table1[[#This Row],[Profit (EBIT)]] * (1 - 11%)</f>
        <v>-1844905.92</v>
      </c>
      <c r="N944" s="9">
        <f>Table1[[#This Row],[Net Sales Actual]]/Table1[[#This Row],[Net Sales Target]]*100%</f>
        <v>1.1368268325848341</v>
      </c>
      <c r="O944" s="9" t="str">
        <f>IF(Table1[[#This Row],[% Achievement]]&gt;=100%, "Achieved",
 IF(Table1[[#This Row],[% Achievement]]&gt;=50%, "Almost Achieve",
 IF(Table1[[#This Row],[% Achievement]]&gt;=0, "Needs Improvement",
 "Bad")))</f>
        <v>Achieved</v>
      </c>
      <c r="P944" s="7">
        <f>Table1[[#This Row],[Net Sales Actual]] - Table1[[#This Row],[Net Sales Target]]</f>
        <v>26140833</v>
      </c>
      <c r="Q944" s="7" t="str">
        <f>IF(Table1[[#This Row],[Profit]] &gt; 0, "Profit", "Loss")</f>
        <v>Loss</v>
      </c>
      <c r="R944" s="9">
        <f>Table1[[#This Row],[Salary Cost]]/Table1[[#This Row],[Net Sales Actual]]</f>
        <v>0.1676566310292695</v>
      </c>
      <c r="S944" s="9" t="str">
        <f>IF(Table1[[#This Row],[Salary Ratio]] &lt; 0.15, "Efficient",
 IF(Table1[[#This Row],[Salary Ratio]] &lt;= 0.25, "Needs Attention",
 "Too High"))</f>
        <v>Needs Attention</v>
      </c>
      <c r="T944" s="9">
        <f>Table1[[#This Row],[Profit (EBIT)]]/Table1[[#This Row],[Net Sales Actual]]</f>
        <v>-9.5442488217300763E-3</v>
      </c>
      <c r="U944" s="7" t="str">
        <f>IF(Table1[[#This Row],[Profit Ratio]] &gt; 0.15, "Healthy",
 IF(Table1[[#This Row],[Profit Ratio]] &gt;= 0.05, "Moderate",
 "Low"))</f>
        <v>Low</v>
      </c>
      <c r="V944" s="7">
        <f ca="1">DATEDIF(Table1[[#This Row],[Store Open Date]], TODAY(), "d")</f>
        <v>933</v>
      </c>
      <c r="W944" s="7">
        <f ca="1">INT(Table1[[#This Row],[Store Age (Days)]] / 30)</f>
        <v>31</v>
      </c>
      <c r="X944" s="7" t="str">
        <f ca="1">IF(Table1[[#This Row],[Store Age (Months)]] &lt; 12, "&lt;12",
 IF(Table1[[#This Row],[Store Age (Months)]] &lt; 24, "12–24",
 "&gt;24"))</f>
        <v>&gt;24</v>
      </c>
    </row>
    <row r="945" spans="1:24" x14ac:dyDescent="0.2">
      <c r="A945" s="4">
        <v>3</v>
      </c>
      <c r="B945" s="4" t="str">
        <f t="shared" si="14"/>
        <v>March</v>
      </c>
      <c r="C945" s="1" t="s">
        <v>70</v>
      </c>
      <c r="D945" s="1" t="s">
        <v>990</v>
      </c>
      <c r="E945" s="1" t="s">
        <v>511</v>
      </c>
      <c r="F945" s="1" t="s">
        <v>897</v>
      </c>
      <c r="G945" s="1" t="s">
        <v>923</v>
      </c>
      <c r="H945" s="6">
        <v>45100</v>
      </c>
      <c r="I945" s="7">
        <v>178044663</v>
      </c>
      <c r="J945" s="7">
        <v>173284895</v>
      </c>
      <c r="K945" s="7">
        <v>24632493</v>
      </c>
      <c r="L945" s="7">
        <v>6530777</v>
      </c>
      <c r="M945" s="7">
        <f>Table1[[#This Row],[Profit (EBIT)]] * (1 - 11%)</f>
        <v>5812391.5300000003</v>
      </c>
      <c r="N945" s="9">
        <f>Table1[[#This Row],[Net Sales Actual]]/Table1[[#This Row],[Net Sales Target]]*100%</f>
        <v>0.97326643820826009</v>
      </c>
      <c r="O945" s="9" t="str">
        <f>IF(Table1[[#This Row],[% Achievement]]&gt;=100%, "Achieved",
 IF(Table1[[#This Row],[% Achievement]]&gt;=50%, "Almost Achieve",
 IF(Table1[[#This Row],[% Achievement]]&gt;=0, "Needs Improvement",
 "Bad")))</f>
        <v>Almost Achieve</v>
      </c>
      <c r="P945" s="7">
        <f>Table1[[#This Row],[Net Sales Actual]] - Table1[[#This Row],[Net Sales Target]]</f>
        <v>-4759768</v>
      </c>
      <c r="Q945" s="7" t="str">
        <f>IF(Table1[[#This Row],[Profit]] &gt; 0, "Profit", "Loss")</f>
        <v>Profit</v>
      </c>
      <c r="R945" s="9">
        <f>Table1[[#This Row],[Salary Cost]]/Table1[[#This Row],[Net Sales Actual]]</f>
        <v>0.14215026070218065</v>
      </c>
      <c r="S945" s="9" t="str">
        <f>IF(Table1[[#This Row],[Salary Ratio]] &lt; 0.15, "Efficient",
 IF(Table1[[#This Row],[Salary Ratio]] &lt;= 0.25, "Needs Attention",
 "Too High"))</f>
        <v>Efficient</v>
      </c>
      <c r="T945" s="9">
        <f>Table1[[#This Row],[Profit (EBIT)]]/Table1[[#This Row],[Net Sales Actual]]</f>
        <v>3.7688091625066339E-2</v>
      </c>
      <c r="U945" s="7" t="str">
        <f>IF(Table1[[#This Row],[Profit Ratio]] &gt; 0.15, "Healthy",
 IF(Table1[[#This Row],[Profit Ratio]] &gt;= 0.05, "Moderate",
 "Low"))</f>
        <v>Low</v>
      </c>
      <c r="V945" s="7">
        <f ca="1">DATEDIF(Table1[[#This Row],[Store Open Date]], TODAY(), "d")</f>
        <v>832</v>
      </c>
      <c r="W945" s="7">
        <f ca="1">INT(Table1[[#This Row],[Store Age (Days)]] / 30)</f>
        <v>27</v>
      </c>
      <c r="X945" s="7" t="str">
        <f ca="1">IF(Table1[[#This Row],[Store Age (Months)]] &lt; 12, "&lt;12",
 IF(Table1[[#This Row],[Store Age (Months)]] &lt; 24, "12–24",
 "&gt;24"))</f>
        <v>&gt;24</v>
      </c>
    </row>
    <row r="946" spans="1:24" x14ac:dyDescent="0.2">
      <c r="A946" s="4">
        <v>3</v>
      </c>
      <c r="B946" s="4" t="str">
        <f t="shared" si="14"/>
        <v>March</v>
      </c>
      <c r="C946" s="1" t="s">
        <v>71</v>
      </c>
      <c r="D946" s="1" t="s">
        <v>991</v>
      </c>
      <c r="E946" s="1" t="s">
        <v>512</v>
      </c>
      <c r="F946" s="1" t="s">
        <v>897</v>
      </c>
      <c r="G946" s="1" t="s">
        <v>923</v>
      </c>
      <c r="H946" s="6">
        <v>45029</v>
      </c>
      <c r="I946" s="7">
        <v>130655993</v>
      </c>
      <c r="J946" s="7">
        <v>135818801</v>
      </c>
      <c r="K946" s="7">
        <v>22853052</v>
      </c>
      <c r="L946" s="7">
        <v>1952860</v>
      </c>
      <c r="M946" s="7">
        <f>Table1[[#This Row],[Profit (EBIT)]] * (1 - 11%)</f>
        <v>1738045.4000000001</v>
      </c>
      <c r="N946" s="9">
        <f>Table1[[#This Row],[Net Sales Actual]]/Table1[[#This Row],[Net Sales Target]]*100%</f>
        <v>1.0395145135057065</v>
      </c>
      <c r="O946" s="9" t="str">
        <f>IF(Table1[[#This Row],[% Achievement]]&gt;=100%, "Achieved",
 IF(Table1[[#This Row],[% Achievement]]&gt;=50%, "Almost Achieve",
 IF(Table1[[#This Row],[% Achievement]]&gt;=0, "Needs Improvement",
 "Bad")))</f>
        <v>Achieved</v>
      </c>
      <c r="P946" s="7">
        <f>Table1[[#This Row],[Net Sales Actual]] - Table1[[#This Row],[Net Sales Target]]</f>
        <v>5162808</v>
      </c>
      <c r="Q946" s="7" t="str">
        <f>IF(Table1[[#This Row],[Profit]] &gt; 0, "Profit", "Loss")</f>
        <v>Profit</v>
      </c>
      <c r="R946" s="9">
        <f>Table1[[#This Row],[Salary Cost]]/Table1[[#This Row],[Net Sales Actual]]</f>
        <v>0.16826132929858512</v>
      </c>
      <c r="S946" s="9" t="str">
        <f>IF(Table1[[#This Row],[Salary Ratio]] &lt; 0.15, "Efficient",
 IF(Table1[[#This Row],[Salary Ratio]] &lt;= 0.25, "Needs Attention",
 "Too High"))</f>
        <v>Needs Attention</v>
      </c>
      <c r="T946" s="9">
        <f>Table1[[#This Row],[Profit (EBIT)]]/Table1[[#This Row],[Net Sales Actual]]</f>
        <v>1.4378421732643627E-2</v>
      </c>
      <c r="U946" s="7" t="str">
        <f>IF(Table1[[#This Row],[Profit Ratio]] &gt; 0.15, "Healthy",
 IF(Table1[[#This Row],[Profit Ratio]] &gt;= 0.05, "Moderate",
 "Low"))</f>
        <v>Low</v>
      </c>
      <c r="V946" s="7">
        <f ca="1">DATEDIF(Table1[[#This Row],[Store Open Date]], TODAY(), "d")</f>
        <v>903</v>
      </c>
      <c r="W946" s="7">
        <f ca="1">INT(Table1[[#This Row],[Store Age (Days)]] / 30)</f>
        <v>30</v>
      </c>
      <c r="X946" s="7" t="str">
        <f ca="1">IF(Table1[[#This Row],[Store Age (Months)]] &lt; 12, "&lt;12",
 IF(Table1[[#This Row],[Store Age (Months)]] &lt; 24, "12–24",
 "&gt;24"))</f>
        <v>&gt;24</v>
      </c>
    </row>
    <row r="947" spans="1:24" x14ac:dyDescent="0.2">
      <c r="A947" s="4">
        <v>3</v>
      </c>
      <c r="B947" s="4" t="str">
        <f t="shared" si="14"/>
        <v>March</v>
      </c>
      <c r="C947" s="1" t="s">
        <v>72</v>
      </c>
      <c r="D947" s="1" t="s">
        <v>992</v>
      </c>
      <c r="E947" s="1" t="s">
        <v>513</v>
      </c>
      <c r="F947" s="1" t="s">
        <v>899</v>
      </c>
      <c r="G947" s="1" t="s">
        <v>923</v>
      </c>
      <c r="H947" s="6">
        <v>45071</v>
      </c>
      <c r="I947" s="7">
        <v>181006424</v>
      </c>
      <c r="J947" s="7">
        <v>217162692</v>
      </c>
      <c r="K947" s="7">
        <v>38854171</v>
      </c>
      <c r="L947" s="7">
        <v>28336065</v>
      </c>
      <c r="M947" s="7">
        <f>Table1[[#This Row],[Profit (EBIT)]] * (1 - 11%)</f>
        <v>25219097.850000001</v>
      </c>
      <c r="N947" s="9">
        <f>Table1[[#This Row],[Net Sales Actual]]/Table1[[#This Row],[Net Sales Target]]*100%</f>
        <v>1.1997512972246775</v>
      </c>
      <c r="O947" s="9" t="str">
        <f>IF(Table1[[#This Row],[% Achievement]]&gt;=100%, "Achieved",
 IF(Table1[[#This Row],[% Achievement]]&gt;=50%, "Almost Achieve",
 IF(Table1[[#This Row],[% Achievement]]&gt;=0, "Needs Improvement",
 "Bad")))</f>
        <v>Achieved</v>
      </c>
      <c r="P947" s="7">
        <f>Table1[[#This Row],[Net Sales Actual]] - Table1[[#This Row],[Net Sales Target]]</f>
        <v>36156268</v>
      </c>
      <c r="Q947" s="7" t="str">
        <f>IF(Table1[[#This Row],[Profit]] &gt; 0, "Profit", "Loss")</f>
        <v>Profit</v>
      </c>
      <c r="R947" s="9">
        <f>Table1[[#This Row],[Salary Cost]]/Table1[[#This Row],[Net Sales Actual]]</f>
        <v>0.1789173390795874</v>
      </c>
      <c r="S947" s="9" t="str">
        <f>IF(Table1[[#This Row],[Salary Ratio]] &lt; 0.15, "Efficient",
 IF(Table1[[#This Row],[Salary Ratio]] &lt;= 0.25, "Needs Attention",
 "Too High"))</f>
        <v>Needs Attention</v>
      </c>
      <c r="T947" s="9">
        <f>Table1[[#This Row],[Profit (EBIT)]]/Table1[[#This Row],[Net Sales Actual]]</f>
        <v>0.13048311723820408</v>
      </c>
      <c r="U947" s="7" t="str">
        <f>IF(Table1[[#This Row],[Profit Ratio]] &gt; 0.15, "Healthy",
 IF(Table1[[#This Row],[Profit Ratio]] &gt;= 0.05, "Moderate",
 "Low"))</f>
        <v>Moderate</v>
      </c>
      <c r="V947" s="7">
        <f ca="1">DATEDIF(Table1[[#This Row],[Store Open Date]], TODAY(), "d")</f>
        <v>861</v>
      </c>
      <c r="W947" s="7">
        <f ca="1">INT(Table1[[#This Row],[Store Age (Days)]] / 30)</f>
        <v>28</v>
      </c>
      <c r="X947" s="7" t="str">
        <f ca="1">IF(Table1[[#This Row],[Store Age (Months)]] &lt; 12, "&lt;12",
 IF(Table1[[#This Row],[Store Age (Months)]] &lt; 24, "12–24",
 "&gt;24"))</f>
        <v>&gt;24</v>
      </c>
    </row>
    <row r="948" spans="1:24" x14ac:dyDescent="0.2">
      <c r="A948" s="4">
        <v>3</v>
      </c>
      <c r="B948" s="4" t="str">
        <f t="shared" si="14"/>
        <v>March</v>
      </c>
      <c r="C948" s="1" t="s">
        <v>73</v>
      </c>
      <c r="D948" s="1" t="s">
        <v>993</v>
      </c>
      <c r="E948" s="1" t="s">
        <v>514</v>
      </c>
      <c r="F948" s="1" t="s">
        <v>898</v>
      </c>
      <c r="G948" s="1" t="s">
        <v>923</v>
      </c>
      <c r="H948" s="6">
        <v>45073</v>
      </c>
      <c r="I948" s="7">
        <v>122001227</v>
      </c>
      <c r="J948" s="7">
        <v>150090983</v>
      </c>
      <c r="K948" s="7">
        <v>13987886</v>
      </c>
      <c r="L948" s="7">
        <v>-8073498</v>
      </c>
      <c r="M948" s="7">
        <f>Table1[[#This Row],[Profit (EBIT)]] * (1 - 11%)</f>
        <v>-7185413.2199999997</v>
      </c>
      <c r="N948" s="9">
        <f>Table1[[#This Row],[Net Sales Actual]]/Table1[[#This Row],[Net Sales Target]]*100%</f>
        <v>1.2302415860129012</v>
      </c>
      <c r="O948" s="9" t="str">
        <f>IF(Table1[[#This Row],[% Achievement]]&gt;=100%, "Achieved",
 IF(Table1[[#This Row],[% Achievement]]&gt;=50%, "Almost Achieve",
 IF(Table1[[#This Row],[% Achievement]]&gt;=0, "Needs Improvement",
 "Bad")))</f>
        <v>Achieved</v>
      </c>
      <c r="P948" s="7">
        <f>Table1[[#This Row],[Net Sales Actual]] - Table1[[#This Row],[Net Sales Target]]</f>
        <v>28089756</v>
      </c>
      <c r="Q948" s="7" t="str">
        <f>IF(Table1[[#This Row],[Profit]] &gt; 0, "Profit", "Loss")</f>
        <v>Loss</v>
      </c>
      <c r="R948" s="9">
        <f>Table1[[#This Row],[Salary Cost]]/Table1[[#This Row],[Net Sales Actual]]</f>
        <v>9.3196044961608382E-2</v>
      </c>
      <c r="S948" s="9" t="str">
        <f>IF(Table1[[#This Row],[Salary Ratio]] &lt; 0.15, "Efficient",
 IF(Table1[[#This Row],[Salary Ratio]] &lt;= 0.25, "Needs Attention",
 "Too High"))</f>
        <v>Efficient</v>
      </c>
      <c r="T948" s="9">
        <f>Table1[[#This Row],[Profit (EBIT)]]/Table1[[#This Row],[Net Sales Actual]]</f>
        <v>-5.3790693075812558E-2</v>
      </c>
      <c r="U948" s="7" t="str">
        <f>IF(Table1[[#This Row],[Profit Ratio]] &gt; 0.15, "Healthy",
 IF(Table1[[#This Row],[Profit Ratio]] &gt;= 0.05, "Moderate",
 "Low"))</f>
        <v>Low</v>
      </c>
      <c r="V948" s="7">
        <f ca="1">DATEDIF(Table1[[#This Row],[Store Open Date]], TODAY(), "d")</f>
        <v>859</v>
      </c>
      <c r="W948" s="7">
        <f ca="1">INT(Table1[[#This Row],[Store Age (Days)]] / 30)</f>
        <v>28</v>
      </c>
      <c r="X948" s="7" t="str">
        <f ca="1">IF(Table1[[#This Row],[Store Age (Months)]] &lt; 12, "&lt;12",
 IF(Table1[[#This Row],[Store Age (Months)]] &lt; 24, "12–24",
 "&gt;24"))</f>
        <v>&gt;24</v>
      </c>
    </row>
    <row r="949" spans="1:24" x14ac:dyDescent="0.2">
      <c r="A949" s="4">
        <v>3</v>
      </c>
      <c r="B949" s="4" t="str">
        <f t="shared" si="14"/>
        <v>March</v>
      </c>
      <c r="C949" s="1" t="s">
        <v>74</v>
      </c>
      <c r="D949" s="1" t="s">
        <v>994</v>
      </c>
      <c r="E949" s="1" t="s">
        <v>515</v>
      </c>
      <c r="F949" s="1" t="s">
        <v>897</v>
      </c>
      <c r="G949" s="1" t="s">
        <v>923</v>
      </c>
      <c r="H949" s="6">
        <v>45107</v>
      </c>
      <c r="I949" s="7">
        <v>185488862</v>
      </c>
      <c r="J949" s="7">
        <v>121251564</v>
      </c>
      <c r="K949" s="7">
        <v>18336368</v>
      </c>
      <c r="L949" s="7">
        <v>-11991107</v>
      </c>
      <c r="M949" s="7">
        <f>Table1[[#This Row],[Profit (EBIT)]] * (1 - 11%)</f>
        <v>-10672085.23</v>
      </c>
      <c r="N949" s="9">
        <f>Table1[[#This Row],[Net Sales Actual]]/Table1[[#This Row],[Net Sales Target]]*100%</f>
        <v>0.65368649466403006</v>
      </c>
      <c r="O949" s="9" t="str">
        <f>IF(Table1[[#This Row],[% Achievement]]&gt;=100%, "Achieved",
 IF(Table1[[#This Row],[% Achievement]]&gt;=50%, "Almost Achieve",
 IF(Table1[[#This Row],[% Achievement]]&gt;=0, "Needs Improvement",
 "Bad")))</f>
        <v>Almost Achieve</v>
      </c>
      <c r="P949" s="7">
        <f>Table1[[#This Row],[Net Sales Actual]] - Table1[[#This Row],[Net Sales Target]]</f>
        <v>-64237298</v>
      </c>
      <c r="Q949" s="7" t="str">
        <f>IF(Table1[[#This Row],[Profit]] &gt; 0, "Profit", "Loss")</f>
        <v>Loss</v>
      </c>
      <c r="R949" s="9">
        <f>Table1[[#This Row],[Salary Cost]]/Table1[[#This Row],[Net Sales Actual]]</f>
        <v>0.15122582666232659</v>
      </c>
      <c r="S949" s="9" t="str">
        <f>IF(Table1[[#This Row],[Salary Ratio]] &lt; 0.15, "Efficient",
 IF(Table1[[#This Row],[Salary Ratio]] &lt;= 0.25, "Needs Attention",
 "Too High"))</f>
        <v>Needs Attention</v>
      </c>
      <c r="T949" s="9">
        <f>Table1[[#This Row],[Profit (EBIT)]]/Table1[[#This Row],[Net Sales Actual]]</f>
        <v>-9.8894452198571223E-2</v>
      </c>
      <c r="U949" s="7" t="str">
        <f>IF(Table1[[#This Row],[Profit Ratio]] &gt; 0.15, "Healthy",
 IF(Table1[[#This Row],[Profit Ratio]] &gt;= 0.05, "Moderate",
 "Low"))</f>
        <v>Low</v>
      </c>
      <c r="V949" s="7">
        <f ca="1">DATEDIF(Table1[[#This Row],[Store Open Date]], TODAY(), "d")</f>
        <v>825</v>
      </c>
      <c r="W949" s="7">
        <f ca="1">INT(Table1[[#This Row],[Store Age (Days)]] / 30)</f>
        <v>27</v>
      </c>
      <c r="X949" s="7" t="str">
        <f ca="1">IF(Table1[[#This Row],[Store Age (Months)]] &lt; 12, "&lt;12",
 IF(Table1[[#This Row],[Store Age (Months)]] &lt; 24, "12–24",
 "&gt;24"))</f>
        <v>&gt;24</v>
      </c>
    </row>
    <row r="950" spans="1:24" x14ac:dyDescent="0.2">
      <c r="A950" s="4">
        <v>3</v>
      </c>
      <c r="B950" s="4" t="str">
        <f t="shared" si="14"/>
        <v>March</v>
      </c>
      <c r="C950" s="1" t="s">
        <v>75</v>
      </c>
      <c r="D950" s="1" t="s">
        <v>995</v>
      </c>
      <c r="E950" s="1" t="s">
        <v>516</v>
      </c>
      <c r="F950" s="1" t="s">
        <v>897</v>
      </c>
      <c r="G950" s="1" t="s">
        <v>923</v>
      </c>
      <c r="H950" s="6">
        <v>45115</v>
      </c>
      <c r="I950" s="7">
        <v>163307479</v>
      </c>
      <c r="J950" s="7">
        <v>179610085</v>
      </c>
      <c r="K950" s="7">
        <v>30531913</v>
      </c>
      <c r="L950" s="7">
        <v>-8639818</v>
      </c>
      <c r="M950" s="7">
        <f>Table1[[#This Row],[Profit (EBIT)]] * (1 - 11%)</f>
        <v>-7689438.0200000005</v>
      </c>
      <c r="N950" s="9">
        <f>Table1[[#This Row],[Net Sales Actual]]/Table1[[#This Row],[Net Sales Target]]*100%</f>
        <v>1.0998276753754799</v>
      </c>
      <c r="O950" s="9" t="str">
        <f>IF(Table1[[#This Row],[% Achievement]]&gt;=100%, "Achieved",
 IF(Table1[[#This Row],[% Achievement]]&gt;=50%, "Almost Achieve",
 IF(Table1[[#This Row],[% Achievement]]&gt;=0, "Needs Improvement",
 "Bad")))</f>
        <v>Achieved</v>
      </c>
      <c r="P950" s="7">
        <f>Table1[[#This Row],[Net Sales Actual]] - Table1[[#This Row],[Net Sales Target]]</f>
        <v>16302606</v>
      </c>
      <c r="Q950" s="7" t="str">
        <f>IF(Table1[[#This Row],[Profit]] &gt; 0, "Profit", "Loss")</f>
        <v>Loss</v>
      </c>
      <c r="R950" s="9">
        <f>Table1[[#This Row],[Salary Cost]]/Table1[[#This Row],[Net Sales Actual]]</f>
        <v>0.16998997021798637</v>
      </c>
      <c r="S950" s="9" t="str">
        <f>IF(Table1[[#This Row],[Salary Ratio]] &lt; 0.15, "Efficient",
 IF(Table1[[#This Row],[Salary Ratio]] &lt;= 0.25, "Needs Attention",
 "Too High"))</f>
        <v>Needs Attention</v>
      </c>
      <c r="T950" s="9">
        <f>Table1[[#This Row],[Profit (EBIT)]]/Table1[[#This Row],[Net Sales Actual]]</f>
        <v>-4.8103189751288189E-2</v>
      </c>
      <c r="U950" s="7" t="str">
        <f>IF(Table1[[#This Row],[Profit Ratio]] &gt; 0.15, "Healthy",
 IF(Table1[[#This Row],[Profit Ratio]] &gt;= 0.05, "Moderate",
 "Low"))</f>
        <v>Low</v>
      </c>
      <c r="V950" s="7">
        <f ca="1">DATEDIF(Table1[[#This Row],[Store Open Date]], TODAY(), "d")</f>
        <v>817</v>
      </c>
      <c r="W950" s="7">
        <f ca="1">INT(Table1[[#This Row],[Store Age (Days)]] / 30)</f>
        <v>27</v>
      </c>
      <c r="X950" s="7" t="str">
        <f ca="1">IF(Table1[[#This Row],[Store Age (Months)]] &lt; 12, "&lt;12",
 IF(Table1[[#This Row],[Store Age (Months)]] &lt; 24, "12–24",
 "&gt;24"))</f>
        <v>&gt;24</v>
      </c>
    </row>
    <row r="951" spans="1:24" x14ac:dyDescent="0.2">
      <c r="A951" s="4">
        <v>3</v>
      </c>
      <c r="B951" s="4" t="str">
        <f t="shared" si="14"/>
        <v>March</v>
      </c>
      <c r="C951" s="1" t="s">
        <v>76</v>
      </c>
      <c r="D951" s="1" t="s">
        <v>996</v>
      </c>
      <c r="E951" s="1" t="s">
        <v>517</v>
      </c>
      <c r="F951" s="1" t="s">
        <v>899</v>
      </c>
      <c r="G951" s="1" t="s">
        <v>923</v>
      </c>
      <c r="H951" s="6">
        <v>45111</v>
      </c>
      <c r="I951" s="7">
        <v>77174702</v>
      </c>
      <c r="J951" s="7">
        <v>89522489</v>
      </c>
      <c r="K951" s="7">
        <v>11930751</v>
      </c>
      <c r="L951" s="7">
        <v>-4248098</v>
      </c>
      <c r="M951" s="7">
        <f>Table1[[#This Row],[Profit (EBIT)]] * (1 - 11%)</f>
        <v>-3780807.22</v>
      </c>
      <c r="N951" s="9">
        <f>Table1[[#This Row],[Net Sales Actual]]/Table1[[#This Row],[Net Sales Target]]*100%</f>
        <v>1.1599978578472516</v>
      </c>
      <c r="O951" s="9" t="str">
        <f>IF(Table1[[#This Row],[% Achievement]]&gt;=100%, "Achieved",
 IF(Table1[[#This Row],[% Achievement]]&gt;=50%, "Almost Achieve",
 IF(Table1[[#This Row],[% Achievement]]&gt;=0, "Needs Improvement",
 "Bad")))</f>
        <v>Achieved</v>
      </c>
      <c r="P951" s="7">
        <f>Table1[[#This Row],[Net Sales Actual]] - Table1[[#This Row],[Net Sales Target]]</f>
        <v>12347787</v>
      </c>
      <c r="Q951" s="7" t="str">
        <f>IF(Table1[[#This Row],[Profit]] &gt; 0, "Profit", "Loss")</f>
        <v>Loss</v>
      </c>
      <c r="R951" s="9">
        <f>Table1[[#This Row],[Salary Cost]]/Table1[[#This Row],[Net Sales Actual]]</f>
        <v>0.13327099294569436</v>
      </c>
      <c r="S951" s="9" t="str">
        <f>IF(Table1[[#This Row],[Salary Ratio]] &lt; 0.15, "Efficient",
 IF(Table1[[#This Row],[Salary Ratio]] &lt;= 0.25, "Needs Attention",
 "Too High"))</f>
        <v>Efficient</v>
      </c>
      <c r="T951" s="9">
        <f>Table1[[#This Row],[Profit (EBIT)]]/Table1[[#This Row],[Net Sales Actual]]</f>
        <v>-4.7452858465541543E-2</v>
      </c>
      <c r="U951" s="7" t="str">
        <f>IF(Table1[[#This Row],[Profit Ratio]] &gt; 0.15, "Healthy",
 IF(Table1[[#This Row],[Profit Ratio]] &gt;= 0.05, "Moderate",
 "Low"))</f>
        <v>Low</v>
      </c>
      <c r="V951" s="7">
        <f ca="1">DATEDIF(Table1[[#This Row],[Store Open Date]], TODAY(), "d")</f>
        <v>821</v>
      </c>
      <c r="W951" s="7">
        <f ca="1">INT(Table1[[#This Row],[Store Age (Days)]] / 30)</f>
        <v>27</v>
      </c>
      <c r="X951" s="7" t="str">
        <f ca="1">IF(Table1[[#This Row],[Store Age (Months)]] &lt; 12, "&lt;12",
 IF(Table1[[#This Row],[Store Age (Months)]] &lt; 24, "12–24",
 "&gt;24"))</f>
        <v>&gt;24</v>
      </c>
    </row>
    <row r="952" spans="1:24" x14ac:dyDescent="0.2">
      <c r="A952" s="4">
        <v>3</v>
      </c>
      <c r="B952" s="4" t="str">
        <f t="shared" si="14"/>
        <v>March</v>
      </c>
      <c r="C952" s="1" t="s">
        <v>77</v>
      </c>
      <c r="D952" s="1" t="s">
        <v>997</v>
      </c>
      <c r="E952" s="1" t="s">
        <v>518</v>
      </c>
      <c r="F952" s="1" t="s">
        <v>897</v>
      </c>
      <c r="G952" s="1" t="s">
        <v>923</v>
      </c>
      <c r="H952" s="6">
        <v>45101</v>
      </c>
      <c r="I952" s="7">
        <v>154625492</v>
      </c>
      <c r="J952" s="7">
        <v>154437169</v>
      </c>
      <c r="K952" s="7">
        <v>23448814</v>
      </c>
      <c r="L952" s="7">
        <v>-5887989</v>
      </c>
      <c r="M952" s="7">
        <f>Table1[[#This Row],[Profit (EBIT)]] * (1 - 11%)</f>
        <v>-5240310.21</v>
      </c>
      <c r="N952" s="9">
        <f>Table1[[#This Row],[Net Sales Actual]]/Table1[[#This Row],[Net Sales Target]]*100%</f>
        <v>0.99878207016473064</v>
      </c>
      <c r="O952" s="9" t="str">
        <f>IF(Table1[[#This Row],[% Achievement]]&gt;=100%, "Achieved",
 IF(Table1[[#This Row],[% Achievement]]&gt;=50%, "Almost Achieve",
 IF(Table1[[#This Row],[% Achievement]]&gt;=0, "Needs Improvement",
 "Bad")))</f>
        <v>Almost Achieve</v>
      </c>
      <c r="P952" s="7">
        <f>Table1[[#This Row],[Net Sales Actual]] - Table1[[#This Row],[Net Sales Target]]</f>
        <v>-188323</v>
      </c>
      <c r="Q952" s="7" t="str">
        <f>IF(Table1[[#This Row],[Profit]] &gt; 0, "Profit", "Loss")</f>
        <v>Loss</v>
      </c>
      <c r="R952" s="9">
        <f>Table1[[#This Row],[Salary Cost]]/Table1[[#This Row],[Net Sales Actual]]</f>
        <v>0.15183400571141006</v>
      </c>
      <c r="S952" s="9" t="str">
        <f>IF(Table1[[#This Row],[Salary Ratio]] &lt; 0.15, "Efficient",
 IF(Table1[[#This Row],[Salary Ratio]] &lt;= 0.25, "Needs Attention",
 "Too High"))</f>
        <v>Needs Attention</v>
      </c>
      <c r="T952" s="9">
        <f>Table1[[#This Row],[Profit (EBIT)]]/Table1[[#This Row],[Net Sales Actual]]</f>
        <v>-3.8125465767894259E-2</v>
      </c>
      <c r="U952" s="7" t="str">
        <f>IF(Table1[[#This Row],[Profit Ratio]] &gt; 0.15, "Healthy",
 IF(Table1[[#This Row],[Profit Ratio]] &gt;= 0.05, "Moderate",
 "Low"))</f>
        <v>Low</v>
      </c>
      <c r="V952" s="7">
        <f ca="1">DATEDIF(Table1[[#This Row],[Store Open Date]], TODAY(), "d")</f>
        <v>831</v>
      </c>
      <c r="W952" s="7">
        <f ca="1">INT(Table1[[#This Row],[Store Age (Days)]] / 30)</f>
        <v>27</v>
      </c>
      <c r="X952" s="7" t="str">
        <f ca="1">IF(Table1[[#This Row],[Store Age (Months)]] &lt; 12, "&lt;12",
 IF(Table1[[#This Row],[Store Age (Months)]] &lt; 24, "12–24",
 "&gt;24"))</f>
        <v>&gt;24</v>
      </c>
    </row>
    <row r="953" spans="1:24" x14ac:dyDescent="0.2">
      <c r="A953" s="4">
        <v>3</v>
      </c>
      <c r="B953" s="4" t="str">
        <f t="shared" si="14"/>
        <v>March</v>
      </c>
      <c r="C953" s="1" t="s">
        <v>78</v>
      </c>
      <c r="D953" s="1" t="s">
        <v>998</v>
      </c>
      <c r="E953" s="1" t="s">
        <v>519</v>
      </c>
      <c r="F953" s="1" t="s">
        <v>899</v>
      </c>
      <c r="G953" s="1" t="s">
        <v>923</v>
      </c>
      <c r="H953" s="6">
        <v>44798</v>
      </c>
      <c r="I953" s="7">
        <v>235046530</v>
      </c>
      <c r="J953" s="7">
        <v>197982495</v>
      </c>
      <c r="K953" s="7">
        <v>26181734</v>
      </c>
      <c r="L953" s="7">
        <v>-13520034</v>
      </c>
      <c r="M953" s="7">
        <f>Table1[[#This Row],[Profit (EBIT)]] * (1 - 11%)</f>
        <v>-12032830.26</v>
      </c>
      <c r="N953" s="9">
        <f>Table1[[#This Row],[Net Sales Actual]]/Table1[[#This Row],[Net Sales Target]]*100%</f>
        <v>0.84231192436663493</v>
      </c>
      <c r="O953" s="9" t="str">
        <f>IF(Table1[[#This Row],[% Achievement]]&gt;=100%, "Achieved",
 IF(Table1[[#This Row],[% Achievement]]&gt;=50%, "Almost Achieve",
 IF(Table1[[#This Row],[% Achievement]]&gt;=0, "Needs Improvement",
 "Bad")))</f>
        <v>Almost Achieve</v>
      </c>
      <c r="P953" s="7">
        <f>Table1[[#This Row],[Net Sales Actual]] - Table1[[#This Row],[Net Sales Target]]</f>
        <v>-37064035</v>
      </c>
      <c r="Q953" s="7" t="str">
        <f>IF(Table1[[#This Row],[Profit]] &gt; 0, "Profit", "Loss")</f>
        <v>Loss</v>
      </c>
      <c r="R953" s="9">
        <f>Table1[[#This Row],[Salary Cost]]/Table1[[#This Row],[Net Sales Actual]]</f>
        <v>0.13224267125232461</v>
      </c>
      <c r="S953" s="9" t="str">
        <f>IF(Table1[[#This Row],[Salary Ratio]] &lt; 0.15, "Efficient",
 IF(Table1[[#This Row],[Salary Ratio]] &lt;= 0.25, "Needs Attention",
 "Too High"))</f>
        <v>Efficient</v>
      </c>
      <c r="T953" s="9">
        <f>Table1[[#This Row],[Profit (EBIT)]]/Table1[[#This Row],[Net Sales Actual]]</f>
        <v>-6.8289037371713088E-2</v>
      </c>
      <c r="U953" s="7" t="str">
        <f>IF(Table1[[#This Row],[Profit Ratio]] &gt; 0.15, "Healthy",
 IF(Table1[[#This Row],[Profit Ratio]] &gt;= 0.05, "Moderate",
 "Low"))</f>
        <v>Low</v>
      </c>
      <c r="V953" s="7">
        <f ca="1">DATEDIF(Table1[[#This Row],[Store Open Date]], TODAY(), "d")</f>
        <v>1134</v>
      </c>
      <c r="W953" s="7">
        <f ca="1">INT(Table1[[#This Row],[Store Age (Days)]] / 30)</f>
        <v>37</v>
      </c>
      <c r="X953" s="7" t="str">
        <f ca="1">IF(Table1[[#This Row],[Store Age (Months)]] &lt; 12, "&lt;12",
 IF(Table1[[#This Row],[Store Age (Months)]] &lt; 24, "12–24",
 "&gt;24"))</f>
        <v>&gt;24</v>
      </c>
    </row>
    <row r="954" spans="1:24" x14ac:dyDescent="0.2">
      <c r="A954" s="4">
        <v>3</v>
      </c>
      <c r="B954" s="4" t="str">
        <f t="shared" si="14"/>
        <v>March</v>
      </c>
      <c r="C954" s="1" t="s">
        <v>79</v>
      </c>
      <c r="D954" s="1" t="s">
        <v>999</v>
      </c>
      <c r="E954" s="1" t="s">
        <v>520</v>
      </c>
      <c r="F954" s="1" t="s">
        <v>897</v>
      </c>
      <c r="G954" s="1" t="s">
        <v>923</v>
      </c>
      <c r="H954" s="6">
        <v>45172</v>
      </c>
      <c r="I954" s="7">
        <v>115852637</v>
      </c>
      <c r="J954" s="7">
        <v>134407530</v>
      </c>
      <c r="K954" s="7">
        <v>16725856</v>
      </c>
      <c r="L954" s="7">
        <v>11902160</v>
      </c>
      <c r="M954" s="7">
        <f>Table1[[#This Row],[Profit (EBIT)]] * (1 - 11%)</f>
        <v>10592922.4</v>
      </c>
      <c r="N954" s="9">
        <f>Table1[[#This Row],[Net Sales Actual]]/Table1[[#This Row],[Net Sales Target]]*100%</f>
        <v>1.1601594359910858</v>
      </c>
      <c r="O954" s="9" t="str">
        <f>IF(Table1[[#This Row],[% Achievement]]&gt;=100%, "Achieved",
 IF(Table1[[#This Row],[% Achievement]]&gt;=50%, "Almost Achieve",
 IF(Table1[[#This Row],[% Achievement]]&gt;=0, "Needs Improvement",
 "Bad")))</f>
        <v>Achieved</v>
      </c>
      <c r="P954" s="7">
        <f>Table1[[#This Row],[Net Sales Actual]] - Table1[[#This Row],[Net Sales Target]]</f>
        <v>18554893</v>
      </c>
      <c r="Q954" s="7" t="str">
        <f>IF(Table1[[#This Row],[Profit]] &gt; 0, "Profit", "Loss")</f>
        <v>Profit</v>
      </c>
      <c r="R954" s="9">
        <f>Table1[[#This Row],[Salary Cost]]/Table1[[#This Row],[Net Sales Actual]]</f>
        <v>0.12444136128385069</v>
      </c>
      <c r="S954" s="9" t="str">
        <f>IF(Table1[[#This Row],[Salary Ratio]] &lt; 0.15, "Efficient",
 IF(Table1[[#This Row],[Salary Ratio]] &lt;= 0.25, "Needs Attention",
 "Too High"))</f>
        <v>Efficient</v>
      </c>
      <c r="T954" s="9">
        <f>Table1[[#This Row],[Profit (EBIT)]]/Table1[[#This Row],[Net Sales Actual]]</f>
        <v>8.855277676778972E-2</v>
      </c>
      <c r="U954" s="7" t="str">
        <f>IF(Table1[[#This Row],[Profit Ratio]] &gt; 0.15, "Healthy",
 IF(Table1[[#This Row],[Profit Ratio]] &gt;= 0.05, "Moderate",
 "Low"))</f>
        <v>Moderate</v>
      </c>
      <c r="V954" s="7">
        <f ca="1">DATEDIF(Table1[[#This Row],[Store Open Date]], TODAY(), "d")</f>
        <v>760</v>
      </c>
      <c r="W954" s="7">
        <f ca="1">INT(Table1[[#This Row],[Store Age (Days)]] / 30)</f>
        <v>25</v>
      </c>
      <c r="X954" s="7" t="str">
        <f ca="1">IF(Table1[[#This Row],[Store Age (Months)]] &lt; 12, "&lt;12",
 IF(Table1[[#This Row],[Store Age (Months)]] &lt; 24, "12–24",
 "&gt;24"))</f>
        <v>&gt;24</v>
      </c>
    </row>
    <row r="955" spans="1:24" x14ac:dyDescent="0.2">
      <c r="A955" s="4">
        <v>3</v>
      </c>
      <c r="B955" s="4" t="str">
        <f t="shared" si="14"/>
        <v>March</v>
      </c>
      <c r="C955" s="1" t="s">
        <v>80</v>
      </c>
      <c r="D955" s="1" t="s">
        <v>1000</v>
      </c>
      <c r="E955" s="1" t="s">
        <v>521</v>
      </c>
      <c r="F955" s="1" t="s">
        <v>897</v>
      </c>
      <c r="G955" s="1" t="s">
        <v>923</v>
      </c>
      <c r="H955" s="6">
        <v>45284</v>
      </c>
      <c r="I955" s="7">
        <v>145637353</v>
      </c>
      <c r="J955" s="7">
        <v>170433739</v>
      </c>
      <c r="K955" s="7">
        <v>29894472</v>
      </c>
      <c r="L955" s="7">
        <v>14567308</v>
      </c>
      <c r="M955" s="7">
        <f>Table1[[#This Row],[Profit (EBIT)]] * (1 - 11%)</f>
        <v>12964904.120000001</v>
      </c>
      <c r="N955" s="9">
        <f>Table1[[#This Row],[Net Sales Actual]]/Table1[[#This Row],[Net Sales Target]]*100%</f>
        <v>1.1702611691933182</v>
      </c>
      <c r="O955" s="9" t="str">
        <f>IF(Table1[[#This Row],[% Achievement]]&gt;=100%, "Achieved",
 IF(Table1[[#This Row],[% Achievement]]&gt;=50%, "Almost Achieve",
 IF(Table1[[#This Row],[% Achievement]]&gt;=0, "Needs Improvement",
 "Bad")))</f>
        <v>Achieved</v>
      </c>
      <c r="P955" s="7">
        <f>Table1[[#This Row],[Net Sales Actual]] - Table1[[#This Row],[Net Sales Target]]</f>
        <v>24796386</v>
      </c>
      <c r="Q955" s="7" t="str">
        <f>IF(Table1[[#This Row],[Profit]] &gt; 0, "Profit", "Loss")</f>
        <v>Profit</v>
      </c>
      <c r="R955" s="9">
        <f>Table1[[#This Row],[Salary Cost]]/Table1[[#This Row],[Net Sales Actual]]</f>
        <v>0.17540231280145771</v>
      </c>
      <c r="S955" s="9" t="str">
        <f>IF(Table1[[#This Row],[Salary Ratio]] &lt; 0.15, "Efficient",
 IF(Table1[[#This Row],[Salary Ratio]] &lt;= 0.25, "Needs Attention",
 "Too High"))</f>
        <v>Needs Attention</v>
      </c>
      <c r="T955" s="9">
        <f>Table1[[#This Row],[Profit (EBIT)]]/Table1[[#This Row],[Net Sales Actual]]</f>
        <v>8.5471973363208331E-2</v>
      </c>
      <c r="U955" s="7" t="str">
        <f>IF(Table1[[#This Row],[Profit Ratio]] &gt; 0.15, "Healthy",
 IF(Table1[[#This Row],[Profit Ratio]] &gt;= 0.05, "Moderate",
 "Low"))</f>
        <v>Moderate</v>
      </c>
      <c r="V955" s="7">
        <f ca="1">DATEDIF(Table1[[#This Row],[Store Open Date]], TODAY(), "d")</f>
        <v>648</v>
      </c>
      <c r="W955" s="7">
        <f ca="1">INT(Table1[[#This Row],[Store Age (Days)]] / 30)</f>
        <v>21</v>
      </c>
      <c r="X955" s="7" t="str">
        <f ca="1">IF(Table1[[#This Row],[Store Age (Months)]] &lt; 12, "&lt;12",
 IF(Table1[[#This Row],[Store Age (Months)]] &lt; 24, "12–24",
 "&gt;24"))</f>
        <v>12–24</v>
      </c>
    </row>
    <row r="956" spans="1:24" x14ac:dyDescent="0.2">
      <c r="A956" s="4">
        <v>3</v>
      </c>
      <c r="B956" s="4" t="str">
        <f t="shared" si="14"/>
        <v>March</v>
      </c>
      <c r="C956" s="1" t="s">
        <v>81</v>
      </c>
      <c r="D956" s="1" t="s">
        <v>1001</v>
      </c>
      <c r="E956" s="1" t="s">
        <v>522</v>
      </c>
      <c r="F956" s="1" t="s">
        <v>897</v>
      </c>
      <c r="G956" s="1" t="s">
        <v>923</v>
      </c>
      <c r="H956" s="6">
        <v>45254</v>
      </c>
      <c r="I956" s="7">
        <v>83808485</v>
      </c>
      <c r="J956" s="7">
        <v>101498319</v>
      </c>
      <c r="K956" s="7">
        <v>10128830</v>
      </c>
      <c r="L956" s="7">
        <v>12192102</v>
      </c>
      <c r="M956" s="7">
        <f>Table1[[#This Row],[Profit (EBIT)]] * (1 - 11%)</f>
        <v>10850970.779999999</v>
      </c>
      <c r="N956" s="9">
        <f>Table1[[#This Row],[Net Sales Actual]]/Table1[[#This Row],[Net Sales Target]]*100%</f>
        <v>1.2110744991989773</v>
      </c>
      <c r="O956" s="9" t="str">
        <f>IF(Table1[[#This Row],[% Achievement]]&gt;=100%, "Achieved",
 IF(Table1[[#This Row],[% Achievement]]&gt;=50%, "Almost Achieve",
 IF(Table1[[#This Row],[% Achievement]]&gt;=0, "Needs Improvement",
 "Bad")))</f>
        <v>Achieved</v>
      </c>
      <c r="P956" s="7">
        <f>Table1[[#This Row],[Net Sales Actual]] - Table1[[#This Row],[Net Sales Target]]</f>
        <v>17689834</v>
      </c>
      <c r="Q956" s="7" t="str">
        <f>IF(Table1[[#This Row],[Profit]] &gt; 0, "Profit", "Loss")</f>
        <v>Profit</v>
      </c>
      <c r="R956" s="9">
        <f>Table1[[#This Row],[Salary Cost]]/Table1[[#This Row],[Net Sales Actual]]</f>
        <v>9.979308130216423E-2</v>
      </c>
      <c r="S956" s="9" t="str">
        <f>IF(Table1[[#This Row],[Salary Ratio]] &lt; 0.15, "Efficient",
 IF(Table1[[#This Row],[Salary Ratio]] &lt;= 0.25, "Needs Attention",
 "Too High"))</f>
        <v>Efficient</v>
      </c>
      <c r="T956" s="9">
        <f>Table1[[#This Row],[Profit (EBIT)]]/Table1[[#This Row],[Net Sales Actual]]</f>
        <v>0.12012122092386575</v>
      </c>
      <c r="U956" s="7" t="str">
        <f>IF(Table1[[#This Row],[Profit Ratio]] &gt; 0.15, "Healthy",
 IF(Table1[[#This Row],[Profit Ratio]] &gt;= 0.05, "Moderate",
 "Low"))</f>
        <v>Moderate</v>
      </c>
      <c r="V956" s="7">
        <f ca="1">DATEDIF(Table1[[#This Row],[Store Open Date]], TODAY(), "d")</f>
        <v>678</v>
      </c>
      <c r="W956" s="7">
        <f ca="1">INT(Table1[[#This Row],[Store Age (Days)]] / 30)</f>
        <v>22</v>
      </c>
      <c r="X956" s="7" t="str">
        <f ca="1">IF(Table1[[#This Row],[Store Age (Months)]] &lt; 12, "&lt;12",
 IF(Table1[[#This Row],[Store Age (Months)]] &lt; 24, "12–24",
 "&gt;24"))</f>
        <v>12–24</v>
      </c>
    </row>
    <row r="957" spans="1:24" x14ac:dyDescent="0.2">
      <c r="A957" s="4">
        <v>3</v>
      </c>
      <c r="B957" s="4" t="str">
        <f t="shared" si="14"/>
        <v>March</v>
      </c>
      <c r="C957" s="1" t="s">
        <v>82</v>
      </c>
      <c r="D957" s="1" t="s">
        <v>1002</v>
      </c>
      <c r="E957" s="1" t="s">
        <v>523</v>
      </c>
      <c r="F957" s="1" t="s">
        <v>898</v>
      </c>
      <c r="G957" s="1" t="s">
        <v>923</v>
      </c>
      <c r="H957" s="6">
        <v>45310</v>
      </c>
      <c r="I957" s="7">
        <v>63643232</v>
      </c>
      <c r="J957" s="7">
        <v>42816163</v>
      </c>
      <c r="K957" s="7">
        <v>5376565</v>
      </c>
      <c r="L957" s="7">
        <v>152585</v>
      </c>
      <c r="M957" s="7">
        <f>Table1[[#This Row],[Profit (EBIT)]] * (1 - 11%)</f>
        <v>135800.65</v>
      </c>
      <c r="N957" s="9">
        <f>Table1[[#This Row],[Net Sales Actual]]/Table1[[#This Row],[Net Sales Target]]*100%</f>
        <v>0.67275280739985044</v>
      </c>
      <c r="O957" s="9" t="str">
        <f>IF(Table1[[#This Row],[% Achievement]]&gt;=100%, "Achieved",
 IF(Table1[[#This Row],[% Achievement]]&gt;=50%, "Almost Achieve",
 IF(Table1[[#This Row],[% Achievement]]&gt;=0, "Needs Improvement",
 "Bad")))</f>
        <v>Almost Achieve</v>
      </c>
      <c r="P957" s="7">
        <f>Table1[[#This Row],[Net Sales Actual]] - Table1[[#This Row],[Net Sales Target]]</f>
        <v>-20827069</v>
      </c>
      <c r="Q957" s="7" t="str">
        <f>IF(Table1[[#This Row],[Profit]] &gt; 0, "Profit", "Loss")</f>
        <v>Profit</v>
      </c>
      <c r="R957" s="9">
        <f>Table1[[#This Row],[Salary Cost]]/Table1[[#This Row],[Net Sales Actual]]</f>
        <v>0.12557325606220249</v>
      </c>
      <c r="S957" s="9" t="str">
        <f>IF(Table1[[#This Row],[Salary Ratio]] &lt; 0.15, "Efficient",
 IF(Table1[[#This Row],[Salary Ratio]] &lt;= 0.25, "Needs Attention",
 "Too High"))</f>
        <v>Efficient</v>
      </c>
      <c r="T957" s="9">
        <f>Table1[[#This Row],[Profit (EBIT)]]/Table1[[#This Row],[Net Sales Actual]]</f>
        <v>3.5637242879517253E-3</v>
      </c>
      <c r="U957" s="7" t="str">
        <f>IF(Table1[[#This Row],[Profit Ratio]] &gt; 0.15, "Healthy",
 IF(Table1[[#This Row],[Profit Ratio]] &gt;= 0.05, "Moderate",
 "Low"))</f>
        <v>Low</v>
      </c>
      <c r="V957" s="7">
        <f ca="1">DATEDIF(Table1[[#This Row],[Store Open Date]], TODAY(), "d")</f>
        <v>622</v>
      </c>
      <c r="W957" s="7">
        <f ca="1">INT(Table1[[#This Row],[Store Age (Days)]] / 30)</f>
        <v>20</v>
      </c>
      <c r="X957" s="7" t="str">
        <f ca="1">IF(Table1[[#This Row],[Store Age (Months)]] &lt; 12, "&lt;12",
 IF(Table1[[#This Row],[Store Age (Months)]] &lt; 24, "12–24",
 "&gt;24"))</f>
        <v>12–24</v>
      </c>
    </row>
    <row r="958" spans="1:24" x14ac:dyDescent="0.2">
      <c r="A958" s="4">
        <v>3</v>
      </c>
      <c r="B958" s="4" t="str">
        <f t="shared" si="14"/>
        <v>March</v>
      </c>
      <c r="C958" s="1" t="s">
        <v>83</v>
      </c>
      <c r="D958" s="1" t="s">
        <v>1003</v>
      </c>
      <c r="E958" s="1" t="s">
        <v>524</v>
      </c>
      <c r="F958" s="1" t="s">
        <v>899</v>
      </c>
      <c r="G958" s="1" t="s">
        <v>923</v>
      </c>
      <c r="H958" s="6">
        <v>45271</v>
      </c>
      <c r="I958" s="7">
        <v>214848531</v>
      </c>
      <c r="J958" s="7">
        <v>161556004</v>
      </c>
      <c r="K958" s="7">
        <v>16830066</v>
      </c>
      <c r="L958" s="7">
        <v>8300003</v>
      </c>
      <c r="M958" s="7">
        <f>Table1[[#This Row],[Profit (EBIT)]] * (1 - 11%)</f>
        <v>7387002.6699999999</v>
      </c>
      <c r="N958" s="9">
        <f>Table1[[#This Row],[Net Sales Actual]]/Table1[[#This Row],[Net Sales Target]]*100%</f>
        <v>0.75195303057482854</v>
      </c>
      <c r="O958" s="9" t="str">
        <f>IF(Table1[[#This Row],[% Achievement]]&gt;=100%, "Achieved",
 IF(Table1[[#This Row],[% Achievement]]&gt;=50%, "Almost Achieve",
 IF(Table1[[#This Row],[% Achievement]]&gt;=0, "Needs Improvement",
 "Bad")))</f>
        <v>Almost Achieve</v>
      </c>
      <c r="P958" s="7">
        <f>Table1[[#This Row],[Net Sales Actual]] - Table1[[#This Row],[Net Sales Target]]</f>
        <v>-53292527</v>
      </c>
      <c r="Q958" s="7" t="str">
        <f>IF(Table1[[#This Row],[Profit]] &gt; 0, "Profit", "Loss")</f>
        <v>Profit</v>
      </c>
      <c r="R958" s="9">
        <f>Table1[[#This Row],[Salary Cost]]/Table1[[#This Row],[Net Sales Actual]]</f>
        <v>0.10417480986964743</v>
      </c>
      <c r="S958" s="9" t="str">
        <f>IF(Table1[[#This Row],[Salary Ratio]] &lt; 0.15, "Efficient",
 IF(Table1[[#This Row],[Salary Ratio]] &lt;= 0.25, "Needs Attention",
 "Too High"))</f>
        <v>Efficient</v>
      </c>
      <c r="T958" s="9">
        <f>Table1[[#This Row],[Profit (EBIT)]]/Table1[[#This Row],[Net Sales Actual]]</f>
        <v>5.1375391780549361E-2</v>
      </c>
      <c r="U958" s="7" t="str">
        <f>IF(Table1[[#This Row],[Profit Ratio]] &gt; 0.15, "Healthy",
 IF(Table1[[#This Row],[Profit Ratio]] &gt;= 0.05, "Moderate",
 "Low"))</f>
        <v>Moderate</v>
      </c>
      <c r="V958" s="7">
        <f ca="1">DATEDIF(Table1[[#This Row],[Store Open Date]], TODAY(), "d")</f>
        <v>661</v>
      </c>
      <c r="W958" s="7">
        <f ca="1">INT(Table1[[#This Row],[Store Age (Days)]] / 30)</f>
        <v>22</v>
      </c>
      <c r="X958" s="7" t="str">
        <f ca="1">IF(Table1[[#This Row],[Store Age (Months)]] &lt; 12, "&lt;12",
 IF(Table1[[#This Row],[Store Age (Months)]] &lt; 24, "12–24",
 "&gt;24"))</f>
        <v>12–24</v>
      </c>
    </row>
    <row r="959" spans="1:24" x14ac:dyDescent="0.2">
      <c r="A959" s="4">
        <v>3</v>
      </c>
      <c r="B959" s="4" t="str">
        <f t="shared" si="14"/>
        <v>March</v>
      </c>
      <c r="C959" s="1" t="s">
        <v>84</v>
      </c>
      <c r="D959" s="1" t="s">
        <v>1004</v>
      </c>
      <c r="E959" s="1" t="s">
        <v>525</v>
      </c>
      <c r="F959" s="1" t="s">
        <v>898</v>
      </c>
      <c r="G959" s="1" t="s">
        <v>923</v>
      </c>
      <c r="H959" s="6">
        <v>45322</v>
      </c>
      <c r="I959" s="7">
        <v>196516269</v>
      </c>
      <c r="J959" s="7">
        <v>179370464</v>
      </c>
      <c r="K959" s="7">
        <v>23653125</v>
      </c>
      <c r="L959" s="7">
        <v>384822</v>
      </c>
      <c r="M959" s="7">
        <f>Table1[[#This Row],[Profit (EBIT)]] * (1 - 11%)</f>
        <v>342491.58</v>
      </c>
      <c r="N959" s="9">
        <f>Table1[[#This Row],[Net Sales Actual]]/Table1[[#This Row],[Net Sales Target]]*100%</f>
        <v>0.9127512185772263</v>
      </c>
      <c r="O959" s="9" t="str">
        <f>IF(Table1[[#This Row],[% Achievement]]&gt;=100%, "Achieved",
 IF(Table1[[#This Row],[% Achievement]]&gt;=50%, "Almost Achieve",
 IF(Table1[[#This Row],[% Achievement]]&gt;=0, "Needs Improvement",
 "Bad")))</f>
        <v>Almost Achieve</v>
      </c>
      <c r="P959" s="7">
        <f>Table1[[#This Row],[Net Sales Actual]] - Table1[[#This Row],[Net Sales Target]]</f>
        <v>-17145805</v>
      </c>
      <c r="Q959" s="7" t="str">
        <f>IF(Table1[[#This Row],[Profit]] &gt; 0, "Profit", "Loss")</f>
        <v>Profit</v>
      </c>
      <c r="R959" s="9">
        <f>Table1[[#This Row],[Salary Cost]]/Table1[[#This Row],[Net Sales Actual]]</f>
        <v>0.1318674461365055</v>
      </c>
      <c r="S959" s="9" t="str">
        <f>IF(Table1[[#This Row],[Salary Ratio]] &lt; 0.15, "Efficient",
 IF(Table1[[#This Row],[Salary Ratio]] &lt;= 0.25, "Needs Attention",
 "Too High"))</f>
        <v>Efficient</v>
      </c>
      <c r="T959" s="9">
        <f>Table1[[#This Row],[Profit (EBIT)]]/Table1[[#This Row],[Net Sales Actual]]</f>
        <v>2.1454033814619559E-3</v>
      </c>
      <c r="U959" s="7" t="str">
        <f>IF(Table1[[#This Row],[Profit Ratio]] &gt; 0.15, "Healthy",
 IF(Table1[[#This Row],[Profit Ratio]] &gt;= 0.05, "Moderate",
 "Low"))</f>
        <v>Low</v>
      </c>
      <c r="V959" s="7">
        <f ca="1">DATEDIF(Table1[[#This Row],[Store Open Date]], TODAY(), "d")</f>
        <v>610</v>
      </c>
      <c r="W959" s="7">
        <f ca="1">INT(Table1[[#This Row],[Store Age (Days)]] / 30)</f>
        <v>20</v>
      </c>
      <c r="X959" s="7" t="str">
        <f ca="1">IF(Table1[[#This Row],[Store Age (Months)]] &lt; 12, "&lt;12",
 IF(Table1[[#This Row],[Store Age (Months)]] &lt; 24, "12–24",
 "&gt;24"))</f>
        <v>12–24</v>
      </c>
    </row>
    <row r="960" spans="1:24" x14ac:dyDescent="0.2">
      <c r="A960" s="4">
        <v>3</v>
      </c>
      <c r="B960" s="4" t="str">
        <f t="shared" si="14"/>
        <v>March</v>
      </c>
      <c r="C960" s="1" t="s">
        <v>85</v>
      </c>
      <c r="D960" s="1" t="s">
        <v>1005</v>
      </c>
      <c r="E960" s="1" t="s">
        <v>526</v>
      </c>
      <c r="F960" s="1" t="s">
        <v>899</v>
      </c>
      <c r="G960" s="1" t="s">
        <v>923</v>
      </c>
      <c r="H960" s="6">
        <v>45183</v>
      </c>
      <c r="I960" s="7">
        <v>143108882</v>
      </c>
      <c r="J960" s="7">
        <v>115544435</v>
      </c>
      <c r="K960" s="7">
        <v>19794850</v>
      </c>
      <c r="L960" s="7">
        <v>13332534</v>
      </c>
      <c r="M960" s="7">
        <f>Table1[[#This Row],[Profit (EBIT)]] * (1 - 11%)</f>
        <v>11865955.26</v>
      </c>
      <c r="N960" s="9">
        <f>Table1[[#This Row],[Net Sales Actual]]/Table1[[#This Row],[Net Sales Target]]*100%</f>
        <v>0.8073882863538826</v>
      </c>
      <c r="O960" s="9" t="str">
        <f>IF(Table1[[#This Row],[% Achievement]]&gt;=100%, "Achieved",
 IF(Table1[[#This Row],[% Achievement]]&gt;=50%, "Almost Achieve",
 IF(Table1[[#This Row],[% Achievement]]&gt;=0, "Needs Improvement",
 "Bad")))</f>
        <v>Almost Achieve</v>
      </c>
      <c r="P960" s="7">
        <f>Table1[[#This Row],[Net Sales Actual]] - Table1[[#This Row],[Net Sales Target]]</f>
        <v>-27564447</v>
      </c>
      <c r="Q960" s="7" t="str">
        <f>IF(Table1[[#This Row],[Profit]] &gt; 0, "Profit", "Loss")</f>
        <v>Profit</v>
      </c>
      <c r="R960" s="9">
        <f>Table1[[#This Row],[Salary Cost]]/Table1[[#This Row],[Net Sales Actual]]</f>
        <v>0.17131807343209562</v>
      </c>
      <c r="S960" s="9" t="str">
        <f>IF(Table1[[#This Row],[Salary Ratio]] &lt; 0.15, "Efficient",
 IF(Table1[[#This Row],[Salary Ratio]] &lt;= 0.25, "Needs Attention",
 "Too High"))</f>
        <v>Needs Attention</v>
      </c>
      <c r="T960" s="9">
        <f>Table1[[#This Row],[Profit (EBIT)]]/Table1[[#This Row],[Net Sales Actual]]</f>
        <v>0.1153888025849103</v>
      </c>
      <c r="U960" s="7" t="str">
        <f>IF(Table1[[#This Row],[Profit Ratio]] &gt; 0.15, "Healthy",
 IF(Table1[[#This Row],[Profit Ratio]] &gt;= 0.05, "Moderate",
 "Low"))</f>
        <v>Moderate</v>
      </c>
      <c r="V960" s="7">
        <f ca="1">DATEDIF(Table1[[#This Row],[Store Open Date]], TODAY(), "d")</f>
        <v>749</v>
      </c>
      <c r="W960" s="7">
        <f ca="1">INT(Table1[[#This Row],[Store Age (Days)]] / 30)</f>
        <v>24</v>
      </c>
      <c r="X960" s="7" t="str">
        <f ca="1">IF(Table1[[#This Row],[Store Age (Months)]] &lt; 12, "&lt;12",
 IF(Table1[[#This Row],[Store Age (Months)]] &lt; 24, "12–24",
 "&gt;24"))</f>
        <v>&gt;24</v>
      </c>
    </row>
    <row r="961" spans="1:24" x14ac:dyDescent="0.2">
      <c r="A961" s="4">
        <v>3</v>
      </c>
      <c r="B961" s="4" t="str">
        <f t="shared" si="14"/>
        <v>March</v>
      </c>
      <c r="C961" s="1" t="s">
        <v>86</v>
      </c>
      <c r="D961" s="1" t="s">
        <v>1006</v>
      </c>
      <c r="E961" s="1" t="s">
        <v>527</v>
      </c>
      <c r="F961" s="1" t="s">
        <v>899</v>
      </c>
      <c r="G961" s="1" t="s">
        <v>923</v>
      </c>
      <c r="H961" s="6">
        <v>45184</v>
      </c>
      <c r="I961" s="7">
        <v>124750875</v>
      </c>
      <c r="J961" s="7">
        <v>141248728</v>
      </c>
      <c r="K961" s="7">
        <v>25176274</v>
      </c>
      <c r="L961" s="7">
        <v>-10915579</v>
      </c>
      <c r="M961" s="7">
        <f>Table1[[#This Row],[Profit (EBIT)]] * (1 - 11%)</f>
        <v>-9714865.3100000005</v>
      </c>
      <c r="N961" s="9">
        <f>Table1[[#This Row],[Net Sales Actual]]/Table1[[#This Row],[Net Sales Target]]*100%</f>
        <v>1.1322463910573775</v>
      </c>
      <c r="O961" s="9" t="str">
        <f>IF(Table1[[#This Row],[% Achievement]]&gt;=100%, "Achieved",
 IF(Table1[[#This Row],[% Achievement]]&gt;=50%, "Almost Achieve",
 IF(Table1[[#This Row],[% Achievement]]&gt;=0, "Needs Improvement",
 "Bad")))</f>
        <v>Achieved</v>
      </c>
      <c r="P961" s="7">
        <f>Table1[[#This Row],[Net Sales Actual]] - Table1[[#This Row],[Net Sales Target]]</f>
        <v>16497853</v>
      </c>
      <c r="Q961" s="7" t="str">
        <f>IF(Table1[[#This Row],[Profit]] &gt; 0, "Profit", "Loss")</f>
        <v>Loss</v>
      </c>
      <c r="R961" s="9">
        <f>Table1[[#This Row],[Salary Cost]]/Table1[[#This Row],[Net Sales Actual]]</f>
        <v>0.17824071307743033</v>
      </c>
      <c r="S961" s="9" t="str">
        <f>IF(Table1[[#This Row],[Salary Ratio]] &lt; 0.15, "Efficient",
 IF(Table1[[#This Row],[Salary Ratio]] &lt;= 0.25, "Needs Attention",
 "Too High"))</f>
        <v>Needs Attention</v>
      </c>
      <c r="T961" s="9">
        <f>Table1[[#This Row],[Profit (EBIT)]]/Table1[[#This Row],[Net Sales Actual]]</f>
        <v>-7.7279131320743641E-2</v>
      </c>
      <c r="U961" s="7" t="str">
        <f>IF(Table1[[#This Row],[Profit Ratio]] &gt; 0.15, "Healthy",
 IF(Table1[[#This Row],[Profit Ratio]] &gt;= 0.05, "Moderate",
 "Low"))</f>
        <v>Low</v>
      </c>
      <c r="V961" s="7">
        <f ca="1">DATEDIF(Table1[[#This Row],[Store Open Date]], TODAY(), "d")</f>
        <v>748</v>
      </c>
      <c r="W961" s="7">
        <f ca="1">INT(Table1[[#This Row],[Store Age (Days)]] / 30)</f>
        <v>24</v>
      </c>
      <c r="X961" s="7" t="str">
        <f ca="1">IF(Table1[[#This Row],[Store Age (Months)]] &lt; 12, "&lt;12",
 IF(Table1[[#This Row],[Store Age (Months)]] &lt; 24, "12–24",
 "&gt;24"))</f>
        <v>&gt;24</v>
      </c>
    </row>
    <row r="962" spans="1:24" x14ac:dyDescent="0.2">
      <c r="A962" s="4">
        <v>3</v>
      </c>
      <c r="B962" s="4" t="str">
        <f t="shared" si="14"/>
        <v>March</v>
      </c>
      <c r="C962" s="1" t="s">
        <v>87</v>
      </c>
      <c r="D962" s="1" t="s">
        <v>1007</v>
      </c>
      <c r="E962" s="1" t="s">
        <v>528</v>
      </c>
      <c r="F962" s="1" t="s">
        <v>899</v>
      </c>
      <c r="G962" s="1" t="s">
        <v>923</v>
      </c>
      <c r="H962" s="6">
        <v>45294</v>
      </c>
      <c r="I962" s="7">
        <v>150826139</v>
      </c>
      <c r="J962" s="7">
        <v>177556775</v>
      </c>
      <c r="K962" s="7">
        <v>31213741</v>
      </c>
      <c r="L962" s="7">
        <v>20171294</v>
      </c>
      <c r="M962" s="7">
        <f>Table1[[#This Row],[Profit (EBIT)]] * (1 - 11%)</f>
        <v>17952451.66</v>
      </c>
      <c r="N962" s="9">
        <f>Table1[[#This Row],[Net Sales Actual]]/Table1[[#This Row],[Net Sales Target]]*100%</f>
        <v>1.177228139480518</v>
      </c>
      <c r="O962" s="9" t="str">
        <f>IF(Table1[[#This Row],[% Achievement]]&gt;=100%, "Achieved",
 IF(Table1[[#This Row],[% Achievement]]&gt;=50%, "Almost Achieve",
 IF(Table1[[#This Row],[% Achievement]]&gt;=0, "Needs Improvement",
 "Bad")))</f>
        <v>Achieved</v>
      </c>
      <c r="P962" s="7">
        <f>Table1[[#This Row],[Net Sales Actual]] - Table1[[#This Row],[Net Sales Target]]</f>
        <v>26730636</v>
      </c>
      <c r="Q962" s="7" t="str">
        <f>IF(Table1[[#This Row],[Profit]] &gt; 0, "Profit", "Loss")</f>
        <v>Profit</v>
      </c>
      <c r="R962" s="9">
        <f>Table1[[#This Row],[Salary Cost]]/Table1[[#This Row],[Net Sales Actual]]</f>
        <v>0.17579583206554636</v>
      </c>
      <c r="S962" s="9" t="str">
        <f>IF(Table1[[#This Row],[Salary Ratio]] &lt; 0.15, "Efficient",
 IF(Table1[[#This Row],[Salary Ratio]] &lt;= 0.25, "Needs Attention",
 "Too High"))</f>
        <v>Needs Attention</v>
      </c>
      <c r="T962" s="9">
        <f>Table1[[#This Row],[Profit (EBIT)]]/Table1[[#This Row],[Net Sales Actual]]</f>
        <v>0.11360475543667652</v>
      </c>
      <c r="U962" s="7" t="str">
        <f>IF(Table1[[#This Row],[Profit Ratio]] &gt; 0.15, "Healthy",
 IF(Table1[[#This Row],[Profit Ratio]] &gt;= 0.05, "Moderate",
 "Low"))</f>
        <v>Moderate</v>
      </c>
      <c r="V962" s="7">
        <f ca="1">DATEDIF(Table1[[#This Row],[Store Open Date]], TODAY(), "d")</f>
        <v>638</v>
      </c>
      <c r="W962" s="7">
        <f ca="1">INT(Table1[[#This Row],[Store Age (Days)]] / 30)</f>
        <v>21</v>
      </c>
      <c r="X962" s="7" t="str">
        <f ca="1">IF(Table1[[#This Row],[Store Age (Months)]] &lt; 12, "&lt;12",
 IF(Table1[[#This Row],[Store Age (Months)]] &lt; 24, "12–24",
 "&gt;24"))</f>
        <v>12–24</v>
      </c>
    </row>
    <row r="963" spans="1:24" x14ac:dyDescent="0.2">
      <c r="A963" s="4">
        <v>3</v>
      </c>
      <c r="B963" s="4" t="str">
        <f t="shared" ref="B963:B1026" si="15">TEXT(DATE(2024, A963, 1), "mmmm")</f>
        <v>March</v>
      </c>
      <c r="C963" s="1" t="s">
        <v>88</v>
      </c>
      <c r="D963" s="1" t="s">
        <v>1008</v>
      </c>
      <c r="E963" s="1" t="s">
        <v>529</v>
      </c>
      <c r="F963" s="1" t="s">
        <v>898</v>
      </c>
      <c r="G963" s="1" t="s">
        <v>923</v>
      </c>
      <c r="H963" s="6">
        <v>45386</v>
      </c>
      <c r="I963" s="7">
        <v>110499578</v>
      </c>
      <c r="J963" s="7">
        <v>72813363</v>
      </c>
      <c r="K963" s="7">
        <v>11060526</v>
      </c>
      <c r="L963" s="7">
        <v>2322518</v>
      </c>
      <c r="M963" s="7">
        <f>Table1[[#This Row],[Profit (EBIT)]] * (1 - 11%)</f>
        <v>2067041.02</v>
      </c>
      <c r="N963" s="9">
        <f>Table1[[#This Row],[Net Sales Actual]]/Table1[[#This Row],[Net Sales Target]]*100%</f>
        <v>0.65894697805995239</v>
      </c>
      <c r="O963" s="9" t="str">
        <f>IF(Table1[[#This Row],[% Achievement]]&gt;=100%, "Achieved",
 IF(Table1[[#This Row],[% Achievement]]&gt;=50%, "Almost Achieve",
 IF(Table1[[#This Row],[% Achievement]]&gt;=0, "Needs Improvement",
 "Bad")))</f>
        <v>Almost Achieve</v>
      </c>
      <c r="P963" s="7">
        <f>Table1[[#This Row],[Net Sales Actual]] - Table1[[#This Row],[Net Sales Target]]</f>
        <v>-37686215</v>
      </c>
      <c r="Q963" s="7" t="str">
        <f>IF(Table1[[#This Row],[Profit]] &gt; 0, "Profit", "Loss")</f>
        <v>Profit</v>
      </c>
      <c r="R963" s="9">
        <f>Table1[[#This Row],[Salary Cost]]/Table1[[#This Row],[Net Sales Actual]]</f>
        <v>0.15190241934025214</v>
      </c>
      <c r="S963" s="9" t="str">
        <f>IF(Table1[[#This Row],[Salary Ratio]] &lt; 0.15, "Efficient",
 IF(Table1[[#This Row],[Salary Ratio]] &lt;= 0.25, "Needs Attention",
 "Too High"))</f>
        <v>Needs Attention</v>
      </c>
      <c r="T963" s="9">
        <f>Table1[[#This Row],[Profit (EBIT)]]/Table1[[#This Row],[Net Sales Actual]]</f>
        <v>3.1896864865313256E-2</v>
      </c>
      <c r="U963" s="7" t="str">
        <f>IF(Table1[[#This Row],[Profit Ratio]] &gt; 0.15, "Healthy",
 IF(Table1[[#This Row],[Profit Ratio]] &gt;= 0.05, "Moderate",
 "Low"))</f>
        <v>Low</v>
      </c>
      <c r="V963" s="7">
        <f ca="1">DATEDIF(Table1[[#This Row],[Store Open Date]], TODAY(), "d")</f>
        <v>546</v>
      </c>
      <c r="W963" s="7">
        <f ca="1">INT(Table1[[#This Row],[Store Age (Days)]] / 30)</f>
        <v>18</v>
      </c>
      <c r="X963" s="7" t="str">
        <f ca="1">IF(Table1[[#This Row],[Store Age (Months)]] &lt; 12, "&lt;12",
 IF(Table1[[#This Row],[Store Age (Months)]] &lt; 24, "12–24",
 "&gt;24"))</f>
        <v>12–24</v>
      </c>
    </row>
    <row r="964" spans="1:24" x14ac:dyDescent="0.2">
      <c r="A964" s="4">
        <v>3</v>
      </c>
      <c r="B964" s="4" t="str">
        <f t="shared" si="15"/>
        <v>March</v>
      </c>
      <c r="C964" s="1" t="s">
        <v>89</v>
      </c>
      <c r="D964" s="1" t="s">
        <v>1009</v>
      </c>
      <c r="E964" s="1" t="s">
        <v>530</v>
      </c>
      <c r="F964" s="1" t="s">
        <v>899</v>
      </c>
      <c r="G964" s="1" t="s">
        <v>923</v>
      </c>
      <c r="H964" s="6">
        <v>45288</v>
      </c>
      <c r="I964" s="7">
        <v>129909791</v>
      </c>
      <c r="J964" s="7">
        <v>130324737</v>
      </c>
      <c r="K964" s="7">
        <v>12028821</v>
      </c>
      <c r="L964" s="7">
        <v>11601416</v>
      </c>
      <c r="M964" s="7">
        <f>Table1[[#This Row],[Profit (EBIT)]] * (1 - 11%)</f>
        <v>10325260.24</v>
      </c>
      <c r="N964" s="9">
        <f>Table1[[#This Row],[Net Sales Actual]]/Table1[[#This Row],[Net Sales Target]]*100%</f>
        <v>1.0031941087488934</v>
      </c>
      <c r="O964" s="9" t="str">
        <f>IF(Table1[[#This Row],[% Achievement]]&gt;=100%, "Achieved",
 IF(Table1[[#This Row],[% Achievement]]&gt;=50%, "Almost Achieve",
 IF(Table1[[#This Row],[% Achievement]]&gt;=0, "Needs Improvement",
 "Bad")))</f>
        <v>Achieved</v>
      </c>
      <c r="P964" s="7">
        <f>Table1[[#This Row],[Net Sales Actual]] - Table1[[#This Row],[Net Sales Target]]</f>
        <v>414946</v>
      </c>
      <c r="Q964" s="7" t="str">
        <f>IF(Table1[[#This Row],[Profit]] &gt; 0, "Profit", "Loss")</f>
        <v>Profit</v>
      </c>
      <c r="R964" s="9">
        <f>Table1[[#This Row],[Salary Cost]]/Table1[[#This Row],[Net Sales Actual]]</f>
        <v>9.2298831955440669E-2</v>
      </c>
      <c r="S964" s="9" t="str">
        <f>IF(Table1[[#This Row],[Salary Ratio]] &lt; 0.15, "Efficient",
 IF(Table1[[#This Row],[Salary Ratio]] &lt;= 0.25, "Needs Attention",
 "Too High"))</f>
        <v>Efficient</v>
      </c>
      <c r="T964" s="9">
        <f>Table1[[#This Row],[Profit (EBIT)]]/Table1[[#This Row],[Net Sales Actual]]</f>
        <v>8.9019293397845103E-2</v>
      </c>
      <c r="U964" s="7" t="str">
        <f>IF(Table1[[#This Row],[Profit Ratio]] &gt; 0.15, "Healthy",
 IF(Table1[[#This Row],[Profit Ratio]] &gt;= 0.05, "Moderate",
 "Low"))</f>
        <v>Moderate</v>
      </c>
      <c r="V964" s="7">
        <f ca="1">DATEDIF(Table1[[#This Row],[Store Open Date]], TODAY(), "d")</f>
        <v>644</v>
      </c>
      <c r="W964" s="7">
        <f ca="1">INT(Table1[[#This Row],[Store Age (Days)]] / 30)</f>
        <v>21</v>
      </c>
      <c r="X964" s="7" t="str">
        <f ca="1">IF(Table1[[#This Row],[Store Age (Months)]] &lt; 12, "&lt;12",
 IF(Table1[[#This Row],[Store Age (Months)]] &lt; 24, "12–24",
 "&gt;24"))</f>
        <v>12–24</v>
      </c>
    </row>
    <row r="965" spans="1:24" x14ac:dyDescent="0.2">
      <c r="A965" s="4">
        <v>3</v>
      </c>
      <c r="B965" s="4" t="str">
        <f t="shared" si="15"/>
        <v>March</v>
      </c>
      <c r="C965" s="1" t="s">
        <v>90</v>
      </c>
      <c r="D965" s="1" t="s">
        <v>1010</v>
      </c>
      <c r="E965" s="1" t="s">
        <v>531</v>
      </c>
      <c r="F965" s="1" t="s">
        <v>899</v>
      </c>
      <c r="G965" s="1" t="s">
        <v>923</v>
      </c>
      <c r="H965" s="6">
        <v>45341</v>
      </c>
      <c r="I965" s="7">
        <v>62063056</v>
      </c>
      <c r="J965" s="7">
        <v>45813748</v>
      </c>
      <c r="K965" s="7">
        <v>7717238</v>
      </c>
      <c r="L965" s="7">
        <v>-881601</v>
      </c>
      <c r="M965" s="7">
        <f>Table1[[#This Row],[Profit (EBIT)]] * (1 - 11%)</f>
        <v>-784624.89</v>
      </c>
      <c r="N965" s="9">
        <f>Table1[[#This Row],[Net Sales Actual]]/Table1[[#This Row],[Net Sales Target]]*100%</f>
        <v>0.73818066580543507</v>
      </c>
      <c r="O965" s="9" t="str">
        <f>IF(Table1[[#This Row],[% Achievement]]&gt;=100%, "Achieved",
 IF(Table1[[#This Row],[% Achievement]]&gt;=50%, "Almost Achieve",
 IF(Table1[[#This Row],[% Achievement]]&gt;=0, "Needs Improvement",
 "Bad")))</f>
        <v>Almost Achieve</v>
      </c>
      <c r="P965" s="7">
        <f>Table1[[#This Row],[Net Sales Actual]] - Table1[[#This Row],[Net Sales Target]]</f>
        <v>-16249308</v>
      </c>
      <c r="Q965" s="7" t="str">
        <f>IF(Table1[[#This Row],[Profit]] &gt; 0, "Profit", "Loss")</f>
        <v>Loss</v>
      </c>
      <c r="R965" s="9">
        <f>Table1[[#This Row],[Salary Cost]]/Table1[[#This Row],[Net Sales Actual]]</f>
        <v>0.16844808244023168</v>
      </c>
      <c r="S965" s="9" t="str">
        <f>IF(Table1[[#This Row],[Salary Ratio]] &lt; 0.15, "Efficient",
 IF(Table1[[#This Row],[Salary Ratio]] &lt;= 0.25, "Needs Attention",
 "Too High"))</f>
        <v>Needs Attention</v>
      </c>
      <c r="T965" s="9">
        <f>Table1[[#This Row],[Profit (EBIT)]]/Table1[[#This Row],[Net Sales Actual]]</f>
        <v>-1.9243153823607709E-2</v>
      </c>
      <c r="U965" s="7" t="str">
        <f>IF(Table1[[#This Row],[Profit Ratio]] &gt; 0.15, "Healthy",
 IF(Table1[[#This Row],[Profit Ratio]] &gt;= 0.05, "Moderate",
 "Low"))</f>
        <v>Low</v>
      </c>
      <c r="V965" s="7">
        <f ca="1">DATEDIF(Table1[[#This Row],[Store Open Date]], TODAY(), "d")</f>
        <v>591</v>
      </c>
      <c r="W965" s="7">
        <f ca="1">INT(Table1[[#This Row],[Store Age (Days)]] / 30)</f>
        <v>19</v>
      </c>
      <c r="X965" s="7" t="str">
        <f ca="1">IF(Table1[[#This Row],[Store Age (Months)]] &lt; 12, "&lt;12",
 IF(Table1[[#This Row],[Store Age (Months)]] &lt; 24, "12–24",
 "&gt;24"))</f>
        <v>12–24</v>
      </c>
    </row>
    <row r="966" spans="1:24" x14ac:dyDescent="0.2">
      <c r="A966" s="4">
        <v>3</v>
      </c>
      <c r="B966" s="4" t="str">
        <f t="shared" si="15"/>
        <v>March</v>
      </c>
      <c r="C966" s="1" t="s">
        <v>91</v>
      </c>
      <c r="D966" s="1" t="s">
        <v>1011</v>
      </c>
      <c r="E966" s="1" t="s">
        <v>532</v>
      </c>
      <c r="F966" s="1" t="s">
        <v>899</v>
      </c>
      <c r="G966" s="1" t="s">
        <v>923</v>
      </c>
      <c r="H966" s="6">
        <v>45316</v>
      </c>
      <c r="I966" s="7">
        <v>100184587</v>
      </c>
      <c r="J966" s="7">
        <v>76745936</v>
      </c>
      <c r="K966" s="7">
        <v>7841514</v>
      </c>
      <c r="L966" s="7">
        <v>2789342</v>
      </c>
      <c r="M966" s="7">
        <f>Table1[[#This Row],[Profit (EBIT)]] * (1 - 11%)</f>
        <v>2482514.38</v>
      </c>
      <c r="N966" s="9">
        <f>Table1[[#This Row],[Net Sales Actual]]/Table1[[#This Row],[Net Sales Target]]*100%</f>
        <v>0.76604533988846013</v>
      </c>
      <c r="O966" s="9" t="str">
        <f>IF(Table1[[#This Row],[% Achievement]]&gt;=100%, "Achieved",
 IF(Table1[[#This Row],[% Achievement]]&gt;=50%, "Almost Achieve",
 IF(Table1[[#This Row],[% Achievement]]&gt;=0, "Needs Improvement",
 "Bad")))</f>
        <v>Almost Achieve</v>
      </c>
      <c r="P966" s="7">
        <f>Table1[[#This Row],[Net Sales Actual]] - Table1[[#This Row],[Net Sales Target]]</f>
        <v>-23438651</v>
      </c>
      <c r="Q966" s="7" t="str">
        <f>IF(Table1[[#This Row],[Profit]] &gt; 0, "Profit", "Loss")</f>
        <v>Profit</v>
      </c>
      <c r="R966" s="9">
        <f>Table1[[#This Row],[Salary Cost]]/Table1[[#This Row],[Net Sales Actual]]</f>
        <v>0.1021749737992641</v>
      </c>
      <c r="S966" s="9" t="str">
        <f>IF(Table1[[#This Row],[Salary Ratio]] &lt; 0.15, "Efficient",
 IF(Table1[[#This Row],[Salary Ratio]] &lt;= 0.25, "Needs Attention",
 "Too High"))</f>
        <v>Efficient</v>
      </c>
      <c r="T966" s="9">
        <f>Table1[[#This Row],[Profit (EBIT)]]/Table1[[#This Row],[Net Sales Actual]]</f>
        <v>3.6345142757787198E-2</v>
      </c>
      <c r="U966" s="7" t="str">
        <f>IF(Table1[[#This Row],[Profit Ratio]] &gt; 0.15, "Healthy",
 IF(Table1[[#This Row],[Profit Ratio]] &gt;= 0.05, "Moderate",
 "Low"))</f>
        <v>Low</v>
      </c>
      <c r="V966" s="7">
        <f ca="1">DATEDIF(Table1[[#This Row],[Store Open Date]], TODAY(), "d")</f>
        <v>616</v>
      </c>
      <c r="W966" s="7">
        <f ca="1">INT(Table1[[#This Row],[Store Age (Days)]] / 30)</f>
        <v>20</v>
      </c>
      <c r="X966" s="7" t="str">
        <f ca="1">IF(Table1[[#This Row],[Store Age (Months)]] &lt; 12, "&lt;12",
 IF(Table1[[#This Row],[Store Age (Months)]] &lt; 24, "12–24",
 "&gt;24"))</f>
        <v>12–24</v>
      </c>
    </row>
    <row r="967" spans="1:24" x14ac:dyDescent="0.2">
      <c r="A967" s="4">
        <v>3</v>
      </c>
      <c r="B967" s="4" t="str">
        <f t="shared" si="15"/>
        <v>March</v>
      </c>
      <c r="C967" s="1" t="s">
        <v>92</v>
      </c>
      <c r="D967" s="1" t="s">
        <v>1012</v>
      </c>
      <c r="E967" s="1" t="s">
        <v>533</v>
      </c>
      <c r="F967" s="1" t="s">
        <v>899</v>
      </c>
      <c r="G967" s="1" t="s">
        <v>923</v>
      </c>
      <c r="H967" s="6">
        <v>45286</v>
      </c>
      <c r="I967" s="7">
        <v>95884036</v>
      </c>
      <c r="J967" s="7">
        <v>84701254</v>
      </c>
      <c r="K967" s="7">
        <v>8746054</v>
      </c>
      <c r="L967" s="7">
        <v>-1277416</v>
      </c>
      <c r="M967" s="7">
        <f>Table1[[#This Row],[Profit (EBIT)]] * (1 - 11%)</f>
        <v>-1136900.24</v>
      </c>
      <c r="N967" s="9">
        <f>Table1[[#This Row],[Net Sales Actual]]/Table1[[#This Row],[Net Sales Target]]*100%</f>
        <v>0.88337180550055272</v>
      </c>
      <c r="O967" s="9" t="str">
        <f>IF(Table1[[#This Row],[% Achievement]]&gt;=100%, "Achieved",
 IF(Table1[[#This Row],[% Achievement]]&gt;=50%, "Almost Achieve",
 IF(Table1[[#This Row],[% Achievement]]&gt;=0, "Needs Improvement",
 "Bad")))</f>
        <v>Almost Achieve</v>
      </c>
      <c r="P967" s="7">
        <f>Table1[[#This Row],[Net Sales Actual]] - Table1[[#This Row],[Net Sales Target]]</f>
        <v>-11182782</v>
      </c>
      <c r="Q967" s="7" t="str">
        <f>IF(Table1[[#This Row],[Profit]] &gt; 0, "Profit", "Loss")</f>
        <v>Loss</v>
      </c>
      <c r="R967" s="9">
        <f>Table1[[#This Row],[Salary Cost]]/Table1[[#This Row],[Net Sales Actual]]</f>
        <v>0.10325766841657386</v>
      </c>
      <c r="S967" s="9" t="str">
        <f>IF(Table1[[#This Row],[Salary Ratio]] &lt; 0.15, "Efficient",
 IF(Table1[[#This Row],[Salary Ratio]] &lt;= 0.25, "Needs Attention",
 "Too High"))</f>
        <v>Efficient</v>
      </c>
      <c r="T967" s="9">
        <f>Table1[[#This Row],[Profit (EBIT)]]/Table1[[#This Row],[Net Sales Actual]]</f>
        <v>-1.5081429609058681E-2</v>
      </c>
      <c r="U967" s="7" t="str">
        <f>IF(Table1[[#This Row],[Profit Ratio]] &gt; 0.15, "Healthy",
 IF(Table1[[#This Row],[Profit Ratio]] &gt;= 0.05, "Moderate",
 "Low"))</f>
        <v>Low</v>
      </c>
      <c r="V967" s="7">
        <f ca="1">DATEDIF(Table1[[#This Row],[Store Open Date]], TODAY(), "d")</f>
        <v>646</v>
      </c>
      <c r="W967" s="7">
        <f ca="1">INT(Table1[[#This Row],[Store Age (Days)]] / 30)</f>
        <v>21</v>
      </c>
      <c r="X967" s="7" t="str">
        <f ca="1">IF(Table1[[#This Row],[Store Age (Months)]] &lt; 12, "&lt;12",
 IF(Table1[[#This Row],[Store Age (Months)]] &lt; 24, "12–24",
 "&gt;24"))</f>
        <v>12–24</v>
      </c>
    </row>
    <row r="968" spans="1:24" x14ac:dyDescent="0.2">
      <c r="A968" s="4">
        <v>3</v>
      </c>
      <c r="B968" s="4" t="str">
        <f t="shared" si="15"/>
        <v>March</v>
      </c>
      <c r="C968" s="1" t="s">
        <v>93</v>
      </c>
      <c r="D968" s="1" t="s">
        <v>1013</v>
      </c>
      <c r="E968" s="1" t="s">
        <v>534</v>
      </c>
      <c r="F968" s="1" t="s">
        <v>897</v>
      </c>
      <c r="G968" s="1" t="s">
        <v>923</v>
      </c>
      <c r="H968" s="6">
        <v>44966</v>
      </c>
      <c r="I968" s="7">
        <v>205116078</v>
      </c>
      <c r="J968" s="7">
        <v>197260742</v>
      </c>
      <c r="K968" s="7">
        <v>17955958</v>
      </c>
      <c r="L968" s="7">
        <v>-5563610</v>
      </c>
      <c r="M968" s="7">
        <f>Table1[[#This Row],[Profit (EBIT)]] * (1 - 11%)</f>
        <v>-4951612.9000000004</v>
      </c>
      <c r="N968" s="9">
        <f>Table1[[#This Row],[Net Sales Actual]]/Table1[[#This Row],[Net Sales Target]]*100%</f>
        <v>0.96170297288933149</v>
      </c>
      <c r="O968" s="9" t="str">
        <f>IF(Table1[[#This Row],[% Achievement]]&gt;=100%, "Achieved",
 IF(Table1[[#This Row],[% Achievement]]&gt;=50%, "Almost Achieve",
 IF(Table1[[#This Row],[% Achievement]]&gt;=0, "Needs Improvement",
 "Bad")))</f>
        <v>Almost Achieve</v>
      </c>
      <c r="P968" s="7">
        <f>Table1[[#This Row],[Net Sales Actual]] - Table1[[#This Row],[Net Sales Target]]</f>
        <v>-7855336</v>
      </c>
      <c r="Q968" s="7" t="str">
        <f>IF(Table1[[#This Row],[Profit]] &gt; 0, "Profit", "Loss")</f>
        <v>Loss</v>
      </c>
      <c r="R968" s="9">
        <f>Table1[[#This Row],[Salary Cost]]/Table1[[#This Row],[Net Sales Actual]]</f>
        <v>9.1026515554727058E-2</v>
      </c>
      <c r="S968" s="9" t="str">
        <f>IF(Table1[[#This Row],[Salary Ratio]] &lt; 0.15, "Efficient",
 IF(Table1[[#This Row],[Salary Ratio]] &lt;= 0.25, "Needs Attention",
 "Too High"))</f>
        <v>Efficient</v>
      </c>
      <c r="T968" s="9">
        <f>Table1[[#This Row],[Profit (EBIT)]]/Table1[[#This Row],[Net Sales Actual]]</f>
        <v>-2.8204344886830043E-2</v>
      </c>
      <c r="U968" s="7" t="str">
        <f>IF(Table1[[#This Row],[Profit Ratio]] &gt; 0.15, "Healthy",
 IF(Table1[[#This Row],[Profit Ratio]] &gt;= 0.05, "Moderate",
 "Low"))</f>
        <v>Low</v>
      </c>
      <c r="V968" s="7">
        <f ca="1">DATEDIF(Table1[[#This Row],[Store Open Date]], TODAY(), "d")</f>
        <v>966</v>
      </c>
      <c r="W968" s="7">
        <f ca="1">INT(Table1[[#This Row],[Store Age (Days)]] / 30)</f>
        <v>32</v>
      </c>
      <c r="X968" s="7" t="str">
        <f ca="1">IF(Table1[[#This Row],[Store Age (Months)]] &lt; 12, "&lt;12",
 IF(Table1[[#This Row],[Store Age (Months)]] &lt; 24, "12–24",
 "&gt;24"))</f>
        <v>&gt;24</v>
      </c>
    </row>
    <row r="969" spans="1:24" x14ac:dyDescent="0.2">
      <c r="A969" s="4">
        <v>3</v>
      </c>
      <c r="B969" s="4" t="str">
        <f t="shared" si="15"/>
        <v>March</v>
      </c>
      <c r="C969" s="1" t="s">
        <v>94</v>
      </c>
      <c r="D969" s="1" t="s">
        <v>1014</v>
      </c>
      <c r="E969" s="1" t="s">
        <v>535</v>
      </c>
      <c r="F969" s="1" t="s">
        <v>899</v>
      </c>
      <c r="G969" s="1" t="s">
        <v>923</v>
      </c>
      <c r="H969" s="6">
        <v>44972</v>
      </c>
      <c r="I969" s="7">
        <v>199793725</v>
      </c>
      <c r="J969" s="7">
        <v>130849994</v>
      </c>
      <c r="K969" s="7">
        <v>17908118</v>
      </c>
      <c r="L969" s="7">
        <v>-9420206</v>
      </c>
      <c r="M969" s="7">
        <f>Table1[[#This Row],[Profit (EBIT)]] * (1 - 11%)</f>
        <v>-8383983.3399999999</v>
      </c>
      <c r="N969" s="9">
        <f>Table1[[#This Row],[Net Sales Actual]]/Table1[[#This Row],[Net Sales Target]]*100%</f>
        <v>0.65492544372952655</v>
      </c>
      <c r="O969" s="9" t="str">
        <f>IF(Table1[[#This Row],[% Achievement]]&gt;=100%, "Achieved",
 IF(Table1[[#This Row],[% Achievement]]&gt;=50%, "Almost Achieve",
 IF(Table1[[#This Row],[% Achievement]]&gt;=0, "Needs Improvement",
 "Bad")))</f>
        <v>Almost Achieve</v>
      </c>
      <c r="P969" s="7">
        <f>Table1[[#This Row],[Net Sales Actual]] - Table1[[#This Row],[Net Sales Target]]</f>
        <v>-68943731</v>
      </c>
      <c r="Q969" s="7" t="str">
        <f>IF(Table1[[#This Row],[Profit]] &gt; 0, "Profit", "Loss")</f>
        <v>Loss</v>
      </c>
      <c r="R969" s="9">
        <f>Table1[[#This Row],[Salary Cost]]/Table1[[#This Row],[Net Sales Actual]]</f>
        <v>0.13685990692517724</v>
      </c>
      <c r="S969" s="9" t="str">
        <f>IF(Table1[[#This Row],[Salary Ratio]] &lt; 0.15, "Efficient",
 IF(Table1[[#This Row],[Salary Ratio]] &lt;= 0.25, "Needs Attention",
 "Too High"))</f>
        <v>Efficient</v>
      </c>
      <c r="T969" s="9">
        <f>Table1[[#This Row],[Profit (EBIT)]]/Table1[[#This Row],[Net Sales Actual]]</f>
        <v>-7.199240681661781E-2</v>
      </c>
      <c r="U969" s="7" t="str">
        <f>IF(Table1[[#This Row],[Profit Ratio]] &gt; 0.15, "Healthy",
 IF(Table1[[#This Row],[Profit Ratio]] &gt;= 0.05, "Moderate",
 "Low"))</f>
        <v>Low</v>
      </c>
      <c r="V969" s="7">
        <f ca="1">DATEDIF(Table1[[#This Row],[Store Open Date]], TODAY(), "d")</f>
        <v>960</v>
      </c>
      <c r="W969" s="7">
        <f ca="1">INT(Table1[[#This Row],[Store Age (Days)]] / 30)</f>
        <v>32</v>
      </c>
      <c r="X969" s="7" t="str">
        <f ca="1">IF(Table1[[#This Row],[Store Age (Months)]] &lt; 12, "&lt;12",
 IF(Table1[[#This Row],[Store Age (Months)]] &lt; 24, "12–24",
 "&gt;24"))</f>
        <v>&gt;24</v>
      </c>
    </row>
    <row r="970" spans="1:24" x14ac:dyDescent="0.2">
      <c r="A970" s="4">
        <v>3</v>
      </c>
      <c r="B970" s="4" t="str">
        <f t="shared" si="15"/>
        <v>March</v>
      </c>
      <c r="C970" s="1" t="s">
        <v>95</v>
      </c>
      <c r="D970" s="1" t="s">
        <v>1015</v>
      </c>
      <c r="E970" s="1" t="s">
        <v>536</v>
      </c>
      <c r="F970" s="1" t="s">
        <v>897</v>
      </c>
      <c r="G970" s="1" t="s">
        <v>923</v>
      </c>
      <c r="H970" s="6">
        <v>45065</v>
      </c>
      <c r="I970" s="7">
        <v>95105909</v>
      </c>
      <c r="J970" s="7">
        <v>108408490</v>
      </c>
      <c r="K970" s="7">
        <v>12497555</v>
      </c>
      <c r="L970" s="7">
        <v>-2176308</v>
      </c>
      <c r="M970" s="7">
        <f>Table1[[#This Row],[Profit (EBIT)]] * (1 - 11%)</f>
        <v>-1936914.12</v>
      </c>
      <c r="N970" s="9">
        <f>Table1[[#This Row],[Net Sales Actual]]/Table1[[#This Row],[Net Sales Target]]*100%</f>
        <v>1.1398712355506744</v>
      </c>
      <c r="O970" s="9" t="str">
        <f>IF(Table1[[#This Row],[% Achievement]]&gt;=100%, "Achieved",
 IF(Table1[[#This Row],[% Achievement]]&gt;=50%, "Almost Achieve",
 IF(Table1[[#This Row],[% Achievement]]&gt;=0, "Needs Improvement",
 "Bad")))</f>
        <v>Achieved</v>
      </c>
      <c r="P970" s="7">
        <f>Table1[[#This Row],[Net Sales Actual]] - Table1[[#This Row],[Net Sales Target]]</f>
        <v>13302581</v>
      </c>
      <c r="Q970" s="7" t="str">
        <f>IF(Table1[[#This Row],[Profit]] &gt; 0, "Profit", "Loss")</f>
        <v>Loss</v>
      </c>
      <c r="R970" s="9">
        <f>Table1[[#This Row],[Salary Cost]]/Table1[[#This Row],[Net Sales Actual]]</f>
        <v>0.11528206877524076</v>
      </c>
      <c r="S970" s="9" t="str">
        <f>IF(Table1[[#This Row],[Salary Ratio]] &lt; 0.15, "Efficient",
 IF(Table1[[#This Row],[Salary Ratio]] &lt;= 0.25, "Needs Attention",
 "Too High"))</f>
        <v>Efficient</v>
      </c>
      <c r="T970" s="9">
        <f>Table1[[#This Row],[Profit (EBIT)]]/Table1[[#This Row],[Net Sales Actual]]</f>
        <v>-2.0075069766214804E-2</v>
      </c>
      <c r="U970" s="7" t="str">
        <f>IF(Table1[[#This Row],[Profit Ratio]] &gt; 0.15, "Healthy",
 IF(Table1[[#This Row],[Profit Ratio]] &gt;= 0.05, "Moderate",
 "Low"))</f>
        <v>Low</v>
      </c>
      <c r="V970" s="7">
        <f ca="1">DATEDIF(Table1[[#This Row],[Store Open Date]], TODAY(), "d")</f>
        <v>867</v>
      </c>
      <c r="W970" s="7">
        <f ca="1">INT(Table1[[#This Row],[Store Age (Days)]] / 30)</f>
        <v>28</v>
      </c>
      <c r="X970" s="7" t="str">
        <f ca="1">IF(Table1[[#This Row],[Store Age (Months)]] &lt; 12, "&lt;12",
 IF(Table1[[#This Row],[Store Age (Months)]] &lt; 24, "12–24",
 "&gt;24"))</f>
        <v>&gt;24</v>
      </c>
    </row>
    <row r="971" spans="1:24" x14ac:dyDescent="0.2">
      <c r="A971" s="4">
        <v>3</v>
      </c>
      <c r="B971" s="4" t="str">
        <f t="shared" si="15"/>
        <v>March</v>
      </c>
      <c r="C971" s="1" t="s">
        <v>96</v>
      </c>
      <c r="D971" s="1" t="s">
        <v>1016</v>
      </c>
      <c r="E971" s="1" t="s">
        <v>537</v>
      </c>
      <c r="F971" s="1" t="s">
        <v>897</v>
      </c>
      <c r="G971" s="1" t="s">
        <v>923</v>
      </c>
      <c r="H971" s="6">
        <v>45016</v>
      </c>
      <c r="I971" s="7">
        <v>158100728</v>
      </c>
      <c r="J971" s="7">
        <v>144031171</v>
      </c>
      <c r="K971" s="7">
        <v>25244744</v>
      </c>
      <c r="L971" s="7">
        <v>8048299</v>
      </c>
      <c r="M971" s="7">
        <f>Table1[[#This Row],[Profit (EBIT)]] * (1 - 11%)</f>
        <v>7162986.1100000003</v>
      </c>
      <c r="N971" s="9">
        <f>Table1[[#This Row],[Net Sales Actual]]/Table1[[#This Row],[Net Sales Target]]*100%</f>
        <v>0.91100890439922577</v>
      </c>
      <c r="O971" s="9" t="str">
        <f>IF(Table1[[#This Row],[% Achievement]]&gt;=100%, "Achieved",
 IF(Table1[[#This Row],[% Achievement]]&gt;=50%, "Almost Achieve",
 IF(Table1[[#This Row],[% Achievement]]&gt;=0, "Needs Improvement",
 "Bad")))</f>
        <v>Almost Achieve</v>
      </c>
      <c r="P971" s="7">
        <f>Table1[[#This Row],[Net Sales Actual]] - Table1[[#This Row],[Net Sales Target]]</f>
        <v>-14069557</v>
      </c>
      <c r="Q971" s="7" t="str">
        <f>IF(Table1[[#This Row],[Profit]] &gt; 0, "Profit", "Loss")</f>
        <v>Profit</v>
      </c>
      <c r="R971" s="9">
        <f>Table1[[#This Row],[Salary Cost]]/Table1[[#This Row],[Net Sales Actual]]</f>
        <v>0.17527278175083363</v>
      </c>
      <c r="S971" s="9" t="str">
        <f>IF(Table1[[#This Row],[Salary Ratio]] &lt; 0.15, "Efficient",
 IF(Table1[[#This Row],[Salary Ratio]] &lt;= 0.25, "Needs Attention",
 "Too High"))</f>
        <v>Needs Attention</v>
      </c>
      <c r="T971" s="9">
        <f>Table1[[#This Row],[Profit (EBIT)]]/Table1[[#This Row],[Net Sales Actual]]</f>
        <v>5.5878869442781941E-2</v>
      </c>
      <c r="U971" s="7" t="str">
        <f>IF(Table1[[#This Row],[Profit Ratio]] &gt; 0.15, "Healthy",
 IF(Table1[[#This Row],[Profit Ratio]] &gt;= 0.05, "Moderate",
 "Low"))</f>
        <v>Moderate</v>
      </c>
      <c r="V971" s="7">
        <f ca="1">DATEDIF(Table1[[#This Row],[Store Open Date]], TODAY(), "d")</f>
        <v>916</v>
      </c>
      <c r="W971" s="7">
        <f ca="1">INT(Table1[[#This Row],[Store Age (Days)]] / 30)</f>
        <v>30</v>
      </c>
      <c r="X971" s="7" t="str">
        <f ca="1">IF(Table1[[#This Row],[Store Age (Months)]] &lt; 12, "&lt;12",
 IF(Table1[[#This Row],[Store Age (Months)]] &lt; 24, "12–24",
 "&gt;24"))</f>
        <v>&gt;24</v>
      </c>
    </row>
    <row r="972" spans="1:24" x14ac:dyDescent="0.2">
      <c r="A972" s="4">
        <v>3</v>
      </c>
      <c r="B972" s="4" t="str">
        <f t="shared" si="15"/>
        <v>March</v>
      </c>
      <c r="C972" s="1" t="s">
        <v>97</v>
      </c>
      <c r="D972" s="1" t="s">
        <v>1017</v>
      </c>
      <c r="E972" s="1" t="s">
        <v>538</v>
      </c>
      <c r="F972" s="1" t="s">
        <v>899</v>
      </c>
      <c r="G972" s="1" t="s">
        <v>923</v>
      </c>
      <c r="H972" s="6">
        <v>45096</v>
      </c>
      <c r="I972" s="7">
        <v>194613247</v>
      </c>
      <c r="J972" s="7">
        <v>138517210</v>
      </c>
      <c r="K972" s="7">
        <v>21639414</v>
      </c>
      <c r="L972" s="7">
        <v>12613569</v>
      </c>
      <c r="M972" s="7">
        <f>Table1[[#This Row],[Profit (EBIT)]] * (1 - 11%)</f>
        <v>11226076.41</v>
      </c>
      <c r="N972" s="9">
        <f>Table1[[#This Row],[Net Sales Actual]]/Table1[[#This Row],[Net Sales Target]]*100%</f>
        <v>0.71175632766663621</v>
      </c>
      <c r="O972" s="9" t="str">
        <f>IF(Table1[[#This Row],[% Achievement]]&gt;=100%, "Achieved",
 IF(Table1[[#This Row],[% Achievement]]&gt;=50%, "Almost Achieve",
 IF(Table1[[#This Row],[% Achievement]]&gt;=0, "Needs Improvement",
 "Bad")))</f>
        <v>Almost Achieve</v>
      </c>
      <c r="P972" s="7">
        <f>Table1[[#This Row],[Net Sales Actual]] - Table1[[#This Row],[Net Sales Target]]</f>
        <v>-56096037</v>
      </c>
      <c r="Q972" s="7" t="str">
        <f>IF(Table1[[#This Row],[Profit]] &gt; 0, "Profit", "Loss")</f>
        <v>Profit</v>
      </c>
      <c r="R972" s="9">
        <f>Table1[[#This Row],[Salary Cost]]/Table1[[#This Row],[Net Sales Actual]]</f>
        <v>0.15622184420260846</v>
      </c>
      <c r="S972" s="9" t="str">
        <f>IF(Table1[[#This Row],[Salary Ratio]] &lt; 0.15, "Efficient",
 IF(Table1[[#This Row],[Salary Ratio]] &lt;= 0.25, "Needs Attention",
 "Too High"))</f>
        <v>Needs Attention</v>
      </c>
      <c r="T972" s="9">
        <f>Table1[[#This Row],[Profit (EBIT)]]/Table1[[#This Row],[Net Sales Actual]]</f>
        <v>9.1061385079875629E-2</v>
      </c>
      <c r="U972" s="7" t="str">
        <f>IF(Table1[[#This Row],[Profit Ratio]] &gt; 0.15, "Healthy",
 IF(Table1[[#This Row],[Profit Ratio]] &gt;= 0.05, "Moderate",
 "Low"))</f>
        <v>Moderate</v>
      </c>
      <c r="V972" s="7">
        <f ca="1">DATEDIF(Table1[[#This Row],[Store Open Date]], TODAY(), "d")</f>
        <v>836</v>
      </c>
      <c r="W972" s="7">
        <f ca="1">INT(Table1[[#This Row],[Store Age (Days)]] / 30)</f>
        <v>27</v>
      </c>
      <c r="X972" s="7" t="str">
        <f ca="1">IF(Table1[[#This Row],[Store Age (Months)]] &lt; 12, "&lt;12",
 IF(Table1[[#This Row],[Store Age (Months)]] &lt; 24, "12–24",
 "&gt;24"))</f>
        <v>&gt;24</v>
      </c>
    </row>
    <row r="973" spans="1:24" x14ac:dyDescent="0.2">
      <c r="A973" s="4">
        <v>3</v>
      </c>
      <c r="B973" s="4" t="str">
        <f t="shared" si="15"/>
        <v>March</v>
      </c>
      <c r="C973" s="1" t="s">
        <v>98</v>
      </c>
      <c r="D973" s="1" t="s">
        <v>1018</v>
      </c>
      <c r="E973" s="1" t="s">
        <v>539</v>
      </c>
      <c r="F973" s="1" t="s">
        <v>899</v>
      </c>
      <c r="G973" s="1" t="s">
        <v>923</v>
      </c>
      <c r="H973" s="6">
        <v>45105</v>
      </c>
      <c r="I973" s="7">
        <v>276140275</v>
      </c>
      <c r="J973" s="7">
        <v>330146163</v>
      </c>
      <c r="K973" s="7">
        <v>43806216</v>
      </c>
      <c r="L973" s="7">
        <v>10384737</v>
      </c>
      <c r="M973" s="7">
        <f>Table1[[#This Row],[Profit (EBIT)]] * (1 - 11%)</f>
        <v>9242415.9299999997</v>
      </c>
      <c r="N973" s="9">
        <f>Table1[[#This Row],[Net Sales Actual]]/Table1[[#This Row],[Net Sales Target]]*100%</f>
        <v>1.1955741081231268</v>
      </c>
      <c r="O973" s="9" t="str">
        <f>IF(Table1[[#This Row],[% Achievement]]&gt;=100%, "Achieved",
 IF(Table1[[#This Row],[% Achievement]]&gt;=50%, "Almost Achieve",
 IF(Table1[[#This Row],[% Achievement]]&gt;=0, "Needs Improvement",
 "Bad")))</f>
        <v>Achieved</v>
      </c>
      <c r="P973" s="7">
        <f>Table1[[#This Row],[Net Sales Actual]] - Table1[[#This Row],[Net Sales Target]]</f>
        <v>54005888</v>
      </c>
      <c r="Q973" s="7" t="str">
        <f>IF(Table1[[#This Row],[Profit]] &gt; 0, "Profit", "Loss")</f>
        <v>Profit</v>
      </c>
      <c r="R973" s="9">
        <f>Table1[[#This Row],[Salary Cost]]/Table1[[#This Row],[Net Sales Actual]]</f>
        <v>0.13268733945576705</v>
      </c>
      <c r="S973" s="9" t="str">
        <f>IF(Table1[[#This Row],[Salary Ratio]] &lt; 0.15, "Efficient",
 IF(Table1[[#This Row],[Salary Ratio]] &lt;= 0.25, "Needs Attention",
 "Too High"))</f>
        <v>Efficient</v>
      </c>
      <c r="T973" s="9">
        <f>Table1[[#This Row],[Profit (EBIT)]]/Table1[[#This Row],[Net Sales Actual]]</f>
        <v>3.1454968022754215E-2</v>
      </c>
      <c r="U973" s="7" t="str">
        <f>IF(Table1[[#This Row],[Profit Ratio]] &gt; 0.15, "Healthy",
 IF(Table1[[#This Row],[Profit Ratio]] &gt;= 0.05, "Moderate",
 "Low"))</f>
        <v>Low</v>
      </c>
      <c r="V973" s="7">
        <f ca="1">DATEDIF(Table1[[#This Row],[Store Open Date]], TODAY(), "d")</f>
        <v>827</v>
      </c>
      <c r="W973" s="7">
        <f ca="1">INT(Table1[[#This Row],[Store Age (Days)]] / 30)</f>
        <v>27</v>
      </c>
      <c r="X973" s="7" t="str">
        <f ca="1">IF(Table1[[#This Row],[Store Age (Months)]] &lt; 12, "&lt;12",
 IF(Table1[[#This Row],[Store Age (Months)]] &lt; 24, "12–24",
 "&gt;24"))</f>
        <v>&gt;24</v>
      </c>
    </row>
    <row r="974" spans="1:24" x14ac:dyDescent="0.2">
      <c r="A974" s="4">
        <v>3</v>
      </c>
      <c r="B974" s="4" t="str">
        <f t="shared" si="15"/>
        <v>March</v>
      </c>
      <c r="C974" s="1" t="s">
        <v>99</v>
      </c>
      <c r="D974" s="1" t="s">
        <v>1019</v>
      </c>
      <c r="E974" s="1" t="s">
        <v>540</v>
      </c>
      <c r="F974" s="1" t="s">
        <v>897</v>
      </c>
      <c r="G974" s="1" t="s">
        <v>923</v>
      </c>
      <c r="H974" s="6">
        <v>45115</v>
      </c>
      <c r="I974" s="7">
        <v>113205283</v>
      </c>
      <c r="J974" s="7">
        <v>103755171</v>
      </c>
      <c r="K974" s="7">
        <v>18346278</v>
      </c>
      <c r="L974" s="7">
        <v>13366199</v>
      </c>
      <c r="M974" s="7">
        <f>Table1[[#This Row],[Profit (EBIT)]] * (1 - 11%)</f>
        <v>11895917.109999999</v>
      </c>
      <c r="N974" s="9">
        <f>Table1[[#This Row],[Net Sales Actual]]/Table1[[#This Row],[Net Sales Target]]*100%</f>
        <v>0.91652234109957575</v>
      </c>
      <c r="O974" s="9" t="str">
        <f>IF(Table1[[#This Row],[% Achievement]]&gt;=100%, "Achieved",
 IF(Table1[[#This Row],[% Achievement]]&gt;=50%, "Almost Achieve",
 IF(Table1[[#This Row],[% Achievement]]&gt;=0, "Needs Improvement",
 "Bad")))</f>
        <v>Almost Achieve</v>
      </c>
      <c r="P974" s="7">
        <f>Table1[[#This Row],[Net Sales Actual]] - Table1[[#This Row],[Net Sales Target]]</f>
        <v>-9450112</v>
      </c>
      <c r="Q974" s="7" t="str">
        <f>IF(Table1[[#This Row],[Profit]] &gt; 0, "Profit", "Loss")</f>
        <v>Profit</v>
      </c>
      <c r="R974" s="9">
        <f>Table1[[#This Row],[Salary Cost]]/Table1[[#This Row],[Net Sales Actual]]</f>
        <v>0.17682278216282829</v>
      </c>
      <c r="S974" s="9" t="str">
        <f>IF(Table1[[#This Row],[Salary Ratio]] &lt; 0.15, "Efficient",
 IF(Table1[[#This Row],[Salary Ratio]] &lt;= 0.25, "Needs Attention",
 "Too High"))</f>
        <v>Needs Attention</v>
      </c>
      <c r="T974" s="9">
        <f>Table1[[#This Row],[Profit (EBIT)]]/Table1[[#This Row],[Net Sales Actual]]</f>
        <v>0.12882441300202763</v>
      </c>
      <c r="U974" s="7" t="str">
        <f>IF(Table1[[#This Row],[Profit Ratio]] &gt; 0.15, "Healthy",
 IF(Table1[[#This Row],[Profit Ratio]] &gt;= 0.05, "Moderate",
 "Low"))</f>
        <v>Moderate</v>
      </c>
      <c r="V974" s="7">
        <f ca="1">DATEDIF(Table1[[#This Row],[Store Open Date]], TODAY(), "d")</f>
        <v>817</v>
      </c>
      <c r="W974" s="7">
        <f ca="1">INT(Table1[[#This Row],[Store Age (Days)]] / 30)</f>
        <v>27</v>
      </c>
      <c r="X974" s="7" t="str">
        <f ca="1">IF(Table1[[#This Row],[Store Age (Months)]] &lt; 12, "&lt;12",
 IF(Table1[[#This Row],[Store Age (Months)]] &lt; 24, "12–24",
 "&gt;24"))</f>
        <v>&gt;24</v>
      </c>
    </row>
    <row r="975" spans="1:24" x14ac:dyDescent="0.2">
      <c r="A975" s="4">
        <v>3</v>
      </c>
      <c r="B975" s="4" t="str">
        <f t="shared" si="15"/>
        <v>March</v>
      </c>
      <c r="C975" s="1" t="s">
        <v>100</v>
      </c>
      <c r="D975" s="1" t="s">
        <v>1020</v>
      </c>
      <c r="E975" s="1" t="s">
        <v>541</v>
      </c>
      <c r="F975" s="1" t="s">
        <v>899</v>
      </c>
      <c r="G975" s="1" t="s">
        <v>923</v>
      </c>
      <c r="H975" s="6">
        <v>45132</v>
      </c>
      <c r="I975" s="7">
        <v>116381010</v>
      </c>
      <c r="J975" s="7">
        <v>134290934</v>
      </c>
      <c r="K975" s="7">
        <v>19085873</v>
      </c>
      <c r="L975" s="7">
        <v>3817900</v>
      </c>
      <c r="M975" s="7">
        <f>Table1[[#This Row],[Profit (EBIT)]] * (1 - 11%)</f>
        <v>3397931</v>
      </c>
      <c r="N975" s="9">
        <f>Table1[[#This Row],[Net Sales Actual]]/Table1[[#This Row],[Net Sales Target]]*100%</f>
        <v>1.1538904328120199</v>
      </c>
      <c r="O975" s="9" t="str">
        <f>IF(Table1[[#This Row],[% Achievement]]&gt;=100%, "Achieved",
 IF(Table1[[#This Row],[% Achievement]]&gt;=50%, "Almost Achieve",
 IF(Table1[[#This Row],[% Achievement]]&gt;=0, "Needs Improvement",
 "Bad")))</f>
        <v>Achieved</v>
      </c>
      <c r="P975" s="7">
        <f>Table1[[#This Row],[Net Sales Actual]] - Table1[[#This Row],[Net Sales Target]]</f>
        <v>17909924</v>
      </c>
      <c r="Q975" s="7" t="str">
        <f>IF(Table1[[#This Row],[Profit]] &gt; 0, "Profit", "Loss")</f>
        <v>Profit</v>
      </c>
      <c r="R975" s="9">
        <f>Table1[[#This Row],[Salary Cost]]/Table1[[#This Row],[Net Sales Actual]]</f>
        <v>0.14212331712578602</v>
      </c>
      <c r="S975" s="9" t="str">
        <f>IF(Table1[[#This Row],[Salary Ratio]] &lt; 0.15, "Efficient",
 IF(Table1[[#This Row],[Salary Ratio]] &lt;= 0.25, "Needs Attention",
 "Too High"))</f>
        <v>Efficient</v>
      </c>
      <c r="T975" s="9">
        <f>Table1[[#This Row],[Profit (EBIT)]]/Table1[[#This Row],[Net Sales Actual]]</f>
        <v>2.8430065130085402E-2</v>
      </c>
      <c r="U975" s="7" t="str">
        <f>IF(Table1[[#This Row],[Profit Ratio]] &gt; 0.15, "Healthy",
 IF(Table1[[#This Row],[Profit Ratio]] &gt;= 0.05, "Moderate",
 "Low"))</f>
        <v>Low</v>
      </c>
      <c r="V975" s="7">
        <f ca="1">DATEDIF(Table1[[#This Row],[Store Open Date]], TODAY(), "d")</f>
        <v>800</v>
      </c>
      <c r="W975" s="7">
        <f ca="1">INT(Table1[[#This Row],[Store Age (Days)]] / 30)</f>
        <v>26</v>
      </c>
      <c r="X975" s="7" t="str">
        <f ca="1">IF(Table1[[#This Row],[Store Age (Months)]] &lt; 12, "&lt;12",
 IF(Table1[[#This Row],[Store Age (Months)]] &lt; 24, "12–24",
 "&gt;24"))</f>
        <v>&gt;24</v>
      </c>
    </row>
    <row r="976" spans="1:24" x14ac:dyDescent="0.2">
      <c r="A976" s="4">
        <v>3</v>
      </c>
      <c r="B976" s="4" t="str">
        <f t="shared" si="15"/>
        <v>March</v>
      </c>
      <c r="C976" s="1" t="s">
        <v>101</v>
      </c>
      <c r="D976" s="1" t="s">
        <v>1021</v>
      </c>
      <c r="E976" s="1" t="s">
        <v>542</v>
      </c>
      <c r="F976" s="1" t="s">
        <v>899</v>
      </c>
      <c r="G976" s="1" t="s">
        <v>923</v>
      </c>
      <c r="H976" s="6">
        <v>45186</v>
      </c>
      <c r="I976" s="7">
        <v>133059665</v>
      </c>
      <c r="J976" s="7">
        <v>106480301</v>
      </c>
      <c r="K976" s="7">
        <v>12465975</v>
      </c>
      <c r="L976" s="7">
        <v>14716762</v>
      </c>
      <c r="M976" s="7">
        <f>Table1[[#This Row],[Profit (EBIT)]] * (1 - 11%)</f>
        <v>13097918.18</v>
      </c>
      <c r="N976" s="9">
        <f>Table1[[#This Row],[Net Sales Actual]]/Table1[[#This Row],[Net Sales Target]]*100%</f>
        <v>0.80024476989326554</v>
      </c>
      <c r="O976" s="9" t="str">
        <f>IF(Table1[[#This Row],[% Achievement]]&gt;=100%, "Achieved",
 IF(Table1[[#This Row],[% Achievement]]&gt;=50%, "Almost Achieve",
 IF(Table1[[#This Row],[% Achievement]]&gt;=0, "Needs Improvement",
 "Bad")))</f>
        <v>Almost Achieve</v>
      </c>
      <c r="P976" s="7">
        <f>Table1[[#This Row],[Net Sales Actual]] - Table1[[#This Row],[Net Sales Target]]</f>
        <v>-26579364</v>
      </c>
      <c r="Q976" s="7" t="str">
        <f>IF(Table1[[#This Row],[Profit]] &gt; 0, "Profit", "Loss")</f>
        <v>Profit</v>
      </c>
      <c r="R976" s="9">
        <f>Table1[[#This Row],[Salary Cost]]/Table1[[#This Row],[Net Sales Actual]]</f>
        <v>0.11707306311990985</v>
      </c>
      <c r="S976" s="9" t="str">
        <f>IF(Table1[[#This Row],[Salary Ratio]] &lt; 0.15, "Efficient",
 IF(Table1[[#This Row],[Salary Ratio]] &lt;= 0.25, "Needs Attention",
 "Too High"))</f>
        <v>Efficient</v>
      </c>
      <c r="T976" s="9">
        <f>Table1[[#This Row],[Profit (EBIT)]]/Table1[[#This Row],[Net Sales Actual]]</f>
        <v>0.13821112320108861</v>
      </c>
      <c r="U976" s="7" t="str">
        <f>IF(Table1[[#This Row],[Profit Ratio]] &gt; 0.15, "Healthy",
 IF(Table1[[#This Row],[Profit Ratio]] &gt;= 0.05, "Moderate",
 "Low"))</f>
        <v>Moderate</v>
      </c>
      <c r="V976" s="7">
        <f ca="1">DATEDIF(Table1[[#This Row],[Store Open Date]], TODAY(), "d")</f>
        <v>746</v>
      </c>
      <c r="W976" s="7">
        <f ca="1">INT(Table1[[#This Row],[Store Age (Days)]] / 30)</f>
        <v>24</v>
      </c>
      <c r="X976" s="7" t="str">
        <f ca="1">IF(Table1[[#This Row],[Store Age (Months)]] &lt; 12, "&lt;12",
 IF(Table1[[#This Row],[Store Age (Months)]] &lt; 24, "12–24",
 "&gt;24"))</f>
        <v>&gt;24</v>
      </c>
    </row>
    <row r="977" spans="1:24" x14ac:dyDescent="0.2">
      <c r="A977" s="4">
        <v>3</v>
      </c>
      <c r="B977" s="4" t="str">
        <f t="shared" si="15"/>
        <v>March</v>
      </c>
      <c r="C977" s="1" t="s">
        <v>102</v>
      </c>
      <c r="D977" s="1" t="s">
        <v>1022</v>
      </c>
      <c r="E977" s="1" t="s">
        <v>543</v>
      </c>
      <c r="F977" s="1" t="s">
        <v>898</v>
      </c>
      <c r="G977" s="1" t="s">
        <v>923</v>
      </c>
      <c r="H977" s="6">
        <v>45552</v>
      </c>
      <c r="I977" s="7">
        <v>115533507</v>
      </c>
      <c r="J977" s="7">
        <v>76809627</v>
      </c>
      <c r="K977" s="7">
        <v>12590647</v>
      </c>
      <c r="L977" s="7">
        <v>11074133</v>
      </c>
      <c r="M977" s="7">
        <f>Table1[[#This Row],[Profit (EBIT)]] * (1 - 11%)</f>
        <v>9855978.370000001</v>
      </c>
      <c r="N977" s="9">
        <f>Table1[[#This Row],[Net Sales Actual]]/Table1[[#This Row],[Net Sales Target]]*100%</f>
        <v>0.66482554710297159</v>
      </c>
      <c r="O977" s="9" t="str">
        <f>IF(Table1[[#This Row],[% Achievement]]&gt;=100%, "Achieved",
 IF(Table1[[#This Row],[% Achievement]]&gt;=50%, "Almost Achieve",
 IF(Table1[[#This Row],[% Achievement]]&gt;=0, "Needs Improvement",
 "Bad")))</f>
        <v>Almost Achieve</v>
      </c>
      <c r="P977" s="7">
        <f>Table1[[#This Row],[Net Sales Actual]] - Table1[[#This Row],[Net Sales Target]]</f>
        <v>-38723880</v>
      </c>
      <c r="Q977" s="7" t="str">
        <f>IF(Table1[[#This Row],[Profit]] &gt; 0, "Profit", "Loss")</f>
        <v>Profit</v>
      </c>
      <c r="R977" s="9">
        <f>Table1[[#This Row],[Salary Cost]]/Table1[[#This Row],[Net Sales Actual]]</f>
        <v>0.16392016849658703</v>
      </c>
      <c r="S977" s="9" t="str">
        <f>IF(Table1[[#This Row],[Salary Ratio]] &lt; 0.15, "Efficient",
 IF(Table1[[#This Row],[Salary Ratio]] &lt;= 0.25, "Needs Attention",
 "Too High"))</f>
        <v>Needs Attention</v>
      </c>
      <c r="T977" s="9">
        <f>Table1[[#This Row],[Profit (EBIT)]]/Table1[[#This Row],[Net Sales Actual]]</f>
        <v>0.14417636737124112</v>
      </c>
      <c r="U977" s="7" t="str">
        <f>IF(Table1[[#This Row],[Profit Ratio]] &gt; 0.15, "Healthy",
 IF(Table1[[#This Row],[Profit Ratio]] &gt;= 0.05, "Moderate",
 "Low"))</f>
        <v>Moderate</v>
      </c>
      <c r="V977" s="7">
        <f ca="1">DATEDIF(Table1[[#This Row],[Store Open Date]], TODAY(), "d")</f>
        <v>380</v>
      </c>
      <c r="W977" s="7">
        <f ca="1">INT(Table1[[#This Row],[Store Age (Days)]] / 30)</f>
        <v>12</v>
      </c>
      <c r="X977" s="7" t="str">
        <f ca="1">IF(Table1[[#This Row],[Store Age (Months)]] &lt; 12, "&lt;12",
 IF(Table1[[#This Row],[Store Age (Months)]] &lt; 24, "12–24",
 "&gt;24"))</f>
        <v>12–24</v>
      </c>
    </row>
    <row r="978" spans="1:24" x14ac:dyDescent="0.2">
      <c r="A978" s="4">
        <v>3</v>
      </c>
      <c r="B978" s="4" t="str">
        <f t="shared" si="15"/>
        <v>March</v>
      </c>
      <c r="C978" s="1" t="s">
        <v>103</v>
      </c>
      <c r="D978" s="1" t="s">
        <v>1023</v>
      </c>
      <c r="E978" s="1" t="s">
        <v>544</v>
      </c>
      <c r="F978" s="1" t="s">
        <v>899</v>
      </c>
      <c r="G978" s="1" t="s">
        <v>923</v>
      </c>
      <c r="H978" s="6">
        <v>45203</v>
      </c>
      <c r="I978" s="7">
        <v>69922469</v>
      </c>
      <c r="J978" s="7">
        <v>68385548</v>
      </c>
      <c r="K978" s="7">
        <v>8259776</v>
      </c>
      <c r="L978" s="7">
        <v>-2515721</v>
      </c>
      <c r="M978" s="7">
        <f>Table1[[#This Row],[Profit (EBIT)]] * (1 - 11%)</f>
        <v>-2238991.69</v>
      </c>
      <c r="N978" s="9">
        <f>Table1[[#This Row],[Net Sales Actual]]/Table1[[#This Row],[Net Sales Target]]*100%</f>
        <v>0.9780196405821997</v>
      </c>
      <c r="O978" s="9" t="str">
        <f>IF(Table1[[#This Row],[% Achievement]]&gt;=100%, "Achieved",
 IF(Table1[[#This Row],[% Achievement]]&gt;=50%, "Almost Achieve",
 IF(Table1[[#This Row],[% Achievement]]&gt;=0, "Needs Improvement",
 "Bad")))</f>
        <v>Almost Achieve</v>
      </c>
      <c r="P978" s="7">
        <f>Table1[[#This Row],[Net Sales Actual]] - Table1[[#This Row],[Net Sales Target]]</f>
        <v>-1536921</v>
      </c>
      <c r="Q978" s="7" t="str">
        <f>IF(Table1[[#This Row],[Profit]] &gt; 0, "Profit", "Loss")</f>
        <v>Loss</v>
      </c>
      <c r="R978" s="9">
        <f>Table1[[#This Row],[Salary Cost]]/Table1[[#This Row],[Net Sales Actual]]</f>
        <v>0.12078247877753352</v>
      </c>
      <c r="S978" s="9" t="str">
        <f>IF(Table1[[#This Row],[Salary Ratio]] &lt; 0.15, "Efficient",
 IF(Table1[[#This Row],[Salary Ratio]] &lt;= 0.25, "Needs Attention",
 "Too High"))</f>
        <v>Efficient</v>
      </c>
      <c r="T978" s="9">
        <f>Table1[[#This Row],[Profit (EBIT)]]/Table1[[#This Row],[Net Sales Actual]]</f>
        <v>-3.678731944942519E-2</v>
      </c>
      <c r="U978" s="7" t="str">
        <f>IF(Table1[[#This Row],[Profit Ratio]] &gt; 0.15, "Healthy",
 IF(Table1[[#This Row],[Profit Ratio]] &gt;= 0.05, "Moderate",
 "Low"))</f>
        <v>Low</v>
      </c>
      <c r="V978" s="7">
        <f ca="1">DATEDIF(Table1[[#This Row],[Store Open Date]], TODAY(), "d")</f>
        <v>729</v>
      </c>
      <c r="W978" s="7">
        <f ca="1">INT(Table1[[#This Row],[Store Age (Days)]] / 30)</f>
        <v>24</v>
      </c>
      <c r="X978" s="7" t="str">
        <f ca="1">IF(Table1[[#This Row],[Store Age (Months)]] &lt; 12, "&lt;12",
 IF(Table1[[#This Row],[Store Age (Months)]] &lt; 24, "12–24",
 "&gt;24"))</f>
        <v>&gt;24</v>
      </c>
    </row>
    <row r="979" spans="1:24" x14ac:dyDescent="0.2">
      <c r="A979" s="4">
        <v>3</v>
      </c>
      <c r="B979" s="4" t="str">
        <f t="shared" si="15"/>
        <v>March</v>
      </c>
      <c r="C979" s="1" t="s">
        <v>104</v>
      </c>
      <c r="D979" s="1" t="s">
        <v>1024</v>
      </c>
      <c r="E979" s="1" t="s">
        <v>545</v>
      </c>
      <c r="F979" s="1" t="s">
        <v>898</v>
      </c>
      <c r="G979" s="1" t="s">
        <v>923</v>
      </c>
      <c r="H979" s="6">
        <v>45290</v>
      </c>
      <c r="I979" s="7">
        <v>162166446</v>
      </c>
      <c r="J979" s="7">
        <v>139465584</v>
      </c>
      <c r="K979" s="7">
        <v>16612044</v>
      </c>
      <c r="L979" s="7">
        <v>6143460</v>
      </c>
      <c r="M979" s="7">
        <f>Table1[[#This Row],[Profit (EBIT)]] * (1 - 11%)</f>
        <v>5467679.4000000004</v>
      </c>
      <c r="N979" s="9">
        <f>Table1[[#This Row],[Net Sales Actual]]/Table1[[#This Row],[Net Sales Target]]*100%</f>
        <v>0.86001504898245107</v>
      </c>
      <c r="O979" s="9" t="str">
        <f>IF(Table1[[#This Row],[% Achievement]]&gt;=100%, "Achieved",
 IF(Table1[[#This Row],[% Achievement]]&gt;=50%, "Almost Achieve",
 IF(Table1[[#This Row],[% Achievement]]&gt;=0, "Needs Improvement",
 "Bad")))</f>
        <v>Almost Achieve</v>
      </c>
      <c r="P979" s="7">
        <f>Table1[[#This Row],[Net Sales Actual]] - Table1[[#This Row],[Net Sales Target]]</f>
        <v>-22700862</v>
      </c>
      <c r="Q979" s="7" t="str">
        <f>IF(Table1[[#This Row],[Profit]] &gt; 0, "Profit", "Loss")</f>
        <v>Profit</v>
      </c>
      <c r="R979" s="9">
        <f>Table1[[#This Row],[Salary Cost]]/Table1[[#This Row],[Net Sales Actual]]</f>
        <v>0.11911213880551348</v>
      </c>
      <c r="S979" s="9" t="str">
        <f>IF(Table1[[#This Row],[Salary Ratio]] &lt; 0.15, "Efficient",
 IF(Table1[[#This Row],[Salary Ratio]] &lt;= 0.25, "Needs Attention",
 "Too High"))</f>
        <v>Efficient</v>
      </c>
      <c r="T979" s="9">
        <f>Table1[[#This Row],[Profit (EBIT)]]/Table1[[#This Row],[Net Sales Actual]]</f>
        <v>4.4050007348049397E-2</v>
      </c>
      <c r="U979" s="7" t="str">
        <f>IF(Table1[[#This Row],[Profit Ratio]] &gt; 0.15, "Healthy",
 IF(Table1[[#This Row],[Profit Ratio]] &gt;= 0.05, "Moderate",
 "Low"))</f>
        <v>Low</v>
      </c>
      <c r="V979" s="7">
        <f ca="1">DATEDIF(Table1[[#This Row],[Store Open Date]], TODAY(), "d")</f>
        <v>642</v>
      </c>
      <c r="W979" s="7">
        <f ca="1">INT(Table1[[#This Row],[Store Age (Days)]] / 30)</f>
        <v>21</v>
      </c>
      <c r="X979" s="7" t="str">
        <f ca="1">IF(Table1[[#This Row],[Store Age (Months)]] &lt; 12, "&lt;12",
 IF(Table1[[#This Row],[Store Age (Months)]] &lt; 24, "12–24",
 "&gt;24"))</f>
        <v>12–24</v>
      </c>
    </row>
    <row r="980" spans="1:24" x14ac:dyDescent="0.2">
      <c r="A980" s="4">
        <v>3</v>
      </c>
      <c r="B980" s="4" t="str">
        <f t="shared" si="15"/>
        <v>March</v>
      </c>
      <c r="C980" s="1" t="s">
        <v>105</v>
      </c>
      <c r="D980" s="1" t="s">
        <v>1025</v>
      </c>
      <c r="E980" s="1" t="s">
        <v>546</v>
      </c>
      <c r="F980" s="1" t="s">
        <v>898</v>
      </c>
      <c r="G980" s="1" t="s">
        <v>923</v>
      </c>
      <c r="H980" s="6">
        <v>45250</v>
      </c>
      <c r="I980" s="7">
        <v>84708544</v>
      </c>
      <c r="J980" s="7">
        <v>78286440</v>
      </c>
      <c r="K980" s="7">
        <v>10484334</v>
      </c>
      <c r="L980" s="7">
        <v>6039969</v>
      </c>
      <c r="M980" s="7">
        <f>Table1[[#This Row],[Profit (EBIT)]] * (1 - 11%)</f>
        <v>5375572.4100000001</v>
      </c>
      <c r="N980" s="9">
        <f>Table1[[#This Row],[Net Sales Actual]]/Table1[[#This Row],[Net Sales Target]]*100%</f>
        <v>0.9241858766926746</v>
      </c>
      <c r="O980" s="9" t="str">
        <f>IF(Table1[[#This Row],[% Achievement]]&gt;=100%, "Achieved",
 IF(Table1[[#This Row],[% Achievement]]&gt;=50%, "Almost Achieve",
 IF(Table1[[#This Row],[% Achievement]]&gt;=0, "Needs Improvement",
 "Bad")))</f>
        <v>Almost Achieve</v>
      </c>
      <c r="P980" s="7">
        <f>Table1[[#This Row],[Net Sales Actual]] - Table1[[#This Row],[Net Sales Target]]</f>
        <v>-6422104</v>
      </c>
      <c r="Q980" s="7" t="str">
        <f>IF(Table1[[#This Row],[Profit]] &gt; 0, "Profit", "Loss")</f>
        <v>Profit</v>
      </c>
      <c r="R980" s="9">
        <f>Table1[[#This Row],[Salary Cost]]/Table1[[#This Row],[Net Sales Actual]]</f>
        <v>0.13392273297904464</v>
      </c>
      <c r="S980" s="9" t="str">
        <f>IF(Table1[[#This Row],[Salary Ratio]] &lt; 0.15, "Efficient",
 IF(Table1[[#This Row],[Salary Ratio]] &lt;= 0.25, "Needs Attention",
 "Too High"))</f>
        <v>Efficient</v>
      </c>
      <c r="T980" s="9">
        <f>Table1[[#This Row],[Profit (EBIT)]]/Table1[[#This Row],[Net Sales Actual]]</f>
        <v>7.7152173479851677E-2</v>
      </c>
      <c r="U980" s="7" t="str">
        <f>IF(Table1[[#This Row],[Profit Ratio]] &gt; 0.15, "Healthy",
 IF(Table1[[#This Row],[Profit Ratio]] &gt;= 0.05, "Moderate",
 "Low"))</f>
        <v>Moderate</v>
      </c>
      <c r="V980" s="7">
        <f ca="1">DATEDIF(Table1[[#This Row],[Store Open Date]], TODAY(), "d")</f>
        <v>682</v>
      </c>
      <c r="W980" s="7">
        <f ca="1">INT(Table1[[#This Row],[Store Age (Days)]] / 30)</f>
        <v>22</v>
      </c>
      <c r="X980" s="7" t="str">
        <f ca="1">IF(Table1[[#This Row],[Store Age (Months)]] &lt; 12, "&lt;12",
 IF(Table1[[#This Row],[Store Age (Months)]] &lt; 24, "12–24",
 "&gt;24"))</f>
        <v>12–24</v>
      </c>
    </row>
    <row r="981" spans="1:24" x14ac:dyDescent="0.2">
      <c r="A981" s="4">
        <v>3</v>
      </c>
      <c r="B981" s="4" t="str">
        <f t="shared" si="15"/>
        <v>March</v>
      </c>
      <c r="C981" s="1" t="s">
        <v>106</v>
      </c>
      <c r="D981" s="1" t="s">
        <v>1026</v>
      </c>
      <c r="E981" s="1" t="s">
        <v>547</v>
      </c>
      <c r="F981" s="1" t="s">
        <v>899</v>
      </c>
      <c r="G981" s="1" t="s">
        <v>923</v>
      </c>
      <c r="H981" s="6">
        <v>45269</v>
      </c>
      <c r="I981" s="7">
        <v>166848305</v>
      </c>
      <c r="J981" s="7">
        <v>165299662</v>
      </c>
      <c r="K981" s="7">
        <v>29329991</v>
      </c>
      <c r="L981" s="7">
        <v>-13433901</v>
      </c>
      <c r="M981" s="7">
        <f>Table1[[#This Row],[Profit (EBIT)]] * (1 - 11%)</f>
        <v>-11956171.890000001</v>
      </c>
      <c r="N981" s="9">
        <f>Table1[[#This Row],[Net Sales Actual]]/Table1[[#This Row],[Net Sales Target]]*100%</f>
        <v>0.99071825752140541</v>
      </c>
      <c r="O981" s="9" t="str">
        <f>IF(Table1[[#This Row],[% Achievement]]&gt;=100%, "Achieved",
 IF(Table1[[#This Row],[% Achievement]]&gt;=50%, "Almost Achieve",
 IF(Table1[[#This Row],[% Achievement]]&gt;=0, "Needs Improvement",
 "Bad")))</f>
        <v>Almost Achieve</v>
      </c>
      <c r="P981" s="7">
        <f>Table1[[#This Row],[Net Sales Actual]] - Table1[[#This Row],[Net Sales Target]]</f>
        <v>-1548643</v>
      </c>
      <c r="Q981" s="7" t="str">
        <f>IF(Table1[[#This Row],[Profit]] &gt; 0, "Profit", "Loss")</f>
        <v>Loss</v>
      </c>
      <c r="R981" s="9">
        <f>Table1[[#This Row],[Salary Cost]]/Table1[[#This Row],[Net Sales Actual]]</f>
        <v>0.1774352750945129</v>
      </c>
      <c r="S981" s="9" t="str">
        <f>IF(Table1[[#This Row],[Salary Ratio]] &lt; 0.15, "Efficient",
 IF(Table1[[#This Row],[Salary Ratio]] &lt;= 0.25, "Needs Attention",
 "Too High"))</f>
        <v>Needs Attention</v>
      </c>
      <c r="T981" s="9">
        <f>Table1[[#This Row],[Profit (EBIT)]]/Table1[[#This Row],[Net Sales Actual]]</f>
        <v>-8.1269984689986849E-2</v>
      </c>
      <c r="U981" s="7" t="str">
        <f>IF(Table1[[#This Row],[Profit Ratio]] &gt; 0.15, "Healthy",
 IF(Table1[[#This Row],[Profit Ratio]] &gt;= 0.05, "Moderate",
 "Low"))</f>
        <v>Low</v>
      </c>
      <c r="V981" s="7">
        <f ca="1">DATEDIF(Table1[[#This Row],[Store Open Date]], TODAY(), "d")</f>
        <v>663</v>
      </c>
      <c r="W981" s="7">
        <f ca="1">INT(Table1[[#This Row],[Store Age (Days)]] / 30)</f>
        <v>22</v>
      </c>
      <c r="X981" s="7" t="str">
        <f ca="1">IF(Table1[[#This Row],[Store Age (Months)]] &lt; 12, "&lt;12",
 IF(Table1[[#This Row],[Store Age (Months)]] &lt; 24, "12–24",
 "&gt;24"))</f>
        <v>12–24</v>
      </c>
    </row>
    <row r="982" spans="1:24" x14ac:dyDescent="0.2">
      <c r="A982" s="4">
        <v>3</v>
      </c>
      <c r="B982" s="4" t="str">
        <f t="shared" si="15"/>
        <v>March</v>
      </c>
      <c r="C982" s="1" t="s">
        <v>107</v>
      </c>
      <c r="D982" s="1" t="s">
        <v>1027</v>
      </c>
      <c r="E982" s="1" t="s">
        <v>548</v>
      </c>
      <c r="F982" s="1" t="s">
        <v>898</v>
      </c>
      <c r="G982" s="1" t="s">
        <v>923</v>
      </c>
      <c r="H982" s="6">
        <v>45271</v>
      </c>
      <c r="I982" s="7">
        <v>195435920</v>
      </c>
      <c r="J982" s="7">
        <v>234234249</v>
      </c>
      <c r="K982" s="7">
        <v>40869330</v>
      </c>
      <c r="L982" s="7">
        <v>19575636</v>
      </c>
      <c r="M982" s="7">
        <f>Table1[[#This Row],[Profit (EBIT)]] * (1 - 11%)</f>
        <v>17422316.039999999</v>
      </c>
      <c r="N982" s="9">
        <f>Table1[[#This Row],[Net Sales Actual]]/Table1[[#This Row],[Net Sales Target]]*100%</f>
        <v>1.1985219963658675</v>
      </c>
      <c r="O982" s="9" t="str">
        <f>IF(Table1[[#This Row],[% Achievement]]&gt;=100%, "Achieved",
 IF(Table1[[#This Row],[% Achievement]]&gt;=50%, "Almost Achieve",
 IF(Table1[[#This Row],[% Achievement]]&gt;=0, "Needs Improvement",
 "Bad")))</f>
        <v>Achieved</v>
      </c>
      <c r="P982" s="7">
        <f>Table1[[#This Row],[Net Sales Actual]] - Table1[[#This Row],[Net Sales Target]]</f>
        <v>38798329</v>
      </c>
      <c r="Q982" s="7" t="str">
        <f>IF(Table1[[#This Row],[Profit]] &gt; 0, "Profit", "Loss")</f>
        <v>Profit</v>
      </c>
      <c r="R982" s="9">
        <f>Table1[[#This Row],[Salary Cost]]/Table1[[#This Row],[Net Sales Actual]]</f>
        <v>0.17448059015485817</v>
      </c>
      <c r="S982" s="9" t="str">
        <f>IF(Table1[[#This Row],[Salary Ratio]] &lt; 0.15, "Efficient",
 IF(Table1[[#This Row],[Salary Ratio]] &lt;= 0.25, "Needs Attention",
 "Too High"))</f>
        <v>Needs Attention</v>
      </c>
      <c r="T982" s="9">
        <f>Table1[[#This Row],[Profit (EBIT)]]/Table1[[#This Row],[Net Sales Actual]]</f>
        <v>8.3572902270154348E-2</v>
      </c>
      <c r="U982" s="7" t="str">
        <f>IF(Table1[[#This Row],[Profit Ratio]] &gt; 0.15, "Healthy",
 IF(Table1[[#This Row],[Profit Ratio]] &gt;= 0.05, "Moderate",
 "Low"))</f>
        <v>Moderate</v>
      </c>
      <c r="V982" s="7">
        <f ca="1">DATEDIF(Table1[[#This Row],[Store Open Date]], TODAY(), "d")</f>
        <v>661</v>
      </c>
      <c r="W982" s="7">
        <f ca="1">INT(Table1[[#This Row],[Store Age (Days)]] / 30)</f>
        <v>22</v>
      </c>
      <c r="X982" s="7" t="str">
        <f ca="1">IF(Table1[[#This Row],[Store Age (Months)]] &lt; 12, "&lt;12",
 IF(Table1[[#This Row],[Store Age (Months)]] &lt; 24, "12–24",
 "&gt;24"))</f>
        <v>12–24</v>
      </c>
    </row>
    <row r="983" spans="1:24" x14ac:dyDescent="0.2">
      <c r="A983" s="4">
        <v>3</v>
      </c>
      <c r="B983" s="4" t="str">
        <f t="shared" si="15"/>
        <v>March</v>
      </c>
      <c r="C983" s="1" t="s">
        <v>108</v>
      </c>
      <c r="D983" s="1" t="s">
        <v>1028</v>
      </c>
      <c r="E983" s="1" t="s">
        <v>549</v>
      </c>
      <c r="F983" s="1" t="s">
        <v>899</v>
      </c>
      <c r="G983" s="1" t="s">
        <v>923</v>
      </c>
      <c r="H983" s="6">
        <v>45322</v>
      </c>
      <c r="I983" s="7">
        <v>195224915</v>
      </c>
      <c r="J983" s="7">
        <v>182124004</v>
      </c>
      <c r="K983" s="7">
        <v>30193477</v>
      </c>
      <c r="L983" s="7">
        <v>-10758814</v>
      </c>
      <c r="M983" s="7">
        <f>Table1[[#This Row],[Profit (EBIT)]] * (1 - 11%)</f>
        <v>-9575344.4600000009</v>
      </c>
      <c r="N983" s="9">
        <f>Table1[[#This Row],[Net Sales Actual]]/Table1[[#This Row],[Net Sales Target]]*100%</f>
        <v>0.93289324264784546</v>
      </c>
      <c r="O983" s="9" t="str">
        <f>IF(Table1[[#This Row],[% Achievement]]&gt;=100%, "Achieved",
 IF(Table1[[#This Row],[% Achievement]]&gt;=50%, "Almost Achieve",
 IF(Table1[[#This Row],[% Achievement]]&gt;=0, "Needs Improvement",
 "Bad")))</f>
        <v>Almost Achieve</v>
      </c>
      <c r="P983" s="7">
        <f>Table1[[#This Row],[Net Sales Actual]] - Table1[[#This Row],[Net Sales Target]]</f>
        <v>-13100911</v>
      </c>
      <c r="Q983" s="7" t="str">
        <f>IF(Table1[[#This Row],[Profit]] &gt; 0, "Profit", "Loss")</f>
        <v>Loss</v>
      </c>
      <c r="R983" s="9">
        <f>Table1[[#This Row],[Salary Cost]]/Table1[[#This Row],[Net Sales Actual]]</f>
        <v>0.16578526903021526</v>
      </c>
      <c r="S983" s="9" t="str">
        <f>IF(Table1[[#This Row],[Salary Ratio]] &lt; 0.15, "Efficient",
 IF(Table1[[#This Row],[Salary Ratio]] &lt;= 0.25, "Needs Attention",
 "Too High"))</f>
        <v>Needs Attention</v>
      </c>
      <c r="T983" s="9">
        <f>Table1[[#This Row],[Profit (EBIT)]]/Table1[[#This Row],[Net Sales Actual]]</f>
        <v>-5.9074113042232479E-2</v>
      </c>
      <c r="U983" s="7" t="str">
        <f>IF(Table1[[#This Row],[Profit Ratio]] &gt; 0.15, "Healthy",
 IF(Table1[[#This Row],[Profit Ratio]] &gt;= 0.05, "Moderate",
 "Low"))</f>
        <v>Low</v>
      </c>
      <c r="V983" s="7">
        <f ca="1">DATEDIF(Table1[[#This Row],[Store Open Date]], TODAY(), "d")</f>
        <v>610</v>
      </c>
      <c r="W983" s="7">
        <f ca="1">INT(Table1[[#This Row],[Store Age (Days)]] / 30)</f>
        <v>20</v>
      </c>
      <c r="X983" s="7" t="str">
        <f ca="1">IF(Table1[[#This Row],[Store Age (Months)]] &lt; 12, "&lt;12",
 IF(Table1[[#This Row],[Store Age (Months)]] &lt; 24, "12–24",
 "&gt;24"))</f>
        <v>12–24</v>
      </c>
    </row>
    <row r="984" spans="1:24" x14ac:dyDescent="0.2">
      <c r="A984" s="4">
        <v>3</v>
      </c>
      <c r="B984" s="4" t="str">
        <f t="shared" si="15"/>
        <v>March</v>
      </c>
      <c r="C984" s="1" t="s">
        <v>109</v>
      </c>
      <c r="D984" s="1" t="s">
        <v>1029</v>
      </c>
      <c r="E984" s="1" t="s">
        <v>550</v>
      </c>
      <c r="F984" s="1" t="s">
        <v>899</v>
      </c>
      <c r="G984" s="1" t="s">
        <v>923</v>
      </c>
      <c r="H984" s="6">
        <v>45212</v>
      </c>
      <c r="I984" s="7">
        <v>188541760</v>
      </c>
      <c r="J984" s="7">
        <v>164161772</v>
      </c>
      <c r="K984" s="7">
        <v>25582517</v>
      </c>
      <c r="L984" s="7">
        <v>19878720</v>
      </c>
      <c r="M984" s="7">
        <f>Table1[[#This Row],[Profit (EBIT)]] * (1 - 11%)</f>
        <v>17692060.800000001</v>
      </c>
      <c r="N984" s="9">
        <f>Table1[[#This Row],[Net Sales Actual]]/Table1[[#This Row],[Net Sales Target]]*100%</f>
        <v>0.87069184036470226</v>
      </c>
      <c r="O984" s="9" t="str">
        <f>IF(Table1[[#This Row],[% Achievement]]&gt;=100%, "Achieved",
 IF(Table1[[#This Row],[% Achievement]]&gt;=50%, "Almost Achieve",
 IF(Table1[[#This Row],[% Achievement]]&gt;=0, "Needs Improvement",
 "Bad")))</f>
        <v>Almost Achieve</v>
      </c>
      <c r="P984" s="7">
        <f>Table1[[#This Row],[Net Sales Actual]] - Table1[[#This Row],[Net Sales Target]]</f>
        <v>-24379988</v>
      </c>
      <c r="Q984" s="7" t="str">
        <f>IF(Table1[[#This Row],[Profit]] &gt; 0, "Profit", "Loss")</f>
        <v>Profit</v>
      </c>
      <c r="R984" s="9">
        <f>Table1[[#This Row],[Salary Cost]]/Table1[[#This Row],[Net Sales Actual]]</f>
        <v>0.1558372371857682</v>
      </c>
      <c r="S984" s="9" t="str">
        <f>IF(Table1[[#This Row],[Salary Ratio]] &lt; 0.15, "Efficient",
 IF(Table1[[#This Row],[Salary Ratio]] &lt;= 0.25, "Needs Attention",
 "Too High"))</f>
        <v>Needs Attention</v>
      </c>
      <c r="T984" s="9">
        <f>Table1[[#This Row],[Profit (EBIT)]]/Table1[[#This Row],[Net Sales Actual]]</f>
        <v>0.12109226013958962</v>
      </c>
      <c r="U984" s="7" t="str">
        <f>IF(Table1[[#This Row],[Profit Ratio]] &gt; 0.15, "Healthy",
 IF(Table1[[#This Row],[Profit Ratio]] &gt;= 0.05, "Moderate",
 "Low"))</f>
        <v>Moderate</v>
      </c>
      <c r="V984" s="7">
        <f ca="1">DATEDIF(Table1[[#This Row],[Store Open Date]], TODAY(), "d")</f>
        <v>720</v>
      </c>
      <c r="W984" s="7">
        <f ca="1">INT(Table1[[#This Row],[Store Age (Days)]] / 30)</f>
        <v>24</v>
      </c>
      <c r="X984" s="7" t="str">
        <f ca="1">IF(Table1[[#This Row],[Store Age (Months)]] &lt; 12, "&lt;12",
 IF(Table1[[#This Row],[Store Age (Months)]] &lt; 24, "12–24",
 "&gt;24"))</f>
        <v>&gt;24</v>
      </c>
    </row>
    <row r="985" spans="1:24" x14ac:dyDescent="0.2">
      <c r="A985" s="4">
        <v>3</v>
      </c>
      <c r="B985" s="4" t="str">
        <f t="shared" si="15"/>
        <v>March</v>
      </c>
      <c r="C985" s="1" t="s">
        <v>110</v>
      </c>
      <c r="D985" s="1" t="s">
        <v>1030</v>
      </c>
      <c r="E985" s="1" t="s">
        <v>551</v>
      </c>
      <c r="F985" s="1" t="s">
        <v>899</v>
      </c>
      <c r="G985" s="1" t="s">
        <v>923</v>
      </c>
      <c r="H985" s="6">
        <v>45273</v>
      </c>
      <c r="I985" s="7">
        <v>146896696</v>
      </c>
      <c r="J985" s="7">
        <v>166634588</v>
      </c>
      <c r="K985" s="7">
        <v>26666281</v>
      </c>
      <c r="L985" s="7">
        <v>19948310</v>
      </c>
      <c r="M985" s="7">
        <f>Table1[[#This Row],[Profit (EBIT)]] * (1 - 11%)</f>
        <v>17753995.899999999</v>
      </c>
      <c r="N985" s="9">
        <f>Table1[[#This Row],[Net Sales Actual]]/Table1[[#This Row],[Net Sales Target]]*100%</f>
        <v>1.134365799486736</v>
      </c>
      <c r="O985" s="9" t="str">
        <f>IF(Table1[[#This Row],[% Achievement]]&gt;=100%, "Achieved",
 IF(Table1[[#This Row],[% Achievement]]&gt;=50%, "Almost Achieve",
 IF(Table1[[#This Row],[% Achievement]]&gt;=0, "Needs Improvement",
 "Bad")))</f>
        <v>Achieved</v>
      </c>
      <c r="P985" s="7">
        <f>Table1[[#This Row],[Net Sales Actual]] - Table1[[#This Row],[Net Sales Target]]</f>
        <v>19737892</v>
      </c>
      <c r="Q985" s="7" t="str">
        <f>IF(Table1[[#This Row],[Profit]] &gt; 0, "Profit", "Loss")</f>
        <v>Profit</v>
      </c>
      <c r="R985" s="9">
        <f>Table1[[#This Row],[Salary Cost]]/Table1[[#This Row],[Net Sales Actual]]</f>
        <v>0.16002848700295044</v>
      </c>
      <c r="S985" s="9" t="str">
        <f>IF(Table1[[#This Row],[Salary Ratio]] &lt; 0.15, "Efficient",
 IF(Table1[[#This Row],[Salary Ratio]] &lt;= 0.25, "Needs Attention",
 "Too High"))</f>
        <v>Needs Attention</v>
      </c>
      <c r="T985" s="9">
        <f>Table1[[#This Row],[Profit (EBIT)]]/Table1[[#This Row],[Net Sales Actual]]</f>
        <v>0.11971290138155471</v>
      </c>
      <c r="U985" s="7" t="str">
        <f>IF(Table1[[#This Row],[Profit Ratio]] &gt; 0.15, "Healthy",
 IF(Table1[[#This Row],[Profit Ratio]] &gt;= 0.05, "Moderate",
 "Low"))</f>
        <v>Moderate</v>
      </c>
      <c r="V985" s="7">
        <f ca="1">DATEDIF(Table1[[#This Row],[Store Open Date]], TODAY(), "d")</f>
        <v>659</v>
      </c>
      <c r="W985" s="7">
        <f ca="1">INT(Table1[[#This Row],[Store Age (Days)]] / 30)</f>
        <v>21</v>
      </c>
      <c r="X985" s="7" t="str">
        <f ca="1">IF(Table1[[#This Row],[Store Age (Months)]] &lt; 12, "&lt;12",
 IF(Table1[[#This Row],[Store Age (Months)]] &lt; 24, "12–24",
 "&gt;24"))</f>
        <v>12–24</v>
      </c>
    </row>
    <row r="986" spans="1:24" x14ac:dyDescent="0.2">
      <c r="A986" s="4">
        <v>3</v>
      </c>
      <c r="B986" s="4" t="str">
        <f t="shared" si="15"/>
        <v>March</v>
      </c>
      <c r="C986" s="1" t="s">
        <v>111</v>
      </c>
      <c r="D986" s="1" t="s">
        <v>1031</v>
      </c>
      <c r="E986" s="1" t="s">
        <v>552</v>
      </c>
      <c r="F986" s="1" t="s">
        <v>899</v>
      </c>
      <c r="G986" s="1" t="s">
        <v>923</v>
      </c>
      <c r="H986" s="6">
        <v>45278</v>
      </c>
      <c r="I986" s="7">
        <v>74685084</v>
      </c>
      <c r="J986" s="7">
        <v>83329543</v>
      </c>
      <c r="K986" s="7">
        <v>14700535</v>
      </c>
      <c r="L986" s="7">
        <v>11715788</v>
      </c>
      <c r="M986" s="7">
        <f>Table1[[#This Row],[Profit (EBIT)]] * (1 - 11%)</f>
        <v>10427051.32</v>
      </c>
      <c r="N986" s="9">
        <f>Table1[[#This Row],[Net Sales Actual]]/Table1[[#This Row],[Net Sales Target]]*100%</f>
        <v>1.1157454546077767</v>
      </c>
      <c r="O986" s="9" t="str">
        <f>IF(Table1[[#This Row],[% Achievement]]&gt;=100%, "Achieved",
 IF(Table1[[#This Row],[% Achievement]]&gt;=50%, "Almost Achieve",
 IF(Table1[[#This Row],[% Achievement]]&gt;=0, "Needs Improvement",
 "Bad")))</f>
        <v>Achieved</v>
      </c>
      <c r="P986" s="7">
        <f>Table1[[#This Row],[Net Sales Actual]] - Table1[[#This Row],[Net Sales Target]]</f>
        <v>8644459</v>
      </c>
      <c r="Q986" s="7" t="str">
        <f>IF(Table1[[#This Row],[Profit]] &gt; 0, "Profit", "Loss")</f>
        <v>Profit</v>
      </c>
      <c r="R986" s="9">
        <f>Table1[[#This Row],[Salary Cost]]/Table1[[#This Row],[Net Sales Actual]]</f>
        <v>0.17641444403457246</v>
      </c>
      <c r="S986" s="9" t="str">
        <f>IF(Table1[[#This Row],[Salary Ratio]] &lt; 0.15, "Efficient",
 IF(Table1[[#This Row],[Salary Ratio]] &lt;= 0.25, "Needs Attention",
 "Too High"))</f>
        <v>Needs Attention</v>
      </c>
      <c r="T986" s="9">
        <f>Table1[[#This Row],[Profit (EBIT)]]/Table1[[#This Row],[Net Sales Actual]]</f>
        <v>0.14059585086168058</v>
      </c>
      <c r="U986" s="7" t="str">
        <f>IF(Table1[[#This Row],[Profit Ratio]] &gt; 0.15, "Healthy",
 IF(Table1[[#This Row],[Profit Ratio]] &gt;= 0.05, "Moderate",
 "Low"))</f>
        <v>Moderate</v>
      </c>
      <c r="V986" s="7">
        <f ca="1">DATEDIF(Table1[[#This Row],[Store Open Date]], TODAY(), "d")</f>
        <v>654</v>
      </c>
      <c r="W986" s="7">
        <f ca="1">INT(Table1[[#This Row],[Store Age (Days)]] / 30)</f>
        <v>21</v>
      </c>
      <c r="X986" s="7" t="str">
        <f ca="1">IF(Table1[[#This Row],[Store Age (Months)]] &lt; 12, "&lt;12",
 IF(Table1[[#This Row],[Store Age (Months)]] &lt; 24, "12–24",
 "&gt;24"))</f>
        <v>12–24</v>
      </c>
    </row>
    <row r="987" spans="1:24" x14ac:dyDescent="0.2">
      <c r="A987" s="4">
        <v>3</v>
      </c>
      <c r="B987" s="4" t="str">
        <f t="shared" si="15"/>
        <v>March</v>
      </c>
      <c r="C987" s="1" t="s">
        <v>112</v>
      </c>
      <c r="D987" s="1" t="s">
        <v>1032</v>
      </c>
      <c r="E987" s="1" t="s">
        <v>553</v>
      </c>
      <c r="F987" s="1" t="s">
        <v>897</v>
      </c>
      <c r="G987" s="1" t="s">
        <v>923</v>
      </c>
      <c r="H987" s="6">
        <v>45314</v>
      </c>
      <c r="I987" s="7">
        <v>98903147</v>
      </c>
      <c r="J987" s="7">
        <v>119364562</v>
      </c>
      <c r="K987" s="7">
        <v>20417884</v>
      </c>
      <c r="L987" s="7">
        <v>-9551500</v>
      </c>
      <c r="M987" s="7">
        <f>Table1[[#This Row],[Profit (EBIT)]] * (1 - 11%)</f>
        <v>-8500835</v>
      </c>
      <c r="N987" s="9">
        <f>Table1[[#This Row],[Net Sales Actual]]/Table1[[#This Row],[Net Sales Target]]*100%</f>
        <v>1.206883356300078</v>
      </c>
      <c r="O987" s="9" t="str">
        <f>IF(Table1[[#This Row],[% Achievement]]&gt;=100%, "Achieved",
 IF(Table1[[#This Row],[% Achievement]]&gt;=50%, "Almost Achieve",
 IF(Table1[[#This Row],[% Achievement]]&gt;=0, "Needs Improvement",
 "Bad")))</f>
        <v>Achieved</v>
      </c>
      <c r="P987" s="7">
        <f>Table1[[#This Row],[Net Sales Actual]] - Table1[[#This Row],[Net Sales Target]]</f>
        <v>20461415</v>
      </c>
      <c r="Q987" s="7" t="str">
        <f>IF(Table1[[#This Row],[Profit]] &gt; 0, "Profit", "Loss")</f>
        <v>Loss</v>
      </c>
      <c r="R987" s="9">
        <f>Table1[[#This Row],[Salary Cost]]/Table1[[#This Row],[Net Sales Actual]]</f>
        <v>0.17105482278735293</v>
      </c>
      <c r="S987" s="9" t="str">
        <f>IF(Table1[[#This Row],[Salary Ratio]] &lt; 0.15, "Efficient",
 IF(Table1[[#This Row],[Salary Ratio]] &lt;= 0.25, "Needs Attention",
 "Too High"))</f>
        <v>Needs Attention</v>
      </c>
      <c r="T987" s="9">
        <f>Table1[[#This Row],[Profit (EBIT)]]/Table1[[#This Row],[Net Sales Actual]]</f>
        <v>-8.0019562255001619E-2</v>
      </c>
      <c r="U987" s="7" t="str">
        <f>IF(Table1[[#This Row],[Profit Ratio]] &gt; 0.15, "Healthy",
 IF(Table1[[#This Row],[Profit Ratio]] &gt;= 0.05, "Moderate",
 "Low"))</f>
        <v>Low</v>
      </c>
      <c r="V987" s="7">
        <f ca="1">DATEDIF(Table1[[#This Row],[Store Open Date]], TODAY(), "d")</f>
        <v>618</v>
      </c>
      <c r="W987" s="7">
        <f ca="1">INT(Table1[[#This Row],[Store Age (Days)]] / 30)</f>
        <v>20</v>
      </c>
      <c r="X987" s="7" t="str">
        <f ca="1">IF(Table1[[#This Row],[Store Age (Months)]] &lt; 12, "&lt;12",
 IF(Table1[[#This Row],[Store Age (Months)]] &lt; 24, "12–24",
 "&gt;24"))</f>
        <v>12–24</v>
      </c>
    </row>
    <row r="988" spans="1:24" x14ac:dyDescent="0.2">
      <c r="A988" s="4">
        <v>3</v>
      </c>
      <c r="B988" s="4" t="str">
        <f t="shared" si="15"/>
        <v>March</v>
      </c>
      <c r="C988" s="1" t="s">
        <v>113</v>
      </c>
      <c r="D988" s="1" t="s">
        <v>1033</v>
      </c>
      <c r="E988" s="1" t="s">
        <v>554</v>
      </c>
      <c r="F988" s="1" t="s">
        <v>899</v>
      </c>
      <c r="G988" s="1" t="s">
        <v>923</v>
      </c>
      <c r="H988" s="6">
        <v>45172</v>
      </c>
      <c r="I988" s="7">
        <v>102188659</v>
      </c>
      <c r="J988" s="7">
        <v>83129519</v>
      </c>
      <c r="K988" s="7">
        <v>9627165</v>
      </c>
      <c r="L988" s="7">
        <v>-2660439</v>
      </c>
      <c r="M988" s="7">
        <f>Table1[[#This Row],[Profit (EBIT)]] * (1 - 11%)</f>
        <v>-2367790.71</v>
      </c>
      <c r="N988" s="9">
        <f>Table1[[#This Row],[Net Sales Actual]]/Table1[[#This Row],[Net Sales Target]]*100%</f>
        <v>0.81349065359591421</v>
      </c>
      <c r="O988" s="9" t="str">
        <f>IF(Table1[[#This Row],[% Achievement]]&gt;=100%, "Achieved",
 IF(Table1[[#This Row],[% Achievement]]&gt;=50%, "Almost Achieve",
 IF(Table1[[#This Row],[% Achievement]]&gt;=0, "Needs Improvement",
 "Bad")))</f>
        <v>Almost Achieve</v>
      </c>
      <c r="P988" s="7">
        <f>Table1[[#This Row],[Net Sales Actual]] - Table1[[#This Row],[Net Sales Target]]</f>
        <v>-19059140</v>
      </c>
      <c r="Q988" s="7" t="str">
        <f>IF(Table1[[#This Row],[Profit]] &gt; 0, "Profit", "Loss")</f>
        <v>Loss</v>
      </c>
      <c r="R988" s="9">
        <f>Table1[[#This Row],[Salary Cost]]/Table1[[#This Row],[Net Sales Actual]]</f>
        <v>0.11580922295484472</v>
      </c>
      <c r="S988" s="9" t="str">
        <f>IF(Table1[[#This Row],[Salary Ratio]] &lt; 0.15, "Efficient",
 IF(Table1[[#This Row],[Salary Ratio]] &lt;= 0.25, "Needs Attention",
 "Too High"))</f>
        <v>Efficient</v>
      </c>
      <c r="T988" s="9">
        <f>Table1[[#This Row],[Profit (EBIT)]]/Table1[[#This Row],[Net Sales Actual]]</f>
        <v>-3.2003541365372271E-2</v>
      </c>
      <c r="U988" s="7" t="str">
        <f>IF(Table1[[#This Row],[Profit Ratio]] &gt; 0.15, "Healthy",
 IF(Table1[[#This Row],[Profit Ratio]] &gt;= 0.05, "Moderate",
 "Low"))</f>
        <v>Low</v>
      </c>
      <c r="V988" s="7">
        <f ca="1">DATEDIF(Table1[[#This Row],[Store Open Date]], TODAY(), "d")</f>
        <v>760</v>
      </c>
      <c r="W988" s="7">
        <f ca="1">INT(Table1[[#This Row],[Store Age (Days)]] / 30)</f>
        <v>25</v>
      </c>
      <c r="X988" s="7" t="str">
        <f ca="1">IF(Table1[[#This Row],[Store Age (Months)]] &lt; 12, "&lt;12",
 IF(Table1[[#This Row],[Store Age (Months)]] &lt; 24, "12–24",
 "&gt;24"))</f>
        <v>&gt;24</v>
      </c>
    </row>
    <row r="989" spans="1:24" x14ac:dyDescent="0.2">
      <c r="A989" s="4">
        <v>3</v>
      </c>
      <c r="B989" s="4" t="str">
        <f t="shared" si="15"/>
        <v>March</v>
      </c>
      <c r="C989" s="1" t="s">
        <v>114</v>
      </c>
      <c r="D989" s="1" t="s">
        <v>1034</v>
      </c>
      <c r="E989" s="1" t="s">
        <v>555</v>
      </c>
      <c r="F989" s="1" t="s">
        <v>899</v>
      </c>
      <c r="G989" s="1" t="s">
        <v>923</v>
      </c>
      <c r="H989" s="6">
        <v>45245</v>
      </c>
      <c r="I989" s="7">
        <v>160318812</v>
      </c>
      <c r="J989" s="7">
        <v>109421237</v>
      </c>
      <c r="K989" s="7">
        <v>18314905</v>
      </c>
      <c r="L989" s="7">
        <v>11439613</v>
      </c>
      <c r="M989" s="7">
        <f>Table1[[#This Row],[Profit (EBIT)]] * (1 - 11%)</f>
        <v>10181255.57</v>
      </c>
      <c r="N989" s="9">
        <f>Table1[[#This Row],[Net Sales Actual]]/Table1[[#This Row],[Net Sales Target]]*100%</f>
        <v>0.68252275347449554</v>
      </c>
      <c r="O989" s="9" t="str">
        <f>IF(Table1[[#This Row],[% Achievement]]&gt;=100%, "Achieved",
 IF(Table1[[#This Row],[% Achievement]]&gt;=50%, "Almost Achieve",
 IF(Table1[[#This Row],[% Achievement]]&gt;=0, "Needs Improvement",
 "Bad")))</f>
        <v>Almost Achieve</v>
      </c>
      <c r="P989" s="7">
        <f>Table1[[#This Row],[Net Sales Actual]] - Table1[[#This Row],[Net Sales Target]]</f>
        <v>-50897575</v>
      </c>
      <c r="Q989" s="7" t="str">
        <f>IF(Table1[[#This Row],[Profit]] &gt; 0, "Profit", "Loss")</f>
        <v>Profit</v>
      </c>
      <c r="R989" s="9">
        <f>Table1[[#This Row],[Salary Cost]]/Table1[[#This Row],[Net Sales Actual]]</f>
        <v>0.16737980214937617</v>
      </c>
      <c r="S989" s="9" t="str">
        <f>IF(Table1[[#This Row],[Salary Ratio]] &lt; 0.15, "Efficient",
 IF(Table1[[#This Row],[Salary Ratio]] &lt;= 0.25, "Needs Attention",
 "Too High"))</f>
        <v>Needs Attention</v>
      </c>
      <c r="T989" s="9">
        <f>Table1[[#This Row],[Profit (EBIT)]]/Table1[[#This Row],[Net Sales Actual]]</f>
        <v>0.10454655159857131</v>
      </c>
      <c r="U989" s="7" t="str">
        <f>IF(Table1[[#This Row],[Profit Ratio]] &gt; 0.15, "Healthy",
 IF(Table1[[#This Row],[Profit Ratio]] &gt;= 0.05, "Moderate",
 "Low"))</f>
        <v>Moderate</v>
      </c>
      <c r="V989" s="7">
        <f ca="1">DATEDIF(Table1[[#This Row],[Store Open Date]], TODAY(), "d")</f>
        <v>687</v>
      </c>
      <c r="W989" s="7">
        <f ca="1">INT(Table1[[#This Row],[Store Age (Days)]] / 30)</f>
        <v>22</v>
      </c>
      <c r="X989" s="7" t="str">
        <f ca="1">IF(Table1[[#This Row],[Store Age (Months)]] &lt; 12, "&lt;12",
 IF(Table1[[#This Row],[Store Age (Months)]] &lt; 24, "12–24",
 "&gt;24"))</f>
        <v>12–24</v>
      </c>
    </row>
    <row r="990" spans="1:24" x14ac:dyDescent="0.2">
      <c r="A990" s="4">
        <v>3</v>
      </c>
      <c r="B990" s="4" t="str">
        <f t="shared" si="15"/>
        <v>March</v>
      </c>
      <c r="C990" s="1" t="s">
        <v>115</v>
      </c>
      <c r="D990" s="1" t="s">
        <v>1035</v>
      </c>
      <c r="E990" s="1" t="s">
        <v>556</v>
      </c>
      <c r="F990" s="1" t="s">
        <v>899</v>
      </c>
      <c r="G990" s="1" t="s">
        <v>923</v>
      </c>
      <c r="H990" s="6">
        <v>45406</v>
      </c>
      <c r="I990" s="7">
        <v>180358561</v>
      </c>
      <c r="J990" s="7">
        <v>220296838</v>
      </c>
      <c r="K990" s="7">
        <v>36315051</v>
      </c>
      <c r="L990" s="7">
        <v>-6545519</v>
      </c>
      <c r="M990" s="7">
        <f>Table1[[#This Row],[Profit (EBIT)]] * (1 - 11%)</f>
        <v>-5825511.9100000001</v>
      </c>
      <c r="N990" s="9">
        <f>Table1[[#This Row],[Net Sales Actual]]/Table1[[#This Row],[Net Sales Target]]*100%</f>
        <v>1.2214382105210964</v>
      </c>
      <c r="O990" s="9" t="str">
        <f>IF(Table1[[#This Row],[% Achievement]]&gt;=100%, "Achieved",
 IF(Table1[[#This Row],[% Achievement]]&gt;=50%, "Almost Achieve",
 IF(Table1[[#This Row],[% Achievement]]&gt;=0, "Needs Improvement",
 "Bad")))</f>
        <v>Achieved</v>
      </c>
      <c r="P990" s="7">
        <f>Table1[[#This Row],[Net Sales Actual]] - Table1[[#This Row],[Net Sales Target]]</f>
        <v>39938277</v>
      </c>
      <c r="Q990" s="7" t="str">
        <f>IF(Table1[[#This Row],[Profit]] &gt; 0, "Profit", "Loss")</f>
        <v>Loss</v>
      </c>
      <c r="R990" s="9">
        <f>Table1[[#This Row],[Salary Cost]]/Table1[[#This Row],[Net Sales Actual]]</f>
        <v>0.16484599293249955</v>
      </c>
      <c r="S990" s="9" t="str">
        <f>IF(Table1[[#This Row],[Salary Ratio]] &lt; 0.15, "Efficient",
 IF(Table1[[#This Row],[Salary Ratio]] &lt;= 0.25, "Needs Attention",
 "Too High"))</f>
        <v>Needs Attention</v>
      </c>
      <c r="T990" s="9">
        <f>Table1[[#This Row],[Profit (EBIT)]]/Table1[[#This Row],[Net Sales Actual]]</f>
        <v>-2.9712269406245405E-2</v>
      </c>
      <c r="U990" s="7" t="str">
        <f>IF(Table1[[#This Row],[Profit Ratio]] &gt; 0.15, "Healthy",
 IF(Table1[[#This Row],[Profit Ratio]] &gt;= 0.05, "Moderate",
 "Low"))</f>
        <v>Low</v>
      </c>
      <c r="V990" s="7">
        <f ca="1">DATEDIF(Table1[[#This Row],[Store Open Date]], TODAY(), "d")</f>
        <v>526</v>
      </c>
      <c r="W990" s="7">
        <f ca="1">INT(Table1[[#This Row],[Store Age (Days)]] / 30)</f>
        <v>17</v>
      </c>
      <c r="X990" s="7" t="str">
        <f ca="1">IF(Table1[[#This Row],[Store Age (Months)]] &lt; 12, "&lt;12",
 IF(Table1[[#This Row],[Store Age (Months)]] &lt; 24, "12–24",
 "&gt;24"))</f>
        <v>12–24</v>
      </c>
    </row>
    <row r="991" spans="1:24" x14ac:dyDescent="0.2">
      <c r="A991" s="4">
        <v>3</v>
      </c>
      <c r="B991" s="4" t="str">
        <f t="shared" si="15"/>
        <v>March</v>
      </c>
      <c r="C991" s="1" t="s">
        <v>116</v>
      </c>
      <c r="D991" s="1" t="s">
        <v>1036</v>
      </c>
      <c r="E991" s="1" t="s">
        <v>557</v>
      </c>
      <c r="F991" s="1" t="s">
        <v>899</v>
      </c>
      <c r="G991" s="1" t="s">
        <v>923</v>
      </c>
      <c r="H991" s="6">
        <v>45341</v>
      </c>
      <c r="I991" s="7">
        <v>82228493</v>
      </c>
      <c r="J991" s="7">
        <v>80863566</v>
      </c>
      <c r="K991" s="7">
        <v>10635398</v>
      </c>
      <c r="L991" s="7">
        <v>6676868</v>
      </c>
      <c r="M991" s="7">
        <f>Table1[[#This Row],[Profit (EBIT)]] * (1 - 11%)</f>
        <v>5942412.5200000005</v>
      </c>
      <c r="N991" s="9">
        <f>Table1[[#This Row],[Net Sales Actual]]/Table1[[#This Row],[Net Sales Target]]*100%</f>
        <v>0.98340080244447625</v>
      </c>
      <c r="O991" s="9" t="str">
        <f>IF(Table1[[#This Row],[% Achievement]]&gt;=100%, "Achieved",
 IF(Table1[[#This Row],[% Achievement]]&gt;=50%, "Almost Achieve",
 IF(Table1[[#This Row],[% Achievement]]&gt;=0, "Needs Improvement",
 "Bad")))</f>
        <v>Almost Achieve</v>
      </c>
      <c r="P991" s="7">
        <f>Table1[[#This Row],[Net Sales Actual]] - Table1[[#This Row],[Net Sales Target]]</f>
        <v>-1364927</v>
      </c>
      <c r="Q991" s="7" t="str">
        <f>IF(Table1[[#This Row],[Profit]] &gt; 0, "Profit", "Loss")</f>
        <v>Profit</v>
      </c>
      <c r="R991" s="9">
        <f>Table1[[#This Row],[Salary Cost]]/Table1[[#This Row],[Net Sales Actual]]</f>
        <v>0.13152274288769308</v>
      </c>
      <c r="S991" s="9" t="str">
        <f>IF(Table1[[#This Row],[Salary Ratio]] &lt; 0.15, "Efficient",
 IF(Table1[[#This Row],[Salary Ratio]] &lt;= 0.25, "Needs Attention",
 "Too High"))</f>
        <v>Efficient</v>
      </c>
      <c r="T991" s="9">
        <f>Table1[[#This Row],[Profit (EBIT)]]/Table1[[#This Row],[Net Sales Actual]]</f>
        <v>8.2569546833984542E-2</v>
      </c>
      <c r="U991" s="7" t="str">
        <f>IF(Table1[[#This Row],[Profit Ratio]] &gt; 0.15, "Healthy",
 IF(Table1[[#This Row],[Profit Ratio]] &gt;= 0.05, "Moderate",
 "Low"))</f>
        <v>Moderate</v>
      </c>
      <c r="V991" s="7">
        <f ca="1">DATEDIF(Table1[[#This Row],[Store Open Date]], TODAY(), "d")</f>
        <v>591</v>
      </c>
      <c r="W991" s="7">
        <f ca="1">INT(Table1[[#This Row],[Store Age (Days)]] / 30)</f>
        <v>19</v>
      </c>
      <c r="X991" s="7" t="str">
        <f ca="1">IF(Table1[[#This Row],[Store Age (Months)]] &lt; 12, "&lt;12",
 IF(Table1[[#This Row],[Store Age (Months)]] &lt; 24, "12–24",
 "&gt;24"))</f>
        <v>12–24</v>
      </c>
    </row>
    <row r="992" spans="1:24" x14ac:dyDescent="0.2">
      <c r="A992" s="4">
        <v>3</v>
      </c>
      <c r="B992" s="4" t="str">
        <f t="shared" si="15"/>
        <v>March</v>
      </c>
      <c r="C992" s="1" t="s">
        <v>117</v>
      </c>
      <c r="D992" s="1" t="s">
        <v>1037</v>
      </c>
      <c r="E992" s="1" t="s">
        <v>558</v>
      </c>
      <c r="F992" s="1" t="s">
        <v>898</v>
      </c>
      <c r="G992" s="1" t="s">
        <v>923</v>
      </c>
      <c r="H992" s="6">
        <v>45260</v>
      </c>
      <c r="I992" s="7">
        <v>184600144</v>
      </c>
      <c r="J992" s="7">
        <v>210742390</v>
      </c>
      <c r="K992" s="7">
        <v>20266429</v>
      </c>
      <c r="L992" s="7">
        <v>25204592</v>
      </c>
      <c r="M992" s="7">
        <f>Table1[[#This Row],[Profit (EBIT)]] * (1 - 11%)</f>
        <v>22432086.879999999</v>
      </c>
      <c r="N992" s="9">
        <f>Table1[[#This Row],[Net Sales Actual]]/Table1[[#This Row],[Net Sales Target]]*100%</f>
        <v>1.141615523333503</v>
      </c>
      <c r="O992" s="9" t="str">
        <f>IF(Table1[[#This Row],[% Achievement]]&gt;=100%, "Achieved",
 IF(Table1[[#This Row],[% Achievement]]&gt;=50%, "Almost Achieve",
 IF(Table1[[#This Row],[% Achievement]]&gt;=0, "Needs Improvement",
 "Bad")))</f>
        <v>Achieved</v>
      </c>
      <c r="P992" s="7">
        <f>Table1[[#This Row],[Net Sales Actual]] - Table1[[#This Row],[Net Sales Target]]</f>
        <v>26142246</v>
      </c>
      <c r="Q992" s="7" t="str">
        <f>IF(Table1[[#This Row],[Profit]] &gt; 0, "Profit", "Loss")</f>
        <v>Profit</v>
      </c>
      <c r="R992" s="9">
        <f>Table1[[#This Row],[Salary Cost]]/Table1[[#This Row],[Net Sales Actual]]</f>
        <v>9.6166836676759709E-2</v>
      </c>
      <c r="S992" s="9" t="str">
        <f>IF(Table1[[#This Row],[Salary Ratio]] &lt; 0.15, "Efficient",
 IF(Table1[[#This Row],[Salary Ratio]] &lt;= 0.25, "Needs Attention",
 "Too High"))</f>
        <v>Efficient</v>
      </c>
      <c r="T992" s="9">
        <f>Table1[[#This Row],[Profit (EBIT)]]/Table1[[#This Row],[Net Sales Actual]]</f>
        <v>0.11959906120453508</v>
      </c>
      <c r="U992" s="7" t="str">
        <f>IF(Table1[[#This Row],[Profit Ratio]] &gt; 0.15, "Healthy",
 IF(Table1[[#This Row],[Profit Ratio]] &gt;= 0.05, "Moderate",
 "Low"))</f>
        <v>Moderate</v>
      </c>
      <c r="V992" s="7">
        <f ca="1">DATEDIF(Table1[[#This Row],[Store Open Date]], TODAY(), "d")</f>
        <v>672</v>
      </c>
      <c r="W992" s="7">
        <f ca="1">INT(Table1[[#This Row],[Store Age (Days)]] / 30)</f>
        <v>22</v>
      </c>
      <c r="X992" s="7" t="str">
        <f ca="1">IF(Table1[[#This Row],[Store Age (Months)]] &lt; 12, "&lt;12",
 IF(Table1[[#This Row],[Store Age (Months)]] &lt; 24, "12–24",
 "&gt;24"))</f>
        <v>12–24</v>
      </c>
    </row>
    <row r="993" spans="1:24" x14ac:dyDescent="0.2">
      <c r="A993" s="4">
        <v>3</v>
      </c>
      <c r="B993" s="4" t="str">
        <f t="shared" si="15"/>
        <v>March</v>
      </c>
      <c r="C993" s="1" t="s">
        <v>118</v>
      </c>
      <c r="D993" s="1" t="s">
        <v>1038</v>
      </c>
      <c r="E993" s="1" t="s">
        <v>559</v>
      </c>
      <c r="F993" s="1" t="s">
        <v>899</v>
      </c>
      <c r="G993" s="1" t="s">
        <v>923</v>
      </c>
      <c r="H993" s="6">
        <v>45465</v>
      </c>
      <c r="I993" s="7">
        <v>47699379</v>
      </c>
      <c r="J993" s="7">
        <v>32042440</v>
      </c>
      <c r="K993" s="7">
        <v>5498755</v>
      </c>
      <c r="L993" s="7">
        <v>370647</v>
      </c>
      <c r="M993" s="7">
        <f>Table1[[#This Row],[Profit (EBIT)]] * (1 - 11%)</f>
        <v>329875.83</v>
      </c>
      <c r="N993" s="9">
        <f>Table1[[#This Row],[Net Sales Actual]]/Table1[[#This Row],[Net Sales Target]]*100%</f>
        <v>0.67175801177621197</v>
      </c>
      <c r="O993" s="9" t="str">
        <f>IF(Table1[[#This Row],[% Achievement]]&gt;=100%, "Achieved",
 IF(Table1[[#This Row],[% Achievement]]&gt;=50%, "Almost Achieve",
 IF(Table1[[#This Row],[% Achievement]]&gt;=0, "Needs Improvement",
 "Bad")))</f>
        <v>Almost Achieve</v>
      </c>
      <c r="P993" s="7">
        <f>Table1[[#This Row],[Net Sales Actual]] - Table1[[#This Row],[Net Sales Target]]</f>
        <v>-15656939</v>
      </c>
      <c r="Q993" s="7" t="str">
        <f>IF(Table1[[#This Row],[Profit]] &gt; 0, "Profit", "Loss")</f>
        <v>Profit</v>
      </c>
      <c r="R993" s="9">
        <f>Table1[[#This Row],[Salary Cost]]/Table1[[#This Row],[Net Sales Actual]]</f>
        <v>0.1716084979795546</v>
      </c>
      <c r="S993" s="9" t="str">
        <f>IF(Table1[[#This Row],[Salary Ratio]] &lt; 0.15, "Efficient",
 IF(Table1[[#This Row],[Salary Ratio]] &lt;= 0.25, "Needs Attention",
 "Too High"))</f>
        <v>Needs Attention</v>
      </c>
      <c r="T993" s="9">
        <f>Table1[[#This Row],[Profit (EBIT)]]/Table1[[#This Row],[Net Sales Actual]]</f>
        <v>1.1567377515569976E-2</v>
      </c>
      <c r="U993" s="7" t="str">
        <f>IF(Table1[[#This Row],[Profit Ratio]] &gt; 0.15, "Healthy",
 IF(Table1[[#This Row],[Profit Ratio]] &gt;= 0.05, "Moderate",
 "Low"))</f>
        <v>Low</v>
      </c>
      <c r="V993" s="7">
        <f ca="1">DATEDIF(Table1[[#This Row],[Store Open Date]], TODAY(), "d")</f>
        <v>467</v>
      </c>
      <c r="W993" s="7">
        <f ca="1">INT(Table1[[#This Row],[Store Age (Days)]] / 30)</f>
        <v>15</v>
      </c>
      <c r="X993" s="7" t="str">
        <f ca="1">IF(Table1[[#This Row],[Store Age (Months)]] &lt; 12, "&lt;12",
 IF(Table1[[#This Row],[Store Age (Months)]] &lt; 24, "12–24",
 "&gt;24"))</f>
        <v>12–24</v>
      </c>
    </row>
    <row r="994" spans="1:24" x14ac:dyDescent="0.2">
      <c r="A994" s="4">
        <v>3</v>
      </c>
      <c r="B994" s="4" t="str">
        <f t="shared" si="15"/>
        <v>March</v>
      </c>
      <c r="C994" s="1" t="s">
        <v>119</v>
      </c>
      <c r="D994" s="1" t="s">
        <v>1039</v>
      </c>
      <c r="E994" s="1" t="s">
        <v>560</v>
      </c>
      <c r="F994" s="1" t="s">
        <v>899</v>
      </c>
      <c r="G994" s="1" t="s">
        <v>923</v>
      </c>
      <c r="H994" s="6">
        <v>45044</v>
      </c>
      <c r="I994" s="7">
        <v>229086693</v>
      </c>
      <c r="J994" s="7">
        <v>279599475</v>
      </c>
      <c r="K994" s="7">
        <v>29971575</v>
      </c>
      <c r="L994" s="7">
        <v>16278219</v>
      </c>
      <c r="M994" s="7">
        <f>Table1[[#This Row],[Profit (EBIT)]] * (1 - 11%)</f>
        <v>14487614.91</v>
      </c>
      <c r="N994" s="9">
        <f>Table1[[#This Row],[Net Sales Actual]]/Table1[[#This Row],[Net Sales Target]]*100%</f>
        <v>1.2204963603014689</v>
      </c>
      <c r="O994" s="9" t="str">
        <f>IF(Table1[[#This Row],[% Achievement]]&gt;=100%, "Achieved",
 IF(Table1[[#This Row],[% Achievement]]&gt;=50%, "Almost Achieve",
 IF(Table1[[#This Row],[% Achievement]]&gt;=0, "Needs Improvement",
 "Bad")))</f>
        <v>Achieved</v>
      </c>
      <c r="P994" s="7">
        <f>Table1[[#This Row],[Net Sales Actual]] - Table1[[#This Row],[Net Sales Target]]</f>
        <v>50512782</v>
      </c>
      <c r="Q994" s="7" t="str">
        <f>IF(Table1[[#This Row],[Profit]] &gt; 0, "Profit", "Loss")</f>
        <v>Profit</v>
      </c>
      <c r="R994" s="9">
        <f>Table1[[#This Row],[Salary Cost]]/Table1[[#This Row],[Net Sales Actual]]</f>
        <v>0.10719467552648301</v>
      </c>
      <c r="S994" s="9" t="str">
        <f>IF(Table1[[#This Row],[Salary Ratio]] &lt; 0.15, "Efficient",
 IF(Table1[[#This Row],[Salary Ratio]] &lt;= 0.25, "Needs Attention",
 "Too High"))</f>
        <v>Efficient</v>
      </c>
      <c r="T994" s="9">
        <f>Table1[[#This Row],[Profit (EBIT)]]/Table1[[#This Row],[Net Sales Actual]]</f>
        <v>5.821977670022449E-2</v>
      </c>
      <c r="U994" s="7" t="str">
        <f>IF(Table1[[#This Row],[Profit Ratio]] &gt; 0.15, "Healthy",
 IF(Table1[[#This Row],[Profit Ratio]] &gt;= 0.05, "Moderate",
 "Low"))</f>
        <v>Moderate</v>
      </c>
      <c r="V994" s="7">
        <f ca="1">DATEDIF(Table1[[#This Row],[Store Open Date]], TODAY(), "d")</f>
        <v>888</v>
      </c>
      <c r="W994" s="7">
        <f ca="1">INT(Table1[[#This Row],[Store Age (Days)]] / 30)</f>
        <v>29</v>
      </c>
      <c r="X994" s="7" t="str">
        <f ca="1">IF(Table1[[#This Row],[Store Age (Months)]] &lt; 12, "&lt;12",
 IF(Table1[[#This Row],[Store Age (Months)]] &lt; 24, "12–24",
 "&gt;24"))</f>
        <v>&gt;24</v>
      </c>
    </row>
    <row r="995" spans="1:24" x14ac:dyDescent="0.2">
      <c r="A995" s="4">
        <v>3</v>
      </c>
      <c r="B995" s="4" t="str">
        <f t="shared" si="15"/>
        <v>March</v>
      </c>
      <c r="C995" s="1" t="s">
        <v>120</v>
      </c>
      <c r="D995" s="1" t="s">
        <v>1040</v>
      </c>
      <c r="E995" s="1" t="s">
        <v>561</v>
      </c>
      <c r="F995" s="1" t="s">
        <v>899</v>
      </c>
      <c r="G995" s="1" t="s">
        <v>923</v>
      </c>
      <c r="H995" s="6">
        <v>45087</v>
      </c>
      <c r="I995" s="7">
        <v>181905870</v>
      </c>
      <c r="J995" s="7">
        <v>141859075</v>
      </c>
      <c r="K995" s="7">
        <v>22981384</v>
      </c>
      <c r="L995" s="7">
        <v>4391917</v>
      </c>
      <c r="M995" s="7">
        <f>Table1[[#This Row],[Profit (EBIT)]] * (1 - 11%)</f>
        <v>3908806.13</v>
      </c>
      <c r="N995" s="9">
        <f>Table1[[#This Row],[Net Sales Actual]]/Table1[[#This Row],[Net Sales Target]]*100%</f>
        <v>0.77984880311998728</v>
      </c>
      <c r="O995" s="9" t="str">
        <f>IF(Table1[[#This Row],[% Achievement]]&gt;=100%, "Achieved",
 IF(Table1[[#This Row],[% Achievement]]&gt;=50%, "Almost Achieve",
 IF(Table1[[#This Row],[% Achievement]]&gt;=0, "Needs Improvement",
 "Bad")))</f>
        <v>Almost Achieve</v>
      </c>
      <c r="P995" s="7">
        <f>Table1[[#This Row],[Net Sales Actual]] - Table1[[#This Row],[Net Sales Target]]</f>
        <v>-40046795</v>
      </c>
      <c r="Q995" s="7" t="str">
        <f>IF(Table1[[#This Row],[Profit]] &gt; 0, "Profit", "Loss")</f>
        <v>Profit</v>
      </c>
      <c r="R995" s="9">
        <f>Table1[[#This Row],[Salary Cost]]/Table1[[#This Row],[Net Sales Actual]]</f>
        <v>0.16200150748198519</v>
      </c>
      <c r="S995" s="9" t="str">
        <f>IF(Table1[[#This Row],[Salary Ratio]] &lt; 0.15, "Efficient",
 IF(Table1[[#This Row],[Salary Ratio]] &lt;= 0.25, "Needs Attention",
 "Too High"))</f>
        <v>Needs Attention</v>
      </c>
      <c r="T995" s="9">
        <f>Table1[[#This Row],[Profit (EBIT)]]/Table1[[#This Row],[Net Sales Actual]]</f>
        <v>3.0959718297895289E-2</v>
      </c>
      <c r="U995" s="7" t="str">
        <f>IF(Table1[[#This Row],[Profit Ratio]] &gt; 0.15, "Healthy",
 IF(Table1[[#This Row],[Profit Ratio]] &gt;= 0.05, "Moderate",
 "Low"))</f>
        <v>Low</v>
      </c>
      <c r="V995" s="7">
        <f ca="1">DATEDIF(Table1[[#This Row],[Store Open Date]], TODAY(), "d")</f>
        <v>845</v>
      </c>
      <c r="W995" s="7">
        <f ca="1">INT(Table1[[#This Row],[Store Age (Days)]] / 30)</f>
        <v>28</v>
      </c>
      <c r="X995" s="7" t="str">
        <f ca="1">IF(Table1[[#This Row],[Store Age (Months)]] &lt; 12, "&lt;12",
 IF(Table1[[#This Row],[Store Age (Months)]] &lt; 24, "12–24",
 "&gt;24"))</f>
        <v>&gt;24</v>
      </c>
    </row>
    <row r="996" spans="1:24" x14ac:dyDescent="0.2">
      <c r="A996" s="4">
        <v>3</v>
      </c>
      <c r="B996" s="4" t="str">
        <f t="shared" si="15"/>
        <v>March</v>
      </c>
      <c r="C996" s="1" t="s">
        <v>121</v>
      </c>
      <c r="D996" s="1" t="s">
        <v>1041</v>
      </c>
      <c r="E996" s="1" t="s">
        <v>562</v>
      </c>
      <c r="F996" s="1" t="s">
        <v>899</v>
      </c>
      <c r="G996" s="1" t="s">
        <v>923</v>
      </c>
      <c r="H996" s="6">
        <v>45104</v>
      </c>
      <c r="I996" s="7">
        <v>86953738</v>
      </c>
      <c r="J996" s="7">
        <v>92890995</v>
      </c>
      <c r="K996" s="7">
        <v>9489495</v>
      </c>
      <c r="L996" s="7">
        <v>1162559</v>
      </c>
      <c r="M996" s="7">
        <f>Table1[[#This Row],[Profit (EBIT)]] * (1 - 11%)</f>
        <v>1034677.51</v>
      </c>
      <c r="N996" s="9">
        <f>Table1[[#This Row],[Net Sales Actual]]/Table1[[#This Row],[Net Sales Target]]*100%</f>
        <v>1.068280641368172</v>
      </c>
      <c r="O996" s="9" t="str">
        <f>IF(Table1[[#This Row],[% Achievement]]&gt;=100%, "Achieved",
 IF(Table1[[#This Row],[% Achievement]]&gt;=50%, "Almost Achieve",
 IF(Table1[[#This Row],[% Achievement]]&gt;=0, "Needs Improvement",
 "Bad")))</f>
        <v>Achieved</v>
      </c>
      <c r="P996" s="7">
        <f>Table1[[#This Row],[Net Sales Actual]] - Table1[[#This Row],[Net Sales Target]]</f>
        <v>5937257</v>
      </c>
      <c r="Q996" s="7" t="str">
        <f>IF(Table1[[#This Row],[Profit]] &gt; 0, "Profit", "Loss")</f>
        <v>Profit</v>
      </c>
      <c r="R996" s="9">
        <f>Table1[[#This Row],[Salary Cost]]/Table1[[#This Row],[Net Sales Actual]]</f>
        <v>0.10215731890911492</v>
      </c>
      <c r="S996" s="9" t="str">
        <f>IF(Table1[[#This Row],[Salary Ratio]] &lt; 0.15, "Efficient",
 IF(Table1[[#This Row],[Salary Ratio]] &lt;= 0.25, "Needs Attention",
 "Too High"))</f>
        <v>Efficient</v>
      </c>
      <c r="T996" s="9">
        <f>Table1[[#This Row],[Profit (EBIT)]]/Table1[[#This Row],[Net Sales Actual]]</f>
        <v>1.2515303555527638E-2</v>
      </c>
      <c r="U996" s="7" t="str">
        <f>IF(Table1[[#This Row],[Profit Ratio]] &gt; 0.15, "Healthy",
 IF(Table1[[#This Row],[Profit Ratio]] &gt;= 0.05, "Moderate",
 "Low"))</f>
        <v>Low</v>
      </c>
      <c r="V996" s="7">
        <f ca="1">DATEDIF(Table1[[#This Row],[Store Open Date]], TODAY(), "d")</f>
        <v>828</v>
      </c>
      <c r="W996" s="7">
        <f ca="1">INT(Table1[[#This Row],[Store Age (Days)]] / 30)</f>
        <v>27</v>
      </c>
      <c r="X996" s="7" t="str">
        <f ca="1">IF(Table1[[#This Row],[Store Age (Months)]] &lt; 12, "&lt;12",
 IF(Table1[[#This Row],[Store Age (Months)]] &lt; 24, "12–24",
 "&gt;24"))</f>
        <v>&gt;24</v>
      </c>
    </row>
    <row r="997" spans="1:24" x14ac:dyDescent="0.2">
      <c r="A997" s="4">
        <v>3</v>
      </c>
      <c r="B997" s="4" t="str">
        <f t="shared" si="15"/>
        <v>March</v>
      </c>
      <c r="C997" s="1" t="s">
        <v>122</v>
      </c>
      <c r="D997" s="1" t="s">
        <v>1042</v>
      </c>
      <c r="E997" s="1" t="s">
        <v>563</v>
      </c>
      <c r="F997" s="1" t="s">
        <v>897</v>
      </c>
      <c r="G997" s="1" t="s">
        <v>923</v>
      </c>
      <c r="H997" s="6">
        <v>45170</v>
      </c>
      <c r="I997" s="7">
        <v>103260320</v>
      </c>
      <c r="J997" s="7">
        <v>83349522</v>
      </c>
      <c r="K997" s="7">
        <v>8349369</v>
      </c>
      <c r="L997" s="7">
        <v>12162429</v>
      </c>
      <c r="M997" s="7">
        <f>Table1[[#This Row],[Profit (EBIT)]] * (1 - 11%)</f>
        <v>10824561.810000001</v>
      </c>
      <c r="N997" s="9">
        <f>Table1[[#This Row],[Net Sales Actual]]/Table1[[#This Row],[Net Sales Target]]*100%</f>
        <v>0.80717861420534043</v>
      </c>
      <c r="O997" s="9" t="str">
        <f>IF(Table1[[#This Row],[% Achievement]]&gt;=100%, "Achieved",
 IF(Table1[[#This Row],[% Achievement]]&gt;=50%, "Almost Achieve",
 IF(Table1[[#This Row],[% Achievement]]&gt;=0, "Needs Improvement",
 "Bad")))</f>
        <v>Almost Achieve</v>
      </c>
      <c r="P997" s="7">
        <f>Table1[[#This Row],[Net Sales Actual]] - Table1[[#This Row],[Net Sales Target]]</f>
        <v>-19910798</v>
      </c>
      <c r="Q997" s="7" t="str">
        <f>IF(Table1[[#This Row],[Profit]] &gt; 0, "Profit", "Loss")</f>
        <v>Profit</v>
      </c>
      <c r="R997" s="9">
        <f>Table1[[#This Row],[Salary Cost]]/Table1[[#This Row],[Net Sales Actual]]</f>
        <v>0.10017296799854473</v>
      </c>
      <c r="S997" s="9" t="str">
        <f>IF(Table1[[#This Row],[Salary Ratio]] &lt; 0.15, "Efficient",
 IF(Table1[[#This Row],[Salary Ratio]] &lt;= 0.25, "Needs Attention",
 "Too High"))</f>
        <v>Efficient</v>
      </c>
      <c r="T997" s="9">
        <f>Table1[[#This Row],[Profit (EBIT)]]/Table1[[#This Row],[Net Sales Actual]]</f>
        <v>0.14592080084154532</v>
      </c>
      <c r="U997" s="7" t="str">
        <f>IF(Table1[[#This Row],[Profit Ratio]] &gt; 0.15, "Healthy",
 IF(Table1[[#This Row],[Profit Ratio]] &gt;= 0.05, "Moderate",
 "Low"))</f>
        <v>Moderate</v>
      </c>
      <c r="V997" s="7">
        <f ca="1">DATEDIF(Table1[[#This Row],[Store Open Date]], TODAY(), "d")</f>
        <v>762</v>
      </c>
      <c r="W997" s="7">
        <f ca="1">INT(Table1[[#This Row],[Store Age (Days)]] / 30)</f>
        <v>25</v>
      </c>
      <c r="X997" s="7" t="str">
        <f ca="1">IF(Table1[[#This Row],[Store Age (Months)]] &lt; 12, "&lt;12",
 IF(Table1[[#This Row],[Store Age (Months)]] &lt; 24, "12–24",
 "&gt;24"))</f>
        <v>&gt;24</v>
      </c>
    </row>
    <row r="998" spans="1:24" x14ac:dyDescent="0.2">
      <c r="A998" s="4">
        <v>3</v>
      </c>
      <c r="B998" s="4" t="str">
        <f t="shared" si="15"/>
        <v>March</v>
      </c>
      <c r="C998" s="1" t="s">
        <v>123</v>
      </c>
      <c r="D998" s="1" t="s">
        <v>1043</v>
      </c>
      <c r="E998" s="1" t="s">
        <v>564</v>
      </c>
      <c r="F998" s="1" t="s">
        <v>898</v>
      </c>
      <c r="G998" s="1" t="s">
        <v>923</v>
      </c>
      <c r="H998" s="6">
        <v>45241</v>
      </c>
      <c r="I998" s="7">
        <v>70557800</v>
      </c>
      <c r="J998" s="7">
        <v>65341339</v>
      </c>
      <c r="K998" s="7">
        <v>6288171</v>
      </c>
      <c r="L998" s="7">
        <v>-4401063</v>
      </c>
      <c r="M998" s="7">
        <f>Table1[[#This Row],[Profit (EBIT)]] * (1 - 11%)</f>
        <v>-3916946.07</v>
      </c>
      <c r="N998" s="9">
        <f>Table1[[#This Row],[Net Sales Actual]]/Table1[[#This Row],[Net Sales Target]]*100%</f>
        <v>0.92606825893097577</v>
      </c>
      <c r="O998" s="9" t="str">
        <f>IF(Table1[[#This Row],[% Achievement]]&gt;=100%, "Achieved",
 IF(Table1[[#This Row],[% Achievement]]&gt;=50%, "Almost Achieve",
 IF(Table1[[#This Row],[% Achievement]]&gt;=0, "Needs Improvement",
 "Bad")))</f>
        <v>Almost Achieve</v>
      </c>
      <c r="P998" s="7">
        <f>Table1[[#This Row],[Net Sales Actual]] - Table1[[#This Row],[Net Sales Target]]</f>
        <v>-5216461</v>
      </c>
      <c r="Q998" s="7" t="str">
        <f>IF(Table1[[#This Row],[Profit]] &gt; 0, "Profit", "Loss")</f>
        <v>Loss</v>
      </c>
      <c r="R998" s="9">
        <f>Table1[[#This Row],[Salary Cost]]/Table1[[#This Row],[Net Sales Actual]]</f>
        <v>9.6235722993065695E-2</v>
      </c>
      <c r="S998" s="9" t="str">
        <f>IF(Table1[[#This Row],[Salary Ratio]] &lt; 0.15, "Efficient",
 IF(Table1[[#This Row],[Salary Ratio]] &lt;= 0.25, "Needs Attention",
 "Too High"))</f>
        <v>Efficient</v>
      </c>
      <c r="T998" s="9">
        <f>Table1[[#This Row],[Profit (EBIT)]]/Table1[[#This Row],[Net Sales Actual]]</f>
        <v>-6.7354955796054314E-2</v>
      </c>
      <c r="U998" s="7" t="str">
        <f>IF(Table1[[#This Row],[Profit Ratio]] &gt; 0.15, "Healthy",
 IF(Table1[[#This Row],[Profit Ratio]] &gt;= 0.05, "Moderate",
 "Low"))</f>
        <v>Low</v>
      </c>
      <c r="V998" s="7">
        <f ca="1">DATEDIF(Table1[[#This Row],[Store Open Date]], TODAY(), "d")</f>
        <v>691</v>
      </c>
      <c r="W998" s="7">
        <f ca="1">INT(Table1[[#This Row],[Store Age (Days)]] / 30)</f>
        <v>23</v>
      </c>
      <c r="X998" s="7" t="str">
        <f ca="1">IF(Table1[[#This Row],[Store Age (Months)]] &lt; 12, "&lt;12",
 IF(Table1[[#This Row],[Store Age (Months)]] &lt; 24, "12–24",
 "&gt;24"))</f>
        <v>12–24</v>
      </c>
    </row>
    <row r="999" spans="1:24" x14ac:dyDescent="0.2">
      <c r="A999" s="4">
        <v>3</v>
      </c>
      <c r="B999" s="4" t="str">
        <f t="shared" si="15"/>
        <v>March</v>
      </c>
      <c r="C999" s="1" t="s">
        <v>124</v>
      </c>
      <c r="D999" s="1" t="s">
        <v>1044</v>
      </c>
      <c r="E999" s="1" t="s">
        <v>565</v>
      </c>
      <c r="F999" s="1" t="s">
        <v>899</v>
      </c>
      <c r="G999" s="1" t="s">
        <v>923</v>
      </c>
      <c r="H999" s="6">
        <v>45230</v>
      </c>
      <c r="I999" s="7">
        <v>183696814</v>
      </c>
      <c r="J999" s="7">
        <v>209228835</v>
      </c>
      <c r="K999" s="7">
        <v>28102503</v>
      </c>
      <c r="L999" s="7">
        <v>11809814</v>
      </c>
      <c r="M999" s="7">
        <f>Table1[[#This Row],[Profit (EBIT)]] * (1 - 11%)</f>
        <v>10510734.460000001</v>
      </c>
      <c r="N999" s="9">
        <f>Table1[[#This Row],[Net Sales Actual]]/Table1[[#This Row],[Net Sales Target]]*100%</f>
        <v>1.1389900044755268</v>
      </c>
      <c r="O999" s="9" t="str">
        <f>IF(Table1[[#This Row],[% Achievement]]&gt;=100%, "Achieved",
 IF(Table1[[#This Row],[% Achievement]]&gt;=50%, "Almost Achieve",
 IF(Table1[[#This Row],[% Achievement]]&gt;=0, "Needs Improvement",
 "Bad")))</f>
        <v>Achieved</v>
      </c>
      <c r="P999" s="7">
        <f>Table1[[#This Row],[Net Sales Actual]] - Table1[[#This Row],[Net Sales Target]]</f>
        <v>25532021</v>
      </c>
      <c r="Q999" s="7" t="str">
        <f>IF(Table1[[#This Row],[Profit]] &gt; 0, "Profit", "Loss")</f>
        <v>Profit</v>
      </c>
      <c r="R999" s="9">
        <f>Table1[[#This Row],[Salary Cost]]/Table1[[#This Row],[Net Sales Actual]]</f>
        <v>0.13431467512592135</v>
      </c>
      <c r="S999" s="9" t="str">
        <f>IF(Table1[[#This Row],[Salary Ratio]] &lt; 0.15, "Efficient",
 IF(Table1[[#This Row],[Salary Ratio]] &lt;= 0.25, "Needs Attention",
 "Too High"))</f>
        <v>Efficient</v>
      </c>
      <c r="T999" s="9">
        <f>Table1[[#This Row],[Profit (EBIT)]]/Table1[[#This Row],[Net Sales Actual]]</f>
        <v>5.6444485770806879E-2</v>
      </c>
      <c r="U999" s="7" t="str">
        <f>IF(Table1[[#This Row],[Profit Ratio]] &gt; 0.15, "Healthy",
 IF(Table1[[#This Row],[Profit Ratio]] &gt;= 0.05, "Moderate",
 "Low"))</f>
        <v>Moderate</v>
      </c>
      <c r="V999" s="7">
        <f ca="1">DATEDIF(Table1[[#This Row],[Store Open Date]], TODAY(), "d")</f>
        <v>702</v>
      </c>
      <c r="W999" s="7">
        <f ca="1">INT(Table1[[#This Row],[Store Age (Days)]] / 30)</f>
        <v>23</v>
      </c>
      <c r="X999" s="7" t="str">
        <f ca="1">IF(Table1[[#This Row],[Store Age (Months)]] &lt; 12, "&lt;12",
 IF(Table1[[#This Row],[Store Age (Months)]] &lt; 24, "12–24",
 "&gt;24"))</f>
        <v>12–24</v>
      </c>
    </row>
    <row r="1000" spans="1:24" x14ac:dyDescent="0.2">
      <c r="A1000" s="4">
        <v>3</v>
      </c>
      <c r="B1000" s="4" t="str">
        <f t="shared" si="15"/>
        <v>March</v>
      </c>
      <c r="C1000" s="1" t="s">
        <v>125</v>
      </c>
      <c r="D1000" s="1" t="s">
        <v>1045</v>
      </c>
      <c r="E1000" s="1" t="s">
        <v>566</v>
      </c>
      <c r="F1000" s="1" t="s">
        <v>899</v>
      </c>
      <c r="G1000" s="1" t="s">
        <v>923</v>
      </c>
      <c r="H1000" s="6">
        <v>45233</v>
      </c>
      <c r="I1000" s="7">
        <v>114399969</v>
      </c>
      <c r="J1000" s="7">
        <v>127584669</v>
      </c>
      <c r="K1000" s="7">
        <v>22085407</v>
      </c>
      <c r="L1000" s="7">
        <v>4350059</v>
      </c>
      <c r="M1000" s="7">
        <f>Table1[[#This Row],[Profit (EBIT)]] * (1 - 11%)</f>
        <v>3871552.5100000002</v>
      </c>
      <c r="N1000" s="9">
        <f>Table1[[#This Row],[Net Sales Actual]]/Table1[[#This Row],[Net Sales Target]]*100%</f>
        <v>1.1152509053564517</v>
      </c>
      <c r="O1000" s="9" t="str">
        <f>IF(Table1[[#This Row],[% Achievement]]&gt;=100%, "Achieved",
 IF(Table1[[#This Row],[% Achievement]]&gt;=50%, "Almost Achieve",
 IF(Table1[[#This Row],[% Achievement]]&gt;=0, "Needs Improvement",
 "Bad")))</f>
        <v>Achieved</v>
      </c>
      <c r="P1000" s="7">
        <f>Table1[[#This Row],[Net Sales Actual]] - Table1[[#This Row],[Net Sales Target]]</f>
        <v>13184700</v>
      </c>
      <c r="Q1000" s="7" t="str">
        <f>IF(Table1[[#This Row],[Profit]] &gt; 0, "Profit", "Loss")</f>
        <v>Profit</v>
      </c>
      <c r="R1000" s="9">
        <f>Table1[[#This Row],[Salary Cost]]/Table1[[#This Row],[Net Sales Actual]]</f>
        <v>0.17310392520593521</v>
      </c>
      <c r="S1000" s="9" t="str">
        <f>IF(Table1[[#This Row],[Salary Ratio]] &lt; 0.15, "Efficient",
 IF(Table1[[#This Row],[Salary Ratio]] &lt;= 0.25, "Needs Attention",
 "Too High"))</f>
        <v>Needs Attention</v>
      </c>
      <c r="T1000" s="9">
        <f>Table1[[#This Row],[Profit (EBIT)]]/Table1[[#This Row],[Net Sales Actual]]</f>
        <v>3.4095468006426384E-2</v>
      </c>
      <c r="U1000" s="7" t="str">
        <f>IF(Table1[[#This Row],[Profit Ratio]] &gt; 0.15, "Healthy",
 IF(Table1[[#This Row],[Profit Ratio]] &gt;= 0.05, "Moderate",
 "Low"))</f>
        <v>Low</v>
      </c>
      <c r="V1000" s="7">
        <f ca="1">DATEDIF(Table1[[#This Row],[Store Open Date]], TODAY(), "d")</f>
        <v>699</v>
      </c>
      <c r="W1000" s="7">
        <f ca="1">INT(Table1[[#This Row],[Store Age (Days)]] / 30)</f>
        <v>23</v>
      </c>
      <c r="X1000" s="7" t="str">
        <f ca="1">IF(Table1[[#This Row],[Store Age (Months)]] &lt; 12, "&lt;12",
 IF(Table1[[#This Row],[Store Age (Months)]] &lt; 24, "12–24",
 "&gt;24"))</f>
        <v>12–24</v>
      </c>
    </row>
    <row r="1001" spans="1:24" x14ac:dyDescent="0.2">
      <c r="A1001" s="4">
        <v>3</v>
      </c>
      <c r="B1001" s="4" t="str">
        <f t="shared" si="15"/>
        <v>March</v>
      </c>
      <c r="C1001" s="1" t="s">
        <v>126</v>
      </c>
      <c r="D1001" s="1" t="s">
        <v>1046</v>
      </c>
      <c r="E1001" s="1" t="s">
        <v>567</v>
      </c>
      <c r="F1001" s="1" t="s">
        <v>899</v>
      </c>
      <c r="G1001" s="1" t="s">
        <v>923</v>
      </c>
      <c r="H1001" s="6">
        <v>44966</v>
      </c>
      <c r="I1001" s="7">
        <v>150364300</v>
      </c>
      <c r="J1001" s="7">
        <v>141921671</v>
      </c>
      <c r="K1001" s="7">
        <v>15817794</v>
      </c>
      <c r="L1001" s="7">
        <v>-6389105</v>
      </c>
      <c r="M1001" s="7">
        <f>Table1[[#This Row],[Profit (EBIT)]] * (1 - 11%)</f>
        <v>-5686303.4500000002</v>
      </c>
      <c r="N1001" s="9">
        <f>Table1[[#This Row],[Net Sales Actual]]/Table1[[#This Row],[Net Sales Target]]*100%</f>
        <v>0.94385217102729835</v>
      </c>
      <c r="O1001" s="9" t="str">
        <f>IF(Table1[[#This Row],[% Achievement]]&gt;=100%, "Achieved",
 IF(Table1[[#This Row],[% Achievement]]&gt;=50%, "Almost Achieve",
 IF(Table1[[#This Row],[% Achievement]]&gt;=0, "Needs Improvement",
 "Bad")))</f>
        <v>Almost Achieve</v>
      </c>
      <c r="P1001" s="7">
        <f>Table1[[#This Row],[Net Sales Actual]] - Table1[[#This Row],[Net Sales Target]]</f>
        <v>-8442629</v>
      </c>
      <c r="Q1001" s="7" t="str">
        <f>IF(Table1[[#This Row],[Profit]] &gt; 0, "Profit", "Loss")</f>
        <v>Loss</v>
      </c>
      <c r="R1001" s="9">
        <f>Table1[[#This Row],[Salary Cost]]/Table1[[#This Row],[Net Sales Actual]]</f>
        <v>0.11145439515012474</v>
      </c>
      <c r="S1001" s="9" t="str">
        <f>IF(Table1[[#This Row],[Salary Ratio]] &lt; 0.15, "Efficient",
 IF(Table1[[#This Row],[Salary Ratio]] &lt;= 0.25, "Needs Attention",
 "Too High"))</f>
        <v>Efficient</v>
      </c>
      <c r="T1001" s="9">
        <f>Table1[[#This Row],[Profit (EBIT)]]/Table1[[#This Row],[Net Sales Actual]]</f>
        <v>-4.5018529974890163E-2</v>
      </c>
      <c r="U1001" s="7" t="str">
        <f>IF(Table1[[#This Row],[Profit Ratio]] &gt; 0.15, "Healthy",
 IF(Table1[[#This Row],[Profit Ratio]] &gt;= 0.05, "Moderate",
 "Low"))</f>
        <v>Low</v>
      </c>
      <c r="V1001" s="7">
        <f ca="1">DATEDIF(Table1[[#This Row],[Store Open Date]], TODAY(), "d")</f>
        <v>966</v>
      </c>
      <c r="W1001" s="7">
        <f ca="1">INT(Table1[[#This Row],[Store Age (Days)]] / 30)</f>
        <v>32</v>
      </c>
      <c r="X1001" s="7" t="str">
        <f ca="1">IF(Table1[[#This Row],[Store Age (Months)]] &lt; 12, "&lt;12",
 IF(Table1[[#This Row],[Store Age (Months)]] &lt; 24, "12–24",
 "&gt;24"))</f>
        <v>&gt;24</v>
      </c>
    </row>
    <row r="1002" spans="1:24" x14ac:dyDescent="0.2">
      <c r="A1002" s="4">
        <v>3</v>
      </c>
      <c r="B1002" s="4" t="str">
        <f t="shared" si="15"/>
        <v>March</v>
      </c>
      <c r="C1002" s="1" t="s">
        <v>127</v>
      </c>
      <c r="D1002" s="1" t="s">
        <v>1047</v>
      </c>
      <c r="E1002" s="1" t="s">
        <v>568</v>
      </c>
      <c r="F1002" s="1" t="s">
        <v>898</v>
      </c>
      <c r="G1002" s="1" t="s">
        <v>923</v>
      </c>
      <c r="H1002" s="6">
        <v>44987</v>
      </c>
      <c r="I1002" s="7">
        <v>205509771</v>
      </c>
      <c r="J1002" s="7">
        <v>141728238</v>
      </c>
      <c r="K1002" s="7">
        <v>21150503</v>
      </c>
      <c r="L1002" s="7">
        <v>12915322</v>
      </c>
      <c r="M1002" s="7">
        <f>Table1[[#This Row],[Profit (EBIT)]] * (1 - 11%)</f>
        <v>11494636.58</v>
      </c>
      <c r="N1002" s="9">
        <f>Table1[[#This Row],[Net Sales Actual]]/Table1[[#This Row],[Net Sales Target]]*100%</f>
        <v>0.68964233335650016</v>
      </c>
      <c r="O1002" s="9" t="str">
        <f>IF(Table1[[#This Row],[% Achievement]]&gt;=100%, "Achieved",
 IF(Table1[[#This Row],[% Achievement]]&gt;=50%, "Almost Achieve",
 IF(Table1[[#This Row],[% Achievement]]&gt;=0, "Needs Improvement",
 "Bad")))</f>
        <v>Almost Achieve</v>
      </c>
      <c r="P1002" s="7">
        <f>Table1[[#This Row],[Net Sales Actual]] - Table1[[#This Row],[Net Sales Target]]</f>
        <v>-63781533</v>
      </c>
      <c r="Q1002" s="7" t="str">
        <f>IF(Table1[[#This Row],[Profit]] &gt; 0, "Profit", "Loss")</f>
        <v>Profit</v>
      </c>
      <c r="R1002" s="9">
        <f>Table1[[#This Row],[Salary Cost]]/Table1[[#This Row],[Net Sales Actual]]</f>
        <v>0.14923280849649737</v>
      </c>
      <c r="S1002" s="9" t="str">
        <f>IF(Table1[[#This Row],[Salary Ratio]] &lt; 0.15, "Efficient",
 IF(Table1[[#This Row],[Salary Ratio]] &lt;= 0.25, "Needs Attention",
 "Too High"))</f>
        <v>Efficient</v>
      </c>
      <c r="T1002" s="9">
        <f>Table1[[#This Row],[Profit (EBIT)]]/Table1[[#This Row],[Net Sales Actual]]</f>
        <v>9.112737293749465E-2</v>
      </c>
      <c r="U1002" s="7" t="str">
        <f>IF(Table1[[#This Row],[Profit Ratio]] &gt; 0.15, "Healthy",
 IF(Table1[[#This Row],[Profit Ratio]] &gt;= 0.05, "Moderate",
 "Low"))</f>
        <v>Moderate</v>
      </c>
      <c r="V1002" s="7">
        <f ca="1">DATEDIF(Table1[[#This Row],[Store Open Date]], TODAY(), "d")</f>
        <v>945</v>
      </c>
      <c r="W1002" s="7">
        <f ca="1">INT(Table1[[#This Row],[Store Age (Days)]] / 30)</f>
        <v>31</v>
      </c>
      <c r="X1002" s="7" t="str">
        <f ca="1">IF(Table1[[#This Row],[Store Age (Months)]] &lt; 12, "&lt;12",
 IF(Table1[[#This Row],[Store Age (Months)]] &lt; 24, "12–24",
 "&gt;24"))</f>
        <v>&gt;24</v>
      </c>
    </row>
    <row r="1003" spans="1:24" x14ac:dyDescent="0.2">
      <c r="A1003" s="4">
        <v>3</v>
      </c>
      <c r="B1003" s="4" t="str">
        <f t="shared" si="15"/>
        <v>March</v>
      </c>
      <c r="C1003" s="1" t="s">
        <v>128</v>
      </c>
      <c r="D1003" s="1" t="s">
        <v>1048</v>
      </c>
      <c r="E1003" s="1" t="s">
        <v>569</v>
      </c>
      <c r="F1003" s="1" t="s">
        <v>898</v>
      </c>
      <c r="G1003" s="1" t="s">
        <v>923</v>
      </c>
      <c r="H1003" s="6">
        <v>45230</v>
      </c>
      <c r="I1003" s="7">
        <v>261580108</v>
      </c>
      <c r="J1003" s="7">
        <v>203889916</v>
      </c>
      <c r="K1003" s="7">
        <v>22530576</v>
      </c>
      <c r="L1003" s="7">
        <v>11019147</v>
      </c>
      <c r="M1003" s="7">
        <f>Table1[[#This Row],[Profit (EBIT)]] * (1 - 11%)</f>
        <v>9807040.8300000001</v>
      </c>
      <c r="N1003" s="9">
        <f>Table1[[#This Row],[Net Sales Actual]]/Table1[[#This Row],[Net Sales Target]]*100%</f>
        <v>0.77945497292936361</v>
      </c>
      <c r="O1003" s="9" t="str">
        <f>IF(Table1[[#This Row],[% Achievement]]&gt;=100%, "Achieved",
 IF(Table1[[#This Row],[% Achievement]]&gt;=50%, "Almost Achieve",
 IF(Table1[[#This Row],[% Achievement]]&gt;=0, "Needs Improvement",
 "Bad")))</f>
        <v>Almost Achieve</v>
      </c>
      <c r="P1003" s="7">
        <f>Table1[[#This Row],[Net Sales Actual]] - Table1[[#This Row],[Net Sales Target]]</f>
        <v>-57690192</v>
      </c>
      <c r="Q1003" s="7" t="str">
        <f>IF(Table1[[#This Row],[Profit]] &gt; 0, "Profit", "Loss")</f>
        <v>Profit</v>
      </c>
      <c r="R1003" s="9">
        <f>Table1[[#This Row],[Salary Cost]]/Table1[[#This Row],[Net Sales Actual]]</f>
        <v>0.11050363079260869</v>
      </c>
      <c r="S1003" s="9" t="str">
        <f>IF(Table1[[#This Row],[Salary Ratio]] &lt; 0.15, "Efficient",
 IF(Table1[[#This Row],[Salary Ratio]] &lt;= 0.25, "Needs Attention",
 "Too High"))</f>
        <v>Efficient</v>
      </c>
      <c r="T1003" s="9">
        <f>Table1[[#This Row],[Profit (EBIT)]]/Table1[[#This Row],[Net Sales Actual]]</f>
        <v>5.4044590415153242E-2</v>
      </c>
      <c r="U1003" s="7" t="str">
        <f>IF(Table1[[#This Row],[Profit Ratio]] &gt; 0.15, "Healthy",
 IF(Table1[[#This Row],[Profit Ratio]] &gt;= 0.05, "Moderate",
 "Low"))</f>
        <v>Moderate</v>
      </c>
      <c r="V1003" s="7">
        <f ca="1">DATEDIF(Table1[[#This Row],[Store Open Date]], TODAY(), "d")</f>
        <v>702</v>
      </c>
      <c r="W1003" s="7">
        <f ca="1">INT(Table1[[#This Row],[Store Age (Days)]] / 30)</f>
        <v>23</v>
      </c>
      <c r="X1003" s="7" t="str">
        <f ca="1">IF(Table1[[#This Row],[Store Age (Months)]] &lt; 12, "&lt;12",
 IF(Table1[[#This Row],[Store Age (Months)]] &lt; 24, "12–24",
 "&gt;24"))</f>
        <v>12–24</v>
      </c>
    </row>
    <row r="1004" spans="1:24" x14ac:dyDescent="0.2">
      <c r="A1004" s="4">
        <v>3</v>
      </c>
      <c r="B1004" s="4" t="str">
        <f t="shared" si="15"/>
        <v>March</v>
      </c>
      <c r="C1004" s="1" t="s">
        <v>129</v>
      </c>
      <c r="D1004" s="1" t="s">
        <v>1049</v>
      </c>
      <c r="E1004" s="1" t="s">
        <v>570</v>
      </c>
      <c r="F1004" s="1" t="s">
        <v>900</v>
      </c>
      <c r="G1004" s="1" t="s">
        <v>923</v>
      </c>
      <c r="H1004" s="6">
        <v>44897</v>
      </c>
      <c r="I1004" s="7">
        <v>97477814</v>
      </c>
      <c r="J1004" s="7">
        <v>96168104</v>
      </c>
      <c r="K1004" s="7">
        <v>11523099</v>
      </c>
      <c r="L1004" s="7">
        <v>7616250</v>
      </c>
      <c r="M1004" s="7">
        <f>Table1[[#This Row],[Profit (EBIT)]] * (1 - 11%)</f>
        <v>6778462.5</v>
      </c>
      <c r="N1004" s="9">
        <f>Table1[[#This Row],[Net Sales Actual]]/Table1[[#This Row],[Net Sales Target]]*100%</f>
        <v>0.9865640195829587</v>
      </c>
      <c r="O1004" s="9" t="str">
        <f>IF(Table1[[#This Row],[% Achievement]]&gt;=100%, "Achieved",
 IF(Table1[[#This Row],[% Achievement]]&gt;=50%, "Almost Achieve",
 IF(Table1[[#This Row],[% Achievement]]&gt;=0, "Needs Improvement",
 "Bad")))</f>
        <v>Almost Achieve</v>
      </c>
      <c r="P1004" s="7">
        <f>Table1[[#This Row],[Net Sales Actual]] - Table1[[#This Row],[Net Sales Target]]</f>
        <v>-1309710</v>
      </c>
      <c r="Q1004" s="7" t="str">
        <f>IF(Table1[[#This Row],[Profit]] &gt; 0, "Profit", "Loss")</f>
        <v>Profit</v>
      </c>
      <c r="R1004" s="9">
        <f>Table1[[#This Row],[Salary Cost]]/Table1[[#This Row],[Net Sales Actual]]</f>
        <v>0.11982246213359889</v>
      </c>
      <c r="S1004" s="9" t="str">
        <f>IF(Table1[[#This Row],[Salary Ratio]] &lt; 0.15, "Efficient",
 IF(Table1[[#This Row],[Salary Ratio]] &lt;= 0.25, "Needs Attention",
 "Too High"))</f>
        <v>Efficient</v>
      </c>
      <c r="T1004" s="9">
        <f>Table1[[#This Row],[Profit (EBIT)]]/Table1[[#This Row],[Net Sales Actual]]</f>
        <v>7.9197256504089958E-2</v>
      </c>
      <c r="U1004" s="7" t="str">
        <f>IF(Table1[[#This Row],[Profit Ratio]] &gt; 0.15, "Healthy",
 IF(Table1[[#This Row],[Profit Ratio]] &gt;= 0.05, "Moderate",
 "Low"))</f>
        <v>Moderate</v>
      </c>
      <c r="V1004" s="7">
        <f ca="1">DATEDIF(Table1[[#This Row],[Store Open Date]], TODAY(), "d")</f>
        <v>1035</v>
      </c>
      <c r="W1004" s="7">
        <f ca="1">INT(Table1[[#This Row],[Store Age (Days)]] / 30)</f>
        <v>34</v>
      </c>
      <c r="X1004" s="7" t="str">
        <f ca="1">IF(Table1[[#This Row],[Store Age (Months)]] &lt; 12, "&lt;12",
 IF(Table1[[#This Row],[Store Age (Months)]] &lt; 24, "12–24",
 "&gt;24"))</f>
        <v>&gt;24</v>
      </c>
    </row>
    <row r="1005" spans="1:24" x14ac:dyDescent="0.2">
      <c r="A1005" s="4">
        <v>3</v>
      </c>
      <c r="B1005" s="4" t="str">
        <f t="shared" si="15"/>
        <v>March</v>
      </c>
      <c r="C1005" s="1" t="s">
        <v>130</v>
      </c>
      <c r="D1005" s="1" t="s">
        <v>1050</v>
      </c>
      <c r="E1005" s="1" t="s">
        <v>571</v>
      </c>
      <c r="F1005" s="1" t="s">
        <v>900</v>
      </c>
      <c r="G1005" s="1" t="s">
        <v>923</v>
      </c>
      <c r="H1005" s="6">
        <v>44923</v>
      </c>
      <c r="I1005" s="7">
        <v>161331321</v>
      </c>
      <c r="J1005" s="7">
        <v>156443888</v>
      </c>
      <c r="K1005" s="7">
        <v>22568938</v>
      </c>
      <c r="L1005" s="7">
        <v>13078756</v>
      </c>
      <c r="M1005" s="7">
        <f>Table1[[#This Row],[Profit (EBIT)]] * (1 - 11%)</f>
        <v>11640092.84</v>
      </c>
      <c r="N1005" s="9">
        <f>Table1[[#This Row],[Net Sales Actual]]/Table1[[#This Row],[Net Sales Target]]*100%</f>
        <v>0.96970561593554427</v>
      </c>
      <c r="O1005" s="9" t="str">
        <f>IF(Table1[[#This Row],[% Achievement]]&gt;=100%, "Achieved",
 IF(Table1[[#This Row],[% Achievement]]&gt;=50%, "Almost Achieve",
 IF(Table1[[#This Row],[% Achievement]]&gt;=0, "Needs Improvement",
 "Bad")))</f>
        <v>Almost Achieve</v>
      </c>
      <c r="P1005" s="7">
        <f>Table1[[#This Row],[Net Sales Actual]] - Table1[[#This Row],[Net Sales Target]]</f>
        <v>-4887433</v>
      </c>
      <c r="Q1005" s="7" t="str">
        <f>IF(Table1[[#This Row],[Profit]] &gt; 0, "Profit", "Loss")</f>
        <v>Profit</v>
      </c>
      <c r="R1005" s="9">
        <f>Table1[[#This Row],[Salary Cost]]/Table1[[#This Row],[Net Sales Actual]]</f>
        <v>0.14426219067120091</v>
      </c>
      <c r="S1005" s="9" t="str">
        <f>IF(Table1[[#This Row],[Salary Ratio]] &lt; 0.15, "Efficient",
 IF(Table1[[#This Row],[Salary Ratio]] &lt;= 0.25, "Needs Attention",
 "Too High"))</f>
        <v>Efficient</v>
      </c>
      <c r="T1005" s="9">
        <f>Table1[[#This Row],[Profit (EBIT)]]/Table1[[#This Row],[Net Sales Actual]]</f>
        <v>8.3600300191976826E-2</v>
      </c>
      <c r="U1005" s="7" t="str">
        <f>IF(Table1[[#This Row],[Profit Ratio]] &gt; 0.15, "Healthy",
 IF(Table1[[#This Row],[Profit Ratio]] &gt;= 0.05, "Moderate",
 "Low"))</f>
        <v>Moderate</v>
      </c>
      <c r="V1005" s="7">
        <f ca="1">DATEDIF(Table1[[#This Row],[Store Open Date]], TODAY(), "d")</f>
        <v>1009</v>
      </c>
      <c r="W1005" s="7">
        <f ca="1">INT(Table1[[#This Row],[Store Age (Days)]] / 30)</f>
        <v>33</v>
      </c>
      <c r="X1005" s="7" t="str">
        <f ca="1">IF(Table1[[#This Row],[Store Age (Months)]] &lt; 12, "&lt;12",
 IF(Table1[[#This Row],[Store Age (Months)]] &lt; 24, "12–24",
 "&gt;24"))</f>
        <v>&gt;24</v>
      </c>
    </row>
    <row r="1006" spans="1:24" x14ac:dyDescent="0.2">
      <c r="A1006" s="4">
        <v>3</v>
      </c>
      <c r="B1006" s="4" t="str">
        <f t="shared" si="15"/>
        <v>March</v>
      </c>
      <c r="C1006" s="1" t="s">
        <v>131</v>
      </c>
      <c r="D1006" s="1" t="s">
        <v>1051</v>
      </c>
      <c r="E1006" s="1" t="s">
        <v>572</v>
      </c>
      <c r="F1006" s="1" t="s">
        <v>900</v>
      </c>
      <c r="G1006" s="1" t="s">
        <v>923</v>
      </c>
      <c r="H1006" s="6">
        <v>45026</v>
      </c>
      <c r="I1006" s="7">
        <v>108462931</v>
      </c>
      <c r="J1006" s="7">
        <v>92052543</v>
      </c>
      <c r="K1006" s="7">
        <v>16030508</v>
      </c>
      <c r="L1006" s="7">
        <v>12491233</v>
      </c>
      <c r="M1006" s="7">
        <f>Table1[[#This Row],[Profit (EBIT)]] * (1 - 11%)</f>
        <v>11117197.370000001</v>
      </c>
      <c r="N1006" s="9">
        <f>Table1[[#This Row],[Net Sales Actual]]/Table1[[#This Row],[Net Sales Target]]*100%</f>
        <v>0.84870049289005478</v>
      </c>
      <c r="O1006" s="9" t="str">
        <f>IF(Table1[[#This Row],[% Achievement]]&gt;=100%, "Achieved",
 IF(Table1[[#This Row],[% Achievement]]&gt;=50%, "Almost Achieve",
 IF(Table1[[#This Row],[% Achievement]]&gt;=0, "Needs Improvement",
 "Bad")))</f>
        <v>Almost Achieve</v>
      </c>
      <c r="P1006" s="7">
        <f>Table1[[#This Row],[Net Sales Actual]] - Table1[[#This Row],[Net Sales Target]]</f>
        <v>-16410388</v>
      </c>
      <c r="Q1006" s="7" t="str">
        <f>IF(Table1[[#This Row],[Profit]] &gt; 0, "Profit", "Loss")</f>
        <v>Profit</v>
      </c>
      <c r="R1006" s="9">
        <f>Table1[[#This Row],[Salary Cost]]/Table1[[#This Row],[Net Sales Actual]]</f>
        <v>0.17414519444617624</v>
      </c>
      <c r="S1006" s="9" t="str">
        <f>IF(Table1[[#This Row],[Salary Ratio]] &lt; 0.15, "Efficient",
 IF(Table1[[#This Row],[Salary Ratio]] &lt;= 0.25, "Needs Attention",
 "Too High"))</f>
        <v>Needs Attention</v>
      </c>
      <c r="T1006" s="9">
        <f>Table1[[#This Row],[Profit (EBIT)]]/Table1[[#This Row],[Net Sales Actual]]</f>
        <v>0.13569677265732899</v>
      </c>
      <c r="U1006" s="7" t="str">
        <f>IF(Table1[[#This Row],[Profit Ratio]] &gt; 0.15, "Healthy",
 IF(Table1[[#This Row],[Profit Ratio]] &gt;= 0.05, "Moderate",
 "Low"))</f>
        <v>Moderate</v>
      </c>
      <c r="V1006" s="7">
        <f ca="1">DATEDIF(Table1[[#This Row],[Store Open Date]], TODAY(), "d")</f>
        <v>906</v>
      </c>
      <c r="W1006" s="7">
        <f ca="1">INT(Table1[[#This Row],[Store Age (Days)]] / 30)</f>
        <v>30</v>
      </c>
      <c r="X1006" s="7" t="str">
        <f ca="1">IF(Table1[[#This Row],[Store Age (Months)]] &lt; 12, "&lt;12",
 IF(Table1[[#This Row],[Store Age (Months)]] &lt; 24, "12–24",
 "&gt;24"))</f>
        <v>&gt;24</v>
      </c>
    </row>
    <row r="1007" spans="1:24" x14ac:dyDescent="0.2">
      <c r="A1007" s="4">
        <v>3</v>
      </c>
      <c r="B1007" s="4" t="str">
        <f t="shared" si="15"/>
        <v>March</v>
      </c>
      <c r="C1007" s="1" t="s">
        <v>132</v>
      </c>
      <c r="D1007" s="1" t="s">
        <v>1052</v>
      </c>
      <c r="E1007" s="1" t="s">
        <v>573</v>
      </c>
      <c r="F1007" s="1" t="s">
        <v>900</v>
      </c>
      <c r="G1007" s="1" t="s">
        <v>923</v>
      </c>
      <c r="H1007" s="6">
        <v>45063</v>
      </c>
      <c r="I1007" s="7">
        <v>195157795</v>
      </c>
      <c r="J1007" s="7">
        <v>155817106</v>
      </c>
      <c r="K1007" s="7">
        <v>25632692</v>
      </c>
      <c r="L1007" s="7">
        <v>-6274731</v>
      </c>
      <c r="M1007" s="7">
        <f>Table1[[#This Row],[Profit (EBIT)]] * (1 - 11%)</f>
        <v>-5584510.5899999999</v>
      </c>
      <c r="N1007" s="9">
        <f>Table1[[#This Row],[Net Sales Actual]]/Table1[[#This Row],[Net Sales Target]]*100%</f>
        <v>0.79841599972985966</v>
      </c>
      <c r="O1007" s="9" t="str">
        <f>IF(Table1[[#This Row],[% Achievement]]&gt;=100%, "Achieved",
 IF(Table1[[#This Row],[% Achievement]]&gt;=50%, "Almost Achieve",
 IF(Table1[[#This Row],[% Achievement]]&gt;=0, "Needs Improvement",
 "Bad")))</f>
        <v>Almost Achieve</v>
      </c>
      <c r="P1007" s="7">
        <f>Table1[[#This Row],[Net Sales Actual]] - Table1[[#This Row],[Net Sales Target]]</f>
        <v>-39340689</v>
      </c>
      <c r="Q1007" s="7" t="str">
        <f>IF(Table1[[#This Row],[Profit]] &gt; 0, "Profit", "Loss")</f>
        <v>Loss</v>
      </c>
      <c r="R1007" s="9">
        <f>Table1[[#This Row],[Salary Cost]]/Table1[[#This Row],[Net Sales Actual]]</f>
        <v>0.16450499343762681</v>
      </c>
      <c r="S1007" s="9" t="str">
        <f>IF(Table1[[#This Row],[Salary Ratio]] &lt; 0.15, "Efficient",
 IF(Table1[[#This Row],[Salary Ratio]] &lt;= 0.25, "Needs Attention",
 "Too High"))</f>
        <v>Needs Attention</v>
      </c>
      <c r="T1007" s="9">
        <f>Table1[[#This Row],[Profit (EBIT)]]/Table1[[#This Row],[Net Sales Actual]]</f>
        <v>-4.0269846880611429E-2</v>
      </c>
      <c r="U1007" s="7" t="str">
        <f>IF(Table1[[#This Row],[Profit Ratio]] &gt; 0.15, "Healthy",
 IF(Table1[[#This Row],[Profit Ratio]] &gt;= 0.05, "Moderate",
 "Low"))</f>
        <v>Low</v>
      </c>
      <c r="V1007" s="7">
        <f ca="1">DATEDIF(Table1[[#This Row],[Store Open Date]], TODAY(), "d")</f>
        <v>869</v>
      </c>
      <c r="W1007" s="7">
        <f ca="1">INT(Table1[[#This Row],[Store Age (Days)]] / 30)</f>
        <v>28</v>
      </c>
      <c r="X1007" s="7" t="str">
        <f ca="1">IF(Table1[[#This Row],[Store Age (Months)]] &lt; 12, "&lt;12",
 IF(Table1[[#This Row],[Store Age (Months)]] &lt; 24, "12–24",
 "&gt;24"))</f>
        <v>&gt;24</v>
      </c>
    </row>
    <row r="1008" spans="1:24" x14ac:dyDescent="0.2">
      <c r="A1008" s="4">
        <v>3</v>
      </c>
      <c r="B1008" s="4" t="str">
        <f t="shared" si="15"/>
        <v>March</v>
      </c>
      <c r="C1008" s="1" t="s">
        <v>133</v>
      </c>
      <c r="D1008" s="1" t="s">
        <v>1053</v>
      </c>
      <c r="E1008" s="1" t="s">
        <v>574</v>
      </c>
      <c r="F1008" s="1" t="s">
        <v>900</v>
      </c>
      <c r="G1008" s="1" t="s">
        <v>923</v>
      </c>
      <c r="H1008" s="6">
        <v>45042</v>
      </c>
      <c r="I1008" s="7">
        <v>142629992</v>
      </c>
      <c r="J1008" s="7">
        <v>114950320</v>
      </c>
      <c r="K1008" s="7">
        <v>18182872</v>
      </c>
      <c r="L1008" s="7">
        <v>2468887</v>
      </c>
      <c r="M1008" s="7">
        <f>Table1[[#This Row],[Profit (EBIT)]] * (1 - 11%)</f>
        <v>2197309.4300000002</v>
      </c>
      <c r="N1008" s="9">
        <f>Table1[[#This Row],[Net Sales Actual]]/Table1[[#This Row],[Net Sales Target]]*100%</f>
        <v>0.80593371974668548</v>
      </c>
      <c r="O1008" s="9" t="str">
        <f>IF(Table1[[#This Row],[% Achievement]]&gt;=100%, "Achieved",
 IF(Table1[[#This Row],[% Achievement]]&gt;=50%, "Almost Achieve",
 IF(Table1[[#This Row],[% Achievement]]&gt;=0, "Needs Improvement",
 "Bad")))</f>
        <v>Almost Achieve</v>
      </c>
      <c r="P1008" s="7">
        <f>Table1[[#This Row],[Net Sales Actual]] - Table1[[#This Row],[Net Sales Target]]</f>
        <v>-27679672</v>
      </c>
      <c r="Q1008" s="7" t="str">
        <f>IF(Table1[[#This Row],[Profit]] &gt; 0, "Profit", "Loss")</f>
        <v>Profit</v>
      </c>
      <c r="R1008" s="9">
        <f>Table1[[#This Row],[Salary Cost]]/Table1[[#This Row],[Net Sales Actual]]</f>
        <v>0.15818026430896409</v>
      </c>
      <c r="S1008" s="9" t="str">
        <f>IF(Table1[[#This Row],[Salary Ratio]] &lt; 0.15, "Efficient",
 IF(Table1[[#This Row],[Salary Ratio]] &lt;= 0.25, "Needs Attention",
 "Too High"))</f>
        <v>Needs Attention</v>
      </c>
      <c r="T1008" s="9">
        <f>Table1[[#This Row],[Profit (EBIT)]]/Table1[[#This Row],[Net Sales Actual]]</f>
        <v>2.1477861044666948E-2</v>
      </c>
      <c r="U1008" s="7" t="str">
        <f>IF(Table1[[#This Row],[Profit Ratio]] &gt; 0.15, "Healthy",
 IF(Table1[[#This Row],[Profit Ratio]] &gt;= 0.05, "Moderate",
 "Low"))</f>
        <v>Low</v>
      </c>
      <c r="V1008" s="7">
        <f ca="1">DATEDIF(Table1[[#This Row],[Store Open Date]], TODAY(), "d")</f>
        <v>890</v>
      </c>
      <c r="W1008" s="7">
        <f ca="1">INT(Table1[[#This Row],[Store Age (Days)]] / 30)</f>
        <v>29</v>
      </c>
      <c r="X1008" s="7" t="str">
        <f ca="1">IF(Table1[[#This Row],[Store Age (Months)]] &lt; 12, "&lt;12",
 IF(Table1[[#This Row],[Store Age (Months)]] &lt; 24, "12–24",
 "&gt;24"))</f>
        <v>&gt;24</v>
      </c>
    </row>
    <row r="1009" spans="1:24" x14ac:dyDescent="0.2">
      <c r="A1009" s="4">
        <v>3</v>
      </c>
      <c r="B1009" s="4" t="str">
        <f t="shared" si="15"/>
        <v>March</v>
      </c>
      <c r="C1009" s="1" t="s">
        <v>134</v>
      </c>
      <c r="D1009" s="1" t="s">
        <v>1054</v>
      </c>
      <c r="E1009" s="1" t="s">
        <v>575</v>
      </c>
      <c r="F1009" s="1" t="s">
        <v>900</v>
      </c>
      <c r="G1009" s="1" t="s">
        <v>923</v>
      </c>
      <c r="H1009" s="6">
        <v>45105</v>
      </c>
      <c r="I1009" s="7">
        <v>218216597</v>
      </c>
      <c r="J1009" s="7">
        <v>199458462</v>
      </c>
      <c r="K1009" s="7">
        <v>19150267</v>
      </c>
      <c r="L1009" s="7">
        <v>-9818462</v>
      </c>
      <c r="M1009" s="7">
        <f>Table1[[#This Row],[Profit (EBIT)]] * (1 - 11%)</f>
        <v>-8738431.1799999997</v>
      </c>
      <c r="N1009" s="9">
        <f>Table1[[#This Row],[Net Sales Actual]]/Table1[[#This Row],[Net Sales Target]]*100%</f>
        <v>0.91403891703067852</v>
      </c>
      <c r="O1009" s="9" t="str">
        <f>IF(Table1[[#This Row],[% Achievement]]&gt;=100%, "Achieved",
 IF(Table1[[#This Row],[% Achievement]]&gt;=50%, "Almost Achieve",
 IF(Table1[[#This Row],[% Achievement]]&gt;=0, "Needs Improvement",
 "Bad")))</f>
        <v>Almost Achieve</v>
      </c>
      <c r="P1009" s="7">
        <f>Table1[[#This Row],[Net Sales Actual]] - Table1[[#This Row],[Net Sales Target]]</f>
        <v>-18758135</v>
      </c>
      <c r="Q1009" s="7" t="str">
        <f>IF(Table1[[#This Row],[Profit]] &gt; 0, "Profit", "Loss")</f>
        <v>Loss</v>
      </c>
      <c r="R1009" s="9">
        <f>Table1[[#This Row],[Salary Cost]]/Table1[[#This Row],[Net Sales Actual]]</f>
        <v>9.6011303847314336E-2</v>
      </c>
      <c r="S1009" s="9" t="str">
        <f>IF(Table1[[#This Row],[Salary Ratio]] &lt; 0.15, "Efficient",
 IF(Table1[[#This Row],[Salary Ratio]] &lt;= 0.25, "Needs Attention",
 "Too High"))</f>
        <v>Efficient</v>
      </c>
      <c r="T1009" s="9">
        <f>Table1[[#This Row],[Profit (EBIT)]]/Table1[[#This Row],[Net Sales Actual]]</f>
        <v>-4.9225597658524009E-2</v>
      </c>
      <c r="U1009" s="7" t="str">
        <f>IF(Table1[[#This Row],[Profit Ratio]] &gt; 0.15, "Healthy",
 IF(Table1[[#This Row],[Profit Ratio]] &gt;= 0.05, "Moderate",
 "Low"))</f>
        <v>Low</v>
      </c>
      <c r="V1009" s="7">
        <f ca="1">DATEDIF(Table1[[#This Row],[Store Open Date]], TODAY(), "d")</f>
        <v>827</v>
      </c>
      <c r="W1009" s="7">
        <f ca="1">INT(Table1[[#This Row],[Store Age (Days)]] / 30)</f>
        <v>27</v>
      </c>
      <c r="X1009" s="7" t="str">
        <f ca="1">IF(Table1[[#This Row],[Store Age (Months)]] &lt; 12, "&lt;12",
 IF(Table1[[#This Row],[Store Age (Months)]] &lt; 24, "12–24",
 "&gt;24"))</f>
        <v>&gt;24</v>
      </c>
    </row>
    <row r="1010" spans="1:24" x14ac:dyDescent="0.2">
      <c r="A1010" s="4">
        <v>3</v>
      </c>
      <c r="B1010" s="4" t="str">
        <f t="shared" si="15"/>
        <v>March</v>
      </c>
      <c r="C1010" s="1" t="s">
        <v>135</v>
      </c>
      <c r="D1010" s="1" t="s">
        <v>1055</v>
      </c>
      <c r="E1010" s="1" t="s">
        <v>576</v>
      </c>
      <c r="F1010" s="1" t="s">
        <v>900</v>
      </c>
      <c r="G1010" s="1" t="s">
        <v>923</v>
      </c>
      <c r="H1010" s="6">
        <v>45147</v>
      </c>
      <c r="I1010" s="7">
        <v>101677336</v>
      </c>
      <c r="J1010" s="7">
        <v>122512213</v>
      </c>
      <c r="K1010" s="7">
        <v>13742900</v>
      </c>
      <c r="L1010" s="7">
        <v>-11168501</v>
      </c>
      <c r="M1010" s="7">
        <f>Table1[[#This Row],[Profit (EBIT)]] * (1 - 11%)</f>
        <v>-9939965.8900000006</v>
      </c>
      <c r="N1010" s="9">
        <f>Table1[[#This Row],[Net Sales Actual]]/Table1[[#This Row],[Net Sales Target]]*100%</f>
        <v>1.2049117120849822</v>
      </c>
      <c r="O1010" s="9" t="str">
        <f>IF(Table1[[#This Row],[% Achievement]]&gt;=100%, "Achieved",
 IF(Table1[[#This Row],[% Achievement]]&gt;=50%, "Almost Achieve",
 IF(Table1[[#This Row],[% Achievement]]&gt;=0, "Needs Improvement",
 "Bad")))</f>
        <v>Achieved</v>
      </c>
      <c r="P1010" s="7">
        <f>Table1[[#This Row],[Net Sales Actual]] - Table1[[#This Row],[Net Sales Target]]</f>
        <v>20834877</v>
      </c>
      <c r="Q1010" s="7" t="str">
        <f>IF(Table1[[#This Row],[Profit]] &gt; 0, "Profit", "Loss")</f>
        <v>Loss</v>
      </c>
      <c r="R1010" s="9">
        <f>Table1[[#This Row],[Salary Cost]]/Table1[[#This Row],[Net Sales Actual]]</f>
        <v>0.11217575508165868</v>
      </c>
      <c r="S1010" s="9" t="str">
        <f>IF(Table1[[#This Row],[Salary Ratio]] &lt; 0.15, "Efficient",
 IF(Table1[[#This Row],[Salary Ratio]] &lt;= 0.25, "Needs Attention",
 "Too High"))</f>
        <v>Efficient</v>
      </c>
      <c r="T1010" s="9">
        <f>Table1[[#This Row],[Profit (EBIT)]]/Table1[[#This Row],[Net Sales Actual]]</f>
        <v>-9.1162348034640434E-2</v>
      </c>
      <c r="U1010" s="7" t="str">
        <f>IF(Table1[[#This Row],[Profit Ratio]] &gt; 0.15, "Healthy",
 IF(Table1[[#This Row],[Profit Ratio]] &gt;= 0.05, "Moderate",
 "Low"))</f>
        <v>Low</v>
      </c>
      <c r="V1010" s="7">
        <f ca="1">DATEDIF(Table1[[#This Row],[Store Open Date]], TODAY(), "d")</f>
        <v>785</v>
      </c>
      <c r="W1010" s="7">
        <f ca="1">INT(Table1[[#This Row],[Store Age (Days)]] / 30)</f>
        <v>26</v>
      </c>
      <c r="X1010" s="7" t="str">
        <f ca="1">IF(Table1[[#This Row],[Store Age (Months)]] &lt; 12, "&lt;12",
 IF(Table1[[#This Row],[Store Age (Months)]] &lt; 24, "12–24",
 "&gt;24"))</f>
        <v>&gt;24</v>
      </c>
    </row>
    <row r="1011" spans="1:24" x14ac:dyDescent="0.2">
      <c r="A1011" s="4">
        <v>3</v>
      </c>
      <c r="B1011" s="4" t="str">
        <f t="shared" si="15"/>
        <v>March</v>
      </c>
      <c r="C1011" s="1" t="s">
        <v>136</v>
      </c>
      <c r="D1011" s="1" t="s">
        <v>1056</v>
      </c>
      <c r="E1011" s="1" t="s">
        <v>577</v>
      </c>
      <c r="F1011" s="1" t="s">
        <v>900</v>
      </c>
      <c r="G1011" s="1" t="s">
        <v>923</v>
      </c>
      <c r="H1011" s="6">
        <v>45140</v>
      </c>
      <c r="I1011" s="7">
        <v>188719908</v>
      </c>
      <c r="J1011" s="7">
        <v>139671233</v>
      </c>
      <c r="K1011" s="7">
        <v>22487005</v>
      </c>
      <c r="L1011" s="7">
        <v>-13039623</v>
      </c>
      <c r="M1011" s="7">
        <f>Table1[[#This Row],[Profit (EBIT)]] * (1 - 11%)</f>
        <v>-11605264.470000001</v>
      </c>
      <c r="N1011" s="9">
        <f>Table1[[#This Row],[Net Sales Actual]]/Table1[[#This Row],[Net Sales Target]]*100%</f>
        <v>0.74009803459632884</v>
      </c>
      <c r="O1011" s="9" t="str">
        <f>IF(Table1[[#This Row],[% Achievement]]&gt;=100%, "Achieved",
 IF(Table1[[#This Row],[% Achievement]]&gt;=50%, "Almost Achieve",
 IF(Table1[[#This Row],[% Achievement]]&gt;=0, "Needs Improvement",
 "Bad")))</f>
        <v>Almost Achieve</v>
      </c>
      <c r="P1011" s="7">
        <f>Table1[[#This Row],[Net Sales Actual]] - Table1[[#This Row],[Net Sales Target]]</f>
        <v>-49048675</v>
      </c>
      <c r="Q1011" s="7" t="str">
        <f>IF(Table1[[#This Row],[Profit]] &gt; 0, "Profit", "Loss")</f>
        <v>Loss</v>
      </c>
      <c r="R1011" s="9">
        <f>Table1[[#This Row],[Salary Cost]]/Table1[[#This Row],[Net Sales Actual]]</f>
        <v>0.16099954526785054</v>
      </c>
      <c r="S1011" s="9" t="str">
        <f>IF(Table1[[#This Row],[Salary Ratio]] &lt; 0.15, "Efficient",
 IF(Table1[[#This Row],[Salary Ratio]] &lt;= 0.25, "Needs Attention",
 "Too High"))</f>
        <v>Needs Attention</v>
      </c>
      <c r="T1011" s="9">
        <f>Table1[[#This Row],[Profit (EBIT)]]/Table1[[#This Row],[Net Sales Actual]]</f>
        <v>-9.3359403507234734E-2</v>
      </c>
      <c r="U1011" s="7" t="str">
        <f>IF(Table1[[#This Row],[Profit Ratio]] &gt; 0.15, "Healthy",
 IF(Table1[[#This Row],[Profit Ratio]] &gt;= 0.05, "Moderate",
 "Low"))</f>
        <v>Low</v>
      </c>
      <c r="V1011" s="7">
        <f ca="1">DATEDIF(Table1[[#This Row],[Store Open Date]], TODAY(), "d")</f>
        <v>792</v>
      </c>
      <c r="W1011" s="7">
        <f ca="1">INT(Table1[[#This Row],[Store Age (Days)]] / 30)</f>
        <v>26</v>
      </c>
      <c r="X1011" s="7" t="str">
        <f ca="1">IF(Table1[[#This Row],[Store Age (Months)]] &lt; 12, "&lt;12",
 IF(Table1[[#This Row],[Store Age (Months)]] &lt; 24, "12–24",
 "&gt;24"))</f>
        <v>&gt;24</v>
      </c>
    </row>
    <row r="1012" spans="1:24" x14ac:dyDescent="0.2">
      <c r="A1012" s="4">
        <v>3</v>
      </c>
      <c r="B1012" s="4" t="str">
        <f t="shared" si="15"/>
        <v>March</v>
      </c>
      <c r="C1012" s="1" t="s">
        <v>137</v>
      </c>
      <c r="D1012" s="1" t="s">
        <v>1057</v>
      </c>
      <c r="E1012" s="1" t="s">
        <v>578</v>
      </c>
      <c r="F1012" s="1" t="s">
        <v>900</v>
      </c>
      <c r="G1012" s="1" t="s">
        <v>923</v>
      </c>
      <c r="H1012" s="6">
        <v>45187</v>
      </c>
      <c r="I1012" s="7">
        <v>154113820</v>
      </c>
      <c r="J1012" s="7">
        <v>164868037</v>
      </c>
      <c r="K1012" s="7">
        <v>23877998</v>
      </c>
      <c r="L1012" s="7">
        <v>6571993</v>
      </c>
      <c r="M1012" s="7">
        <f>Table1[[#This Row],[Profit (EBIT)]] * (1 - 11%)</f>
        <v>5849073.7700000005</v>
      </c>
      <c r="N1012" s="9">
        <f>Table1[[#This Row],[Net Sales Actual]]/Table1[[#This Row],[Net Sales Target]]*100%</f>
        <v>1.0697810034168254</v>
      </c>
      <c r="O1012" s="9" t="str">
        <f>IF(Table1[[#This Row],[% Achievement]]&gt;=100%, "Achieved",
 IF(Table1[[#This Row],[% Achievement]]&gt;=50%, "Almost Achieve",
 IF(Table1[[#This Row],[% Achievement]]&gt;=0, "Needs Improvement",
 "Bad")))</f>
        <v>Achieved</v>
      </c>
      <c r="P1012" s="7">
        <f>Table1[[#This Row],[Net Sales Actual]] - Table1[[#This Row],[Net Sales Target]]</f>
        <v>10754217</v>
      </c>
      <c r="Q1012" s="7" t="str">
        <f>IF(Table1[[#This Row],[Profit]] &gt; 0, "Profit", "Loss")</f>
        <v>Profit</v>
      </c>
      <c r="R1012" s="9">
        <f>Table1[[#This Row],[Salary Cost]]/Table1[[#This Row],[Net Sales Actual]]</f>
        <v>0.14483097169404643</v>
      </c>
      <c r="S1012" s="9" t="str">
        <f>IF(Table1[[#This Row],[Salary Ratio]] &lt; 0.15, "Efficient",
 IF(Table1[[#This Row],[Salary Ratio]] &lt;= 0.25, "Needs Attention",
 "Too High"))</f>
        <v>Efficient</v>
      </c>
      <c r="T1012" s="9">
        <f>Table1[[#This Row],[Profit (EBIT)]]/Table1[[#This Row],[Net Sales Actual]]</f>
        <v>3.9862141380381695E-2</v>
      </c>
      <c r="U1012" s="7" t="str">
        <f>IF(Table1[[#This Row],[Profit Ratio]] &gt; 0.15, "Healthy",
 IF(Table1[[#This Row],[Profit Ratio]] &gt;= 0.05, "Moderate",
 "Low"))</f>
        <v>Low</v>
      </c>
      <c r="V1012" s="7">
        <f ca="1">DATEDIF(Table1[[#This Row],[Store Open Date]], TODAY(), "d")</f>
        <v>745</v>
      </c>
      <c r="W1012" s="7">
        <f ca="1">INT(Table1[[#This Row],[Store Age (Days)]] / 30)</f>
        <v>24</v>
      </c>
      <c r="X1012" s="7" t="str">
        <f ca="1">IF(Table1[[#This Row],[Store Age (Months)]] &lt; 12, "&lt;12",
 IF(Table1[[#This Row],[Store Age (Months)]] &lt; 24, "12–24",
 "&gt;24"))</f>
        <v>&gt;24</v>
      </c>
    </row>
    <row r="1013" spans="1:24" x14ac:dyDescent="0.2">
      <c r="A1013" s="4">
        <v>3</v>
      </c>
      <c r="B1013" s="4" t="str">
        <f t="shared" si="15"/>
        <v>March</v>
      </c>
      <c r="C1013" s="1" t="s">
        <v>138</v>
      </c>
      <c r="D1013" s="1" t="s">
        <v>1058</v>
      </c>
      <c r="E1013" s="1" t="s">
        <v>579</v>
      </c>
      <c r="F1013" s="1" t="s">
        <v>900</v>
      </c>
      <c r="G1013" s="1" t="s">
        <v>923</v>
      </c>
      <c r="H1013" s="6">
        <v>45318</v>
      </c>
      <c r="I1013" s="7">
        <v>123379839</v>
      </c>
      <c r="J1013" s="7">
        <v>82051388</v>
      </c>
      <c r="K1013" s="7">
        <v>12628046</v>
      </c>
      <c r="L1013" s="7">
        <v>-6596154</v>
      </c>
      <c r="M1013" s="7">
        <f>Table1[[#This Row],[Profit (EBIT)]] * (1 - 11%)</f>
        <v>-5870577.0600000005</v>
      </c>
      <c r="N1013" s="9">
        <f>Table1[[#This Row],[Net Sales Actual]]/Table1[[#This Row],[Net Sales Target]]*100%</f>
        <v>0.6650307591988347</v>
      </c>
      <c r="O1013" s="9" t="str">
        <f>IF(Table1[[#This Row],[% Achievement]]&gt;=100%, "Achieved",
 IF(Table1[[#This Row],[% Achievement]]&gt;=50%, "Almost Achieve",
 IF(Table1[[#This Row],[% Achievement]]&gt;=0, "Needs Improvement",
 "Bad")))</f>
        <v>Almost Achieve</v>
      </c>
      <c r="P1013" s="7">
        <f>Table1[[#This Row],[Net Sales Actual]] - Table1[[#This Row],[Net Sales Target]]</f>
        <v>-41328451</v>
      </c>
      <c r="Q1013" s="7" t="str">
        <f>IF(Table1[[#This Row],[Profit]] &gt; 0, "Profit", "Loss")</f>
        <v>Loss</v>
      </c>
      <c r="R1013" s="9">
        <f>Table1[[#This Row],[Salary Cost]]/Table1[[#This Row],[Net Sales Actual]]</f>
        <v>0.1539041118963155</v>
      </c>
      <c r="S1013" s="9" t="str">
        <f>IF(Table1[[#This Row],[Salary Ratio]] &lt; 0.15, "Efficient",
 IF(Table1[[#This Row],[Salary Ratio]] &lt;= 0.25, "Needs Attention",
 "Too High"))</f>
        <v>Needs Attention</v>
      </c>
      <c r="T1013" s="9">
        <f>Table1[[#This Row],[Profit (EBIT)]]/Table1[[#This Row],[Net Sales Actual]]</f>
        <v>-8.0390523070737088E-2</v>
      </c>
      <c r="U1013" s="7" t="str">
        <f>IF(Table1[[#This Row],[Profit Ratio]] &gt; 0.15, "Healthy",
 IF(Table1[[#This Row],[Profit Ratio]] &gt;= 0.05, "Moderate",
 "Low"))</f>
        <v>Low</v>
      </c>
      <c r="V1013" s="7">
        <f ca="1">DATEDIF(Table1[[#This Row],[Store Open Date]], TODAY(), "d")</f>
        <v>614</v>
      </c>
      <c r="W1013" s="7">
        <f ca="1">INT(Table1[[#This Row],[Store Age (Days)]] / 30)</f>
        <v>20</v>
      </c>
      <c r="X1013" s="7" t="str">
        <f ca="1">IF(Table1[[#This Row],[Store Age (Months)]] &lt; 12, "&lt;12",
 IF(Table1[[#This Row],[Store Age (Months)]] &lt; 24, "12–24",
 "&gt;24"))</f>
        <v>12–24</v>
      </c>
    </row>
    <row r="1014" spans="1:24" x14ac:dyDescent="0.2">
      <c r="A1014" s="4">
        <v>3</v>
      </c>
      <c r="B1014" s="4" t="str">
        <f t="shared" si="15"/>
        <v>March</v>
      </c>
      <c r="C1014" s="1" t="s">
        <v>139</v>
      </c>
      <c r="D1014" s="1" t="s">
        <v>1059</v>
      </c>
      <c r="E1014" s="1" t="s">
        <v>580</v>
      </c>
      <c r="F1014" s="1" t="s">
        <v>900</v>
      </c>
      <c r="G1014" s="1" t="s">
        <v>923</v>
      </c>
      <c r="H1014" s="6">
        <v>45217</v>
      </c>
      <c r="I1014" s="7">
        <v>109564255</v>
      </c>
      <c r="J1014" s="7">
        <v>104535228</v>
      </c>
      <c r="K1014" s="7">
        <v>13081249</v>
      </c>
      <c r="L1014" s="7">
        <v>-8088208</v>
      </c>
      <c r="M1014" s="7">
        <f>Table1[[#This Row],[Profit (EBIT)]] * (1 - 11%)</f>
        <v>-7198505.1200000001</v>
      </c>
      <c r="N1014" s="9">
        <f>Table1[[#This Row],[Net Sales Actual]]/Table1[[#This Row],[Net Sales Target]]*100%</f>
        <v>0.95409974722139079</v>
      </c>
      <c r="O1014" s="9" t="str">
        <f>IF(Table1[[#This Row],[% Achievement]]&gt;=100%, "Achieved",
 IF(Table1[[#This Row],[% Achievement]]&gt;=50%, "Almost Achieve",
 IF(Table1[[#This Row],[% Achievement]]&gt;=0, "Needs Improvement",
 "Bad")))</f>
        <v>Almost Achieve</v>
      </c>
      <c r="P1014" s="7">
        <f>Table1[[#This Row],[Net Sales Actual]] - Table1[[#This Row],[Net Sales Target]]</f>
        <v>-5029027</v>
      </c>
      <c r="Q1014" s="7" t="str">
        <f>IF(Table1[[#This Row],[Profit]] &gt; 0, "Profit", "Loss")</f>
        <v>Loss</v>
      </c>
      <c r="R1014" s="9">
        <f>Table1[[#This Row],[Salary Cost]]/Table1[[#This Row],[Net Sales Actual]]</f>
        <v>0.12513723124992848</v>
      </c>
      <c r="S1014" s="9" t="str">
        <f>IF(Table1[[#This Row],[Salary Ratio]] &lt; 0.15, "Efficient",
 IF(Table1[[#This Row],[Salary Ratio]] &lt;= 0.25, "Needs Attention",
 "Too High"))</f>
        <v>Efficient</v>
      </c>
      <c r="T1014" s="9">
        <f>Table1[[#This Row],[Profit (EBIT)]]/Table1[[#This Row],[Net Sales Actual]]</f>
        <v>-7.7373036389225644E-2</v>
      </c>
      <c r="U1014" s="7" t="str">
        <f>IF(Table1[[#This Row],[Profit Ratio]] &gt; 0.15, "Healthy",
 IF(Table1[[#This Row],[Profit Ratio]] &gt;= 0.05, "Moderate",
 "Low"))</f>
        <v>Low</v>
      </c>
      <c r="V1014" s="7">
        <f ca="1">DATEDIF(Table1[[#This Row],[Store Open Date]], TODAY(), "d")</f>
        <v>715</v>
      </c>
      <c r="W1014" s="7">
        <f ca="1">INT(Table1[[#This Row],[Store Age (Days)]] / 30)</f>
        <v>23</v>
      </c>
      <c r="X1014" s="7" t="str">
        <f ca="1">IF(Table1[[#This Row],[Store Age (Months)]] &lt; 12, "&lt;12",
 IF(Table1[[#This Row],[Store Age (Months)]] &lt; 24, "12–24",
 "&gt;24"))</f>
        <v>12–24</v>
      </c>
    </row>
    <row r="1015" spans="1:24" x14ac:dyDescent="0.2">
      <c r="A1015" s="4">
        <v>3</v>
      </c>
      <c r="B1015" s="4" t="str">
        <f t="shared" si="15"/>
        <v>March</v>
      </c>
      <c r="C1015" s="1" t="s">
        <v>140</v>
      </c>
      <c r="D1015" s="1" t="s">
        <v>1060</v>
      </c>
      <c r="E1015" s="1" t="s">
        <v>581</v>
      </c>
      <c r="F1015" s="1" t="s">
        <v>900</v>
      </c>
      <c r="G1015" s="1" t="s">
        <v>923</v>
      </c>
      <c r="H1015" s="6">
        <v>45175</v>
      </c>
      <c r="I1015" s="7">
        <v>195991814</v>
      </c>
      <c r="J1015" s="7">
        <v>183051494</v>
      </c>
      <c r="K1015" s="7">
        <v>24368470</v>
      </c>
      <c r="L1015" s="7">
        <v>24744548</v>
      </c>
      <c r="M1015" s="7">
        <f>Table1[[#This Row],[Profit (EBIT)]] * (1 - 11%)</f>
        <v>22022647.719999999</v>
      </c>
      <c r="N1015" s="9">
        <f>Table1[[#This Row],[Net Sales Actual]]/Table1[[#This Row],[Net Sales Target]]*100%</f>
        <v>0.93397520163775816</v>
      </c>
      <c r="O1015" s="9" t="str">
        <f>IF(Table1[[#This Row],[% Achievement]]&gt;=100%, "Achieved",
 IF(Table1[[#This Row],[% Achievement]]&gt;=50%, "Almost Achieve",
 IF(Table1[[#This Row],[% Achievement]]&gt;=0, "Needs Improvement",
 "Bad")))</f>
        <v>Almost Achieve</v>
      </c>
      <c r="P1015" s="7">
        <f>Table1[[#This Row],[Net Sales Actual]] - Table1[[#This Row],[Net Sales Target]]</f>
        <v>-12940320</v>
      </c>
      <c r="Q1015" s="7" t="str">
        <f>IF(Table1[[#This Row],[Profit]] &gt; 0, "Profit", "Loss")</f>
        <v>Profit</v>
      </c>
      <c r="R1015" s="9">
        <f>Table1[[#This Row],[Salary Cost]]/Table1[[#This Row],[Net Sales Actual]]</f>
        <v>0.13312357887666298</v>
      </c>
      <c r="S1015" s="9" t="str">
        <f>IF(Table1[[#This Row],[Salary Ratio]] &lt; 0.15, "Efficient",
 IF(Table1[[#This Row],[Salary Ratio]] &lt;= 0.25, "Needs Attention",
 "Too High"))</f>
        <v>Efficient</v>
      </c>
      <c r="T1015" s="9">
        <f>Table1[[#This Row],[Profit (EBIT)]]/Table1[[#This Row],[Net Sales Actual]]</f>
        <v>0.13517807180530306</v>
      </c>
      <c r="U1015" s="7" t="str">
        <f>IF(Table1[[#This Row],[Profit Ratio]] &gt; 0.15, "Healthy",
 IF(Table1[[#This Row],[Profit Ratio]] &gt;= 0.05, "Moderate",
 "Low"))</f>
        <v>Moderate</v>
      </c>
      <c r="V1015" s="7">
        <f ca="1">DATEDIF(Table1[[#This Row],[Store Open Date]], TODAY(), "d")</f>
        <v>757</v>
      </c>
      <c r="W1015" s="7">
        <f ca="1">INT(Table1[[#This Row],[Store Age (Days)]] / 30)</f>
        <v>25</v>
      </c>
      <c r="X1015" s="7" t="str">
        <f ca="1">IF(Table1[[#This Row],[Store Age (Months)]] &lt; 12, "&lt;12",
 IF(Table1[[#This Row],[Store Age (Months)]] &lt; 24, "12–24",
 "&gt;24"))</f>
        <v>&gt;24</v>
      </c>
    </row>
    <row r="1016" spans="1:24" x14ac:dyDescent="0.2">
      <c r="A1016" s="4">
        <v>3</v>
      </c>
      <c r="B1016" s="4" t="str">
        <f t="shared" si="15"/>
        <v>March</v>
      </c>
      <c r="C1016" s="1" t="s">
        <v>141</v>
      </c>
      <c r="D1016" s="1" t="s">
        <v>1061</v>
      </c>
      <c r="E1016" s="1" t="s">
        <v>582</v>
      </c>
      <c r="F1016" s="1" t="s">
        <v>900</v>
      </c>
      <c r="G1016" s="1" t="s">
        <v>923</v>
      </c>
      <c r="H1016" s="6">
        <v>45199</v>
      </c>
      <c r="I1016" s="7">
        <v>149871428</v>
      </c>
      <c r="J1016" s="7">
        <v>119540738</v>
      </c>
      <c r="K1016" s="7">
        <v>18616230</v>
      </c>
      <c r="L1016" s="7">
        <v>-10247299</v>
      </c>
      <c r="M1016" s="7">
        <f>Table1[[#This Row],[Profit (EBIT)]] * (1 - 11%)</f>
        <v>-9120096.1099999994</v>
      </c>
      <c r="N1016" s="9">
        <f>Table1[[#This Row],[Net Sales Actual]]/Table1[[#This Row],[Net Sales Target]]*100%</f>
        <v>0.79762193231387635</v>
      </c>
      <c r="O1016" s="9" t="str">
        <f>IF(Table1[[#This Row],[% Achievement]]&gt;=100%, "Achieved",
 IF(Table1[[#This Row],[% Achievement]]&gt;=50%, "Almost Achieve",
 IF(Table1[[#This Row],[% Achievement]]&gt;=0, "Needs Improvement",
 "Bad")))</f>
        <v>Almost Achieve</v>
      </c>
      <c r="P1016" s="7">
        <f>Table1[[#This Row],[Net Sales Actual]] - Table1[[#This Row],[Net Sales Target]]</f>
        <v>-30330690</v>
      </c>
      <c r="Q1016" s="7" t="str">
        <f>IF(Table1[[#This Row],[Profit]] &gt; 0, "Profit", "Loss")</f>
        <v>Loss</v>
      </c>
      <c r="R1016" s="9">
        <f>Table1[[#This Row],[Salary Cost]]/Table1[[#This Row],[Net Sales Actual]]</f>
        <v>0.15573126209075269</v>
      </c>
      <c r="S1016" s="9" t="str">
        <f>IF(Table1[[#This Row],[Salary Ratio]] &lt; 0.15, "Efficient",
 IF(Table1[[#This Row],[Salary Ratio]] &lt;= 0.25, "Needs Attention",
 "Too High"))</f>
        <v>Needs Attention</v>
      </c>
      <c r="T1016" s="9">
        <f>Table1[[#This Row],[Profit (EBIT)]]/Table1[[#This Row],[Net Sales Actual]]</f>
        <v>-8.5722233034900619E-2</v>
      </c>
      <c r="U1016" s="7" t="str">
        <f>IF(Table1[[#This Row],[Profit Ratio]] &gt; 0.15, "Healthy",
 IF(Table1[[#This Row],[Profit Ratio]] &gt;= 0.05, "Moderate",
 "Low"))</f>
        <v>Low</v>
      </c>
      <c r="V1016" s="7">
        <f ca="1">DATEDIF(Table1[[#This Row],[Store Open Date]], TODAY(), "d")</f>
        <v>733</v>
      </c>
      <c r="W1016" s="7">
        <f ca="1">INT(Table1[[#This Row],[Store Age (Days)]] / 30)</f>
        <v>24</v>
      </c>
      <c r="X1016" s="7" t="str">
        <f ca="1">IF(Table1[[#This Row],[Store Age (Months)]] &lt; 12, "&lt;12",
 IF(Table1[[#This Row],[Store Age (Months)]] &lt; 24, "12–24",
 "&gt;24"))</f>
        <v>&gt;24</v>
      </c>
    </row>
    <row r="1017" spans="1:24" x14ac:dyDescent="0.2">
      <c r="A1017" s="4">
        <v>3</v>
      </c>
      <c r="B1017" s="4" t="str">
        <f t="shared" si="15"/>
        <v>March</v>
      </c>
      <c r="C1017" s="1" t="s">
        <v>142</v>
      </c>
      <c r="D1017" s="1" t="s">
        <v>1062</v>
      </c>
      <c r="E1017" s="1" t="s">
        <v>583</v>
      </c>
      <c r="F1017" s="1" t="s">
        <v>900</v>
      </c>
      <c r="G1017" s="1" t="s">
        <v>923</v>
      </c>
      <c r="H1017" s="6">
        <v>45275</v>
      </c>
      <c r="I1017" s="7">
        <v>123088829</v>
      </c>
      <c r="J1017" s="7">
        <v>105239403</v>
      </c>
      <c r="K1017" s="7">
        <v>16391929</v>
      </c>
      <c r="L1017" s="7">
        <v>2850782</v>
      </c>
      <c r="M1017" s="7">
        <f>Table1[[#This Row],[Profit (EBIT)]] * (1 - 11%)</f>
        <v>2537195.98</v>
      </c>
      <c r="N1017" s="9">
        <f>Table1[[#This Row],[Net Sales Actual]]/Table1[[#This Row],[Net Sales Target]]*100%</f>
        <v>0.85498744163046669</v>
      </c>
      <c r="O1017" s="9" t="str">
        <f>IF(Table1[[#This Row],[% Achievement]]&gt;=100%, "Achieved",
 IF(Table1[[#This Row],[% Achievement]]&gt;=50%, "Almost Achieve",
 IF(Table1[[#This Row],[% Achievement]]&gt;=0, "Needs Improvement",
 "Bad")))</f>
        <v>Almost Achieve</v>
      </c>
      <c r="P1017" s="7">
        <f>Table1[[#This Row],[Net Sales Actual]] - Table1[[#This Row],[Net Sales Target]]</f>
        <v>-17849426</v>
      </c>
      <c r="Q1017" s="7" t="str">
        <f>IF(Table1[[#This Row],[Profit]] &gt; 0, "Profit", "Loss")</f>
        <v>Profit</v>
      </c>
      <c r="R1017" s="9">
        <f>Table1[[#This Row],[Salary Cost]]/Table1[[#This Row],[Net Sales Actual]]</f>
        <v>0.15575847574885995</v>
      </c>
      <c r="S1017" s="9" t="str">
        <f>IF(Table1[[#This Row],[Salary Ratio]] &lt; 0.15, "Efficient",
 IF(Table1[[#This Row],[Salary Ratio]] &lt;= 0.25, "Needs Attention",
 "Too High"))</f>
        <v>Needs Attention</v>
      </c>
      <c r="T1017" s="9">
        <f>Table1[[#This Row],[Profit (EBIT)]]/Table1[[#This Row],[Net Sales Actual]]</f>
        <v>2.7088542111931211E-2</v>
      </c>
      <c r="U1017" s="7" t="str">
        <f>IF(Table1[[#This Row],[Profit Ratio]] &gt; 0.15, "Healthy",
 IF(Table1[[#This Row],[Profit Ratio]] &gt;= 0.05, "Moderate",
 "Low"))</f>
        <v>Low</v>
      </c>
      <c r="V1017" s="7">
        <f ca="1">DATEDIF(Table1[[#This Row],[Store Open Date]], TODAY(), "d")</f>
        <v>657</v>
      </c>
      <c r="W1017" s="7">
        <f ca="1">INT(Table1[[#This Row],[Store Age (Days)]] / 30)</f>
        <v>21</v>
      </c>
      <c r="X1017" s="7" t="str">
        <f ca="1">IF(Table1[[#This Row],[Store Age (Months)]] &lt; 12, "&lt;12",
 IF(Table1[[#This Row],[Store Age (Months)]] &lt; 24, "12–24",
 "&gt;24"))</f>
        <v>12–24</v>
      </c>
    </row>
    <row r="1018" spans="1:24" x14ac:dyDescent="0.2">
      <c r="A1018" s="4">
        <v>3</v>
      </c>
      <c r="B1018" s="4" t="str">
        <f t="shared" si="15"/>
        <v>March</v>
      </c>
      <c r="C1018" s="1" t="s">
        <v>143</v>
      </c>
      <c r="D1018" s="1" t="s">
        <v>1063</v>
      </c>
      <c r="E1018" s="1" t="s">
        <v>584</v>
      </c>
      <c r="F1018" s="1" t="s">
        <v>900</v>
      </c>
      <c r="G1018" s="1" t="s">
        <v>923</v>
      </c>
      <c r="H1018" s="6">
        <v>45323</v>
      </c>
      <c r="I1018" s="7">
        <v>166405369</v>
      </c>
      <c r="J1018" s="7">
        <v>155693730</v>
      </c>
      <c r="K1018" s="7">
        <v>17244609</v>
      </c>
      <c r="L1018" s="7">
        <v>-3180017</v>
      </c>
      <c r="M1018" s="7">
        <f>Table1[[#This Row],[Profit (EBIT)]] * (1 - 11%)</f>
        <v>-2830215.13</v>
      </c>
      <c r="N1018" s="9">
        <f>Table1[[#This Row],[Net Sales Actual]]/Table1[[#This Row],[Net Sales Target]]*100%</f>
        <v>0.93562924643374934</v>
      </c>
      <c r="O1018" s="9" t="str">
        <f>IF(Table1[[#This Row],[% Achievement]]&gt;=100%, "Achieved",
 IF(Table1[[#This Row],[% Achievement]]&gt;=50%, "Almost Achieve",
 IF(Table1[[#This Row],[% Achievement]]&gt;=0, "Needs Improvement",
 "Bad")))</f>
        <v>Almost Achieve</v>
      </c>
      <c r="P1018" s="7">
        <f>Table1[[#This Row],[Net Sales Actual]] - Table1[[#This Row],[Net Sales Target]]</f>
        <v>-10711639</v>
      </c>
      <c r="Q1018" s="7" t="str">
        <f>IF(Table1[[#This Row],[Profit]] &gt; 0, "Profit", "Loss")</f>
        <v>Loss</v>
      </c>
      <c r="R1018" s="9">
        <f>Table1[[#This Row],[Salary Cost]]/Table1[[#This Row],[Net Sales Actual]]</f>
        <v>0.11075981672479682</v>
      </c>
      <c r="S1018" s="9" t="str">
        <f>IF(Table1[[#This Row],[Salary Ratio]] &lt; 0.15, "Efficient",
 IF(Table1[[#This Row],[Salary Ratio]] &lt;= 0.25, "Needs Attention",
 "Too High"))</f>
        <v>Efficient</v>
      </c>
      <c r="T1018" s="9">
        <f>Table1[[#This Row],[Profit (EBIT)]]/Table1[[#This Row],[Net Sales Actual]]</f>
        <v>-2.0424823787059378E-2</v>
      </c>
      <c r="U1018" s="7" t="str">
        <f>IF(Table1[[#This Row],[Profit Ratio]] &gt; 0.15, "Healthy",
 IF(Table1[[#This Row],[Profit Ratio]] &gt;= 0.05, "Moderate",
 "Low"))</f>
        <v>Low</v>
      </c>
      <c r="V1018" s="7">
        <f ca="1">DATEDIF(Table1[[#This Row],[Store Open Date]], TODAY(), "d")</f>
        <v>609</v>
      </c>
      <c r="W1018" s="7">
        <f ca="1">INT(Table1[[#This Row],[Store Age (Days)]] / 30)</f>
        <v>20</v>
      </c>
      <c r="X1018" s="7" t="str">
        <f ca="1">IF(Table1[[#This Row],[Store Age (Months)]] &lt; 12, "&lt;12",
 IF(Table1[[#This Row],[Store Age (Months)]] &lt; 24, "12–24",
 "&gt;24"))</f>
        <v>12–24</v>
      </c>
    </row>
    <row r="1019" spans="1:24" x14ac:dyDescent="0.2">
      <c r="A1019" s="4">
        <v>3</v>
      </c>
      <c r="B1019" s="4" t="str">
        <f t="shared" si="15"/>
        <v>March</v>
      </c>
      <c r="C1019" s="1" t="s">
        <v>144</v>
      </c>
      <c r="D1019" s="1" t="s">
        <v>1064</v>
      </c>
      <c r="E1019" s="1" t="s">
        <v>585</v>
      </c>
      <c r="F1019" s="1" t="s">
        <v>900</v>
      </c>
      <c r="G1019" s="1" t="s">
        <v>923</v>
      </c>
      <c r="H1019" s="6">
        <v>45297</v>
      </c>
      <c r="I1019" s="7">
        <v>155057786</v>
      </c>
      <c r="J1019" s="7">
        <v>123812359</v>
      </c>
      <c r="K1019" s="7">
        <v>13616671</v>
      </c>
      <c r="L1019" s="7">
        <v>8612704</v>
      </c>
      <c r="M1019" s="7">
        <f>Table1[[#This Row],[Profit (EBIT)]] * (1 - 11%)</f>
        <v>7665306.5600000005</v>
      </c>
      <c r="N1019" s="9">
        <f>Table1[[#This Row],[Net Sales Actual]]/Table1[[#This Row],[Net Sales Target]]*100%</f>
        <v>0.79849172488506959</v>
      </c>
      <c r="O1019" s="9" t="str">
        <f>IF(Table1[[#This Row],[% Achievement]]&gt;=100%, "Achieved",
 IF(Table1[[#This Row],[% Achievement]]&gt;=50%, "Almost Achieve",
 IF(Table1[[#This Row],[% Achievement]]&gt;=0, "Needs Improvement",
 "Bad")))</f>
        <v>Almost Achieve</v>
      </c>
      <c r="P1019" s="7">
        <f>Table1[[#This Row],[Net Sales Actual]] - Table1[[#This Row],[Net Sales Target]]</f>
        <v>-31245427</v>
      </c>
      <c r="Q1019" s="7" t="str">
        <f>IF(Table1[[#This Row],[Profit]] &gt; 0, "Profit", "Loss")</f>
        <v>Profit</v>
      </c>
      <c r="R1019" s="9">
        <f>Table1[[#This Row],[Salary Cost]]/Table1[[#This Row],[Net Sales Actual]]</f>
        <v>0.10997828577032442</v>
      </c>
      <c r="S1019" s="9" t="str">
        <f>IF(Table1[[#This Row],[Salary Ratio]] &lt; 0.15, "Efficient",
 IF(Table1[[#This Row],[Salary Ratio]] &lt;= 0.25, "Needs Attention",
 "Too High"))</f>
        <v>Efficient</v>
      </c>
      <c r="T1019" s="9">
        <f>Table1[[#This Row],[Profit (EBIT)]]/Table1[[#This Row],[Net Sales Actual]]</f>
        <v>6.9562554736559049E-2</v>
      </c>
      <c r="U1019" s="7" t="str">
        <f>IF(Table1[[#This Row],[Profit Ratio]] &gt; 0.15, "Healthy",
 IF(Table1[[#This Row],[Profit Ratio]] &gt;= 0.05, "Moderate",
 "Low"))</f>
        <v>Moderate</v>
      </c>
      <c r="V1019" s="7">
        <f ca="1">DATEDIF(Table1[[#This Row],[Store Open Date]], TODAY(), "d")</f>
        <v>635</v>
      </c>
      <c r="W1019" s="7">
        <f ca="1">INT(Table1[[#This Row],[Store Age (Days)]] / 30)</f>
        <v>21</v>
      </c>
      <c r="X1019" s="7" t="str">
        <f ca="1">IF(Table1[[#This Row],[Store Age (Months)]] &lt; 12, "&lt;12",
 IF(Table1[[#This Row],[Store Age (Months)]] &lt; 24, "12–24",
 "&gt;24"))</f>
        <v>12–24</v>
      </c>
    </row>
    <row r="1020" spans="1:24" x14ac:dyDescent="0.2">
      <c r="A1020" s="4">
        <v>3</v>
      </c>
      <c r="B1020" s="4" t="str">
        <f t="shared" si="15"/>
        <v>March</v>
      </c>
      <c r="C1020" s="1" t="s">
        <v>145</v>
      </c>
      <c r="D1020" s="1" t="s">
        <v>1065</v>
      </c>
      <c r="E1020" s="1" t="s">
        <v>586</v>
      </c>
      <c r="F1020" s="1" t="s">
        <v>900</v>
      </c>
      <c r="G1020" s="1" t="s">
        <v>923</v>
      </c>
      <c r="H1020" s="6">
        <v>45408</v>
      </c>
      <c r="I1020" s="7">
        <v>120075855</v>
      </c>
      <c r="J1020" s="7">
        <v>115612323</v>
      </c>
      <c r="K1020" s="7">
        <v>14742009</v>
      </c>
      <c r="L1020" s="7">
        <v>12055988</v>
      </c>
      <c r="M1020" s="7">
        <f>Table1[[#This Row],[Profit (EBIT)]] * (1 - 11%)</f>
        <v>10729829.32</v>
      </c>
      <c r="N1020" s="9">
        <f>Table1[[#This Row],[Net Sales Actual]]/Table1[[#This Row],[Net Sales Target]]*100%</f>
        <v>0.96282739773120918</v>
      </c>
      <c r="O1020" s="9" t="str">
        <f>IF(Table1[[#This Row],[% Achievement]]&gt;=100%, "Achieved",
 IF(Table1[[#This Row],[% Achievement]]&gt;=50%, "Almost Achieve",
 IF(Table1[[#This Row],[% Achievement]]&gt;=0, "Needs Improvement",
 "Bad")))</f>
        <v>Almost Achieve</v>
      </c>
      <c r="P1020" s="7">
        <f>Table1[[#This Row],[Net Sales Actual]] - Table1[[#This Row],[Net Sales Target]]</f>
        <v>-4463532</v>
      </c>
      <c r="Q1020" s="7" t="str">
        <f>IF(Table1[[#This Row],[Profit]] &gt; 0, "Profit", "Loss")</f>
        <v>Profit</v>
      </c>
      <c r="R1020" s="9">
        <f>Table1[[#This Row],[Salary Cost]]/Table1[[#This Row],[Net Sales Actual]]</f>
        <v>0.12751243654190739</v>
      </c>
      <c r="S1020" s="9" t="str">
        <f>IF(Table1[[#This Row],[Salary Ratio]] &lt; 0.15, "Efficient",
 IF(Table1[[#This Row],[Salary Ratio]] &lt;= 0.25, "Needs Attention",
 "Too High"))</f>
        <v>Efficient</v>
      </c>
      <c r="T1020" s="9">
        <f>Table1[[#This Row],[Profit (EBIT)]]/Table1[[#This Row],[Net Sales Actual]]</f>
        <v>0.10427943740910733</v>
      </c>
      <c r="U1020" s="7" t="str">
        <f>IF(Table1[[#This Row],[Profit Ratio]] &gt; 0.15, "Healthy",
 IF(Table1[[#This Row],[Profit Ratio]] &gt;= 0.05, "Moderate",
 "Low"))</f>
        <v>Moderate</v>
      </c>
      <c r="V1020" s="7">
        <f ca="1">DATEDIF(Table1[[#This Row],[Store Open Date]], TODAY(), "d")</f>
        <v>524</v>
      </c>
      <c r="W1020" s="7">
        <f ca="1">INT(Table1[[#This Row],[Store Age (Days)]] / 30)</f>
        <v>17</v>
      </c>
      <c r="X1020" s="7" t="str">
        <f ca="1">IF(Table1[[#This Row],[Store Age (Months)]] &lt; 12, "&lt;12",
 IF(Table1[[#This Row],[Store Age (Months)]] &lt; 24, "12–24",
 "&gt;24"))</f>
        <v>12–24</v>
      </c>
    </row>
    <row r="1021" spans="1:24" x14ac:dyDescent="0.2">
      <c r="A1021" s="4">
        <v>3</v>
      </c>
      <c r="B1021" s="4" t="str">
        <f t="shared" si="15"/>
        <v>March</v>
      </c>
      <c r="C1021" s="1" t="s">
        <v>146</v>
      </c>
      <c r="D1021" s="1" t="s">
        <v>1066</v>
      </c>
      <c r="E1021" s="1" t="s">
        <v>587</v>
      </c>
      <c r="F1021" s="1" t="s">
        <v>898</v>
      </c>
      <c r="G1021" s="1" t="s">
        <v>923</v>
      </c>
      <c r="H1021" s="6">
        <v>45165</v>
      </c>
      <c r="I1021" s="7">
        <v>182565140</v>
      </c>
      <c r="J1021" s="7">
        <v>222435142</v>
      </c>
      <c r="K1021" s="7">
        <v>34336011</v>
      </c>
      <c r="L1021" s="7">
        <v>29791063</v>
      </c>
      <c r="M1021" s="7">
        <f>Table1[[#This Row],[Profit (EBIT)]] * (1 - 11%)</f>
        <v>26514046.07</v>
      </c>
      <c r="N1021" s="9">
        <f>Table1[[#This Row],[Net Sales Actual]]/Table1[[#This Row],[Net Sales Target]]*100%</f>
        <v>1.2183878148917149</v>
      </c>
      <c r="O1021" s="9" t="str">
        <f>IF(Table1[[#This Row],[% Achievement]]&gt;=100%, "Achieved",
 IF(Table1[[#This Row],[% Achievement]]&gt;=50%, "Almost Achieve",
 IF(Table1[[#This Row],[% Achievement]]&gt;=0, "Needs Improvement",
 "Bad")))</f>
        <v>Achieved</v>
      </c>
      <c r="P1021" s="7">
        <f>Table1[[#This Row],[Net Sales Actual]] - Table1[[#This Row],[Net Sales Target]]</f>
        <v>39870002</v>
      </c>
      <c r="Q1021" s="7" t="str">
        <f>IF(Table1[[#This Row],[Profit]] &gt; 0, "Profit", "Loss")</f>
        <v>Profit</v>
      </c>
      <c r="R1021" s="9">
        <f>Table1[[#This Row],[Salary Cost]]/Table1[[#This Row],[Net Sales Actual]]</f>
        <v>0.15436414719037517</v>
      </c>
      <c r="S1021" s="9" t="str">
        <f>IF(Table1[[#This Row],[Salary Ratio]] &lt; 0.15, "Efficient",
 IF(Table1[[#This Row],[Salary Ratio]] &lt;= 0.25, "Needs Attention",
 "Too High"))</f>
        <v>Needs Attention</v>
      </c>
      <c r="T1021" s="9">
        <f>Table1[[#This Row],[Profit (EBIT)]]/Table1[[#This Row],[Net Sales Actual]]</f>
        <v>0.13393145854623997</v>
      </c>
      <c r="U1021" s="7" t="str">
        <f>IF(Table1[[#This Row],[Profit Ratio]] &gt; 0.15, "Healthy",
 IF(Table1[[#This Row],[Profit Ratio]] &gt;= 0.05, "Moderate",
 "Low"))</f>
        <v>Moderate</v>
      </c>
      <c r="V1021" s="7">
        <f ca="1">DATEDIF(Table1[[#This Row],[Store Open Date]], TODAY(), "d")</f>
        <v>767</v>
      </c>
      <c r="W1021" s="7">
        <f ca="1">INT(Table1[[#This Row],[Store Age (Days)]] / 30)</f>
        <v>25</v>
      </c>
      <c r="X1021" s="7" t="str">
        <f ca="1">IF(Table1[[#This Row],[Store Age (Months)]] &lt; 12, "&lt;12",
 IF(Table1[[#This Row],[Store Age (Months)]] &lt; 24, "12–24",
 "&gt;24"))</f>
        <v>&gt;24</v>
      </c>
    </row>
    <row r="1022" spans="1:24" x14ac:dyDescent="0.2">
      <c r="A1022" s="4">
        <v>3</v>
      </c>
      <c r="B1022" s="4" t="str">
        <f t="shared" si="15"/>
        <v>March</v>
      </c>
      <c r="C1022" s="1" t="s">
        <v>147</v>
      </c>
      <c r="D1022" s="1" t="s">
        <v>1067</v>
      </c>
      <c r="E1022" s="1" t="s">
        <v>588</v>
      </c>
      <c r="F1022" s="1" t="s">
        <v>900</v>
      </c>
      <c r="G1022" s="1" t="s">
        <v>923</v>
      </c>
      <c r="H1022" s="6">
        <v>45197</v>
      </c>
      <c r="I1022" s="7">
        <v>83281815</v>
      </c>
      <c r="J1022" s="7">
        <v>70403165</v>
      </c>
      <c r="K1022" s="7">
        <v>7846561</v>
      </c>
      <c r="L1022" s="7">
        <v>756301</v>
      </c>
      <c r="M1022" s="7">
        <f>Table1[[#This Row],[Profit (EBIT)]] * (1 - 11%)</f>
        <v>673107.89</v>
      </c>
      <c r="N1022" s="9">
        <f>Table1[[#This Row],[Net Sales Actual]]/Table1[[#This Row],[Net Sales Target]]*100%</f>
        <v>0.84536059882940828</v>
      </c>
      <c r="O1022" s="9" t="str">
        <f>IF(Table1[[#This Row],[% Achievement]]&gt;=100%, "Achieved",
 IF(Table1[[#This Row],[% Achievement]]&gt;=50%, "Almost Achieve",
 IF(Table1[[#This Row],[% Achievement]]&gt;=0, "Needs Improvement",
 "Bad")))</f>
        <v>Almost Achieve</v>
      </c>
      <c r="P1022" s="7">
        <f>Table1[[#This Row],[Net Sales Actual]] - Table1[[#This Row],[Net Sales Target]]</f>
        <v>-12878650</v>
      </c>
      <c r="Q1022" s="7" t="str">
        <f>IF(Table1[[#This Row],[Profit]] &gt; 0, "Profit", "Loss")</f>
        <v>Profit</v>
      </c>
      <c r="R1022" s="9">
        <f>Table1[[#This Row],[Salary Cost]]/Table1[[#This Row],[Net Sales Actual]]</f>
        <v>0.11145182180374988</v>
      </c>
      <c r="S1022" s="9" t="str">
        <f>IF(Table1[[#This Row],[Salary Ratio]] &lt; 0.15, "Efficient",
 IF(Table1[[#This Row],[Salary Ratio]] &lt;= 0.25, "Needs Attention",
 "Too High"))</f>
        <v>Efficient</v>
      </c>
      <c r="T1022" s="9">
        <f>Table1[[#This Row],[Profit (EBIT)]]/Table1[[#This Row],[Net Sales Actual]]</f>
        <v>1.0742428980288031E-2</v>
      </c>
      <c r="U1022" s="7" t="str">
        <f>IF(Table1[[#This Row],[Profit Ratio]] &gt; 0.15, "Healthy",
 IF(Table1[[#This Row],[Profit Ratio]] &gt;= 0.05, "Moderate",
 "Low"))</f>
        <v>Low</v>
      </c>
      <c r="V1022" s="7">
        <f ca="1">DATEDIF(Table1[[#This Row],[Store Open Date]], TODAY(), "d")</f>
        <v>735</v>
      </c>
      <c r="W1022" s="7">
        <f ca="1">INT(Table1[[#This Row],[Store Age (Days)]] / 30)</f>
        <v>24</v>
      </c>
      <c r="X1022" s="7" t="str">
        <f ca="1">IF(Table1[[#This Row],[Store Age (Months)]] &lt; 12, "&lt;12",
 IF(Table1[[#This Row],[Store Age (Months)]] &lt; 24, "12–24",
 "&gt;24"))</f>
        <v>&gt;24</v>
      </c>
    </row>
    <row r="1023" spans="1:24" x14ac:dyDescent="0.2">
      <c r="A1023" s="4">
        <v>3</v>
      </c>
      <c r="B1023" s="4" t="str">
        <f t="shared" si="15"/>
        <v>March</v>
      </c>
      <c r="C1023" s="1" t="s">
        <v>148</v>
      </c>
      <c r="D1023" s="1" t="s">
        <v>1068</v>
      </c>
      <c r="E1023" s="1" t="s">
        <v>589</v>
      </c>
      <c r="F1023" s="1" t="s">
        <v>898</v>
      </c>
      <c r="G1023" s="1" t="s">
        <v>923</v>
      </c>
      <c r="H1023" s="6">
        <v>45448</v>
      </c>
      <c r="I1023" s="7">
        <v>223497174</v>
      </c>
      <c r="J1023" s="7">
        <v>230062847</v>
      </c>
      <c r="K1023" s="7">
        <v>24254724</v>
      </c>
      <c r="L1023" s="7">
        <v>-4872375</v>
      </c>
      <c r="M1023" s="7">
        <f>Table1[[#This Row],[Profit (EBIT)]] * (1 - 11%)</f>
        <v>-4336413.75</v>
      </c>
      <c r="N1023" s="9">
        <f>Table1[[#This Row],[Net Sales Actual]]/Table1[[#This Row],[Net Sales Target]]*100%</f>
        <v>1.0293769844266576</v>
      </c>
      <c r="O1023" s="9" t="str">
        <f>IF(Table1[[#This Row],[% Achievement]]&gt;=100%, "Achieved",
 IF(Table1[[#This Row],[% Achievement]]&gt;=50%, "Almost Achieve",
 IF(Table1[[#This Row],[% Achievement]]&gt;=0, "Needs Improvement",
 "Bad")))</f>
        <v>Achieved</v>
      </c>
      <c r="P1023" s="7">
        <f>Table1[[#This Row],[Net Sales Actual]] - Table1[[#This Row],[Net Sales Target]]</f>
        <v>6565673</v>
      </c>
      <c r="Q1023" s="7" t="str">
        <f>IF(Table1[[#This Row],[Profit]] &gt; 0, "Profit", "Loss")</f>
        <v>Loss</v>
      </c>
      <c r="R1023" s="9">
        <f>Table1[[#This Row],[Salary Cost]]/Table1[[#This Row],[Net Sales Actual]]</f>
        <v>0.10542651417332065</v>
      </c>
      <c r="S1023" s="9" t="str">
        <f>IF(Table1[[#This Row],[Salary Ratio]] &lt; 0.15, "Efficient",
 IF(Table1[[#This Row],[Salary Ratio]] &lt;= 0.25, "Needs Attention",
 "Too High"))</f>
        <v>Efficient</v>
      </c>
      <c r="T1023" s="9">
        <f>Table1[[#This Row],[Profit (EBIT)]]/Table1[[#This Row],[Net Sales Actual]]</f>
        <v>-2.1178452164420967E-2</v>
      </c>
      <c r="U1023" s="7" t="str">
        <f>IF(Table1[[#This Row],[Profit Ratio]] &gt; 0.15, "Healthy",
 IF(Table1[[#This Row],[Profit Ratio]] &gt;= 0.05, "Moderate",
 "Low"))</f>
        <v>Low</v>
      </c>
      <c r="V1023" s="7">
        <f ca="1">DATEDIF(Table1[[#This Row],[Store Open Date]], TODAY(), "d")</f>
        <v>484</v>
      </c>
      <c r="W1023" s="7">
        <f ca="1">INT(Table1[[#This Row],[Store Age (Days)]] / 30)</f>
        <v>16</v>
      </c>
      <c r="X1023" s="7" t="str">
        <f ca="1">IF(Table1[[#This Row],[Store Age (Months)]] &lt; 12, "&lt;12",
 IF(Table1[[#This Row],[Store Age (Months)]] &lt; 24, "12–24",
 "&gt;24"))</f>
        <v>12–24</v>
      </c>
    </row>
    <row r="1024" spans="1:24" x14ac:dyDescent="0.2">
      <c r="A1024" s="4">
        <v>3</v>
      </c>
      <c r="B1024" s="4" t="str">
        <f t="shared" si="15"/>
        <v>March</v>
      </c>
      <c r="C1024" s="1" t="s">
        <v>149</v>
      </c>
      <c r="D1024" s="1" t="s">
        <v>1069</v>
      </c>
      <c r="E1024" s="1" t="s">
        <v>590</v>
      </c>
      <c r="F1024" s="1" t="s">
        <v>897</v>
      </c>
      <c r="G1024" s="1" t="s">
        <v>923</v>
      </c>
      <c r="H1024" s="6">
        <v>45260</v>
      </c>
      <c r="I1024" s="7">
        <v>109931440</v>
      </c>
      <c r="J1024" s="7">
        <v>71789650</v>
      </c>
      <c r="K1024" s="7">
        <v>12723589</v>
      </c>
      <c r="L1024" s="7">
        <v>-6321109</v>
      </c>
      <c r="M1024" s="7">
        <f>Table1[[#This Row],[Profit (EBIT)]] * (1 - 11%)</f>
        <v>-5625787.0099999998</v>
      </c>
      <c r="N1024" s="9">
        <f>Table1[[#This Row],[Net Sales Actual]]/Table1[[#This Row],[Net Sales Target]]*100%</f>
        <v>0.65304020396712714</v>
      </c>
      <c r="O1024" s="9" t="str">
        <f>IF(Table1[[#This Row],[% Achievement]]&gt;=100%, "Achieved",
 IF(Table1[[#This Row],[% Achievement]]&gt;=50%, "Almost Achieve",
 IF(Table1[[#This Row],[% Achievement]]&gt;=0, "Needs Improvement",
 "Bad")))</f>
        <v>Almost Achieve</v>
      </c>
      <c r="P1024" s="7">
        <f>Table1[[#This Row],[Net Sales Actual]] - Table1[[#This Row],[Net Sales Target]]</f>
        <v>-38141790</v>
      </c>
      <c r="Q1024" s="7" t="str">
        <f>IF(Table1[[#This Row],[Profit]] &gt; 0, "Profit", "Loss")</f>
        <v>Loss</v>
      </c>
      <c r="R1024" s="9">
        <f>Table1[[#This Row],[Salary Cost]]/Table1[[#This Row],[Net Sales Actual]]</f>
        <v>0.17723430884535585</v>
      </c>
      <c r="S1024" s="9" t="str">
        <f>IF(Table1[[#This Row],[Salary Ratio]] &lt; 0.15, "Efficient",
 IF(Table1[[#This Row],[Salary Ratio]] &lt;= 0.25, "Needs Attention",
 "Too High"))</f>
        <v>Needs Attention</v>
      </c>
      <c r="T1024" s="9">
        <f>Table1[[#This Row],[Profit (EBIT)]]/Table1[[#This Row],[Net Sales Actual]]</f>
        <v>-8.8050422310179816E-2</v>
      </c>
      <c r="U1024" s="7" t="str">
        <f>IF(Table1[[#This Row],[Profit Ratio]] &gt; 0.15, "Healthy",
 IF(Table1[[#This Row],[Profit Ratio]] &gt;= 0.05, "Moderate",
 "Low"))</f>
        <v>Low</v>
      </c>
      <c r="V1024" s="7">
        <f ca="1">DATEDIF(Table1[[#This Row],[Store Open Date]], TODAY(), "d")</f>
        <v>672</v>
      </c>
      <c r="W1024" s="7">
        <f ca="1">INT(Table1[[#This Row],[Store Age (Days)]] / 30)</f>
        <v>22</v>
      </c>
      <c r="X1024" s="7" t="str">
        <f ca="1">IF(Table1[[#This Row],[Store Age (Months)]] &lt; 12, "&lt;12",
 IF(Table1[[#This Row],[Store Age (Months)]] &lt; 24, "12–24",
 "&gt;24"))</f>
        <v>12–24</v>
      </c>
    </row>
    <row r="1025" spans="1:24" x14ac:dyDescent="0.2">
      <c r="A1025" s="4">
        <v>3</v>
      </c>
      <c r="B1025" s="4" t="str">
        <f t="shared" si="15"/>
        <v>March</v>
      </c>
      <c r="C1025" s="1" t="s">
        <v>150</v>
      </c>
      <c r="D1025" s="1" t="s">
        <v>1070</v>
      </c>
      <c r="E1025" s="1" t="s">
        <v>591</v>
      </c>
      <c r="F1025" s="1" t="s">
        <v>897</v>
      </c>
      <c r="G1025" s="1" t="s">
        <v>923</v>
      </c>
      <c r="H1025" s="6">
        <v>45133</v>
      </c>
      <c r="I1025" s="7">
        <v>112752777</v>
      </c>
      <c r="J1025" s="7">
        <v>93106769</v>
      </c>
      <c r="K1025" s="7">
        <v>15803887</v>
      </c>
      <c r="L1025" s="7">
        <v>2724590</v>
      </c>
      <c r="M1025" s="7">
        <f>Table1[[#This Row],[Profit (EBIT)]] * (1 - 11%)</f>
        <v>2424885.1</v>
      </c>
      <c r="N1025" s="9">
        <f>Table1[[#This Row],[Net Sales Actual]]/Table1[[#This Row],[Net Sales Target]]*100%</f>
        <v>0.82576031808068018</v>
      </c>
      <c r="O1025" s="9" t="str">
        <f>IF(Table1[[#This Row],[% Achievement]]&gt;=100%, "Achieved",
 IF(Table1[[#This Row],[% Achievement]]&gt;=50%, "Almost Achieve",
 IF(Table1[[#This Row],[% Achievement]]&gt;=0, "Needs Improvement",
 "Bad")))</f>
        <v>Almost Achieve</v>
      </c>
      <c r="P1025" s="7">
        <f>Table1[[#This Row],[Net Sales Actual]] - Table1[[#This Row],[Net Sales Target]]</f>
        <v>-19646008</v>
      </c>
      <c r="Q1025" s="7" t="str">
        <f>IF(Table1[[#This Row],[Profit]] &gt; 0, "Profit", "Loss")</f>
        <v>Profit</v>
      </c>
      <c r="R1025" s="9">
        <f>Table1[[#This Row],[Salary Cost]]/Table1[[#This Row],[Net Sales Actual]]</f>
        <v>0.16973939886153713</v>
      </c>
      <c r="S1025" s="9" t="str">
        <f>IF(Table1[[#This Row],[Salary Ratio]] &lt; 0.15, "Efficient",
 IF(Table1[[#This Row],[Salary Ratio]] &lt;= 0.25, "Needs Attention",
 "Too High"))</f>
        <v>Needs Attention</v>
      </c>
      <c r="T1025" s="9">
        <f>Table1[[#This Row],[Profit (EBIT)]]/Table1[[#This Row],[Net Sales Actual]]</f>
        <v>2.9263071087774508E-2</v>
      </c>
      <c r="U1025" s="7" t="str">
        <f>IF(Table1[[#This Row],[Profit Ratio]] &gt; 0.15, "Healthy",
 IF(Table1[[#This Row],[Profit Ratio]] &gt;= 0.05, "Moderate",
 "Low"))</f>
        <v>Low</v>
      </c>
      <c r="V1025" s="7">
        <f ca="1">DATEDIF(Table1[[#This Row],[Store Open Date]], TODAY(), "d")</f>
        <v>799</v>
      </c>
      <c r="W1025" s="7">
        <f ca="1">INT(Table1[[#This Row],[Store Age (Days)]] / 30)</f>
        <v>26</v>
      </c>
      <c r="X1025" s="7" t="str">
        <f ca="1">IF(Table1[[#This Row],[Store Age (Months)]] &lt; 12, "&lt;12",
 IF(Table1[[#This Row],[Store Age (Months)]] &lt; 24, "12–24",
 "&gt;24"))</f>
        <v>&gt;24</v>
      </c>
    </row>
    <row r="1026" spans="1:24" x14ac:dyDescent="0.2">
      <c r="A1026" s="4">
        <v>3</v>
      </c>
      <c r="B1026" s="4" t="str">
        <f t="shared" si="15"/>
        <v>March</v>
      </c>
      <c r="C1026" s="1" t="s">
        <v>151</v>
      </c>
      <c r="D1026" s="1" t="s">
        <v>1071</v>
      </c>
      <c r="E1026" s="1" t="s">
        <v>592</v>
      </c>
      <c r="F1026" s="1" t="s">
        <v>897</v>
      </c>
      <c r="G1026" s="1" t="s">
        <v>923</v>
      </c>
      <c r="H1026" s="6">
        <v>45160</v>
      </c>
      <c r="I1026" s="7">
        <v>97857801</v>
      </c>
      <c r="J1026" s="7">
        <v>94753056</v>
      </c>
      <c r="K1026" s="7">
        <v>8559098</v>
      </c>
      <c r="L1026" s="7">
        <v>-2342014</v>
      </c>
      <c r="M1026" s="7">
        <f>Table1[[#This Row],[Profit (EBIT)]] * (1 - 11%)</f>
        <v>-2084392.46</v>
      </c>
      <c r="N1026" s="9">
        <f>Table1[[#This Row],[Net Sales Actual]]/Table1[[#This Row],[Net Sales Target]]*100%</f>
        <v>0.96827289221428547</v>
      </c>
      <c r="O1026" s="9" t="str">
        <f>IF(Table1[[#This Row],[% Achievement]]&gt;=100%, "Achieved",
 IF(Table1[[#This Row],[% Achievement]]&gt;=50%, "Almost Achieve",
 IF(Table1[[#This Row],[% Achievement]]&gt;=0, "Needs Improvement",
 "Bad")))</f>
        <v>Almost Achieve</v>
      </c>
      <c r="P1026" s="7">
        <f>Table1[[#This Row],[Net Sales Actual]] - Table1[[#This Row],[Net Sales Target]]</f>
        <v>-3104745</v>
      </c>
      <c r="Q1026" s="7" t="str">
        <f>IF(Table1[[#This Row],[Profit]] &gt; 0, "Profit", "Loss")</f>
        <v>Loss</v>
      </c>
      <c r="R1026" s="9">
        <f>Table1[[#This Row],[Salary Cost]]/Table1[[#This Row],[Net Sales Actual]]</f>
        <v>9.0330574667691982E-2</v>
      </c>
      <c r="S1026" s="9" t="str">
        <f>IF(Table1[[#This Row],[Salary Ratio]] &lt; 0.15, "Efficient",
 IF(Table1[[#This Row],[Salary Ratio]] &lt;= 0.25, "Needs Attention",
 "Too High"))</f>
        <v>Efficient</v>
      </c>
      <c r="T1026" s="9">
        <f>Table1[[#This Row],[Profit (EBIT)]]/Table1[[#This Row],[Net Sales Actual]]</f>
        <v>-2.4717028651825224E-2</v>
      </c>
      <c r="U1026" s="7" t="str">
        <f>IF(Table1[[#This Row],[Profit Ratio]] &gt; 0.15, "Healthy",
 IF(Table1[[#This Row],[Profit Ratio]] &gt;= 0.05, "Moderate",
 "Low"))</f>
        <v>Low</v>
      </c>
      <c r="V1026" s="7">
        <f ca="1">DATEDIF(Table1[[#This Row],[Store Open Date]], TODAY(), "d")</f>
        <v>772</v>
      </c>
      <c r="W1026" s="7">
        <f ca="1">INT(Table1[[#This Row],[Store Age (Days)]] / 30)</f>
        <v>25</v>
      </c>
      <c r="X1026" s="7" t="str">
        <f ca="1">IF(Table1[[#This Row],[Store Age (Months)]] &lt; 12, "&lt;12",
 IF(Table1[[#This Row],[Store Age (Months)]] &lt; 24, "12–24",
 "&gt;24"))</f>
        <v>&gt;24</v>
      </c>
    </row>
    <row r="1027" spans="1:24" x14ac:dyDescent="0.2">
      <c r="A1027" s="4">
        <v>3</v>
      </c>
      <c r="B1027" s="4" t="str">
        <f t="shared" ref="B1027:B1090" si="16">TEXT(DATE(2024, A1027, 1), "mmmm")</f>
        <v>March</v>
      </c>
      <c r="C1027" s="1" t="s">
        <v>152</v>
      </c>
      <c r="D1027" s="1" t="s">
        <v>1072</v>
      </c>
      <c r="E1027" s="1" t="s">
        <v>593</v>
      </c>
      <c r="F1027" s="1" t="s">
        <v>897</v>
      </c>
      <c r="G1027" s="1" t="s">
        <v>923</v>
      </c>
      <c r="H1027" s="6">
        <v>45256</v>
      </c>
      <c r="I1027" s="7">
        <v>141129760</v>
      </c>
      <c r="J1027" s="7">
        <v>127661818</v>
      </c>
      <c r="K1027" s="7">
        <v>22689865</v>
      </c>
      <c r="L1027" s="7">
        <v>18256251</v>
      </c>
      <c r="M1027" s="7">
        <f>Table1[[#This Row],[Profit (EBIT)]] * (1 - 11%)</f>
        <v>16248063.390000001</v>
      </c>
      <c r="N1027" s="9">
        <f>Table1[[#This Row],[Net Sales Actual]]/Table1[[#This Row],[Net Sales Target]]*100%</f>
        <v>0.90457050306044595</v>
      </c>
      <c r="O1027" s="9" t="str">
        <f>IF(Table1[[#This Row],[% Achievement]]&gt;=100%, "Achieved",
 IF(Table1[[#This Row],[% Achievement]]&gt;=50%, "Almost Achieve",
 IF(Table1[[#This Row],[% Achievement]]&gt;=0, "Needs Improvement",
 "Bad")))</f>
        <v>Almost Achieve</v>
      </c>
      <c r="P1027" s="7">
        <f>Table1[[#This Row],[Net Sales Actual]] - Table1[[#This Row],[Net Sales Target]]</f>
        <v>-13467942</v>
      </c>
      <c r="Q1027" s="7" t="str">
        <f>IF(Table1[[#This Row],[Profit]] &gt; 0, "Profit", "Loss")</f>
        <v>Profit</v>
      </c>
      <c r="R1027" s="9">
        <f>Table1[[#This Row],[Salary Cost]]/Table1[[#This Row],[Net Sales Actual]]</f>
        <v>0.17773415227409656</v>
      </c>
      <c r="S1027" s="9" t="str">
        <f>IF(Table1[[#This Row],[Salary Ratio]] &lt; 0.15, "Efficient",
 IF(Table1[[#This Row],[Salary Ratio]] &lt;= 0.25, "Needs Attention",
 "Too High"))</f>
        <v>Needs Attention</v>
      </c>
      <c r="T1027" s="9">
        <f>Table1[[#This Row],[Profit (EBIT)]]/Table1[[#This Row],[Net Sales Actual]]</f>
        <v>0.14300478628621754</v>
      </c>
      <c r="U1027" s="7" t="str">
        <f>IF(Table1[[#This Row],[Profit Ratio]] &gt; 0.15, "Healthy",
 IF(Table1[[#This Row],[Profit Ratio]] &gt;= 0.05, "Moderate",
 "Low"))</f>
        <v>Moderate</v>
      </c>
      <c r="V1027" s="7">
        <f ca="1">DATEDIF(Table1[[#This Row],[Store Open Date]], TODAY(), "d")</f>
        <v>676</v>
      </c>
      <c r="W1027" s="7">
        <f ca="1">INT(Table1[[#This Row],[Store Age (Days)]] / 30)</f>
        <v>22</v>
      </c>
      <c r="X1027" s="7" t="str">
        <f ca="1">IF(Table1[[#This Row],[Store Age (Months)]] &lt; 12, "&lt;12",
 IF(Table1[[#This Row],[Store Age (Months)]] &lt; 24, "12–24",
 "&gt;24"))</f>
        <v>12–24</v>
      </c>
    </row>
    <row r="1028" spans="1:24" x14ac:dyDescent="0.2">
      <c r="A1028" s="4">
        <v>3</v>
      </c>
      <c r="B1028" s="4" t="str">
        <f t="shared" si="16"/>
        <v>March</v>
      </c>
      <c r="C1028" s="1" t="s">
        <v>153</v>
      </c>
      <c r="D1028" s="1" t="s">
        <v>1073</v>
      </c>
      <c r="E1028" s="1" t="s">
        <v>594</v>
      </c>
      <c r="F1028" s="1" t="s">
        <v>900</v>
      </c>
      <c r="G1028" s="1" t="s">
        <v>923</v>
      </c>
      <c r="H1028" s="6">
        <v>45236</v>
      </c>
      <c r="I1028" s="7">
        <v>161671511</v>
      </c>
      <c r="J1028" s="7">
        <v>166106422</v>
      </c>
      <c r="K1028" s="7">
        <v>23514567</v>
      </c>
      <c r="L1028" s="7">
        <v>-15054258</v>
      </c>
      <c r="M1028" s="7">
        <f>Table1[[#This Row],[Profit (EBIT)]] * (1 - 11%)</f>
        <v>-13398289.620000001</v>
      </c>
      <c r="N1028" s="9">
        <f>Table1[[#This Row],[Net Sales Actual]]/Table1[[#This Row],[Net Sales Target]]*100%</f>
        <v>1.0274316171882627</v>
      </c>
      <c r="O1028" s="9" t="str">
        <f>IF(Table1[[#This Row],[% Achievement]]&gt;=100%, "Achieved",
 IF(Table1[[#This Row],[% Achievement]]&gt;=50%, "Almost Achieve",
 IF(Table1[[#This Row],[% Achievement]]&gt;=0, "Needs Improvement",
 "Bad")))</f>
        <v>Achieved</v>
      </c>
      <c r="P1028" s="7">
        <f>Table1[[#This Row],[Net Sales Actual]] - Table1[[#This Row],[Net Sales Target]]</f>
        <v>4434911</v>
      </c>
      <c r="Q1028" s="7" t="str">
        <f>IF(Table1[[#This Row],[Profit]] &gt; 0, "Profit", "Loss")</f>
        <v>Loss</v>
      </c>
      <c r="R1028" s="9">
        <f>Table1[[#This Row],[Salary Cost]]/Table1[[#This Row],[Net Sales Actual]]</f>
        <v>0.14156326237645406</v>
      </c>
      <c r="S1028" s="9" t="str">
        <f>IF(Table1[[#This Row],[Salary Ratio]] &lt; 0.15, "Efficient",
 IF(Table1[[#This Row],[Salary Ratio]] &lt;= 0.25, "Needs Attention",
 "Too High"))</f>
        <v>Efficient</v>
      </c>
      <c r="T1028" s="9">
        <f>Table1[[#This Row],[Profit (EBIT)]]/Table1[[#This Row],[Net Sales Actual]]</f>
        <v>-9.0630198512132179E-2</v>
      </c>
      <c r="U1028" s="7" t="str">
        <f>IF(Table1[[#This Row],[Profit Ratio]] &gt; 0.15, "Healthy",
 IF(Table1[[#This Row],[Profit Ratio]] &gt;= 0.05, "Moderate",
 "Low"))</f>
        <v>Low</v>
      </c>
      <c r="V1028" s="7">
        <f ca="1">DATEDIF(Table1[[#This Row],[Store Open Date]], TODAY(), "d")</f>
        <v>696</v>
      </c>
      <c r="W1028" s="7">
        <f ca="1">INT(Table1[[#This Row],[Store Age (Days)]] / 30)</f>
        <v>23</v>
      </c>
      <c r="X1028" s="7" t="str">
        <f ca="1">IF(Table1[[#This Row],[Store Age (Months)]] &lt; 12, "&lt;12",
 IF(Table1[[#This Row],[Store Age (Months)]] &lt; 24, "12–24",
 "&gt;24"))</f>
        <v>12–24</v>
      </c>
    </row>
    <row r="1029" spans="1:24" x14ac:dyDescent="0.2">
      <c r="A1029" s="4">
        <v>3</v>
      </c>
      <c r="B1029" s="4" t="str">
        <f t="shared" si="16"/>
        <v>March</v>
      </c>
      <c r="C1029" s="1" t="s">
        <v>154</v>
      </c>
      <c r="D1029" s="1" t="s">
        <v>1074</v>
      </c>
      <c r="E1029" s="1" t="s">
        <v>595</v>
      </c>
      <c r="F1029" s="1" t="s">
        <v>900</v>
      </c>
      <c r="G1029" s="1" t="s">
        <v>923</v>
      </c>
      <c r="H1029" s="6">
        <v>44898</v>
      </c>
      <c r="I1029" s="7">
        <v>140383032</v>
      </c>
      <c r="J1029" s="7">
        <v>166024370</v>
      </c>
      <c r="K1029" s="7">
        <v>23926841</v>
      </c>
      <c r="L1029" s="7">
        <v>-15358668</v>
      </c>
      <c r="M1029" s="7">
        <f>Table1[[#This Row],[Profit (EBIT)]] * (1 - 11%)</f>
        <v>-13669214.52</v>
      </c>
      <c r="N1029" s="9">
        <f>Table1[[#This Row],[Net Sales Actual]]/Table1[[#This Row],[Net Sales Target]]*100%</f>
        <v>1.1826526869714569</v>
      </c>
      <c r="O1029" s="9" t="str">
        <f>IF(Table1[[#This Row],[% Achievement]]&gt;=100%, "Achieved",
 IF(Table1[[#This Row],[% Achievement]]&gt;=50%, "Almost Achieve",
 IF(Table1[[#This Row],[% Achievement]]&gt;=0, "Needs Improvement",
 "Bad")))</f>
        <v>Achieved</v>
      </c>
      <c r="P1029" s="7">
        <f>Table1[[#This Row],[Net Sales Actual]] - Table1[[#This Row],[Net Sales Target]]</f>
        <v>25641338</v>
      </c>
      <c r="Q1029" s="7" t="str">
        <f>IF(Table1[[#This Row],[Profit]] &gt; 0, "Profit", "Loss")</f>
        <v>Loss</v>
      </c>
      <c r="R1029" s="9">
        <f>Table1[[#This Row],[Salary Cost]]/Table1[[#This Row],[Net Sales Actual]]</f>
        <v>0.14411643905048396</v>
      </c>
      <c r="S1029" s="9" t="str">
        <f>IF(Table1[[#This Row],[Salary Ratio]] &lt; 0.15, "Efficient",
 IF(Table1[[#This Row],[Salary Ratio]] &lt;= 0.25, "Needs Attention",
 "Too High"))</f>
        <v>Efficient</v>
      </c>
      <c r="T1029" s="9">
        <f>Table1[[#This Row],[Profit (EBIT)]]/Table1[[#This Row],[Net Sales Actual]]</f>
        <v>-9.25085154667354E-2</v>
      </c>
      <c r="U1029" s="7" t="str">
        <f>IF(Table1[[#This Row],[Profit Ratio]] &gt; 0.15, "Healthy",
 IF(Table1[[#This Row],[Profit Ratio]] &gt;= 0.05, "Moderate",
 "Low"))</f>
        <v>Low</v>
      </c>
      <c r="V1029" s="7">
        <f ca="1">DATEDIF(Table1[[#This Row],[Store Open Date]], TODAY(), "d")</f>
        <v>1034</v>
      </c>
      <c r="W1029" s="7">
        <f ca="1">INT(Table1[[#This Row],[Store Age (Days)]] / 30)</f>
        <v>34</v>
      </c>
      <c r="X1029" s="7" t="str">
        <f ca="1">IF(Table1[[#This Row],[Store Age (Months)]] &lt; 12, "&lt;12",
 IF(Table1[[#This Row],[Store Age (Months)]] &lt; 24, "12–24",
 "&gt;24"))</f>
        <v>&gt;24</v>
      </c>
    </row>
    <row r="1030" spans="1:24" x14ac:dyDescent="0.2">
      <c r="A1030" s="4">
        <v>3</v>
      </c>
      <c r="B1030" s="4" t="str">
        <f t="shared" si="16"/>
        <v>March</v>
      </c>
      <c r="C1030" s="1" t="s">
        <v>155</v>
      </c>
      <c r="D1030" s="1" t="s">
        <v>1075</v>
      </c>
      <c r="E1030" s="1" t="s">
        <v>596</v>
      </c>
      <c r="F1030" s="1" t="s">
        <v>900</v>
      </c>
      <c r="G1030" s="1" t="s">
        <v>923</v>
      </c>
      <c r="H1030" s="6">
        <v>45017</v>
      </c>
      <c r="I1030" s="7">
        <v>107953920</v>
      </c>
      <c r="J1030" s="7">
        <v>108273982</v>
      </c>
      <c r="K1030" s="7">
        <v>11618472</v>
      </c>
      <c r="L1030" s="7">
        <v>-5972526</v>
      </c>
      <c r="M1030" s="7">
        <f>Table1[[#This Row],[Profit (EBIT)]] * (1 - 11%)</f>
        <v>-5315548.1399999997</v>
      </c>
      <c r="N1030" s="9">
        <f>Table1[[#This Row],[Net Sales Actual]]/Table1[[#This Row],[Net Sales Target]]*100%</f>
        <v>1.0029648020192319</v>
      </c>
      <c r="O1030" s="9" t="str">
        <f>IF(Table1[[#This Row],[% Achievement]]&gt;=100%, "Achieved",
 IF(Table1[[#This Row],[% Achievement]]&gt;=50%, "Almost Achieve",
 IF(Table1[[#This Row],[% Achievement]]&gt;=0, "Needs Improvement",
 "Bad")))</f>
        <v>Achieved</v>
      </c>
      <c r="P1030" s="7">
        <f>Table1[[#This Row],[Net Sales Actual]] - Table1[[#This Row],[Net Sales Target]]</f>
        <v>320062</v>
      </c>
      <c r="Q1030" s="7" t="str">
        <f>IF(Table1[[#This Row],[Profit]] &gt; 0, "Profit", "Loss")</f>
        <v>Loss</v>
      </c>
      <c r="R1030" s="9">
        <f>Table1[[#This Row],[Salary Cost]]/Table1[[#This Row],[Net Sales Actual]]</f>
        <v>0.10730622246810873</v>
      </c>
      <c r="S1030" s="9" t="str">
        <f>IF(Table1[[#This Row],[Salary Ratio]] &lt; 0.15, "Efficient",
 IF(Table1[[#This Row],[Salary Ratio]] &lt;= 0.25, "Needs Attention",
 "Too High"))</f>
        <v>Efficient</v>
      </c>
      <c r="T1030" s="9">
        <f>Table1[[#This Row],[Profit (EBIT)]]/Table1[[#This Row],[Net Sales Actual]]</f>
        <v>-5.5161229777251568E-2</v>
      </c>
      <c r="U1030" s="7" t="str">
        <f>IF(Table1[[#This Row],[Profit Ratio]] &gt; 0.15, "Healthy",
 IF(Table1[[#This Row],[Profit Ratio]] &gt;= 0.05, "Moderate",
 "Low"))</f>
        <v>Low</v>
      </c>
      <c r="V1030" s="7">
        <f ca="1">DATEDIF(Table1[[#This Row],[Store Open Date]], TODAY(), "d")</f>
        <v>915</v>
      </c>
      <c r="W1030" s="7">
        <f ca="1">INT(Table1[[#This Row],[Store Age (Days)]] / 30)</f>
        <v>30</v>
      </c>
      <c r="X1030" s="7" t="str">
        <f ca="1">IF(Table1[[#This Row],[Store Age (Months)]] &lt; 12, "&lt;12",
 IF(Table1[[#This Row],[Store Age (Months)]] &lt; 24, "12–24",
 "&gt;24"))</f>
        <v>&gt;24</v>
      </c>
    </row>
    <row r="1031" spans="1:24" x14ac:dyDescent="0.2">
      <c r="A1031" s="4">
        <v>3</v>
      </c>
      <c r="B1031" s="4" t="str">
        <f t="shared" si="16"/>
        <v>March</v>
      </c>
      <c r="C1031" s="1" t="s">
        <v>156</v>
      </c>
      <c r="D1031" s="1" t="s">
        <v>1076</v>
      </c>
      <c r="E1031" s="1" t="s">
        <v>597</v>
      </c>
      <c r="F1031" s="1" t="s">
        <v>900</v>
      </c>
      <c r="G1031" s="1" t="s">
        <v>923</v>
      </c>
      <c r="H1031" s="6">
        <v>45101</v>
      </c>
      <c r="I1031" s="7">
        <v>257678869</v>
      </c>
      <c r="J1031" s="7">
        <v>250625242</v>
      </c>
      <c r="K1031" s="7">
        <v>42570700</v>
      </c>
      <c r="L1031" s="7">
        <v>13586164</v>
      </c>
      <c r="M1031" s="7">
        <f>Table1[[#This Row],[Profit (EBIT)]] * (1 - 11%)</f>
        <v>12091685.960000001</v>
      </c>
      <c r="N1031" s="9">
        <f>Table1[[#This Row],[Net Sales Actual]]/Table1[[#This Row],[Net Sales Target]]*100%</f>
        <v>0.97262628857626665</v>
      </c>
      <c r="O1031" s="9" t="str">
        <f>IF(Table1[[#This Row],[% Achievement]]&gt;=100%, "Achieved",
 IF(Table1[[#This Row],[% Achievement]]&gt;=50%, "Almost Achieve",
 IF(Table1[[#This Row],[% Achievement]]&gt;=0, "Needs Improvement",
 "Bad")))</f>
        <v>Almost Achieve</v>
      </c>
      <c r="P1031" s="7">
        <f>Table1[[#This Row],[Net Sales Actual]] - Table1[[#This Row],[Net Sales Target]]</f>
        <v>-7053627</v>
      </c>
      <c r="Q1031" s="7" t="str">
        <f>IF(Table1[[#This Row],[Profit]] &gt; 0, "Profit", "Loss")</f>
        <v>Profit</v>
      </c>
      <c r="R1031" s="9">
        <f>Table1[[#This Row],[Salary Cost]]/Table1[[#This Row],[Net Sales Actual]]</f>
        <v>0.16985799060096268</v>
      </c>
      <c r="S1031" s="9" t="str">
        <f>IF(Table1[[#This Row],[Salary Ratio]] &lt; 0.15, "Efficient",
 IF(Table1[[#This Row],[Salary Ratio]] &lt;= 0.25, "Needs Attention",
 "Too High"))</f>
        <v>Needs Attention</v>
      </c>
      <c r="T1031" s="9">
        <f>Table1[[#This Row],[Profit (EBIT)]]/Table1[[#This Row],[Net Sales Actual]]</f>
        <v>5.4209080823550887E-2</v>
      </c>
      <c r="U1031" s="7" t="str">
        <f>IF(Table1[[#This Row],[Profit Ratio]] &gt; 0.15, "Healthy",
 IF(Table1[[#This Row],[Profit Ratio]] &gt;= 0.05, "Moderate",
 "Low"))</f>
        <v>Moderate</v>
      </c>
      <c r="V1031" s="7">
        <f ca="1">DATEDIF(Table1[[#This Row],[Store Open Date]], TODAY(), "d")</f>
        <v>831</v>
      </c>
      <c r="W1031" s="7">
        <f ca="1">INT(Table1[[#This Row],[Store Age (Days)]] / 30)</f>
        <v>27</v>
      </c>
      <c r="X1031" s="7" t="str">
        <f ca="1">IF(Table1[[#This Row],[Store Age (Months)]] &lt; 12, "&lt;12",
 IF(Table1[[#This Row],[Store Age (Months)]] &lt; 24, "12–24",
 "&gt;24"))</f>
        <v>&gt;24</v>
      </c>
    </row>
    <row r="1032" spans="1:24" x14ac:dyDescent="0.2">
      <c r="A1032" s="4">
        <v>3</v>
      </c>
      <c r="B1032" s="4" t="str">
        <f t="shared" si="16"/>
        <v>March</v>
      </c>
      <c r="C1032" s="1" t="s">
        <v>157</v>
      </c>
      <c r="D1032" s="1" t="s">
        <v>1077</v>
      </c>
      <c r="E1032" s="1" t="s">
        <v>598</v>
      </c>
      <c r="F1032" s="1" t="s">
        <v>900</v>
      </c>
      <c r="G1032" s="1" t="s">
        <v>923</v>
      </c>
      <c r="H1032" s="6">
        <v>45033</v>
      </c>
      <c r="I1032" s="7">
        <v>209450920</v>
      </c>
      <c r="J1032" s="7">
        <v>170161453</v>
      </c>
      <c r="K1032" s="7">
        <v>16715529</v>
      </c>
      <c r="L1032" s="7">
        <v>10270177</v>
      </c>
      <c r="M1032" s="7">
        <f>Table1[[#This Row],[Profit (EBIT)]] * (1 - 11%)</f>
        <v>9140457.5299999993</v>
      </c>
      <c r="N1032" s="9">
        <f>Table1[[#This Row],[Net Sales Actual]]/Table1[[#This Row],[Net Sales Target]]*100%</f>
        <v>0.81241683254482722</v>
      </c>
      <c r="O1032" s="9" t="str">
        <f>IF(Table1[[#This Row],[% Achievement]]&gt;=100%, "Achieved",
 IF(Table1[[#This Row],[% Achievement]]&gt;=50%, "Almost Achieve",
 IF(Table1[[#This Row],[% Achievement]]&gt;=0, "Needs Improvement",
 "Bad")))</f>
        <v>Almost Achieve</v>
      </c>
      <c r="P1032" s="7">
        <f>Table1[[#This Row],[Net Sales Actual]] - Table1[[#This Row],[Net Sales Target]]</f>
        <v>-39289467</v>
      </c>
      <c r="Q1032" s="7" t="str">
        <f>IF(Table1[[#This Row],[Profit]] &gt; 0, "Profit", "Loss")</f>
        <v>Profit</v>
      </c>
      <c r="R1032" s="9">
        <f>Table1[[#This Row],[Salary Cost]]/Table1[[#This Row],[Net Sales Actual]]</f>
        <v>9.8233346655778736E-2</v>
      </c>
      <c r="S1032" s="9" t="str">
        <f>IF(Table1[[#This Row],[Salary Ratio]] &lt; 0.15, "Efficient",
 IF(Table1[[#This Row],[Salary Ratio]] &lt;= 0.25, "Needs Attention",
 "Too High"))</f>
        <v>Efficient</v>
      </c>
      <c r="T1032" s="9">
        <f>Table1[[#This Row],[Profit (EBIT)]]/Table1[[#This Row],[Net Sales Actual]]</f>
        <v>6.0355484858254003E-2</v>
      </c>
      <c r="U1032" s="7" t="str">
        <f>IF(Table1[[#This Row],[Profit Ratio]] &gt; 0.15, "Healthy",
 IF(Table1[[#This Row],[Profit Ratio]] &gt;= 0.05, "Moderate",
 "Low"))</f>
        <v>Moderate</v>
      </c>
      <c r="V1032" s="7">
        <f ca="1">DATEDIF(Table1[[#This Row],[Store Open Date]], TODAY(), "d")</f>
        <v>899</v>
      </c>
      <c r="W1032" s="7">
        <f ca="1">INT(Table1[[#This Row],[Store Age (Days)]] / 30)</f>
        <v>29</v>
      </c>
      <c r="X1032" s="7" t="str">
        <f ca="1">IF(Table1[[#This Row],[Store Age (Months)]] &lt; 12, "&lt;12",
 IF(Table1[[#This Row],[Store Age (Months)]] &lt; 24, "12–24",
 "&gt;24"))</f>
        <v>&gt;24</v>
      </c>
    </row>
    <row r="1033" spans="1:24" x14ac:dyDescent="0.2">
      <c r="A1033" s="4">
        <v>3</v>
      </c>
      <c r="B1033" s="4" t="str">
        <f t="shared" si="16"/>
        <v>March</v>
      </c>
      <c r="C1033" s="1" t="s">
        <v>158</v>
      </c>
      <c r="D1033" s="1" t="s">
        <v>1078</v>
      </c>
      <c r="E1033" s="1" t="s">
        <v>599</v>
      </c>
      <c r="F1033" s="1" t="s">
        <v>900</v>
      </c>
      <c r="G1033" s="1" t="s">
        <v>923</v>
      </c>
      <c r="H1033" s="6">
        <v>45072</v>
      </c>
      <c r="I1033" s="7">
        <v>164333774</v>
      </c>
      <c r="J1033" s="7">
        <v>197055332</v>
      </c>
      <c r="K1033" s="7">
        <v>22707394</v>
      </c>
      <c r="L1033" s="7">
        <v>19092351</v>
      </c>
      <c r="M1033" s="7">
        <f>Table1[[#This Row],[Profit (EBIT)]] * (1 - 11%)</f>
        <v>16992192.390000001</v>
      </c>
      <c r="N1033" s="9">
        <f>Table1[[#This Row],[Net Sales Actual]]/Table1[[#This Row],[Net Sales Target]]*100%</f>
        <v>1.1991164518621718</v>
      </c>
      <c r="O1033" s="9" t="str">
        <f>IF(Table1[[#This Row],[% Achievement]]&gt;=100%, "Achieved",
 IF(Table1[[#This Row],[% Achievement]]&gt;=50%, "Almost Achieve",
 IF(Table1[[#This Row],[% Achievement]]&gt;=0, "Needs Improvement",
 "Bad")))</f>
        <v>Achieved</v>
      </c>
      <c r="P1033" s="7">
        <f>Table1[[#This Row],[Net Sales Actual]] - Table1[[#This Row],[Net Sales Target]]</f>
        <v>32721558</v>
      </c>
      <c r="Q1033" s="7" t="str">
        <f>IF(Table1[[#This Row],[Profit]] &gt; 0, "Profit", "Loss")</f>
        <v>Profit</v>
      </c>
      <c r="R1033" s="9">
        <f>Table1[[#This Row],[Salary Cost]]/Table1[[#This Row],[Net Sales Actual]]</f>
        <v>0.11523359337467712</v>
      </c>
      <c r="S1033" s="9" t="str">
        <f>IF(Table1[[#This Row],[Salary Ratio]] &lt; 0.15, "Efficient",
 IF(Table1[[#This Row],[Salary Ratio]] &lt;= 0.25, "Needs Attention",
 "Too High"))</f>
        <v>Efficient</v>
      </c>
      <c r="T1033" s="9">
        <f>Table1[[#This Row],[Profit (EBIT)]]/Table1[[#This Row],[Net Sales Actual]]</f>
        <v>9.6888274000116875E-2</v>
      </c>
      <c r="U1033" s="7" t="str">
        <f>IF(Table1[[#This Row],[Profit Ratio]] &gt; 0.15, "Healthy",
 IF(Table1[[#This Row],[Profit Ratio]] &gt;= 0.05, "Moderate",
 "Low"))</f>
        <v>Moderate</v>
      </c>
      <c r="V1033" s="7">
        <f ca="1">DATEDIF(Table1[[#This Row],[Store Open Date]], TODAY(), "d")</f>
        <v>860</v>
      </c>
      <c r="W1033" s="7">
        <f ca="1">INT(Table1[[#This Row],[Store Age (Days)]] / 30)</f>
        <v>28</v>
      </c>
      <c r="X1033" s="7" t="str">
        <f ca="1">IF(Table1[[#This Row],[Store Age (Months)]] &lt; 12, "&lt;12",
 IF(Table1[[#This Row],[Store Age (Months)]] &lt; 24, "12–24",
 "&gt;24"))</f>
        <v>&gt;24</v>
      </c>
    </row>
    <row r="1034" spans="1:24" x14ac:dyDescent="0.2">
      <c r="A1034" s="4">
        <v>3</v>
      </c>
      <c r="B1034" s="4" t="str">
        <f t="shared" si="16"/>
        <v>March</v>
      </c>
      <c r="C1034" s="1" t="s">
        <v>159</v>
      </c>
      <c r="D1034" s="1" t="s">
        <v>1079</v>
      </c>
      <c r="E1034" s="1" t="s">
        <v>600</v>
      </c>
      <c r="F1034" s="1" t="s">
        <v>900</v>
      </c>
      <c r="G1034" s="1" t="s">
        <v>923</v>
      </c>
      <c r="H1034" s="6">
        <v>45140</v>
      </c>
      <c r="I1034" s="7">
        <v>220750801</v>
      </c>
      <c r="J1034" s="7">
        <v>163671567</v>
      </c>
      <c r="K1034" s="7">
        <v>17447238</v>
      </c>
      <c r="L1034" s="7">
        <v>-2258637</v>
      </c>
      <c r="M1034" s="7">
        <f>Table1[[#This Row],[Profit (EBIT)]] * (1 - 11%)</f>
        <v>-2010186.93</v>
      </c>
      <c r="N1034" s="9">
        <f>Table1[[#This Row],[Net Sales Actual]]/Table1[[#This Row],[Net Sales Target]]*100%</f>
        <v>0.74143136178246527</v>
      </c>
      <c r="O1034" s="9" t="str">
        <f>IF(Table1[[#This Row],[% Achievement]]&gt;=100%, "Achieved",
 IF(Table1[[#This Row],[% Achievement]]&gt;=50%, "Almost Achieve",
 IF(Table1[[#This Row],[% Achievement]]&gt;=0, "Needs Improvement",
 "Bad")))</f>
        <v>Almost Achieve</v>
      </c>
      <c r="P1034" s="7">
        <f>Table1[[#This Row],[Net Sales Actual]] - Table1[[#This Row],[Net Sales Target]]</f>
        <v>-57079234</v>
      </c>
      <c r="Q1034" s="7" t="str">
        <f>IF(Table1[[#This Row],[Profit]] &gt; 0, "Profit", "Loss")</f>
        <v>Loss</v>
      </c>
      <c r="R1034" s="9">
        <f>Table1[[#This Row],[Salary Cost]]/Table1[[#This Row],[Net Sales Actual]]</f>
        <v>0.10659907716286482</v>
      </c>
      <c r="S1034" s="9" t="str">
        <f>IF(Table1[[#This Row],[Salary Ratio]] &lt; 0.15, "Efficient",
 IF(Table1[[#This Row],[Salary Ratio]] &lt;= 0.25, "Needs Attention",
 "Too High"))</f>
        <v>Efficient</v>
      </c>
      <c r="T1034" s="9">
        <f>Table1[[#This Row],[Profit (EBIT)]]/Table1[[#This Row],[Net Sales Actual]]</f>
        <v>-1.3799812889919971E-2</v>
      </c>
      <c r="U1034" s="7" t="str">
        <f>IF(Table1[[#This Row],[Profit Ratio]] &gt; 0.15, "Healthy",
 IF(Table1[[#This Row],[Profit Ratio]] &gt;= 0.05, "Moderate",
 "Low"))</f>
        <v>Low</v>
      </c>
      <c r="V1034" s="7">
        <f ca="1">DATEDIF(Table1[[#This Row],[Store Open Date]], TODAY(), "d")</f>
        <v>792</v>
      </c>
      <c r="W1034" s="7">
        <f ca="1">INT(Table1[[#This Row],[Store Age (Days)]] / 30)</f>
        <v>26</v>
      </c>
      <c r="X1034" s="7" t="str">
        <f ca="1">IF(Table1[[#This Row],[Store Age (Months)]] &lt; 12, "&lt;12",
 IF(Table1[[#This Row],[Store Age (Months)]] &lt; 24, "12–24",
 "&gt;24"))</f>
        <v>&gt;24</v>
      </c>
    </row>
    <row r="1035" spans="1:24" x14ac:dyDescent="0.2">
      <c r="A1035" s="4">
        <v>3</v>
      </c>
      <c r="B1035" s="4" t="str">
        <f t="shared" si="16"/>
        <v>March</v>
      </c>
      <c r="C1035" s="1" t="s">
        <v>160</v>
      </c>
      <c r="D1035" s="1" t="s">
        <v>1080</v>
      </c>
      <c r="E1035" s="1" t="s">
        <v>601</v>
      </c>
      <c r="F1035" s="1" t="s">
        <v>900</v>
      </c>
      <c r="G1035" s="1" t="s">
        <v>923</v>
      </c>
      <c r="H1035" s="6">
        <v>45174</v>
      </c>
      <c r="I1035" s="7">
        <v>85359963</v>
      </c>
      <c r="J1035" s="7">
        <v>59000876</v>
      </c>
      <c r="K1035" s="7">
        <v>6041012</v>
      </c>
      <c r="L1035" s="7">
        <v>2336931</v>
      </c>
      <c r="M1035" s="7">
        <f>Table1[[#This Row],[Profit (EBIT)]] * (1 - 11%)</f>
        <v>2079868.59</v>
      </c>
      <c r="N1035" s="9">
        <f>Table1[[#This Row],[Net Sales Actual]]/Table1[[#This Row],[Net Sales Target]]*100%</f>
        <v>0.69120081507064379</v>
      </c>
      <c r="O1035" s="9" t="str">
        <f>IF(Table1[[#This Row],[% Achievement]]&gt;=100%, "Achieved",
 IF(Table1[[#This Row],[% Achievement]]&gt;=50%, "Almost Achieve",
 IF(Table1[[#This Row],[% Achievement]]&gt;=0, "Needs Improvement",
 "Bad")))</f>
        <v>Almost Achieve</v>
      </c>
      <c r="P1035" s="7">
        <f>Table1[[#This Row],[Net Sales Actual]] - Table1[[#This Row],[Net Sales Target]]</f>
        <v>-26359087</v>
      </c>
      <c r="Q1035" s="7" t="str">
        <f>IF(Table1[[#This Row],[Profit]] &gt; 0, "Profit", "Loss")</f>
        <v>Profit</v>
      </c>
      <c r="R1035" s="9">
        <f>Table1[[#This Row],[Salary Cost]]/Table1[[#This Row],[Net Sales Actual]]</f>
        <v>0.10238851368918658</v>
      </c>
      <c r="S1035" s="9" t="str">
        <f>IF(Table1[[#This Row],[Salary Ratio]] &lt; 0.15, "Efficient",
 IF(Table1[[#This Row],[Salary Ratio]] &lt;= 0.25, "Needs Attention",
 "Too High"))</f>
        <v>Efficient</v>
      </c>
      <c r="T1035" s="9">
        <f>Table1[[#This Row],[Profit (EBIT)]]/Table1[[#This Row],[Net Sales Actual]]</f>
        <v>3.9608411915782404E-2</v>
      </c>
      <c r="U1035" s="7" t="str">
        <f>IF(Table1[[#This Row],[Profit Ratio]] &gt; 0.15, "Healthy",
 IF(Table1[[#This Row],[Profit Ratio]] &gt;= 0.05, "Moderate",
 "Low"))</f>
        <v>Low</v>
      </c>
      <c r="V1035" s="7">
        <f ca="1">DATEDIF(Table1[[#This Row],[Store Open Date]], TODAY(), "d")</f>
        <v>758</v>
      </c>
      <c r="W1035" s="7">
        <f ca="1">INT(Table1[[#This Row],[Store Age (Days)]] / 30)</f>
        <v>25</v>
      </c>
      <c r="X1035" s="7" t="str">
        <f ca="1">IF(Table1[[#This Row],[Store Age (Months)]] &lt; 12, "&lt;12",
 IF(Table1[[#This Row],[Store Age (Months)]] &lt; 24, "12–24",
 "&gt;24"))</f>
        <v>&gt;24</v>
      </c>
    </row>
    <row r="1036" spans="1:24" x14ac:dyDescent="0.2">
      <c r="A1036" s="4">
        <v>3</v>
      </c>
      <c r="B1036" s="4" t="str">
        <f t="shared" si="16"/>
        <v>March</v>
      </c>
      <c r="C1036" s="1" t="s">
        <v>161</v>
      </c>
      <c r="D1036" s="1" t="s">
        <v>1081</v>
      </c>
      <c r="E1036" s="1" t="s">
        <v>602</v>
      </c>
      <c r="F1036" s="1" t="s">
        <v>898</v>
      </c>
      <c r="G1036" s="1" t="s">
        <v>923</v>
      </c>
      <c r="H1036" s="6">
        <v>45403</v>
      </c>
      <c r="I1036" s="7">
        <v>124533156</v>
      </c>
      <c r="J1036" s="7">
        <v>144694473</v>
      </c>
      <c r="K1036" s="7">
        <v>13661695</v>
      </c>
      <c r="L1036" s="7">
        <v>10442526</v>
      </c>
      <c r="M1036" s="7">
        <f>Table1[[#This Row],[Profit (EBIT)]] * (1 - 11%)</f>
        <v>9293848.1400000006</v>
      </c>
      <c r="N1036" s="9">
        <f>Table1[[#This Row],[Net Sales Actual]]/Table1[[#This Row],[Net Sales Target]]*100%</f>
        <v>1.1618951743261048</v>
      </c>
      <c r="O1036" s="9" t="str">
        <f>IF(Table1[[#This Row],[% Achievement]]&gt;=100%, "Achieved",
 IF(Table1[[#This Row],[% Achievement]]&gt;=50%, "Almost Achieve",
 IF(Table1[[#This Row],[% Achievement]]&gt;=0, "Needs Improvement",
 "Bad")))</f>
        <v>Achieved</v>
      </c>
      <c r="P1036" s="7">
        <f>Table1[[#This Row],[Net Sales Actual]] - Table1[[#This Row],[Net Sales Target]]</f>
        <v>20161317</v>
      </c>
      <c r="Q1036" s="7" t="str">
        <f>IF(Table1[[#This Row],[Profit]] &gt; 0, "Profit", "Loss")</f>
        <v>Profit</v>
      </c>
      <c r="R1036" s="9">
        <f>Table1[[#This Row],[Salary Cost]]/Table1[[#This Row],[Net Sales Actual]]</f>
        <v>9.4417531760179946E-2</v>
      </c>
      <c r="S1036" s="9" t="str">
        <f>IF(Table1[[#This Row],[Salary Ratio]] &lt; 0.15, "Efficient",
 IF(Table1[[#This Row],[Salary Ratio]] &lt;= 0.25, "Needs Attention",
 "Too High"))</f>
        <v>Efficient</v>
      </c>
      <c r="T1036" s="9">
        <f>Table1[[#This Row],[Profit (EBIT)]]/Table1[[#This Row],[Net Sales Actual]]</f>
        <v>7.2169487773040233E-2</v>
      </c>
      <c r="U1036" s="7" t="str">
        <f>IF(Table1[[#This Row],[Profit Ratio]] &gt; 0.15, "Healthy",
 IF(Table1[[#This Row],[Profit Ratio]] &gt;= 0.05, "Moderate",
 "Low"))</f>
        <v>Moderate</v>
      </c>
      <c r="V1036" s="7">
        <f ca="1">DATEDIF(Table1[[#This Row],[Store Open Date]], TODAY(), "d")</f>
        <v>529</v>
      </c>
      <c r="W1036" s="7">
        <f ca="1">INT(Table1[[#This Row],[Store Age (Days)]] / 30)</f>
        <v>17</v>
      </c>
      <c r="X1036" s="7" t="str">
        <f ca="1">IF(Table1[[#This Row],[Store Age (Months)]] &lt; 12, "&lt;12",
 IF(Table1[[#This Row],[Store Age (Months)]] &lt; 24, "12–24",
 "&gt;24"))</f>
        <v>12–24</v>
      </c>
    </row>
    <row r="1037" spans="1:24" x14ac:dyDescent="0.2">
      <c r="A1037" s="4">
        <v>3</v>
      </c>
      <c r="B1037" s="4" t="str">
        <f t="shared" si="16"/>
        <v>March</v>
      </c>
      <c r="C1037" s="1" t="s">
        <v>162</v>
      </c>
      <c r="D1037" s="1" t="s">
        <v>1082</v>
      </c>
      <c r="E1037" s="1" t="s">
        <v>603</v>
      </c>
      <c r="F1037" s="1" t="s">
        <v>900</v>
      </c>
      <c r="G1037" s="1" t="s">
        <v>923</v>
      </c>
      <c r="H1037" s="6">
        <v>45289</v>
      </c>
      <c r="I1037" s="7">
        <v>135746779</v>
      </c>
      <c r="J1037" s="7">
        <v>121145766</v>
      </c>
      <c r="K1037" s="7">
        <v>15908110</v>
      </c>
      <c r="L1037" s="7">
        <v>-4891930</v>
      </c>
      <c r="M1037" s="7">
        <f>Table1[[#This Row],[Profit (EBIT)]] * (1 - 11%)</f>
        <v>-4353817.7</v>
      </c>
      <c r="N1037" s="9">
        <f>Table1[[#This Row],[Net Sales Actual]]/Table1[[#This Row],[Net Sales Target]]*100%</f>
        <v>0.89243934104690614</v>
      </c>
      <c r="O1037" s="9" t="str">
        <f>IF(Table1[[#This Row],[% Achievement]]&gt;=100%, "Achieved",
 IF(Table1[[#This Row],[% Achievement]]&gt;=50%, "Almost Achieve",
 IF(Table1[[#This Row],[% Achievement]]&gt;=0, "Needs Improvement",
 "Bad")))</f>
        <v>Almost Achieve</v>
      </c>
      <c r="P1037" s="7">
        <f>Table1[[#This Row],[Net Sales Actual]] - Table1[[#This Row],[Net Sales Target]]</f>
        <v>-14601013</v>
      </c>
      <c r="Q1037" s="7" t="str">
        <f>IF(Table1[[#This Row],[Profit]] &gt; 0, "Profit", "Loss")</f>
        <v>Loss</v>
      </c>
      <c r="R1037" s="9">
        <f>Table1[[#This Row],[Salary Cost]]/Table1[[#This Row],[Net Sales Actual]]</f>
        <v>0.13131379267518106</v>
      </c>
      <c r="S1037" s="9" t="str">
        <f>IF(Table1[[#This Row],[Salary Ratio]] &lt; 0.15, "Efficient",
 IF(Table1[[#This Row],[Salary Ratio]] &lt;= 0.25, "Needs Attention",
 "Too High"))</f>
        <v>Efficient</v>
      </c>
      <c r="T1037" s="9">
        <f>Table1[[#This Row],[Profit (EBIT)]]/Table1[[#This Row],[Net Sales Actual]]</f>
        <v>-4.0380528032651179E-2</v>
      </c>
      <c r="U1037" s="7" t="str">
        <f>IF(Table1[[#This Row],[Profit Ratio]] &gt; 0.15, "Healthy",
 IF(Table1[[#This Row],[Profit Ratio]] &gt;= 0.05, "Moderate",
 "Low"))</f>
        <v>Low</v>
      </c>
      <c r="V1037" s="7">
        <f ca="1">DATEDIF(Table1[[#This Row],[Store Open Date]], TODAY(), "d")</f>
        <v>643</v>
      </c>
      <c r="W1037" s="7">
        <f ca="1">INT(Table1[[#This Row],[Store Age (Days)]] / 30)</f>
        <v>21</v>
      </c>
      <c r="X1037" s="7" t="str">
        <f ca="1">IF(Table1[[#This Row],[Store Age (Months)]] &lt; 12, "&lt;12",
 IF(Table1[[#This Row],[Store Age (Months)]] &lt; 24, "12–24",
 "&gt;24"))</f>
        <v>12–24</v>
      </c>
    </row>
    <row r="1038" spans="1:24" x14ac:dyDescent="0.2">
      <c r="A1038" s="4">
        <v>3</v>
      </c>
      <c r="B1038" s="4" t="str">
        <f t="shared" si="16"/>
        <v>March</v>
      </c>
      <c r="C1038" s="1" t="s">
        <v>163</v>
      </c>
      <c r="D1038" s="1" t="s">
        <v>1083</v>
      </c>
      <c r="E1038" s="1" t="s">
        <v>604</v>
      </c>
      <c r="F1038" s="1" t="s">
        <v>900</v>
      </c>
      <c r="G1038" s="1" t="s">
        <v>923</v>
      </c>
      <c r="H1038" s="6">
        <v>45216</v>
      </c>
      <c r="I1038" s="7">
        <v>190909071</v>
      </c>
      <c r="J1038" s="7">
        <v>224984301</v>
      </c>
      <c r="K1038" s="7">
        <v>36491783</v>
      </c>
      <c r="L1038" s="7">
        <v>13604957</v>
      </c>
      <c r="M1038" s="7">
        <f>Table1[[#This Row],[Profit (EBIT)]] * (1 - 11%)</f>
        <v>12108411.73</v>
      </c>
      <c r="N1038" s="9">
        <f>Table1[[#This Row],[Net Sales Actual]]/Table1[[#This Row],[Net Sales Target]]*100%</f>
        <v>1.1784893186138861</v>
      </c>
      <c r="O1038" s="9" t="str">
        <f>IF(Table1[[#This Row],[% Achievement]]&gt;=100%, "Achieved",
 IF(Table1[[#This Row],[% Achievement]]&gt;=50%, "Almost Achieve",
 IF(Table1[[#This Row],[% Achievement]]&gt;=0, "Needs Improvement",
 "Bad")))</f>
        <v>Achieved</v>
      </c>
      <c r="P1038" s="7">
        <f>Table1[[#This Row],[Net Sales Actual]] - Table1[[#This Row],[Net Sales Target]]</f>
        <v>34075230</v>
      </c>
      <c r="Q1038" s="7" t="str">
        <f>IF(Table1[[#This Row],[Profit]] &gt; 0, "Profit", "Loss")</f>
        <v>Profit</v>
      </c>
      <c r="R1038" s="9">
        <f>Table1[[#This Row],[Salary Cost]]/Table1[[#This Row],[Net Sales Actual]]</f>
        <v>0.16219701924891194</v>
      </c>
      <c r="S1038" s="9" t="str">
        <f>IF(Table1[[#This Row],[Salary Ratio]] &lt; 0.15, "Efficient",
 IF(Table1[[#This Row],[Salary Ratio]] &lt;= 0.25, "Needs Attention",
 "Too High"))</f>
        <v>Needs Attention</v>
      </c>
      <c r="T1038" s="9">
        <f>Table1[[#This Row],[Profit (EBIT)]]/Table1[[#This Row],[Net Sales Actual]]</f>
        <v>6.0470694797500557E-2</v>
      </c>
      <c r="U1038" s="7" t="str">
        <f>IF(Table1[[#This Row],[Profit Ratio]] &gt; 0.15, "Healthy",
 IF(Table1[[#This Row],[Profit Ratio]] &gt;= 0.05, "Moderate",
 "Low"))</f>
        <v>Moderate</v>
      </c>
      <c r="V1038" s="7">
        <f ca="1">DATEDIF(Table1[[#This Row],[Store Open Date]], TODAY(), "d")</f>
        <v>716</v>
      </c>
      <c r="W1038" s="7">
        <f ca="1">INT(Table1[[#This Row],[Store Age (Days)]] / 30)</f>
        <v>23</v>
      </c>
      <c r="X1038" s="7" t="str">
        <f ca="1">IF(Table1[[#This Row],[Store Age (Months)]] &lt; 12, "&lt;12",
 IF(Table1[[#This Row],[Store Age (Months)]] &lt; 24, "12–24",
 "&gt;24"))</f>
        <v>12–24</v>
      </c>
    </row>
    <row r="1039" spans="1:24" x14ac:dyDescent="0.2">
      <c r="A1039" s="4">
        <v>3</v>
      </c>
      <c r="B1039" s="4" t="str">
        <f t="shared" si="16"/>
        <v>March</v>
      </c>
      <c r="C1039" s="1" t="s">
        <v>164</v>
      </c>
      <c r="D1039" s="1" t="s">
        <v>1084</v>
      </c>
      <c r="E1039" s="1" t="s">
        <v>605</v>
      </c>
      <c r="F1039" s="1" t="s">
        <v>900</v>
      </c>
      <c r="G1039" s="1" t="s">
        <v>923</v>
      </c>
      <c r="H1039" s="6">
        <v>45237</v>
      </c>
      <c r="I1039" s="7">
        <v>110282788</v>
      </c>
      <c r="J1039" s="7">
        <v>103073256</v>
      </c>
      <c r="K1039" s="7">
        <v>16240735</v>
      </c>
      <c r="L1039" s="7">
        <v>7032566</v>
      </c>
      <c r="M1039" s="7">
        <f>Table1[[#This Row],[Profit (EBIT)]] * (1 - 11%)</f>
        <v>6258983.7400000002</v>
      </c>
      <c r="N1039" s="9">
        <f>Table1[[#This Row],[Net Sales Actual]]/Table1[[#This Row],[Net Sales Target]]*100%</f>
        <v>0.93462686126505978</v>
      </c>
      <c r="O1039" s="9" t="str">
        <f>IF(Table1[[#This Row],[% Achievement]]&gt;=100%, "Achieved",
 IF(Table1[[#This Row],[% Achievement]]&gt;=50%, "Almost Achieve",
 IF(Table1[[#This Row],[% Achievement]]&gt;=0, "Needs Improvement",
 "Bad")))</f>
        <v>Almost Achieve</v>
      </c>
      <c r="P1039" s="7">
        <f>Table1[[#This Row],[Net Sales Actual]] - Table1[[#This Row],[Net Sales Target]]</f>
        <v>-7209532</v>
      </c>
      <c r="Q1039" s="7" t="str">
        <f>IF(Table1[[#This Row],[Profit]] &gt; 0, "Profit", "Loss")</f>
        <v>Profit</v>
      </c>
      <c r="R1039" s="9">
        <f>Table1[[#This Row],[Salary Cost]]/Table1[[#This Row],[Net Sales Actual]]</f>
        <v>0.15756497495334773</v>
      </c>
      <c r="S1039" s="9" t="str">
        <f>IF(Table1[[#This Row],[Salary Ratio]] &lt; 0.15, "Efficient",
 IF(Table1[[#This Row],[Salary Ratio]] &lt;= 0.25, "Needs Attention",
 "Too High"))</f>
        <v>Needs Attention</v>
      </c>
      <c r="T1039" s="9">
        <f>Table1[[#This Row],[Profit (EBIT)]]/Table1[[#This Row],[Net Sales Actual]]</f>
        <v>6.8228813883593628E-2</v>
      </c>
      <c r="U1039" s="7" t="str">
        <f>IF(Table1[[#This Row],[Profit Ratio]] &gt; 0.15, "Healthy",
 IF(Table1[[#This Row],[Profit Ratio]] &gt;= 0.05, "Moderate",
 "Low"))</f>
        <v>Moderate</v>
      </c>
      <c r="V1039" s="7">
        <f ca="1">DATEDIF(Table1[[#This Row],[Store Open Date]], TODAY(), "d")</f>
        <v>695</v>
      </c>
      <c r="W1039" s="7">
        <f ca="1">INT(Table1[[#This Row],[Store Age (Days)]] / 30)</f>
        <v>23</v>
      </c>
      <c r="X1039" s="7" t="str">
        <f ca="1">IF(Table1[[#This Row],[Store Age (Months)]] &lt; 12, "&lt;12",
 IF(Table1[[#This Row],[Store Age (Months)]] &lt; 24, "12–24",
 "&gt;24"))</f>
        <v>12–24</v>
      </c>
    </row>
    <row r="1040" spans="1:24" x14ac:dyDescent="0.2">
      <c r="A1040" s="4">
        <v>3</v>
      </c>
      <c r="B1040" s="4" t="str">
        <f t="shared" si="16"/>
        <v>March</v>
      </c>
      <c r="C1040" s="1" t="s">
        <v>165</v>
      </c>
      <c r="D1040" s="1" t="s">
        <v>1085</v>
      </c>
      <c r="E1040" s="1" t="s">
        <v>606</v>
      </c>
      <c r="F1040" s="1" t="s">
        <v>900</v>
      </c>
      <c r="G1040" s="1" t="s">
        <v>923</v>
      </c>
      <c r="H1040" s="6">
        <v>45345</v>
      </c>
      <c r="I1040" s="7">
        <v>157509843</v>
      </c>
      <c r="J1040" s="7">
        <v>114375691</v>
      </c>
      <c r="K1040" s="7">
        <v>11792671</v>
      </c>
      <c r="L1040" s="7">
        <v>-6702712</v>
      </c>
      <c r="M1040" s="7">
        <f>Table1[[#This Row],[Profit (EBIT)]] * (1 - 11%)</f>
        <v>-5965413.6799999997</v>
      </c>
      <c r="N1040" s="9">
        <f>Table1[[#This Row],[Net Sales Actual]]/Table1[[#This Row],[Net Sales Target]]*100%</f>
        <v>0.7261494826072552</v>
      </c>
      <c r="O1040" s="9" t="str">
        <f>IF(Table1[[#This Row],[% Achievement]]&gt;=100%, "Achieved",
 IF(Table1[[#This Row],[% Achievement]]&gt;=50%, "Almost Achieve",
 IF(Table1[[#This Row],[% Achievement]]&gt;=0, "Needs Improvement",
 "Bad")))</f>
        <v>Almost Achieve</v>
      </c>
      <c r="P1040" s="7">
        <f>Table1[[#This Row],[Net Sales Actual]] - Table1[[#This Row],[Net Sales Target]]</f>
        <v>-43134152</v>
      </c>
      <c r="Q1040" s="7" t="str">
        <f>IF(Table1[[#This Row],[Profit]] &gt; 0, "Profit", "Loss")</f>
        <v>Loss</v>
      </c>
      <c r="R1040" s="9">
        <f>Table1[[#This Row],[Salary Cost]]/Table1[[#This Row],[Net Sales Actual]]</f>
        <v>0.10310469730845168</v>
      </c>
      <c r="S1040" s="9" t="str">
        <f>IF(Table1[[#This Row],[Salary Ratio]] &lt; 0.15, "Efficient",
 IF(Table1[[#This Row],[Salary Ratio]] &lt;= 0.25, "Needs Attention",
 "Too High"))</f>
        <v>Efficient</v>
      </c>
      <c r="T1040" s="9">
        <f>Table1[[#This Row],[Profit (EBIT)]]/Table1[[#This Row],[Net Sales Actual]]</f>
        <v>-5.8602592398764176E-2</v>
      </c>
      <c r="U1040" s="7" t="str">
        <f>IF(Table1[[#This Row],[Profit Ratio]] &gt; 0.15, "Healthy",
 IF(Table1[[#This Row],[Profit Ratio]] &gt;= 0.05, "Moderate",
 "Low"))</f>
        <v>Low</v>
      </c>
      <c r="V1040" s="7">
        <f ca="1">DATEDIF(Table1[[#This Row],[Store Open Date]], TODAY(), "d")</f>
        <v>587</v>
      </c>
      <c r="W1040" s="7">
        <f ca="1">INT(Table1[[#This Row],[Store Age (Days)]] / 30)</f>
        <v>19</v>
      </c>
      <c r="X1040" s="7" t="str">
        <f ca="1">IF(Table1[[#This Row],[Store Age (Months)]] &lt; 12, "&lt;12",
 IF(Table1[[#This Row],[Store Age (Months)]] &lt; 24, "12–24",
 "&gt;24"))</f>
        <v>12–24</v>
      </c>
    </row>
    <row r="1041" spans="1:24" x14ac:dyDescent="0.2">
      <c r="A1041" s="4">
        <v>3</v>
      </c>
      <c r="B1041" s="4" t="str">
        <f t="shared" si="16"/>
        <v>March</v>
      </c>
      <c r="C1041" s="1" t="s">
        <v>166</v>
      </c>
      <c r="D1041" s="1" t="s">
        <v>1086</v>
      </c>
      <c r="E1041" s="1" t="s">
        <v>607</v>
      </c>
      <c r="F1041" s="1" t="s">
        <v>900</v>
      </c>
      <c r="G1041" s="1" t="s">
        <v>923</v>
      </c>
      <c r="H1041" s="6">
        <v>45323</v>
      </c>
      <c r="I1041" s="7">
        <v>236765509</v>
      </c>
      <c r="J1041" s="7">
        <v>293257026</v>
      </c>
      <c r="K1041" s="7">
        <v>38033580</v>
      </c>
      <c r="L1041" s="7">
        <v>-24773117</v>
      </c>
      <c r="M1041" s="7">
        <f>Table1[[#This Row],[Profit (EBIT)]] * (1 - 11%)</f>
        <v>-22048074.129999999</v>
      </c>
      <c r="N1041" s="9">
        <f>Table1[[#This Row],[Net Sales Actual]]/Table1[[#This Row],[Net Sales Target]]*100%</f>
        <v>1.238596902220247</v>
      </c>
      <c r="O1041" s="9" t="str">
        <f>IF(Table1[[#This Row],[% Achievement]]&gt;=100%, "Achieved",
 IF(Table1[[#This Row],[% Achievement]]&gt;=50%, "Almost Achieve",
 IF(Table1[[#This Row],[% Achievement]]&gt;=0, "Needs Improvement",
 "Bad")))</f>
        <v>Achieved</v>
      </c>
      <c r="P1041" s="7">
        <f>Table1[[#This Row],[Net Sales Actual]] - Table1[[#This Row],[Net Sales Target]]</f>
        <v>56491517</v>
      </c>
      <c r="Q1041" s="7" t="str">
        <f>IF(Table1[[#This Row],[Profit]] &gt; 0, "Profit", "Loss")</f>
        <v>Loss</v>
      </c>
      <c r="R1041" s="9">
        <f>Table1[[#This Row],[Salary Cost]]/Table1[[#This Row],[Net Sales Actual]]</f>
        <v>0.12969367015268032</v>
      </c>
      <c r="S1041" s="9" t="str">
        <f>IF(Table1[[#This Row],[Salary Ratio]] &lt; 0.15, "Efficient",
 IF(Table1[[#This Row],[Salary Ratio]] &lt;= 0.25, "Needs Attention",
 "Too High"))</f>
        <v>Efficient</v>
      </c>
      <c r="T1041" s="9">
        <f>Table1[[#This Row],[Profit (EBIT)]]/Table1[[#This Row],[Net Sales Actual]]</f>
        <v>-8.4475783369636986E-2</v>
      </c>
      <c r="U1041" s="7" t="str">
        <f>IF(Table1[[#This Row],[Profit Ratio]] &gt; 0.15, "Healthy",
 IF(Table1[[#This Row],[Profit Ratio]] &gt;= 0.05, "Moderate",
 "Low"))</f>
        <v>Low</v>
      </c>
      <c r="V1041" s="7">
        <f ca="1">DATEDIF(Table1[[#This Row],[Store Open Date]], TODAY(), "d")</f>
        <v>609</v>
      </c>
      <c r="W1041" s="7">
        <f ca="1">INT(Table1[[#This Row],[Store Age (Days)]] / 30)</f>
        <v>20</v>
      </c>
      <c r="X1041" s="7" t="str">
        <f ca="1">IF(Table1[[#This Row],[Store Age (Months)]] &lt; 12, "&lt;12",
 IF(Table1[[#This Row],[Store Age (Months)]] &lt; 24, "12–24",
 "&gt;24"))</f>
        <v>12–24</v>
      </c>
    </row>
    <row r="1042" spans="1:24" x14ac:dyDescent="0.2">
      <c r="A1042" s="4">
        <v>3</v>
      </c>
      <c r="B1042" s="4" t="str">
        <f t="shared" si="16"/>
        <v>March</v>
      </c>
      <c r="C1042" s="1" t="s">
        <v>167</v>
      </c>
      <c r="D1042" s="1" t="s">
        <v>1087</v>
      </c>
      <c r="E1042" s="1" t="s">
        <v>608</v>
      </c>
      <c r="F1042" s="1" t="s">
        <v>900</v>
      </c>
      <c r="G1042" s="1" t="s">
        <v>923</v>
      </c>
      <c r="H1042" s="6">
        <v>45221</v>
      </c>
      <c r="I1042" s="7">
        <v>140166093</v>
      </c>
      <c r="J1042" s="7">
        <v>106434591</v>
      </c>
      <c r="K1042" s="7">
        <v>17522491</v>
      </c>
      <c r="L1042" s="7">
        <v>-10622111</v>
      </c>
      <c r="M1042" s="7">
        <f>Table1[[#This Row],[Profit (EBIT)]] * (1 - 11%)</f>
        <v>-9453678.790000001</v>
      </c>
      <c r="N1042" s="9">
        <f>Table1[[#This Row],[Net Sales Actual]]/Table1[[#This Row],[Net Sales Target]]*100%</f>
        <v>0.75934620650373696</v>
      </c>
      <c r="O1042" s="9" t="str">
        <f>IF(Table1[[#This Row],[% Achievement]]&gt;=100%, "Achieved",
 IF(Table1[[#This Row],[% Achievement]]&gt;=50%, "Almost Achieve",
 IF(Table1[[#This Row],[% Achievement]]&gt;=0, "Needs Improvement",
 "Bad")))</f>
        <v>Almost Achieve</v>
      </c>
      <c r="P1042" s="7">
        <f>Table1[[#This Row],[Net Sales Actual]] - Table1[[#This Row],[Net Sales Target]]</f>
        <v>-33731502</v>
      </c>
      <c r="Q1042" s="7" t="str">
        <f>IF(Table1[[#This Row],[Profit]] &gt; 0, "Profit", "Loss")</f>
        <v>Loss</v>
      </c>
      <c r="R1042" s="9">
        <f>Table1[[#This Row],[Salary Cost]]/Table1[[#This Row],[Net Sales Actual]]</f>
        <v>0.16463154351765208</v>
      </c>
      <c r="S1042" s="9" t="str">
        <f>IF(Table1[[#This Row],[Salary Ratio]] &lt; 0.15, "Efficient",
 IF(Table1[[#This Row],[Salary Ratio]] &lt;= 0.25, "Needs Attention",
 "Too High"))</f>
        <v>Needs Attention</v>
      </c>
      <c r="T1042" s="9">
        <f>Table1[[#This Row],[Profit (EBIT)]]/Table1[[#This Row],[Net Sales Actual]]</f>
        <v>-9.9799425169961903E-2</v>
      </c>
      <c r="U1042" s="7" t="str">
        <f>IF(Table1[[#This Row],[Profit Ratio]] &gt; 0.15, "Healthy",
 IF(Table1[[#This Row],[Profit Ratio]] &gt;= 0.05, "Moderate",
 "Low"))</f>
        <v>Low</v>
      </c>
      <c r="V1042" s="7">
        <f ca="1">DATEDIF(Table1[[#This Row],[Store Open Date]], TODAY(), "d")</f>
        <v>711</v>
      </c>
      <c r="W1042" s="7">
        <f ca="1">INT(Table1[[#This Row],[Store Age (Days)]] / 30)</f>
        <v>23</v>
      </c>
      <c r="X1042" s="7" t="str">
        <f ca="1">IF(Table1[[#This Row],[Store Age (Months)]] &lt; 12, "&lt;12",
 IF(Table1[[#This Row],[Store Age (Months)]] &lt; 24, "12–24",
 "&gt;24"))</f>
        <v>12–24</v>
      </c>
    </row>
    <row r="1043" spans="1:24" x14ac:dyDescent="0.2">
      <c r="A1043" s="4">
        <v>3</v>
      </c>
      <c r="B1043" s="4" t="str">
        <f t="shared" si="16"/>
        <v>March</v>
      </c>
      <c r="C1043" s="1" t="s">
        <v>168</v>
      </c>
      <c r="D1043" s="1" t="s">
        <v>1088</v>
      </c>
      <c r="E1043" s="1" t="s">
        <v>609</v>
      </c>
      <c r="F1043" s="1" t="s">
        <v>898</v>
      </c>
      <c r="G1043" s="1" t="s">
        <v>923</v>
      </c>
      <c r="H1043" s="6">
        <v>45222</v>
      </c>
      <c r="I1043" s="7">
        <v>102629827</v>
      </c>
      <c r="J1043" s="7">
        <v>120522160</v>
      </c>
      <c r="K1043" s="7">
        <v>20796198</v>
      </c>
      <c r="L1043" s="7">
        <v>10742767</v>
      </c>
      <c r="M1043" s="7">
        <f>Table1[[#This Row],[Profit (EBIT)]] * (1 - 11%)</f>
        <v>9561062.6300000008</v>
      </c>
      <c r="N1043" s="9">
        <f>Table1[[#This Row],[Net Sales Actual]]/Table1[[#This Row],[Net Sales Target]]*100%</f>
        <v>1.1743385283110728</v>
      </c>
      <c r="O1043" s="9" t="str">
        <f>IF(Table1[[#This Row],[% Achievement]]&gt;=100%, "Achieved",
 IF(Table1[[#This Row],[% Achievement]]&gt;=50%, "Almost Achieve",
 IF(Table1[[#This Row],[% Achievement]]&gt;=0, "Needs Improvement",
 "Bad")))</f>
        <v>Achieved</v>
      </c>
      <c r="P1043" s="7">
        <f>Table1[[#This Row],[Net Sales Actual]] - Table1[[#This Row],[Net Sales Target]]</f>
        <v>17892333</v>
      </c>
      <c r="Q1043" s="7" t="str">
        <f>IF(Table1[[#This Row],[Profit]] &gt; 0, "Profit", "Loss")</f>
        <v>Profit</v>
      </c>
      <c r="R1043" s="9">
        <f>Table1[[#This Row],[Salary Cost]]/Table1[[#This Row],[Net Sales Actual]]</f>
        <v>0.17255082384849393</v>
      </c>
      <c r="S1043" s="9" t="str">
        <f>IF(Table1[[#This Row],[Salary Ratio]] &lt; 0.15, "Efficient",
 IF(Table1[[#This Row],[Salary Ratio]] &lt;= 0.25, "Needs Attention",
 "Too High"))</f>
        <v>Needs Attention</v>
      </c>
      <c r="T1043" s="9">
        <f>Table1[[#This Row],[Profit (EBIT)]]/Table1[[#This Row],[Net Sales Actual]]</f>
        <v>8.9135201360480101E-2</v>
      </c>
      <c r="U1043" s="7" t="str">
        <f>IF(Table1[[#This Row],[Profit Ratio]] &gt; 0.15, "Healthy",
 IF(Table1[[#This Row],[Profit Ratio]] &gt;= 0.05, "Moderate",
 "Low"))</f>
        <v>Moderate</v>
      </c>
      <c r="V1043" s="7">
        <f ca="1">DATEDIF(Table1[[#This Row],[Store Open Date]], TODAY(), "d")</f>
        <v>710</v>
      </c>
      <c r="W1043" s="7">
        <f ca="1">INT(Table1[[#This Row],[Store Age (Days)]] / 30)</f>
        <v>23</v>
      </c>
      <c r="X1043" s="7" t="str">
        <f ca="1">IF(Table1[[#This Row],[Store Age (Months)]] &lt; 12, "&lt;12",
 IF(Table1[[#This Row],[Store Age (Months)]] &lt; 24, "12–24",
 "&gt;24"))</f>
        <v>12–24</v>
      </c>
    </row>
    <row r="1044" spans="1:24" x14ac:dyDescent="0.2">
      <c r="A1044" s="4">
        <v>3</v>
      </c>
      <c r="B1044" s="4" t="str">
        <f t="shared" si="16"/>
        <v>March</v>
      </c>
      <c r="C1044" s="1" t="s">
        <v>169</v>
      </c>
      <c r="D1044" s="1" t="s">
        <v>1089</v>
      </c>
      <c r="E1044" s="1" t="s">
        <v>610</v>
      </c>
      <c r="F1044" s="1" t="s">
        <v>900</v>
      </c>
      <c r="G1044" s="1" t="s">
        <v>923</v>
      </c>
      <c r="H1044" s="6">
        <v>45230</v>
      </c>
      <c r="I1044" s="7">
        <v>150291742</v>
      </c>
      <c r="J1044" s="7">
        <v>139311182</v>
      </c>
      <c r="K1044" s="7">
        <v>17350326</v>
      </c>
      <c r="L1044" s="7">
        <v>-11913649</v>
      </c>
      <c r="M1044" s="7">
        <f>Table1[[#This Row],[Profit (EBIT)]] * (1 - 11%)</f>
        <v>-10603147.609999999</v>
      </c>
      <c r="N1044" s="9">
        <f>Table1[[#This Row],[Net Sales Actual]]/Table1[[#This Row],[Net Sales Target]]*100%</f>
        <v>0.92693836764497684</v>
      </c>
      <c r="O1044" s="9" t="str">
        <f>IF(Table1[[#This Row],[% Achievement]]&gt;=100%, "Achieved",
 IF(Table1[[#This Row],[% Achievement]]&gt;=50%, "Almost Achieve",
 IF(Table1[[#This Row],[% Achievement]]&gt;=0, "Needs Improvement",
 "Bad")))</f>
        <v>Almost Achieve</v>
      </c>
      <c r="P1044" s="7">
        <f>Table1[[#This Row],[Net Sales Actual]] - Table1[[#This Row],[Net Sales Target]]</f>
        <v>-10980560</v>
      </c>
      <c r="Q1044" s="7" t="str">
        <f>IF(Table1[[#This Row],[Profit]] &gt; 0, "Profit", "Loss")</f>
        <v>Loss</v>
      </c>
      <c r="R1044" s="9">
        <f>Table1[[#This Row],[Salary Cost]]/Table1[[#This Row],[Net Sales Actual]]</f>
        <v>0.12454367087345508</v>
      </c>
      <c r="S1044" s="9" t="str">
        <f>IF(Table1[[#This Row],[Salary Ratio]] &lt; 0.15, "Efficient",
 IF(Table1[[#This Row],[Salary Ratio]] &lt;= 0.25, "Needs Attention",
 "Too High"))</f>
        <v>Efficient</v>
      </c>
      <c r="T1044" s="9">
        <f>Table1[[#This Row],[Profit (EBIT)]]/Table1[[#This Row],[Net Sales Actual]]</f>
        <v>-8.5518253660355856E-2</v>
      </c>
      <c r="U1044" s="7" t="str">
        <f>IF(Table1[[#This Row],[Profit Ratio]] &gt; 0.15, "Healthy",
 IF(Table1[[#This Row],[Profit Ratio]] &gt;= 0.05, "Moderate",
 "Low"))</f>
        <v>Low</v>
      </c>
      <c r="V1044" s="7">
        <f ca="1">DATEDIF(Table1[[#This Row],[Store Open Date]], TODAY(), "d")</f>
        <v>702</v>
      </c>
      <c r="W1044" s="7">
        <f ca="1">INT(Table1[[#This Row],[Store Age (Days)]] / 30)</f>
        <v>23</v>
      </c>
      <c r="X1044" s="7" t="str">
        <f ca="1">IF(Table1[[#This Row],[Store Age (Months)]] &lt; 12, "&lt;12",
 IF(Table1[[#This Row],[Store Age (Months)]] &lt; 24, "12–24",
 "&gt;24"))</f>
        <v>12–24</v>
      </c>
    </row>
    <row r="1045" spans="1:24" x14ac:dyDescent="0.2">
      <c r="A1045" s="4">
        <v>3</v>
      </c>
      <c r="B1045" s="4" t="str">
        <f t="shared" si="16"/>
        <v>March</v>
      </c>
      <c r="C1045" s="1" t="s">
        <v>170</v>
      </c>
      <c r="D1045" s="1" t="s">
        <v>1090</v>
      </c>
      <c r="E1045" s="1" t="s">
        <v>611</v>
      </c>
      <c r="F1045" s="1" t="s">
        <v>898</v>
      </c>
      <c r="G1045" s="1" t="s">
        <v>923</v>
      </c>
      <c r="H1045" s="6">
        <v>45231</v>
      </c>
      <c r="I1045" s="7">
        <v>156459231</v>
      </c>
      <c r="J1045" s="7">
        <v>189429930</v>
      </c>
      <c r="K1045" s="7">
        <v>18737110</v>
      </c>
      <c r="L1045" s="7">
        <v>-14252611</v>
      </c>
      <c r="M1045" s="7">
        <f>Table1[[#This Row],[Profit (EBIT)]] * (1 - 11%)</f>
        <v>-12684823.790000001</v>
      </c>
      <c r="N1045" s="9">
        <f>Table1[[#This Row],[Net Sales Actual]]/Table1[[#This Row],[Net Sales Target]]*100%</f>
        <v>1.2107302892214777</v>
      </c>
      <c r="O1045" s="9" t="str">
        <f>IF(Table1[[#This Row],[% Achievement]]&gt;=100%, "Achieved",
 IF(Table1[[#This Row],[% Achievement]]&gt;=50%, "Almost Achieve",
 IF(Table1[[#This Row],[% Achievement]]&gt;=0, "Needs Improvement",
 "Bad")))</f>
        <v>Achieved</v>
      </c>
      <c r="P1045" s="7">
        <f>Table1[[#This Row],[Net Sales Actual]] - Table1[[#This Row],[Net Sales Target]]</f>
        <v>32970699</v>
      </c>
      <c r="Q1045" s="7" t="str">
        <f>IF(Table1[[#This Row],[Profit]] &gt; 0, "Profit", "Loss")</f>
        <v>Loss</v>
      </c>
      <c r="R1045" s="9">
        <f>Table1[[#This Row],[Salary Cost]]/Table1[[#This Row],[Net Sales Actual]]</f>
        <v>9.8913144295624242E-2</v>
      </c>
      <c r="S1045" s="9" t="str">
        <f>IF(Table1[[#This Row],[Salary Ratio]] &lt; 0.15, "Efficient",
 IF(Table1[[#This Row],[Salary Ratio]] &lt;= 0.25, "Needs Attention",
 "Too High"))</f>
        <v>Efficient</v>
      </c>
      <c r="T1045" s="9">
        <f>Table1[[#This Row],[Profit (EBIT)]]/Table1[[#This Row],[Net Sales Actual]]</f>
        <v>-7.5239488289944464E-2</v>
      </c>
      <c r="U1045" s="7" t="str">
        <f>IF(Table1[[#This Row],[Profit Ratio]] &gt; 0.15, "Healthy",
 IF(Table1[[#This Row],[Profit Ratio]] &gt;= 0.05, "Moderate",
 "Low"))</f>
        <v>Low</v>
      </c>
      <c r="V1045" s="7">
        <f ca="1">DATEDIF(Table1[[#This Row],[Store Open Date]], TODAY(), "d")</f>
        <v>701</v>
      </c>
      <c r="W1045" s="7">
        <f ca="1">INT(Table1[[#This Row],[Store Age (Days)]] / 30)</f>
        <v>23</v>
      </c>
      <c r="X1045" s="7" t="str">
        <f ca="1">IF(Table1[[#This Row],[Store Age (Months)]] &lt; 12, "&lt;12",
 IF(Table1[[#This Row],[Store Age (Months)]] &lt; 24, "12–24",
 "&gt;24"))</f>
        <v>12–24</v>
      </c>
    </row>
    <row r="1046" spans="1:24" x14ac:dyDescent="0.2">
      <c r="A1046" s="4">
        <v>3</v>
      </c>
      <c r="B1046" s="4" t="str">
        <f t="shared" si="16"/>
        <v>March</v>
      </c>
      <c r="C1046" s="1" t="s">
        <v>171</v>
      </c>
      <c r="D1046" s="1" t="s">
        <v>1091</v>
      </c>
      <c r="E1046" s="1" t="s">
        <v>612</v>
      </c>
      <c r="F1046" s="1" t="s">
        <v>901</v>
      </c>
      <c r="G1046" s="1" t="s">
        <v>924</v>
      </c>
      <c r="H1046" s="6">
        <v>45148</v>
      </c>
      <c r="I1046" s="7">
        <v>148642333</v>
      </c>
      <c r="J1046" s="7">
        <v>152844899</v>
      </c>
      <c r="K1046" s="7">
        <v>17518312</v>
      </c>
      <c r="L1046" s="7">
        <v>21934682</v>
      </c>
      <c r="M1046" s="7">
        <f>Table1[[#This Row],[Profit (EBIT)]] * (1 - 11%)</f>
        <v>19521866.98</v>
      </c>
      <c r="N1046" s="9">
        <f>Table1[[#This Row],[Net Sales Actual]]/Table1[[#This Row],[Net Sales Target]]*100%</f>
        <v>1.028273008874262</v>
      </c>
      <c r="O1046" s="9" t="str">
        <f>IF(Table1[[#This Row],[% Achievement]]&gt;=100%, "Achieved",
 IF(Table1[[#This Row],[% Achievement]]&gt;=50%, "Almost Achieve",
 IF(Table1[[#This Row],[% Achievement]]&gt;=0, "Needs Improvement",
 "Bad")))</f>
        <v>Achieved</v>
      </c>
      <c r="P1046" s="7">
        <f>Table1[[#This Row],[Net Sales Actual]] - Table1[[#This Row],[Net Sales Target]]</f>
        <v>4202566</v>
      </c>
      <c r="Q1046" s="7" t="str">
        <f>IF(Table1[[#This Row],[Profit]] &gt; 0, "Profit", "Loss")</f>
        <v>Profit</v>
      </c>
      <c r="R1046" s="9">
        <f>Table1[[#This Row],[Salary Cost]]/Table1[[#This Row],[Net Sales Actual]]</f>
        <v>0.11461496009755615</v>
      </c>
      <c r="S1046" s="9" t="str">
        <f>IF(Table1[[#This Row],[Salary Ratio]] &lt; 0.15, "Efficient",
 IF(Table1[[#This Row],[Salary Ratio]] &lt;= 0.25, "Needs Attention",
 "Too High"))</f>
        <v>Efficient</v>
      </c>
      <c r="T1046" s="9">
        <f>Table1[[#This Row],[Profit (EBIT)]]/Table1[[#This Row],[Net Sales Actual]]</f>
        <v>0.14350941473028811</v>
      </c>
      <c r="U1046" s="7" t="str">
        <f>IF(Table1[[#This Row],[Profit Ratio]] &gt; 0.15, "Healthy",
 IF(Table1[[#This Row],[Profit Ratio]] &gt;= 0.05, "Moderate",
 "Low"))</f>
        <v>Moderate</v>
      </c>
      <c r="V1046" s="7">
        <f ca="1">DATEDIF(Table1[[#This Row],[Store Open Date]], TODAY(), "d")</f>
        <v>784</v>
      </c>
      <c r="W1046" s="7">
        <f ca="1">INT(Table1[[#This Row],[Store Age (Days)]] / 30)</f>
        <v>26</v>
      </c>
      <c r="X1046" s="7" t="str">
        <f ca="1">IF(Table1[[#This Row],[Store Age (Months)]] &lt; 12, "&lt;12",
 IF(Table1[[#This Row],[Store Age (Months)]] &lt; 24, "12–24",
 "&gt;24"))</f>
        <v>&gt;24</v>
      </c>
    </row>
    <row r="1047" spans="1:24" x14ac:dyDescent="0.2">
      <c r="A1047" s="4">
        <v>3</v>
      </c>
      <c r="B1047" s="4" t="str">
        <f t="shared" si="16"/>
        <v>March</v>
      </c>
      <c r="C1047" s="1" t="s">
        <v>172</v>
      </c>
      <c r="D1047" s="1" t="s">
        <v>1092</v>
      </c>
      <c r="E1047" s="1" t="s">
        <v>613</v>
      </c>
      <c r="F1047" s="1" t="s">
        <v>901</v>
      </c>
      <c r="G1047" s="1" t="s">
        <v>924</v>
      </c>
      <c r="H1047" s="6">
        <v>45170</v>
      </c>
      <c r="I1047" s="7">
        <v>154018572</v>
      </c>
      <c r="J1047" s="7">
        <v>183242208</v>
      </c>
      <c r="K1047" s="7">
        <v>20705128</v>
      </c>
      <c r="L1047" s="7">
        <v>16939725</v>
      </c>
      <c r="M1047" s="7">
        <f>Table1[[#This Row],[Profit (EBIT)]] * (1 - 11%)</f>
        <v>15076355.25</v>
      </c>
      <c r="N1047" s="9">
        <f>Table1[[#This Row],[Net Sales Actual]]/Table1[[#This Row],[Net Sales Target]]*100%</f>
        <v>1.1897409878595679</v>
      </c>
      <c r="O1047" s="9" t="str">
        <f>IF(Table1[[#This Row],[% Achievement]]&gt;=100%, "Achieved",
 IF(Table1[[#This Row],[% Achievement]]&gt;=50%, "Almost Achieve",
 IF(Table1[[#This Row],[% Achievement]]&gt;=0, "Needs Improvement",
 "Bad")))</f>
        <v>Achieved</v>
      </c>
      <c r="P1047" s="7">
        <f>Table1[[#This Row],[Net Sales Actual]] - Table1[[#This Row],[Net Sales Target]]</f>
        <v>29223636</v>
      </c>
      <c r="Q1047" s="7" t="str">
        <f>IF(Table1[[#This Row],[Profit]] &gt; 0, "Profit", "Loss")</f>
        <v>Profit</v>
      </c>
      <c r="R1047" s="9">
        <f>Table1[[#This Row],[Salary Cost]]/Table1[[#This Row],[Net Sales Actual]]</f>
        <v>0.11299322479240154</v>
      </c>
      <c r="S1047" s="9" t="str">
        <f>IF(Table1[[#This Row],[Salary Ratio]] &lt; 0.15, "Efficient",
 IF(Table1[[#This Row],[Salary Ratio]] &lt;= 0.25, "Needs Attention",
 "Too High"))</f>
        <v>Efficient</v>
      </c>
      <c r="T1047" s="9">
        <f>Table1[[#This Row],[Profit (EBIT)]]/Table1[[#This Row],[Net Sales Actual]]</f>
        <v>9.2444449261384148E-2</v>
      </c>
      <c r="U1047" s="7" t="str">
        <f>IF(Table1[[#This Row],[Profit Ratio]] &gt; 0.15, "Healthy",
 IF(Table1[[#This Row],[Profit Ratio]] &gt;= 0.05, "Moderate",
 "Low"))</f>
        <v>Moderate</v>
      </c>
      <c r="V1047" s="7">
        <f ca="1">DATEDIF(Table1[[#This Row],[Store Open Date]], TODAY(), "d")</f>
        <v>762</v>
      </c>
      <c r="W1047" s="7">
        <f ca="1">INT(Table1[[#This Row],[Store Age (Days)]] / 30)</f>
        <v>25</v>
      </c>
      <c r="X1047" s="7" t="str">
        <f ca="1">IF(Table1[[#This Row],[Store Age (Months)]] &lt; 12, "&lt;12",
 IF(Table1[[#This Row],[Store Age (Months)]] &lt; 24, "12–24",
 "&gt;24"))</f>
        <v>&gt;24</v>
      </c>
    </row>
    <row r="1048" spans="1:24" x14ac:dyDescent="0.2">
      <c r="A1048" s="4">
        <v>3</v>
      </c>
      <c r="B1048" s="4" t="str">
        <f t="shared" si="16"/>
        <v>March</v>
      </c>
      <c r="C1048" s="1" t="s">
        <v>173</v>
      </c>
      <c r="D1048" s="1" t="s">
        <v>1093</v>
      </c>
      <c r="E1048" s="1" t="s">
        <v>614</v>
      </c>
      <c r="F1048" s="1" t="s">
        <v>901</v>
      </c>
      <c r="G1048" s="1" t="s">
        <v>924</v>
      </c>
      <c r="H1048" s="6">
        <v>45227</v>
      </c>
      <c r="I1048" s="7">
        <v>121164819</v>
      </c>
      <c r="J1048" s="7">
        <v>108699949</v>
      </c>
      <c r="K1048" s="7">
        <v>11419133</v>
      </c>
      <c r="L1048" s="7">
        <v>2467793</v>
      </c>
      <c r="M1048" s="7">
        <f>Table1[[#This Row],[Profit (EBIT)]] * (1 - 11%)</f>
        <v>2196335.77</v>
      </c>
      <c r="N1048" s="9">
        <f>Table1[[#This Row],[Net Sales Actual]]/Table1[[#This Row],[Net Sales Target]]*100%</f>
        <v>0.89712467609925617</v>
      </c>
      <c r="O1048" s="9" t="str">
        <f>IF(Table1[[#This Row],[% Achievement]]&gt;=100%, "Achieved",
 IF(Table1[[#This Row],[% Achievement]]&gt;=50%, "Almost Achieve",
 IF(Table1[[#This Row],[% Achievement]]&gt;=0, "Needs Improvement",
 "Bad")))</f>
        <v>Almost Achieve</v>
      </c>
      <c r="P1048" s="7">
        <f>Table1[[#This Row],[Net Sales Actual]] - Table1[[#This Row],[Net Sales Target]]</f>
        <v>-12464870</v>
      </c>
      <c r="Q1048" s="7" t="str">
        <f>IF(Table1[[#This Row],[Profit]] &gt; 0, "Profit", "Loss")</f>
        <v>Profit</v>
      </c>
      <c r="R1048" s="9">
        <f>Table1[[#This Row],[Salary Cost]]/Table1[[#This Row],[Net Sales Actual]]</f>
        <v>0.10505187081550517</v>
      </c>
      <c r="S1048" s="9" t="str">
        <f>IF(Table1[[#This Row],[Salary Ratio]] &lt; 0.15, "Efficient",
 IF(Table1[[#This Row],[Salary Ratio]] &lt;= 0.25, "Needs Attention",
 "Too High"))</f>
        <v>Efficient</v>
      </c>
      <c r="T1048" s="9">
        <f>Table1[[#This Row],[Profit (EBIT)]]/Table1[[#This Row],[Net Sales Actual]]</f>
        <v>2.2702798140227277E-2</v>
      </c>
      <c r="U1048" s="7" t="str">
        <f>IF(Table1[[#This Row],[Profit Ratio]] &gt; 0.15, "Healthy",
 IF(Table1[[#This Row],[Profit Ratio]] &gt;= 0.05, "Moderate",
 "Low"))</f>
        <v>Low</v>
      </c>
      <c r="V1048" s="7">
        <f ca="1">DATEDIF(Table1[[#This Row],[Store Open Date]], TODAY(), "d")</f>
        <v>705</v>
      </c>
      <c r="W1048" s="7">
        <f ca="1">INT(Table1[[#This Row],[Store Age (Days)]] / 30)</f>
        <v>23</v>
      </c>
      <c r="X1048" s="7" t="str">
        <f ca="1">IF(Table1[[#This Row],[Store Age (Months)]] &lt; 12, "&lt;12",
 IF(Table1[[#This Row],[Store Age (Months)]] &lt; 24, "12–24",
 "&gt;24"))</f>
        <v>12–24</v>
      </c>
    </row>
    <row r="1049" spans="1:24" x14ac:dyDescent="0.2">
      <c r="A1049" s="4">
        <v>3</v>
      </c>
      <c r="B1049" s="4" t="str">
        <f t="shared" si="16"/>
        <v>March</v>
      </c>
      <c r="C1049" s="1" t="s">
        <v>174</v>
      </c>
      <c r="D1049" s="1" t="s">
        <v>1094</v>
      </c>
      <c r="E1049" s="1" t="s">
        <v>615</v>
      </c>
      <c r="F1049" s="1" t="s">
        <v>901</v>
      </c>
      <c r="G1049" s="1" t="s">
        <v>924</v>
      </c>
      <c r="H1049" s="6">
        <v>45219</v>
      </c>
      <c r="I1049" s="7">
        <v>134809205</v>
      </c>
      <c r="J1049" s="7">
        <v>163985630</v>
      </c>
      <c r="K1049" s="7">
        <v>23875979</v>
      </c>
      <c r="L1049" s="7">
        <v>-7693439</v>
      </c>
      <c r="M1049" s="7">
        <f>Table1[[#This Row],[Profit (EBIT)]] * (1 - 11%)</f>
        <v>-6847160.71</v>
      </c>
      <c r="N1049" s="9">
        <f>Table1[[#This Row],[Net Sales Actual]]/Table1[[#This Row],[Net Sales Target]]*100%</f>
        <v>1.2164275429114799</v>
      </c>
      <c r="O1049" s="9" t="str">
        <f>IF(Table1[[#This Row],[% Achievement]]&gt;=100%, "Achieved",
 IF(Table1[[#This Row],[% Achievement]]&gt;=50%, "Almost Achieve",
 IF(Table1[[#This Row],[% Achievement]]&gt;=0, "Needs Improvement",
 "Bad")))</f>
        <v>Achieved</v>
      </c>
      <c r="P1049" s="7">
        <f>Table1[[#This Row],[Net Sales Actual]] - Table1[[#This Row],[Net Sales Target]]</f>
        <v>29176425</v>
      </c>
      <c r="Q1049" s="7" t="str">
        <f>IF(Table1[[#This Row],[Profit]] &gt; 0, "Profit", "Loss")</f>
        <v>Loss</v>
      </c>
      <c r="R1049" s="9">
        <f>Table1[[#This Row],[Salary Cost]]/Table1[[#This Row],[Net Sales Actual]]</f>
        <v>0.14559799538532736</v>
      </c>
      <c r="S1049" s="9" t="str">
        <f>IF(Table1[[#This Row],[Salary Ratio]] &lt; 0.15, "Efficient",
 IF(Table1[[#This Row],[Salary Ratio]] &lt;= 0.25, "Needs Attention",
 "Too High"))</f>
        <v>Efficient</v>
      </c>
      <c r="T1049" s="9">
        <f>Table1[[#This Row],[Profit (EBIT)]]/Table1[[#This Row],[Net Sales Actual]]</f>
        <v>-4.6915324226885005E-2</v>
      </c>
      <c r="U1049" s="7" t="str">
        <f>IF(Table1[[#This Row],[Profit Ratio]] &gt; 0.15, "Healthy",
 IF(Table1[[#This Row],[Profit Ratio]] &gt;= 0.05, "Moderate",
 "Low"))</f>
        <v>Low</v>
      </c>
      <c r="V1049" s="7">
        <f ca="1">DATEDIF(Table1[[#This Row],[Store Open Date]], TODAY(), "d")</f>
        <v>713</v>
      </c>
      <c r="W1049" s="7">
        <f ca="1">INT(Table1[[#This Row],[Store Age (Days)]] / 30)</f>
        <v>23</v>
      </c>
      <c r="X1049" s="7" t="str">
        <f ca="1">IF(Table1[[#This Row],[Store Age (Months)]] &lt; 12, "&lt;12",
 IF(Table1[[#This Row],[Store Age (Months)]] &lt; 24, "12–24",
 "&gt;24"))</f>
        <v>12–24</v>
      </c>
    </row>
    <row r="1050" spans="1:24" x14ac:dyDescent="0.2">
      <c r="A1050" s="4">
        <v>3</v>
      </c>
      <c r="B1050" s="4" t="str">
        <f t="shared" si="16"/>
        <v>March</v>
      </c>
      <c r="C1050" s="1" t="s">
        <v>175</v>
      </c>
      <c r="D1050" s="1" t="s">
        <v>1095</v>
      </c>
      <c r="E1050" s="1" t="s">
        <v>616</v>
      </c>
      <c r="F1050" s="1" t="s">
        <v>901</v>
      </c>
      <c r="G1050" s="1" t="s">
        <v>924</v>
      </c>
      <c r="H1050" s="6">
        <v>45256</v>
      </c>
      <c r="I1050" s="7">
        <v>102938580</v>
      </c>
      <c r="J1050" s="7">
        <v>113690370</v>
      </c>
      <c r="K1050" s="7">
        <v>18477788</v>
      </c>
      <c r="L1050" s="7">
        <v>-4670741</v>
      </c>
      <c r="M1050" s="7">
        <f>Table1[[#This Row],[Profit (EBIT)]] * (1 - 11%)</f>
        <v>-4156959.49</v>
      </c>
      <c r="N1050" s="9">
        <f>Table1[[#This Row],[Net Sales Actual]]/Table1[[#This Row],[Net Sales Target]]*100%</f>
        <v>1.1044485944919777</v>
      </c>
      <c r="O1050" s="9" t="str">
        <f>IF(Table1[[#This Row],[% Achievement]]&gt;=100%, "Achieved",
 IF(Table1[[#This Row],[% Achievement]]&gt;=50%, "Almost Achieve",
 IF(Table1[[#This Row],[% Achievement]]&gt;=0, "Needs Improvement",
 "Bad")))</f>
        <v>Achieved</v>
      </c>
      <c r="P1050" s="7">
        <f>Table1[[#This Row],[Net Sales Actual]] - Table1[[#This Row],[Net Sales Target]]</f>
        <v>10751790</v>
      </c>
      <c r="Q1050" s="7" t="str">
        <f>IF(Table1[[#This Row],[Profit]] &gt; 0, "Profit", "Loss")</f>
        <v>Loss</v>
      </c>
      <c r="R1050" s="9">
        <f>Table1[[#This Row],[Salary Cost]]/Table1[[#This Row],[Net Sales Actual]]</f>
        <v>0.1625272923291568</v>
      </c>
      <c r="S1050" s="9" t="str">
        <f>IF(Table1[[#This Row],[Salary Ratio]] &lt; 0.15, "Efficient",
 IF(Table1[[#This Row],[Salary Ratio]] &lt;= 0.25, "Needs Attention",
 "Too High"))</f>
        <v>Needs Attention</v>
      </c>
      <c r="T1050" s="9">
        <f>Table1[[#This Row],[Profit (EBIT)]]/Table1[[#This Row],[Net Sales Actual]]</f>
        <v>-4.1082995859719695E-2</v>
      </c>
      <c r="U1050" s="7" t="str">
        <f>IF(Table1[[#This Row],[Profit Ratio]] &gt; 0.15, "Healthy",
 IF(Table1[[#This Row],[Profit Ratio]] &gt;= 0.05, "Moderate",
 "Low"))</f>
        <v>Low</v>
      </c>
      <c r="V1050" s="7">
        <f ca="1">DATEDIF(Table1[[#This Row],[Store Open Date]], TODAY(), "d")</f>
        <v>676</v>
      </c>
      <c r="W1050" s="7">
        <f ca="1">INT(Table1[[#This Row],[Store Age (Days)]] / 30)</f>
        <v>22</v>
      </c>
      <c r="X1050" s="7" t="str">
        <f ca="1">IF(Table1[[#This Row],[Store Age (Months)]] &lt; 12, "&lt;12",
 IF(Table1[[#This Row],[Store Age (Months)]] &lt; 24, "12–24",
 "&gt;24"))</f>
        <v>12–24</v>
      </c>
    </row>
    <row r="1051" spans="1:24" x14ac:dyDescent="0.2">
      <c r="A1051" s="4">
        <v>3</v>
      </c>
      <c r="B1051" s="4" t="str">
        <f t="shared" si="16"/>
        <v>March</v>
      </c>
      <c r="C1051" s="1" t="s">
        <v>176</v>
      </c>
      <c r="D1051" s="1" t="s">
        <v>1096</v>
      </c>
      <c r="E1051" s="1" t="s">
        <v>617</v>
      </c>
      <c r="F1051" s="1" t="s">
        <v>901</v>
      </c>
      <c r="G1051" s="1" t="s">
        <v>924</v>
      </c>
      <c r="H1051" s="6">
        <v>45187</v>
      </c>
      <c r="I1051" s="7">
        <v>96392137</v>
      </c>
      <c r="J1051" s="7">
        <v>120124568</v>
      </c>
      <c r="K1051" s="7">
        <v>15432001</v>
      </c>
      <c r="L1051" s="7">
        <v>3355686</v>
      </c>
      <c r="M1051" s="7">
        <f>Table1[[#This Row],[Profit (EBIT)]] * (1 - 11%)</f>
        <v>2986560.54</v>
      </c>
      <c r="N1051" s="9">
        <f>Table1[[#This Row],[Net Sales Actual]]/Table1[[#This Row],[Net Sales Target]]*100%</f>
        <v>1.2462071257949183</v>
      </c>
      <c r="O1051" s="9" t="str">
        <f>IF(Table1[[#This Row],[% Achievement]]&gt;=100%, "Achieved",
 IF(Table1[[#This Row],[% Achievement]]&gt;=50%, "Almost Achieve",
 IF(Table1[[#This Row],[% Achievement]]&gt;=0, "Needs Improvement",
 "Bad")))</f>
        <v>Achieved</v>
      </c>
      <c r="P1051" s="7">
        <f>Table1[[#This Row],[Net Sales Actual]] - Table1[[#This Row],[Net Sales Target]]</f>
        <v>23732431</v>
      </c>
      <c r="Q1051" s="7" t="str">
        <f>IF(Table1[[#This Row],[Profit]] &gt; 0, "Profit", "Loss")</f>
        <v>Profit</v>
      </c>
      <c r="R1051" s="9">
        <f>Table1[[#This Row],[Salary Cost]]/Table1[[#This Row],[Net Sales Actual]]</f>
        <v>0.12846665138475252</v>
      </c>
      <c r="S1051" s="9" t="str">
        <f>IF(Table1[[#This Row],[Salary Ratio]] &lt; 0.15, "Efficient",
 IF(Table1[[#This Row],[Salary Ratio]] &lt;= 0.25, "Needs Attention",
 "Too High"))</f>
        <v>Efficient</v>
      </c>
      <c r="T1051" s="9">
        <f>Table1[[#This Row],[Profit (EBIT)]]/Table1[[#This Row],[Net Sales Actual]]</f>
        <v>2.7935051554150023E-2</v>
      </c>
      <c r="U1051" s="7" t="str">
        <f>IF(Table1[[#This Row],[Profit Ratio]] &gt; 0.15, "Healthy",
 IF(Table1[[#This Row],[Profit Ratio]] &gt;= 0.05, "Moderate",
 "Low"))</f>
        <v>Low</v>
      </c>
      <c r="V1051" s="7">
        <f ca="1">DATEDIF(Table1[[#This Row],[Store Open Date]], TODAY(), "d")</f>
        <v>745</v>
      </c>
      <c r="W1051" s="7">
        <f ca="1">INT(Table1[[#This Row],[Store Age (Days)]] / 30)</f>
        <v>24</v>
      </c>
      <c r="X1051" s="7" t="str">
        <f ca="1">IF(Table1[[#This Row],[Store Age (Months)]] &lt; 12, "&lt;12",
 IF(Table1[[#This Row],[Store Age (Months)]] &lt; 24, "12–24",
 "&gt;24"))</f>
        <v>&gt;24</v>
      </c>
    </row>
    <row r="1052" spans="1:24" x14ac:dyDescent="0.2">
      <c r="A1052" s="4">
        <v>3</v>
      </c>
      <c r="B1052" s="4" t="str">
        <f t="shared" si="16"/>
        <v>March</v>
      </c>
      <c r="C1052" s="1" t="s">
        <v>177</v>
      </c>
      <c r="D1052" s="1" t="s">
        <v>1097</v>
      </c>
      <c r="E1052" s="1" t="s">
        <v>618</v>
      </c>
      <c r="F1052" s="1" t="s">
        <v>901</v>
      </c>
      <c r="G1052" s="1" t="s">
        <v>924</v>
      </c>
      <c r="H1052" s="6">
        <v>45191</v>
      </c>
      <c r="I1052" s="7">
        <v>63538458</v>
      </c>
      <c r="J1052" s="7">
        <v>63941999</v>
      </c>
      <c r="K1052" s="7">
        <v>10942891</v>
      </c>
      <c r="L1052" s="7">
        <v>696141</v>
      </c>
      <c r="M1052" s="7">
        <f>Table1[[#This Row],[Profit (EBIT)]] * (1 - 11%)</f>
        <v>619565.49</v>
      </c>
      <c r="N1052" s="9">
        <f>Table1[[#This Row],[Net Sales Actual]]/Table1[[#This Row],[Net Sales Target]]*100%</f>
        <v>1.0063511298936465</v>
      </c>
      <c r="O1052" s="9" t="str">
        <f>IF(Table1[[#This Row],[% Achievement]]&gt;=100%, "Achieved",
 IF(Table1[[#This Row],[% Achievement]]&gt;=50%, "Almost Achieve",
 IF(Table1[[#This Row],[% Achievement]]&gt;=0, "Needs Improvement",
 "Bad")))</f>
        <v>Achieved</v>
      </c>
      <c r="P1052" s="7">
        <f>Table1[[#This Row],[Net Sales Actual]] - Table1[[#This Row],[Net Sales Target]]</f>
        <v>403541</v>
      </c>
      <c r="Q1052" s="7" t="str">
        <f>IF(Table1[[#This Row],[Profit]] &gt; 0, "Profit", "Loss")</f>
        <v>Profit</v>
      </c>
      <c r="R1052" s="9">
        <f>Table1[[#This Row],[Salary Cost]]/Table1[[#This Row],[Net Sales Actual]]</f>
        <v>0.17113776815141485</v>
      </c>
      <c r="S1052" s="9" t="str">
        <f>IF(Table1[[#This Row],[Salary Ratio]] &lt; 0.15, "Efficient",
 IF(Table1[[#This Row],[Salary Ratio]] &lt;= 0.25, "Needs Attention",
 "Too High"))</f>
        <v>Needs Attention</v>
      </c>
      <c r="T1052" s="9">
        <f>Table1[[#This Row],[Profit (EBIT)]]/Table1[[#This Row],[Net Sales Actual]]</f>
        <v>1.0887069702027926E-2</v>
      </c>
      <c r="U1052" s="7" t="str">
        <f>IF(Table1[[#This Row],[Profit Ratio]] &gt; 0.15, "Healthy",
 IF(Table1[[#This Row],[Profit Ratio]] &gt;= 0.05, "Moderate",
 "Low"))</f>
        <v>Low</v>
      </c>
      <c r="V1052" s="7">
        <f ca="1">DATEDIF(Table1[[#This Row],[Store Open Date]], TODAY(), "d")</f>
        <v>741</v>
      </c>
      <c r="W1052" s="7">
        <f ca="1">INT(Table1[[#This Row],[Store Age (Days)]] / 30)</f>
        <v>24</v>
      </c>
      <c r="X1052" s="7" t="str">
        <f ca="1">IF(Table1[[#This Row],[Store Age (Months)]] &lt; 12, "&lt;12",
 IF(Table1[[#This Row],[Store Age (Months)]] &lt; 24, "12–24",
 "&gt;24"))</f>
        <v>&gt;24</v>
      </c>
    </row>
    <row r="1053" spans="1:24" x14ac:dyDescent="0.2">
      <c r="A1053" s="4">
        <v>3</v>
      </c>
      <c r="B1053" s="4" t="str">
        <f t="shared" si="16"/>
        <v>March</v>
      </c>
      <c r="C1053" s="1" t="s">
        <v>178</v>
      </c>
      <c r="D1053" s="1" t="s">
        <v>1098</v>
      </c>
      <c r="E1053" s="1" t="s">
        <v>619</v>
      </c>
      <c r="F1053" s="1" t="s">
        <v>901</v>
      </c>
      <c r="G1053" s="1" t="s">
        <v>924</v>
      </c>
      <c r="H1053" s="6">
        <v>45207</v>
      </c>
      <c r="I1053" s="7">
        <v>115952882</v>
      </c>
      <c r="J1053" s="7">
        <v>135593768</v>
      </c>
      <c r="K1053" s="7">
        <v>17214232</v>
      </c>
      <c r="L1053" s="7">
        <v>-2157838</v>
      </c>
      <c r="M1053" s="7">
        <f>Table1[[#This Row],[Profit (EBIT)]] * (1 - 11%)</f>
        <v>-1920475.82</v>
      </c>
      <c r="N1053" s="9">
        <f>Table1[[#This Row],[Net Sales Actual]]/Table1[[#This Row],[Net Sales Target]]*100%</f>
        <v>1.1693867859187839</v>
      </c>
      <c r="O1053" s="9" t="str">
        <f>IF(Table1[[#This Row],[% Achievement]]&gt;=100%, "Achieved",
 IF(Table1[[#This Row],[% Achievement]]&gt;=50%, "Almost Achieve",
 IF(Table1[[#This Row],[% Achievement]]&gt;=0, "Needs Improvement",
 "Bad")))</f>
        <v>Achieved</v>
      </c>
      <c r="P1053" s="7">
        <f>Table1[[#This Row],[Net Sales Actual]] - Table1[[#This Row],[Net Sales Target]]</f>
        <v>19640886</v>
      </c>
      <c r="Q1053" s="7" t="str">
        <f>IF(Table1[[#This Row],[Profit]] &gt; 0, "Profit", "Loss")</f>
        <v>Loss</v>
      </c>
      <c r="R1053" s="9">
        <f>Table1[[#This Row],[Salary Cost]]/Table1[[#This Row],[Net Sales Actual]]</f>
        <v>0.12695444823098359</v>
      </c>
      <c r="S1053" s="9" t="str">
        <f>IF(Table1[[#This Row],[Salary Ratio]] &lt; 0.15, "Efficient",
 IF(Table1[[#This Row],[Salary Ratio]] &lt;= 0.25, "Needs Attention",
 "Too High"))</f>
        <v>Efficient</v>
      </c>
      <c r="T1053" s="9">
        <f>Table1[[#This Row],[Profit (EBIT)]]/Table1[[#This Row],[Net Sales Actual]]</f>
        <v>-1.5913990973390458E-2</v>
      </c>
      <c r="U1053" s="7" t="str">
        <f>IF(Table1[[#This Row],[Profit Ratio]] &gt; 0.15, "Healthy",
 IF(Table1[[#This Row],[Profit Ratio]] &gt;= 0.05, "Moderate",
 "Low"))</f>
        <v>Low</v>
      </c>
      <c r="V1053" s="7">
        <f ca="1">DATEDIF(Table1[[#This Row],[Store Open Date]], TODAY(), "d")</f>
        <v>725</v>
      </c>
      <c r="W1053" s="7">
        <f ca="1">INT(Table1[[#This Row],[Store Age (Days)]] / 30)</f>
        <v>24</v>
      </c>
      <c r="X1053" s="7" t="str">
        <f ca="1">IF(Table1[[#This Row],[Store Age (Months)]] &lt; 12, "&lt;12",
 IF(Table1[[#This Row],[Store Age (Months)]] &lt; 24, "12–24",
 "&gt;24"))</f>
        <v>&gt;24</v>
      </c>
    </row>
    <row r="1054" spans="1:24" x14ac:dyDescent="0.2">
      <c r="A1054" s="4">
        <v>3</v>
      </c>
      <c r="B1054" s="4" t="str">
        <f t="shared" si="16"/>
        <v>March</v>
      </c>
      <c r="C1054" s="1" t="s">
        <v>179</v>
      </c>
      <c r="D1054" s="1" t="s">
        <v>1099</v>
      </c>
      <c r="E1054" s="1" t="s">
        <v>620</v>
      </c>
      <c r="F1054" s="1" t="s">
        <v>901</v>
      </c>
      <c r="G1054" s="1" t="s">
        <v>924</v>
      </c>
      <c r="H1054" s="6">
        <v>45226</v>
      </c>
      <c r="I1054" s="7">
        <v>108185206</v>
      </c>
      <c r="J1054" s="7">
        <v>130491040</v>
      </c>
      <c r="K1054" s="7">
        <v>16749893</v>
      </c>
      <c r="L1054" s="7">
        <v>1005041</v>
      </c>
      <c r="M1054" s="7">
        <f>Table1[[#This Row],[Profit (EBIT)]] * (1 - 11%)</f>
        <v>894486.49</v>
      </c>
      <c r="N1054" s="9">
        <f>Table1[[#This Row],[Net Sales Actual]]/Table1[[#This Row],[Net Sales Target]]*100%</f>
        <v>1.2061819247263807</v>
      </c>
      <c r="O1054" s="9" t="str">
        <f>IF(Table1[[#This Row],[% Achievement]]&gt;=100%, "Achieved",
 IF(Table1[[#This Row],[% Achievement]]&gt;=50%, "Almost Achieve",
 IF(Table1[[#This Row],[% Achievement]]&gt;=0, "Needs Improvement",
 "Bad")))</f>
        <v>Achieved</v>
      </c>
      <c r="P1054" s="7">
        <f>Table1[[#This Row],[Net Sales Actual]] - Table1[[#This Row],[Net Sales Target]]</f>
        <v>22305834</v>
      </c>
      <c r="Q1054" s="7" t="str">
        <f>IF(Table1[[#This Row],[Profit]] &gt; 0, "Profit", "Loss")</f>
        <v>Profit</v>
      </c>
      <c r="R1054" s="9">
        <f>Table1[[#This Row],[Salary Cost]]/Table1[[#This Row],[Net Sales Actual]]</f>
        <v>0.12836048360101965</v>
      </c>
      <c r="S1054" s="9" t="str">
        <f>IF(Table1[[#This Row],[Salary Ratio]] &lt; 0.15, "Efficient",
 IF(Table1[[#This Row],[Salary Ratio]] &lt;= 0.25, "Needs Attention",
 "Too High"))</f>
        <v>Efficient</v>
      </c>
      <c r="T1054" s="9">
        <f>Table1[[#This Row],[Profit (EBIT)]]/Table1[[#This Row],[Net Sales Actual]]</f>
        <v>7.7019924126591373E-3</v>
      </c>
      <c r="U1054" s="7" t="str">
        <f>IF(Table1[[#This Row],[Profit Ratio]] &gt; 0.15, "Healthy",
 IF(Table1[[#This Row],[Profit Ratio]] &gt;= 0.05, "Moderate",
 "Low"))</f>
        <v>Low</v>
      </c>
      <c r="V1054" s="7">
        <f ca="1">DATEDIF(Table1[[#This Row],[Store Open Date]], TODAY(), "d")</f>
        <v>706</v>
      </c>
      <c r="W1054" s="7">
        <f ca="1">INT(Table1[[#This Row],[Store Age (Days)]] / 30)</f>
        <v>23</v>
      </c>
      <c r="X1054" s="7" t="str">
        <f ca="1">IF(Table1[[#This Row],[Store Age (Months)]] &lt; 12, "&lt;12",
 IF(Table1[[#This Row],[Store Age (Months)]] &lt; 24, "12–24",
 "&gt;24"))</f>
        <v>12–24</v>
      </c>
    </row>
    <row r="1055" spans="1:24" x14ac:dyDescent="0.2">
      <c r="A1055" s="4">
        <v>3</v>
      </c>
      <c r="B1055" s="4" t="str">
        <f t="shared" si="16"/>
        <v>March</v>
      </c>
      <c r="C1055" s="1" t="s">
        <v>180</v>
      </c>
      <c r="D1055" s="1" t="s">
        <v>1100</v>
      </c>
      <c r="E1055" s="1" t="s">
        <v>621</v>
      </c>
      <c r="F1055" s="1" t="s">
        <v>901</v>
      </c>
      <c r="G1055" s="1" t="s">
        <v>924</v>
      </c>
      <c r="H1055" s="6">
        <v>45214</v>
      </c>
      <c r="I1055" s="7">
        <v>150205503</v>
      </c>
      <c r="J1055" s="7">
        <v>121016011</v>
      </c>
      <c r="K1055" s="7">
        <v>13521864</v>
      </c>
      <c r="L1055" s="7">
        <v>9020405</v>
      </c>
      <c r="M1055" s="7">
        <f>Table1[[#This Row],[Profit (EBIT)]] * (1 - 11%)</f>
        <v>8028160.4500000002</v>
      </c>
      <c r="N1055" s="9">
        <f>Table1[[#This Row],[Net Sales Actual]]/Table1[[#This Row],[Net Sales Target]]*100%</f>
        <v>0.80566962316953195</v>
      </c>
      <c r="O1055" s="9" t="str">
        <f>IF(Table1[[#This Row],[% Achievement]]&gt;=100%, "Achieved",
 IF(Table1[[#This Row],[% Achievement]]&gt;=50%, "Almost Achieve",
 IF(Table1[[#This Row],[% Achievement]]&gt;=0, "Needs Improvement",
 "Bad")))</f>
        <v>Almost Achieve</v>
      </c>
      <c r="P1055" s="7">
        <f>Table1[[#This Row],[Net Sales Actual]] - Table1[[#This Row],[Net Sales Target]]</f>
        <v>-29189492</v>
      </c>
      <c r="Q1055" s="7" t="str">
        <f>IF(Table1[[#This Row],[Profit]] &gt; 0, "Profit", "Loss")</f>
        <v>Profit</v>
      </c>
      <c r="R1055" s="9">
        <f>Table1[[#This Row],[Salary Cost]]/Table1[[#This Row],[Net Sales Actual]]</f>
        <v>0.11173615696190813</v>
      </c>
      <c r="S1055" s="9" t="str">
        <f>IF(Table1[[#This Row],[Salary Ratio]] &lt; 0.15, "Efficient",
 IF(Table1[[#This Row],[Salary Ratio]] &lt;= 0.25, "Needs Attention",
 "Too High"))</f>
        <v>Efficient</v>
      </c>
      <c r="T1055" s="9">
        <f>Table1[[#This Row],[Profit (EBIT)]]/Table1[[#This Row],[Net Sales Actual]]</f>
        <v>7.4538938488065018E-2</v>
      </c>
      <c r="U1055" s="7" t="str">
        <f>IF(Table1[[#This Row],[Profit Ratio]] &gt; 0.15, "Healthy",
 IF(Table1[[#This Row],[Profit Ratio]] &gt;= 0.05, "Moderate",
 "Low"))</f>
        <v>Moderate</v>
      </c>
      <c r="V1055" s="7">
        <f ca="1">DATEDIF(Table1[[#This Row],[Store Open Date]], TODAY(), "d")</f>
        <v>718</v>
      </c>
      <c r="W1055" s="7">
        <f ca="1">INT(Table1[[#This Row],[Store Age (Days)]] / 30)</f>
        <v>23</v>
      </c>
      <c r="X1055" s="7" t="str">
        <f ca="1">IF(Table1[[#This Row],[Store Age (Months)]] &lt; 12, "&lt;12",
 IF(Table1[[#This Row],[Store Age (Months)]] &lt; 24, "12–24",
 "&gt;24"))</f>
        <v>12–24</v>
      </c>
    </row>
    <row r="1056" spans="1:24" x14ac:dyDescent="0.2">
      <c r="A1056" s="4">
        <v>3</v>
      </c>
      <c r="B1056" s="4" t="str">
        <f t="shared" si="16"/>
        <v>March</v>
      </c>
      <c r="C1056" s="1" t="s">
        <v>181</v>
      </c>
      <c r="D1056" s="1" t="s">
        <v>1101</v>
      </c>
      <c r="E1056" s="1" t="s">
        <v>622</v>
      </c>
      <c r="F1056" s="1" t="s">
        <v>901</v>
      </c>
      <c r="G1056" s="1" t="s">
        <v>924</v>
      </c>
      <c r="H1056" s="6">
        <v>45210</v>
      </c>
      <c r="I1056" s="7">
        <v>141525181</v>
      </c>
      <c r="J1056" s="7">
        <v>96496310</v>
      </c>
      <c r="K1056" s="7">
        <v>11468847</v>
      </c>
      <c r="L1056" s="7">
        <v>-5736842</v>
      </c>
      <c r="M1056" s="7">
        <f>Table1[[#This Row],[Profit (EBIT)]] * (1 - 11%)</f>
        <v>-5105789.38</v>
      </c>
      <c r="N1056" s="9">
        <f>Table1[[#This Row],[Net Sales Actual]]/Table1[[#This Row],[Net Sales Target]]*100%</f>
        <v>0.68183138377332297</v>
      </c>
      <c r="O1056" s="9" t="str">
        <f>IF(Table1[[#This Row],[% Achievement]]&gt;=100%, "Achieved",
 IF(Table1[[#This Row],[% Achievement]]&gt;=50%, "Almost Achieve",
 IF(Table1[[#This Row],[% Achievement]]&gt;=0, "Needs Improvement",
 "Bad")))</f>
        <v>Almost Achieve</v>
      </c>
      <c r="P1056" s="7">
        <f>Table1[[#This Row],[Net Sales Actual]] - Table1[[#This Row],[Net Sales Target]]</f>
        <v>-45028871</v>
      </c>
      <c r="Q1056" s="7" t="str">
        <f>IF(Table1[[#This Row],[Profit]] &gt; 0, "Profit", "Loss")</f>
        <v>Loss</v>
      </c>
      <c r="R1056" s="9">
        <f>Table1[[#This Row],[Salary Cost]]/Table1[[#This Row],[Net Sales Actual]]</f>
        <v>0.11885270017060756</v>
      </c>
      <c r="S1056" s="9" t="str">
        <f>IF(Table1[[#This Row],[Salary Ratio]] &lt; 0.15, "Efficient",
 IF(Table1[[#This Row],[Salary Ratio]] &lt;= 0.25, "Needs Attention",
 "Too High"))</f>
        <v>Efficient</v>
      </c>
      <c r="T1056" s="9">
        <f>Table1[[#This Row],[Profit (EBIT)]]/Table1[[#This Row],[Net Sales Actual]]</f>
        <v>-5.9451413219842292E-2</v>
      </c>
      <c r="U1056" s="7" t="str">
        <f>IF(Table1[[#This Row],[Profit Ratio]] &gt; 0.15, "Healthy",
 IF(Table1[[#This Row],[Profit Ratio]] &gt;= 0.05, "Moderate",
 "Low"))</f>
        <v>Low</v>
      </c>
      <c r="V1056" s="7">
        <f ca="1">DATEDIF(Table1[[#This Row],[Store Open Date]], TODAY(), "d")</f>
        <v>722</v>
      </c>
      <c r="W1056" s="7">
        <f ca="1">INT(Table1[[#This Row],[Store Age (Days)]] / 30)</f>
        <v>24</v>
      </c>
      <c r="X1056" s="7" t="str">
        <f ca="1">IF(Table1[[#This Row],[Store Age (Months)]] &lt; 12, "&lt;12",
 IF(Table1[[#This Row],[Store Age (Months)]] &lt; 24, "12–24",
 "&gt;24"))</f>
        <v>&gt;24</v>
      </c>
    </row>
    <row r="1057" spans="1:24" x14ac:dyDescent="0.2">
      <c r="A1057" s="4">
        <v>3</v>
      </c>
      <c r="B1057" s="4" t="str">
        <f t="shared" si="16"/>
        <v>March</v>
      </c>
      <c r="C1057" s="1" t="s">
        <v>182</v>
      </c>
      <c r="D1057" s="1" t="s">
        <v>1102</v>
      </c>
      <c r="E1057" s="1" t="s">
        <v>623</v>
      </c>
      <c r="F1057" s="1" t="s">
        <v>901</v>
      </c>
      <c r="G1057" s="1" t="s">
        <v>924</v>
      </c>
      <c r="H1057" s="6">
        <v>45226</v>
      </c>
      <c r="I1057" s="7">
        <v>87573730</v>
      </c>
      <c r="J1057" s="7">
        <v>94554445</v>
      </c>
      <c r="K1057" s="7">
        <v>15253390</v>
      </c>
      <c r="L1057" s="7">
        <v>2955741</v>
      </c>
      <c r="M1057" s="7">
        <f>Table1[[#This Row],[Profit (EBIT)]] * (1 - 11%)</f>
        <v>2630609.4900000002</v>
      </c>
      <c r="N1057" s="9">
        <f>Table1[[#This Row],[Net Sales Actual]]/Table1[[#This Row],[Net Sales Target]]*100%</f>
        <v>1.0797124320272757</v>
      </c>
      <c r="O1057" s="9" t="str">
        <f>IF(Table1[[#This Row],[% Achievement]]&gt;=100%, "Achieved",
 IF(Table1[[#This Row],[% Achievement]]&gt;=50%, "Almost Achieve",
 IF(Table1[[#This Row],[% Achievement]]&gt;=0, "Needs Improvement",
 "Bad")))</f>
        <v>Achieved</v>
      </c>
      <c r="P1057" s="7">
        <f>Table1[[#This Row],[Net Sales Actual]] - Table1[[#This Row],[Net Sales Target]]</f>
        <v>6980715</v>
      </c>
      <c r="Q1057" s="7" t="str">
        <f>IF(Table1[[#This Row],[Profit]] &gt; 0, "Profit", "Loss")</f>
        <v>Profit</v>
      </c>
      <c r="R1057" s="9">
        <f>Table1[[#This Row],[Salary Cost]]/Table1[[#This Row],[Net Sales Actual]]</f>
        <v>0.16131859269016913</v>
      </c>
      <c r="S1057" s="9" t="str">
        <f>IF(Table1[[#This Row],[Salary Ratio]] &lt; 0.15, "Efficient",
 IF(Table1[[#This Row],[Salary Ratio]] &lt;= 0.25, "Needs Attention",
 "Too High"))</f>
        <v>Needs Attention</v>
      </c>
      <c r="T1057" s="9">
        <f>Table1[[#This Row],[Profit (EBIT)]]/Table1[[#This Row],[Net Sales Actual]]</f>
        <v>3.1259672667953368E-2</v>
      </c>
      <c r="U1057" s="7" t="str">
        <f>IF(Table1[[#This Row],[Profit Ratio]] &gt; 0.15, "Healthy",
 IF(Table1[[#This Row],[Profit Ratio]] &gt;= 0.05, "Moderate",
 "Low"))</f>
        <v>Low</v>
      </c>
      <c r="V1057" s="7">
        <f ca="1">DATEDIF(Table1[[#This Row],[Store Open Date]], TODAY(), "d")</f>
        <v>706</v>
      </c>
      <c r="W1057" s="7">
        <f ca="1">INT(Table1[[#This Row],[Store Age (Days)]] / 30)</f>
        <v>23</v>
      </c>
      <c r="X1057" s="7" t="str">
        <f ca="1">IF(Table1[[#This Row],[Store Age (Months)]] &lt; 12, "&lt;12",
 IF(Table1[[#This Row],[Store Age (Months)]] &lt; 24, "12–24",
 "&gt;24"))</f>
        <v>12–24</v>
      </c>
    </row>
    <row r="1058" spans="1:24" x14ac:dyDescent="0.2">
      <c r="A1058" s="4">
        <v>3</v>
      </c>
      <c r="B1058" s="4" t="str">
        <f t="shared" si="16"/>
        <v>March</v>
      </c>
      <c r="C1058" s="1" t="s">
        <v>183</v>
      </c>
      <c r="D1058" s="1" t="s">
        <v>1103</v>
      </c>
      <c r="E1058" s="1" t="s">
        <v>624</v>
      </c>
      <c r="F1058" s="1" t="s">
        <v>901</v>
      </c>
      <c r="G1058" s="1" t="s">
        <v>924</v>
      </c>
      <c r="H1058" s="6">
        <v>45276</v>
      </c>
      <c r="I1058" s="7">
        <v>113594225</v>
      </c>
      <c r="J1058" s="7">
        <v>119620479</v>
      </c>
      <c r="K1058" s="7">
        <v>19822835</v>
      </c>
      <c r="L1058" s="7">
        <v>4856120</v>
      </c>
      <c r="M1058" s="7">
        <f>Table1[[#This Row],[Profit (EBIT)]] * (1 - 11%)</f>
        <v>4321946.8</v>
      </c>
      <c r="N1058" s="9">
        <f>Table1[[#This Row],[Net Sales Actual]]/Table1[[#This Row],[Net Sales Target]]*100%</f>
        <v>1.0530507074633415</v>
      </c>
      <c r="O1058" s="9" t="str">
        <f>IF(Table1[[#This Row],[% Achievement]]&gt;=100%, "Achieved",
 IF(Table1[[#This Row],[% Achievement]]&gt;=50%, "Almost Achieve",
 IF(Table1[[#This Row],[% Achievement]]&gt;=0, "Needs Improvement",
 "Bad")))</f>
        <v>Achieved</v>
      </c>
      <c r="P1058" s="7">
        <f>Table1[[#This Row],[Net Sales Actual]] - Table1[[#This Row],[Net Sales Target]]</f>
        <v>6026254</v>
      </c>
      <c r="Q1058" s="7" t="str">
        <f>IF(Table1[[#This Row],[Profit]] &gt; 0, "Profit", "Loss")</f>
        <v>Profit</v>
      </c>
      <c r="R1058" s="9">
        <f>Table1[[#This Row],[Salary Cost]]/Table1[[#This Row],[Net Sales Actual]]</f>
        <v>0.16571439243275393</v>
      </c>
      <c r="S1058" s="9" t="str">
        <f>IF(Table1[[#This Row],[Salary Ratio]] &lt; 0.15, "Efficient",
 IF(Table1[[#This Row],[Salary Ratio]] &lt;= 0.25, "Needs Attention",
 "Too High"))</f>
        <v>Needs Attention</v>
      </c>
      <c r="T1058" s="9">
        <f>Table1[[#This Row],[Profit (EBIT)]]/Table1[[#This Row],[Net Sales Actual]]</f>
        <v>4.0596058806953952E-2</v>
      </c>
      <c r="U1058" s="7" t="str">
        <f>IF(Table1[[#This Row],[Profit Ratio]] &gt; 0.15, "Healthy",
 IF(Table1[[#This Row],[Profit Ratio]] &gt;= 0.05, "Moderate",
 "Low"))</f>
        <v>Low</v>
      </c>
      <c r="V1058" s="7">
        <f ca="1">DATEDIF(Table1[[#This Row],[Store Open Date]], TODAY(), "d")</f>
        <v>656</v>
      </c>
      <c r="W1058" s="7">
        <f ca="1">INT(Table1[[#This Row],[Store Age (Days)]] / 30)</f>
        <v>21</v>
      </c>
      <c r="X1058" s="7" t="str">
        <f ca="1">IF(Table1[[#This Row],[Store Age (Months)]] &lt; 12, "&lt;12",
 IF(Table1[[#This Row],[Store Age (Months)]] &lt; 24, "12–24",
 "&gt;24"))</f>
        <v>12–24</v>
      </c>
    </row>
    <row r="1059" spans="1:24" x14ac:dyDescent="0.2">
      <c r="A1059" s="4">
        <v>3</v>
      </c>
      <c r="B1059" s="4" t="str">
        <f t="shared" si="16"/>
        <v>March</v>
      </c>
      <c r="C1059" s="1" t="s">
        <v>184</v>
      </c>
      <c r="D1059" s="1" t="s">
        <v>1104</v>
      </c>
      <c r="E1059" s="1" t="s">
        <v>625</v>
      </c>
      <c r="F1059" s="1" t="s">
        <v>901</v>
      </c>
      <c r="G1059" s="1" t="s">
        <v>924</v>
      </c>
      <c r="H1059" s="6">
        <v>45222</v>
      </c>
      <c r="I1059" s="7">
        <v>131952315</v>
      </c>
      <c r="J1059" s="7">
        <v>120136416</v>
      </c>
      <c r="K1059" s="7">
        <v>20330716</v>
      </c>
      <c r="L1059" s="7">
        <v>-1332541</v>
      </c>
      <c r="M1059" s="7">
        <f>Table1[[#This Row],[Profit (EBIT)]] * (1 - 11%)</f>
        <v>-1185961.49</v>
      </c>
      <c r="N1059" s="9">
        <f>Table1[[#This Row],[Net Sales Actual]]/Table1[[#This Row],[Net Sales Target]]*100%</f>
        <v>0.91045326487830092</v>
      </c>
      <c r="O1059" s="9" t="str">
        <f>IF(Table1[[#This Row],[% Achievement]]&gt;=100%, "Achieved",
 IF(Table1[[#This Row],[% Achievement]]&gt;=50%, "Almost Achieve",
 IF(Table1[[#This Row],[% Achievement]]&gt;=0, "Needs Improvement",
 "Bad")))</f>
        <v>Almost Achieve</v>
      </c>
      <c r="P1059" s="7">
        <f>Table1[[#This Row],[Net Sales Actual]] - Table1[[#This Row],[Net Sales Target]]</f>
        <v>-11815899</v>
      </c>
      <c r="Q1059" s="7" t="str">
        <f>IF(Table1[[#This Row],[Profit]] &gt; 0, "Profit", "Loss")</f>
        <v>Loss</v>
      </c>
      <c r="R1059" s="9">
        <f>Table1[[#This Row],[Salary Cost]]/Table1[[#This Row],[Net Sales Actual]]</f>
        <v>0.16923025238242501</v>
      </c>
      <c r="S1059" s="9" t="str">
        <f>IF(Table1[[#This Row],[Salary Ratio]] &lt; 0.15, "Efficient",
 IF(Table1[[#This Row],[Salary Ratio]] &lt;= 0.25, "Needs Attention",
 "Too High"))</f>
        <v>Needs Attention</v>
      </c>
      <c r="T1059" s="9">
        <f>Table1[[#This Row],[Profit (EBIT)]]/Table1[[#This Row],[Net Sales Actual]]</f>
        <v>-1.1091899062479108E-2</v>
      </c>
      <c r="U1059" s="7" t="str">
        <f>IF(Table1[[#This Row],[Profit Ratio]] &gt; 0.15, "Healthy",
 IF(Table1[[#This Row],[Profit Ratio]] &gt;= 0.05, "Moderate",
 "Low"))</f>
        <v>Low</v>
      </c>
      <c r="V1059" s="7">
        <f ca="1">DATEDIF(Table1[[#This Row],[Store Open Date]], TODAY(), "d")</f>
        <v>710</v>
      </c>
      <c r="W1059" s="7">
        <f ca="1">INT(Table1[[#This Row],[Store Age (Days)]] / 30)</f>
        <v>23</v>
      </c>
      <c r="X1059" s="7" t="str">
        <f ca="1">IF(Table1[[#This Row],[Store Age (Months)]] &lt; 12, "&lt;12",
 IF(Table1[[#This Row],[Store Age (Months)]] &lt; 24, "12–24",
 "&gt;24"))</f>
        <v>12–24</v>
      </c>
    </row>
    <row r="1060" spans="1:24" x14ac:dyDescent="0.2">
      <c r="A1060" s="4">
        <v>3</v>
      </c>
      <c r="B1060" s="4" t="str">
        <f t="shared" si="16"/>
        <v>March</v>
      </c>
      <c r="C1060" s="1" t="s">
        <v>185</v>
      </c>
      <c r="D1060" s="1" t="s">
        <v>1105</v>
      </c>
      <c r="E1060" s="1" t="s">
        <v>626</v>
      </c>
      <c r="F1060" s="1" t="s">
        <v>902</v>
      </c>
      <c r="G1060" s="1" t="s">
        <v>924</v>
      </c>
      <c r="H1060" s="6">
        <v>45262</v>
      </c>
      <c r="I1060" s="7">
        <v>152358078</v>
      </c>
      <c r="J1060" s="7">
        <v>160009370</v>
      </c>
      <c r="K1060" s="7">
        <v>26476557</v>
      </c>
      <c r="L1060" s="7">
        <v>-6496126</v>
      </c>
      <c r="M1060" s="7">
        <f>Table1[[#This Row],[Profit (EBIT)]] * (1 - 11%)</f>
        <v>-5781552.1399999997</v>
      </c>
      <c r="N1060" s="9">
        <f>Table1[[#This Row],[Net Sales Actual]]/Table1[[#This Row],[Net Sales Target]]*100%</f>
        <v>1.0502191423023859</v>
      </c>
      <c r="O1060" s="9" t="str">
        <f>IF(Table1[[#This Row],[% Achievement]]&gt;=100%, "Achieved",
 IF(Table1[[#This Row],[% Achievement]]&gt;=50%, "Almost Achieve",
 IF(Table1[[#This Row],[% Achievement]]&gt;=0, "Needs Improvement",
 "Bad")))</f>
        <v>Achieved</v>
      </c>
      <c r="P1060" s="7">
        <f>Table1[[#This Row],[Net Sales Actual]] - Table1[[#This Row],[Net Sales Target]]</f>
        <v>7651292</v>
      </c>
      <c r="Q1060" s="7" t="str">
        <f>IF(Table1[[#This Row],[Profit]] &gt; 0, "Profit", "Loss")</f>
        <v>Loss</v>
      </c>
      <c r="R1060" s="9">
        <f>Table1[[#This Row],[Salary Cost]]/Table1[[#This Row],[Net Sales Actual]]</f>
        <v>0.165468790983928</v>
      </c>
      <c r="S1060" s="9" t="str">
        <f>IF(Table1[[#This Row],[Salary Ratio]] &lt; 0.15, "Efficient",
 IF(Table1[[#This Row],[Salary Ratio]] &lt;= 0.25, "Needs Attention",
 "Too High"))</f>
        <v>Needs Attention</v>
      </c>
      <c r="T1060" s="9">
        <f>Table1[[#This Row],[Profit (EBIT)]]/Table1[[#This Row],[Net Sales Actual]]</f>
        <v>-4.0598409955616976E-2</v>
      </c>
      <c r="U1060" s="7" t="str">
        <f>IF(Table1[[#This Row],[Profit Ratio]] &gt; 0.15, "Healthy",
 IF(Table1[[#This Row],[Profit Ratio]] &gt;= 0.05, "Moderate",
 "Low"))</f>
        <v>Low</v>
      </c>
      <c r="V1060" s="7">
        <f ca="1">DATEDIF(Table1[[#This Row],[Store Open Date]], TODAY(), "d")</f>
        <v>670</v>
      </c>
      <c r="W1060" s="7">
        <f ca="1">INT(Table1[[#This Row],[Store Age (Days)]] / 30)</f>
        <v>22</v>
      </c>
      <c r="X1060" s="7" t="str">
        <f ca="1">IF(Table1[[#This Row],[Store Age (Months)]] &lt; 12, "&lt;12",
 IF(Table1[[#This Row],[Store Age (Months)]] &lt; 24, "12–24",
 "&gt;24"))</f>
        <v>12–24</v>
      </c>
    </row>
    <row r="1061" spans="1:24" x14ac:dyDescent="0.2">
      <c r="A1061" s="4">
        <v>3</v>
      </c>
      <c r="B1061" s="4" t="str">
        <f t="shared" si="16"/>
        <v>March</v>
      </c>
      <c r="C1061" s="1" t="s">
        <v>186</v>
      </c>
      <c r="D1061" s="1" t="s">
        <v>1106</v>
      </c>
      <c r="E1061" s="1" t="s">
        <v>627</v>
      </c>
      <c r="F1061" s="1" t="s">
        <v>901</v>
      </c>
      <c r="G1061" s="1" t="s">
        <v>924</v>
      </c>
      <c r="H1061" s="6">
        <v>45285</v>
      </c>
      <c r="I1061" s="7">
        <v>80230831</v>
      </c>
      <c r="J1061" s="7">
        <v>99037511</v>
      </c>
      <c r="K1061" s="7">
        <v>15407315</v>
      </c>
      <c r="L1061" s="7">
        <v>-4461156</v>
      </c>
      <c r="M1061" s="7">
        <f>Table1[[#This Row],[Profit (EBIT)]] * (1 - 11%)</f>
        <v>-3970428.84</v>
      </c>
      <c r="N1061" s="9">
        <f>Table1[[#This Row],[Net Sales Actual]]/Table1[[#This Row],[Net Sales Target]]*100%</f>
        <v>1.2344071445551899</v>
      </c>
      <c r="O1061" s="9" t="str">
        <f>IF(Table1[[#This Row],[% Achievement]]&gt;=100%, "Achieved",
 IF(Table1[[#This Row],[% Achievement]]&gt;=50%, "Almost Achieve",
 IF(Table1[[#This Row],[% Achievement]]&gt;=0, "Needs Improvement",
 "Bad")))</f>
        <v>Achieved</v>
      </c>
      <c r="P1061" s="7">
        <f>Table1[[#This Row],[Net Sales Actual]] - Table1[[#This Row],[Net Sales Target]]</f>
        <v>18806680</v>
      </c>
      <c r="Q1061" s="7" t="str">
        <f>IF(Table1[[#This Row],[Profit]] &gt; 0, "Profit", "Loss")</f>
        <v>Loss</v>
      </c>
      <c r="R1061" s="9">
        <f>Table1[[#This Row],[Salary Cost]]/Table1[[#This Row],[Net Sales Actual]]</f>
        <v>0.15557049893953817</v>
      </c>
      <c r="S1061" s="9" t="str">
        <f>IF(Table1[[#This Row],[Salary Ratio]] &lt; 0.15, "Efficient",
 IF(Table1[[#This Row],[Salary Ratio]] &lt;= 0.25, "Needs Attention",
 "Too High"))</f>
        <v>Needs Attention</v>
      </c>
      <c r="T1061" s="9">
        <f>Table1[[#This Row],[Profit (EBIT)]]/Table1[[#This Row],[Net Sales Actual]]</f>
        <v>-4.5045114269885077E-2</v>
      </c>
      <c r="U1061" s="7" t="str">
        <f>IF(Table1[[#This Row],[Profit Ratio]] &gt; 0.15, "Healthy",
 IF(Table1[[#This Row],[Profit Ratio]] &gt;= 0.05, "Moderate",
 "Low"))</f>
        <v>Low</v>
      </c>
      <c r="V1061" s="7">
        <f ca="1">DATEDIF(Table1[[#This Row],[Store Open Date]], TODAY(), "d")</f>
        <v>647</v>
      </c>
      <c r="W1061" s="7">
        <f ca="1">INT(Table1[[#This Row],[Store Age (Days)]] / 30)</f>
        <v>21</v>
      </c>
      <c r="X1061" s="7" t="str">
        <f ca="1">IF(Table1[[#This Row],[Store Age (Months)]] &lt; 12, "&lt;12",
 IF(Table1[[#This Row],[Store Age (Months)]] &lt; 24, "12–24",
 "&gt;24"))</f>
        <v>12–24</v>
      </c>
    </row>
    <row r="1062" spans="1:24" x14ac:dyDescent="0.2">
      <c r="A1062" s="4">
        <v>3</v>
      </c>
      <c r="B1062" s="4" t="str">
        <f t="shared" si="16"/>
        <v>March</v>
      </c>
      <c r="C1062" s="1" t="s">
        <v>187</v>
      </c>
      <c r="D1062" s="1" t="s">
        <v>1107</v>
      </c>
      <c r="E1062" s="1" t="s">
        <v>628</v>
      </c>
      <c r="F1062" s="1" t="s">
        <v>901</v>
      </c>
      <c r="G1062" s="1" t="s">
        <v>924</v>
      </c>
      <c r="H1062" s="6">
        <v>45373</v>
      </c>
      <c r="I1062" s="7">
        <v>109505246</v>
      </c>
      <c r="J1062" s="7">
        <v>86494821</v>
      </c>
      <c r="K1062" s="7">
        <v>8998003</v>
      </c>
      <c r="L1062" s="7">
        <v>-8059886</v>
      </c>
      <c r="M1062" s="7">
        <f>Table1[[#This Row],[Profit (EBIT)]] * (1 - 11%)</f>
        <v>-7173298.54</v>
      </c>
      <c r="N1062" s="9">
        <f>Table1[[#This Row],[Net Sales Actual]]/Table1[[#This Row],[Net Sales Target]]*100%</f>
        <v>0.78986919950848744</v>
      </c>
      <c r="O1062" s="9" t="str">
        <f>IF(Table1[[#This Row],[% Achievement]]&gt;=100%, "Achieved",
 IF(Table1[[#This Row],[% Achievement]]&gt;=50%, "Almost Achieve",
 IF(Table1[[#This Row],[% Achievement]]&gt;=0, "Needs Improvement",
 "Bad")))</f>
        <v>Almost Achieve</v>
      </c>
      <c r="P1062" s="7">
        <f>Table1[[#This Row],[Net Sales Actual]] - Table1[[#This Row],[Net Sales Target]]</f>
        <v>-23010425</v>
      </c>
      <c r="Q1062" s="7" t="str">
        <f>IF(Table1[[#This Row],[Profit]] &gt; 0, "Profit", "Loss")</f>
        <v>Loss</v>
      </c>
      <c r="R1062" s="9">
        <f>Table1[[#This Row],[Salary Cost]]/Table1[[#This Row],[Net Sales Actual]]</f>
        <v>0.10402938460327006</v>
      </c>
      <c r="S1062" s="9" t="str">
        <f>IF(Table1[[#This Row],[Salary Ratio]] &lt; 0.15, "Efficient",
 IF(Table1[[#This Row],[Salary Ratio]] &lt;= 0.25, "Needs Attention",
 "Too High"))</f>
        <v>Efficient</v>
      </c>
      <c r="T1062" s="9">
        <f>Table1[[#This Row],[Profit (EBIT)]]/Table1[[#This Row],[Net Sales Actual]]</f>
        <v>-9.3183451989570565E-2</v>
      </c>
      <c r="U1062" s="7" t="str">
        <f>IF(Table1[[#This Row],[Profit Ratio]] &gt; 0.15, "Healthy",
 IF(Table1[[#This Row],[Profit Ratio]] &gt;= 0.05, "Moderate",
 "Low"))</f>
        <v>Low</v>
      </c>
      <c r="V1062" s="7">
        <f ca="1">DATEDIF(Table1[[#This Row],[Store Open Date]], TODAY(), "d")</f>
        <v>559</v>
      </c>
      <c r="W1062" s="7">
        <f ca="1">INT(Table1[[#This Row],[Store Age (Days)]] / 30)</f>
        <v>18</v>
      </c>
      <c r="X1062" s="7" t="str">
        <f ca="1">IF(Table1[[#This Row],[Store Age (Months)]] &lt; 12, "&lt;12",
 IF(Table1[[#This Row],[Store Age (Months)]] &lt; 24, "12–24",
 "&gt;24"))</f>
        <v>12–24</v>
      </c>
    </row>
    <row r="1063" spans="1:24" x14ac:dyDescent="0.2">
      <c r="A1063" s="4">
        <v>3</v>
      </c>
      <c r="B1063" s="4" t="str">
        <f t="shared" si="16"/>
        <v>March</v>
      </c>
      <c r="C1063" s="1" t="s">
        <v>188</v>
      </c>
      <c r="D1063" s="1" t="s">
        <v>1108</v>
      </c>
      <c r="E1063" s="1" t="s">
        <v>629</v>
      </c>
      <c r="F1063" s="1" t="s">
        <v>901</v>
      </c>
      <c r="G1063" s="1" t="s">
        <v>924</v>
      </c>
      <c r="H1063" s="6">
        <v>45260</v>
      </c>
      <c r="I1063" s="7">
        <v>87124337</v>
      </c>
      <c r="J1063" s="7">
        <v>93999477</v>
      </c>
      <c r="K1063" s="7">
        <v>15365717</v>
      </c>
      <c r="L1063" s="7">
        <v>-3645724</v>
      </c>
      <c r="M1063" s="7">
        <f>Table1[[#This Row],[Profit (EBIT)]] * (1 - 11%)</f>
        <v>-3244694.36</v>
      </c>
      <c r="N1063" s="9">
        <f>Table1[[#This Row],[Net Sales Actual]]/Table1[[#This Row],[Net Sales Target]]*100%</f>
        <v>1.0789118200118986</v>
      </c>
      <c r="O1063" s="9" t="str">
        <f>IF(Table1[[#This Row],[% Achievement]]&gt;=100%, "Achieved",
 IF(Table1[[#This Row],[% Achievement]]&gt;=50%, "Almost Achieve",
 IF(Table1[[#This Row],[% Achievement]]&gt;=0, "Needs Improvement",
 "Bad")))</f>
        <v>Achieved</v>
      </c>
      <c r="P1063" s="7">
        <f>Table1[[#This Row],[Net Sales Actual]] - Table1[[#This Row],[Net Sales Target]]</f>
        <v>6875140</v>
      </c>
      <c r="Q1063" s="7" t="str">
        <f>IF(Table1[[#This Row],[Profit]] &gt; 0, "Profit", "Loss")</f>
        <v>Loss</v>
      </c>
      <c r="R1063" s="9">
        <f>Table1[[#This Row],[Salary Cost]]/Table1[[#This Row],[Net Sales Actual]]</f>
        <v>0.1634659839649959</v>
      </c>
      <c r="S1063" s="9" t="str">
        <f>IF(Table1[[#This Row],[Salary Ratio]] &lt; 0.15, "Efficient",
 IF(Table1[[#This Row],[Salary Ratio]] &lt;= 0.25, "Needs Attention",
 "Too High"))</f>
        <v>Needs Attention</v>
      </c>
      <c r="T1063" s="9">
        <f>Table1[[#This Row],[Profit (EBIT)]]/Table1[[#This Row],[Net Sales Actual]]</f>
        <v>-3.8784513662772829E-2</v>
      </c>
      <c r="U1063" s="7" t="str">
        <f>IF(Table1[[#This Row],[Profit Ratio]] &gt; 0.15, "Healthy",
 IF(Table1[[#This Row],[Profit Ratio]] &gt;= 0.05, "Moderate",
 "Low"))</f>
        <v>Low</v>
      </c>
      <c r="V1063" s="7">
        <f ca="1">DATEDIF(Table1[[#This Row],[Store Open Date]], TODAY(), "d")</f>
        <v>672</v>
      </c>
      <c r="W1063" s="7">
        <f ca="1">INT(Table1[[#This Row],[Store Age (Days)]] / 30)</f>
        <v>22</v>
      </c>
      <c r="X1063" s="7" t="str">
        <f ca="1">IF(Table1[[#This Row],[Store Age (Months)]] &lt; 12, "&lt;12",
 IF(Table1[[#This Row],[Store Age (Months)]] &lt; 24, "12–24",
 "&gt;24"))</f>
        <v>12–24</v>
      </c>
    </row>
    <row r="1064" spans="1:24" x14ac:dyDescent="0.2">
      <c r="A1064" s="4">
        <v>3</v>
      </c>
      <c r="B1064" s="4" t="str">
        <f t="shared" si="16"/>
        <v>March</v>
      </c>
      <c r="C1064" s="1" t="s">
        <v>189</v>
      </c>
      <c r="D1064" s="1" t="s">
        <v>1109</v>
      </c>
      <c r="E1064" s="1" t="s">
        <v>630</v>
      </c>
      <c r="F1064" s="1" t="s">
        <v>901</v>
      </c>
      <c r="G1064" s="1" t="s">
        <v>924</v>
      </c>
      <c r="H1064" s="6">
        <v>45212</v>
      </c>
      <c r="I1064" s="7">
        <v>86387865</v>
      </c>
      <c r="J1064" s="7">
        <v>57142941</v>
      </c>
      <c r="K1064" s="7">
        <v>5319067</v>
      </c>
      <c r="L1064" s="7">
        <v>748758</v>
      </c>
      <c r="M1064" s="7">
        <f>Table1[[#This Row],[Profit (EBIT)]] * (1 - 11%)</f>
        <v>666394.62</v>
      </c>
      <c r="N1064" s="9">
        <f>Table1[[#This Row],[Net Sales Actual]]/Table1[[#This Row],[Net Sales Target]]*100%</f>
        <v>0.66146953625951976</v>
      </c>
      <c r="O1064" s="9" t="str">
        <f>IF(Table1[[#This Row],[% Achievement]]&gt;=100%, "Achieved",
 IF(Table1[[#This Row],[% Achievement]]&gt;=50%, "Almost Achieve",
 IF(Table1[[#This Row],[% Achievement]]&gt;=0, "Needs Improvement",
 "Bad")))</f>
        <v>Almost Achieve</v>
      </c>
      <c r="P1064" s="7">
        <f>Table1[[#This Row],[Net Sales Actual]] - Table1[[#This Row],[Net Sales Target]]</f>
        <v>-29244924</v>
      </c>
      <c r="Q1064" s="7" t="str">
        <f>IF(Table1[[#This Row],[Profit]] &gt; 0, "Profit", "Loss")</f>
        <v>Profit</v>
      </c>
      <c r="R1064" s="9">
        <f>Table1[[#This Row],[Salary Cost]]/Table1[[#This Row],[Net Sales Actual]]</f>
        <v>9.3083535899911071E-2</v>
      </c>
      <c r="S1064" s="9" t="str">
        <f>IF(Table1[[#This Row],[Salary Ratio]] &lt; 0.15, "Efficient",
 IF(Table1[[#This Row],[Salary Ratio]] &lt;= 0.25, "Needs Attention",
 "Too High"))</f>
        <v>Efficient</v>
      </c>
      <c r="T1064" s="9">
        <f>Table1[[#This Row],[Profit (EBIT)]]/Table1[[#This Row],[Net Sales Actual]]</f>
        <v>1.3103245770986831E-2</v>
      </c>
      <c r="U1064" s="7" t="str">
        <f>IF(Table1[[#This Row],[Profit Ratio]] &gt; 0.15, "Healthy",
 IF(Table1[[#This Row],[Profit Ratio]] &gt;= 0.05, "Moderate",
 "Low"))</f>
        <v>Low</v>
      </c>
      <c r="V1064" s="7">
        <f ca="1">DATEDIF(Table1[[#This Row],[Store Open Date]], TODAY(), "d")</f>
        <v>720</v>
      </c>
      <c r="W1064" s="7">
        <f ca="1">INT(Table1[[#This Row],[Store Age (Days)]] / 30)</f>
        <v>24</v>
      </c>
      <c r="X1064" s="7" t="str">
        <f ca="1">IF(Table1[[#This Row],[Store Age (Months)]] &lt; 12, "&lt;12",
 IF(Table1[[#This Row],[Store Age (Months)]] &lt; 24, "12–24",
 "&gt;24"))</f>
        <v>&gt;24</v>
      </c>
    </row>
    <row r="1065" spans="1:24" x14ac:dyDescent="0.2">
      <c r="A1065" s="4">
        <v>3</v>
      </c>
      <c r="B1065" s="4" t="str">
        <f t="shared" si="16"/>
        <v>March</v>
      </c>
      <c r="C1065" s="1" t="s">
        <v>190</v>
      </c>
      <c r="D1065" s="1" t="s">
        <v>1110</v>
      </c>
      <c r="E1065" s="1" t="s">
        <v>631</v>
      </c>
      <c r="F1065" s="1" t="s">
        <v>901</v>
      </c>
      <c r="G1065" s="1" t="s">
        <v>924</v>
      </c>
      <c r="H1065" s="6">
        <v>45260</v>
      </c>
      <c r="I1065" s="7">
        <v>300014397</v>
      </c>
      <c r="J1065" s="7">
        <v>356150230</v>
      </c>
      <c r="K1065" s="7">
        <v>53589980</v>
      </c>
      <c r="L1065" s="7">
        <v>33037863</v>
      </c>
      <c r="M1065" s="7">
        <f>Table1[[#This Row],[Profit (EBIT)]] * (1 - 11%)</f>
        <v>29403698.07</v>
      </c>
      <c r="N1065" s="9">
        <f>Table1[[#This Row],[Net Sales Actual]]/Table1[[#This Row],[Net Sales Target]]*100%</f>
        <v>1.1871104639021706</v>
      </c>
      <c r="O1065" s="9" t="str">
        <f>IF(Table1[[#This Row],[% Achievement]]&gt;=100%, "Achieved",
 IF(Table1[[#This Row],[% Achievement]]&gt;=50%, "Almost Achieve",
 IF(Table1[[#This Row],[% Achievement]]&gt;=0, "Needs Improvement",
 "Bad")))</f>
        <v>Achieved</v>
      </c>
      <c r="P1065" s="7">
        <f>Table1[[#This Row],[Net Sales Actual]] - Table1[[#This Row],[Net Sales Target]]</f>
        <v>56135833</v>
      </c>
      <c r="Q1065" s="7" t="str">
        <f>IF(Table1[[#This Row],[Profit]] &gt; 0, "Profit", "Loss")</f>
        <v>Profit</v>
      </c>
      <c r="R1065" s="9">
        <f>Table1[[#This Row],[Salary Cost]]/Table1[[#This Row],[Net Sales Actual]]</f>
        <v>0.15047015412569018</v>
      </c>
      <c r="S1065" s="9" t="str">
        <f>IF(Table1[[#This Row],[Salary Ratio]] &lt; 0.15, "Efficient",
 IF(Table1[[#This Row],[Salary Ratio]] &lt;= 0.25, "Needs Attention",
 "Too High"))</f>
        <v>Needs Attention</v>
      </c>
      <c r="T1065" s="9">
        <f>Table1[[#This Row],[Profit (EBIT)]]/Table1[[#This Row],[Net Sales Actual]]</f>
        <v>9.2763840135664105E-2</v>
      </c>
      <c r="U1065" s="7" t="str">
        <f>IF(Table1[[#This Row],[Profit Ratio]] &gt; 0.15, "Healthy",
 IF(Table1[[#This Row],[Profit Ratio]] &gt;= 0.05, "Moderate",
 "Low"))</f>
        <v>Moderate</v>
      </c>
      <c r="V1065" s="7">
        <f ca="1">DATEDIF(Table1[[#This Row],[Store Open Date]], TODAY(), "d")</f>
        <v>672</v>
      </c>
      <c r="W1065" s="7">
        <f ca="1">INT(Table1[[#This Row],[Store Age (Days)]] / 30)</f>
        <v>22</v>
      </c>
      <c r="X1065" s="7" t="str">
        <f ca="1">IF(Table1[[#This Row],[Store Age (Months)]] &lt; 12, "&lt;12",
 IF(Table1[[#This Row],[Store Age (Months)]] &lt; 24, "12–24",
 "&gt;24"))</f>
        <v>12–24</v>
      </c>
    </row>
    <row r="1066" spans="1:24" x14ac:dyDescent="0.2">
      <c r="A1066" s="4">
        <v>3</v>
      </c>
      <c r="B1066" s="4" t="str">
        <f t="shared" si="16"/>
        <v>March</v>
      </c>
      <c r="C1066" s="1" t="s">
        <v>191</v>
      </c>
      <c r="D1066" s="1" t="s">
        <v>1111</v>
      </c>
      <c r="E1066" s="1" t="s">
        <v>632</v>
      </c>
      <c r="F1066" s="1" t="s">
        <v>901</v>
      </c>
      <c r="G1066" s="1" t="s">
        <v>924</v>
      </c>
      <c r="H1066" s="6">
        <v>45248</v>
      </c>
      <c r="I1066" s="7">
        <v>169161066</v>
      </c>
      <c r="J1066" s="7">
        <v>114401341</v>
      </c>
      <c r="K1066" s="7">
        <v>16081005</v>
      </c>
      <c r="L1066" s="7">
        <v>-804499</v>
      </c>
      <c r="M1066" s="7">
        <f>Table1[[#This Row],[Profit (EBIT)]] * (1 - 11%)</f>
        <v>-716004.11</v>
      </c>
      <c r="N1066" s="9">
        <f>Table1[[#This Row],[Net Sales Actual]]/Table1[[#This Row],[Net Sales Target]]*100%</f>
        <v>0.67628647480857096</v>
      </c>
      <c r="O1066" s="9" t="str">
        <f>IF(Table1[[#This Row],[% Achievement]]&gt;=100%, "Achieved",
 IF(Table1[[#This Row],[% Achievement]]&gt;=50%, "Almost Achieve",
 IF(Table1[[#This Row],[% Achievement]]&gt;=0, "Needs Improvement",
 "Bad")))</f>
        <v>Almost Achieve</v>
      </c>
      <c r="P1066" s="7">
        <f>Table1[[#This Row],[Net Sales Actual]] - Table1[[#This Row],[Net Sales Target]]</f>
        <v>-54759725</v>
      </c>
      <c r="Q1066" s="7" t="str">
        <f>IF(Table1[[#This Row],[Profit]] &gt; 0, "Profit", "Loss")</f>
        <v>Loss</v>
      </c>
      <c r="R1066" s="9">
        <f>Table1[[#This Row],[Salary Cost]]/Table1[[#This Row],[Net Sales Actual]]</f>
        <v>0.14056657779911863</v>
      </c>
      <c r="S1066" s="9" t="str">
        <f>IF(Table1[[#This Row],[Salary Ratio]] &lt; 0.15, "Efficient",
 IF(Table1[[#This Row],[Salary Ratio]] &lt;= 0.25, "Needs Attention",
 "Too High"))</f>
        <v>Efficient</v>
      </c>
      <c r="T1066" s="9">
        <f>Table1[[#This Row],[Profit (EBIT)]]/Table1[[#This Row],[Net Sales Actual]]</f>
        <v>-7.0322514838353162E-3</v>
      </c>
      <c r="U1066" s="7" t="str">
        <f>IF(Table1[[#This Row],[Profit Ratio]] &gt; 0.15, "Healthy",
 IF(Table1[[#This Row],[Profit Ratio]] &gt;= 0.05, "Moderate",
 "Low"))</f>
        <v>Low</v>
      </c>
      <c r="V1066" s="7">
        <f ca="1">DATEDIF(Table1[[#This Row],[Store Open Date]], TODAY(), "d")</f>
        <v>684</v>
      </c>
      <c r="W1066" s="7">
        <f ca="1">INT(Table1[[#This Row],[Store Age (Days)]] / 30)</f>
        <v>22</v>
      </c>
      <c r="X1066" s="7" t="str">
        <f ca="1">IF(Table1[[#This Row],[Store Age (Months)]] &lt; 12, "&lt;12",
 IF(Table1[[#This Row],[Store Age (Months)]] &lt; 24, "12–24",
 "&gt;24"))</f>
        <v>12–24</v>
      </c>
    </row>
    <row r="1067" spans="1:24" x14ac:dyDescent="0.2">
      <c r="A1067" s="4">
        <v>3</v>
      </c>
      <c r="B1067" s="4" t="str">
        <f t="shared" si="16"/>
        <v>March</v>
      </c>
      <c r="C1067" s="1" t="s">
        <v>192</v>
      </c>
      <c r="D1067" s="1" t="s">
        <v>1112</v>
      </c>
      <c r="E1067" s="1" t="s">
        <v>633</v>
      </c>
      <c r="F1067" s="1" t="s">
        <v>901</v>
      </c>
      <c r="G1067" s="1" t="s">
        <v>924</v>
      </c>
      <c r="H1067" s="6">
        <v>45244</v>
      </c>
      <c r="I1067" s="7">
        <v>121133475</v>
      </c>
      <c r="J1067" s="7">
        <v>145378812</v>
      </c>
      <c r="K1067" s="7">
        <v>19896898</v>
      </c>
      <c r="L1067" s="7">
        <v>4283789</v>
      </c>
      <c r="M1067" s="7">
        <f>Table1[[#This Row],[Profit (EBIT)]] * (1 - 11%)</f>
        <v>3812572.21</v>
      </c>
      <c r="N1067" s="9">
        <f>Table1[[#This Row],[Net Sales Actual]]/Table1[[#This Row],[Net Sales Target]]*100%</f>
        <v>1.2001538963527629</v>
      </c>
      <c r="O1067" s="9" t="str">
        <f>IF(Table1[[#This Row],[% Achievement]]&gt;=100%, "Achieved",
 IF(Table1[[#This Row],[% Achievement]]&gt;=50%, "Almost Achieve",
 IF(Table1[[#This Row],[% Achievement]]&gt;=0, "Needs Improvement",
 "Bad")))</f>
        <v>Achieved</v>
      </c>
      <c r="P1067" s="7">
        <f>Table1[[#This Row],[Net Sales Actual]] - Table1[[#This Row],[Net Sales Target]]</f>
        <v>24245337</v>
      </c>
      <c r="Q1067" s="7" t="str">
        <f>IF(Table1[[#This Row],[Profit]] &gt; 0, "Profit", "Loss")</f>
        <v>Profit</v>
      </c>
      <c r="R1067" s="9">
        <f>Table1[[#This Row],[Salary Cost]]/Table1[[#This Row],[Net Sales Actual]]</f>
        <v>0.1368624335711314</v>
      </c>
      <c r="S1067" s="9" t="str">
        <f>IF(Table1[[#This Row],[Salary Ratio]] &lt; 0.15, "Efficient",
 IF(Table1[[#This Row],[Salary Ratio]] &lt;= 0.25, "Needs Attention",
 "Too High"))</f>
        <v>Efficient</v>
      </c>
      <c r="T1067" s="9">
        <f>Table1[[#This Row],[Profit (EBIT)]]/Table1[[#This Row],[Net Sales Actual]]</f>
        <v>2.9466391567431437E-2</v>
      </c>
      <c r="U1067" s="7" t="str">
        <f>IF(Table1[[#This Row],[Profit Ratio]] &gt; 0.15, "Healthy",
 IF(Table1[[#This Row],[Profit Ratio]] &gt;= 0.05, "Moderate",
 "Low"))</f>
        <v>Low</v>
      </c>
      <c r="V1067" s="7">
        <f ca="1">DATEDIF(Table1[[#This Row],[Store Open Date]], TODAY(), "d")</f>
        <v>688</v>
      </c>
      <c r="W1067" s="7">
        <f ca="1">INT(Table1[[#This Row],[Store Age (Days)]] / 30)</f>
        <v>22</v>
      </c>
      <c r="X1067" s="7" t="str">
        <f ca="1">IF(Table1[[#This Row],[Store Age (Months)]] &lt; 12, "&lt;12",
 IF(Table1[[#This Row],[Store Age (Months)]] &lt; 24, "12–24",
 "&gt;24"))</f>
        <v>12–24</v>
      </c>
    </row>
    <row r="1068" spans="1:24" x14ac:dyDescent="0.2">
      <c r="A1068" s="4">
        <v>3</v>
      </c>
      <c r="B1068" s="4" t="str">
        <f t="shared" si="16"/>
        <v>March</v>
      </c>
      <c r="C1068" s="1" t="s">
        <v>193</v>
      </c>
      <c r="D1068" s="1" t="s">
        <v>1113</v>
      </c>
      <c r="E1068" s="1" t="s">
        <v>634</v>
      </c>
      <c r="F1068" s="1" t="s">
        <v>901</v>
      </c>
      <c r="G1068" s="1" t="s">
        <v>924</v>
      </c>
      <c r="H1068" s="6">
        <v>45268</v>
      </c>
      <c r="I1068" s="7">
        <v>76768870</v>
      </c>
      <c r="J1068" s="7">
        <v>66660545</v>
      </c>
      <c r="K1068" s="7">
        <v>7133662</v>
      </c>
      <c r="L1068" s="7">
        <v>8521351</v>
      </c>
      <c r="M1068" s="7">
        <f>Table1[[#This Row],[Profit (EBIT)]] * (1 - 11%)</f>
        <v>7584002.3899999997</v>
      </c>
      <c r="N1068" s="9">
        <f>Table1[[#This Row],[Net Sales Actual]]/Table1[[#This Row],[Net Sales Target]]*100%</f>
        <v>0.86832781308361062</v>
      </c>
      <c r="O1068" s="9" t="str">
        <f>IF(Table1[[#This Row],[% Achievement]]&gt;=100%, "Achieved",
 IF(Table1[[#This Row],[% Achievement]]&gt;=50%, "Almost Achieve",
 IF(Table1[[#This Row],[% Achievement]]&gt;=0, "Needs Improvement",
 "Bad")))</f>
        <v>Almost Achieve</v>
      </c>
      <c r="P1068" s="7">
        <f>Table1[[#This Row],[Net Sales Actual]] - Table1[[#This Row],[Net Sales Target]]</f>
        <v>-10108325</v>
      </c>
      <c r="Q1068" s="7" t="str">
        <f>IF(Table1[[#This Row],[Profit]] &gt; 0, "Profit", "Loss")</f>
        <v>Profit</v>
      </c>
      <c r="R1068" s="9">
        <f>Table1[[#This Row],[Salary Cost]]/Table1[[#This Row],[Net Sales Actual]]</f>
        <v>0.10701475663002755</v>
      </c>
      <c r="S1068" s="9" t="str">
        <f>IF(Table1[[#This Row],[Salary Ratio]] &lt; 0.15, "Efficient",
 IF(Table1[[#This Row],[Salary Ratio]] &lt;= 0.25, "Needs Attention",
 "Too High"))</f>
        <v>Efficient</v>
      </c>
      <c r="T1068" s="9">
        <f>Table1[[#This Row],[Profit (EBIT)]]/Table1[[#This Row],[Net Sales Actual]]</f>
        <v>0.12783200317369142</v>
      </c>
      <c r="U1068" s="7" t="str">
        <f>IF(Table1[[#This Row],[Profit Ratio]] &gt; 0.15, "Healthy",
 IF(Table1[[#This Row],[Profit Ratio]] &gt;= 0.05, "Moderate",
 "Low"))</f>
        <v>Moderate</v>
      </c>
      <c r="V1068" s="7">
        <f ca="1">DATEDIF(Table1[[#This Row],[Store Open Date]], TODAY(), "d")</f>
        <v>664</v>
      </c>
      <c r="W1068" s="7">
        <f ca="1">INT(Table1[[#This Row],[Store Age (Days)]] / 30)</f>
        <v>22</v>
      </c>
      <c r="X1068" s="7" t="str">
        <f ca="1">IF(Table1[[#This Row],[Store Age (Months)]] &lt; 12, "&lt;12",
 IF(Table1[[#This Row],[Store Age (Months)]] &lt; 24, "12–24",
 "&gt;24"))</f>
        <v>12–24</v>
      </c>
    </row>
    <row r="1069" spans="1:24" x14ac:dyDescent="0.2">
      <c r="A1069" s="4">
        <v>3</v>
      </c>
      <c r="B1069" s="4" t="str">
        <f t="shared" si="16"/>
        <v>March</v>
      </c>
      <c r="C1069" s="1" t="s">
        <v>194</v>
      </c>
      <c r="D1069" s="1" t="s">
        <v>1114</v>
      </c>
      <c r="E1069" s="1" t="s">
        <v>635</v>
      </c>
      <c r="F1069" s="1" t="s">
        <v>901</v>
      </c>
      <c r="G1069" s="1" t="s">
        <v>924</v>
      </c>
      <c r="H1069" s="6">
        <v>45232</v>
      </c>
      <c r="I1069" s="7">
        <v>52473978</v>
      </c>
      <c r="J1069" s="7">
        <v>38229004</v>
      </c>
      <c r="K1069" s="7">
        <v>4979309</v>
      </c>
      <c r="L1069" s="7">
        <v>-1426140</v>
      </c>
      <c r="M1069" s="7">
        <f>Table1[[#This Row],[Profit (EBIT)]] * (1 - 11%)</f>
        <v>-1269264.6000000001</v>
      </c>
      <c r="N1069" s="9">
        <f>Table1[[#This Row],[Net Sales Actual]]/Table1[[#This Row],[Net Sales Target]]*100%</f>
        <v>0.72853260715244417</v>
      </c>
      <c r="O1069" s="9" t="str">
        <f>IF(Table1[[#This Row],[% Achievement]]&gt;=100%, "Achieved",
 IF(Table1[[#This Row],[% Achievement]]&gt;=50%, "Almost Achieve",
 IF(Table1[[#This Row],[% Achievement]]&gt;=0, "Needs Improvement",
 "Bad")))</f>
        <v>Almost Achieve</v>
      </c>
      <c r="P1069" s="7">
        <f>Table1[[#This Row],[Net Sales Actual]] - Table1[[#This Row],[Net Sales Target]]</f>
        <v>-14244974</v>
      </c>
      <c r="Q1069" s="7" t="str">
        <f>IF(Table1[[#This Row],[Profit]] &gt; 0, "Profit", "Loss")</f>
        <v>Loss</v>
      </c>
      <c r="R1069" s="9">
        <f>Table1[[#This Row],[Salary Cost]]/Table1[[#This Row],[Net Sales Actual]]</f>
        <v>0.13024950898537666</v>
      </c>
      <c r="S1069" s="9" t="str">
        <f>IF(Table1[[#This Row],[Salary Ratio]] &lt; 0.15, "Efficient",
 IF(Table1[[#This Row],[Salary Ratio]] &lt;= 0.25, "Needs Attention",
 "Too High"))</f>
        <v>Efficient</v>
      </c>
      <c r="T1069" s="9">
        <f>Table1[[#This Row],[Profit (EBIT)]]/Table1[[#This Row],[Net Sales Actual]]</f>
        <v>-3.7305183258240261E-2</v>
      </c>
      <c r="U1069" s="7" t="str">
        <f>IF(Table1[[#This Row],[Profit Ratio]] &gt; 0.15, "Healthy",
 IF(Table1[[#This Row],[Profit Ratio]] &gt;= 0.05, "Moderate",
 "Low"))</f>
        <v>Low</v>
      </c>
      <c r="V1069" s="7">
        <f ca="1">DATEDIF(Table1[[#This Row],[Store Open Date]], TODAY(), "d")</f>
        <v>700</v>
      </c>
      <c r="W1069" s="7">
        <f ca="1">INT(Table1[[#This Row],[Store Age (Days)]] / 30)</f>
        <v>23</v>
      </c>
      <c r="X1069" s="7" t="str">
        <f ca="1">IF(Table1[[#This Row],[Store Age (Months)]] &lt; 12, "&lt;12",
 IF(Table1[[#This Row],[Store Age (Months)]] &lt; 24, "12–24",
 "&gt;24"))</f>
        <v>12–24</v>
      </c>
    </row>
    <row r="1070" spans="1:24" x14ac:dyDescent="0.2">
      <c r="A1070" s="4">
        <v>3</v>
      </c>
      <c r="B1070" s="4" t="str">
        <f t="shared" si="16"/>
        <v>March</v>
      </c>
      <c r="C1070" s="1" t="s">
        <v>195</v>
      </c>
      <c r="D1070" s="1" t="s">
        <v>1115</v>
      </c>
      <c r="E1070" s="1" t="s">
        <v>636</v>
      </c>
      <c r="F1070" s="1" t="s">
        <v>901</v>
      </c>
      <c r="G1070" s="1" t="s">
        <v>924</v>
      </c>
      <c r="H1070" s="6">
        <v>45233</v>
      </c>
      <c r="I1070" s="7">
        <v>100922470</v>
      </c>
      <c r="J1070" s="7">
        <v>123926473</v>
      </c>
      <c r="K1070" s="7">
        <v>19437088</v>
      </c>
      <c r="L1070" s="7">
        <v>5358652</v>
      </c>
      <c r="M1070" s="7">
        <f>Table1[[#This Row],[Profit (EBIT)]] * (1 - 11%)</f>
        <v>4769200.28</v>
      </c>
      <c r="N1070" s="9">
        <f>Table1[[#This Row],[Net Sales Actual]]/Table1[[#This Row],[Net Sales Target]]*100%</f>
        <v>1.227937376086812</v>
      </c>
      <c r="O1070" s="9" t="str">
        <f>IF(Table1[[#This Row],[% Achievement]]&gt;=100%, "Achieved",
 IF(Table1[[#This Row],[% Achievement]]&gt;=50%, "Almost Achieve",
 IF(Table1[[#This Row],[% Achievement]]&gt;=0, "Needs Improvement",
 "Bad")))</f>
        <v>Achieved</v>
      </c>
      <c r="P1070" s="7">
        <f>Table1[[#This Row],[Net Sales Actual]] - Table1[[#This Row],[Net Sales Target]]</f>
        <v>23004003</v>
      </c>
      <c r="Q1070" s="7" t="str">
        <f>IF(Table1[[#This Row],[Profit]] &gt; 0, "Profit", "Loss")</f>
        <v>Profit</v>
      </c>
      <c r="R1070" s="9">
        <f>Table1[[#This Row],[Salary Cost]]/Table1[[#This Row],[Net Sales Actual]]</f>
        <v>0.15684371167409888</v>
      </c>
      <c r="S1070" s="9" t="str">
        <f>IF(Table1[[#This Row],[Salary Ratio]] &lt; 0.15, "Efficient",
 IF(Table1[[#This Row],[Salary Ratio]] &lt;= 0.25, "Needs Attention",
 "Too High"))</f>
        <v>Needs Attention</v>
      </c>
      <c r="T1070" s="9">
        <f>Table1[[#This Row],[Profit (EBIT)]]/Table1[[#This Row],[Net Sales Actual]]</f>
        <v>4.3240575401512472E-2</v>
      </c>
      <c r="U1070" s="7" t="str">
        <f>IF(Table1[[#This Row],[Profit Ratio]] &gt; 0.15, "Healthy",
 IF(Table1[[#This Row],[Profit Ratio]] &gt;= 0.05, "Moderate",
 "Low"))</f>
        <v>Low</v>
      </c>
      <c r="V1070" s="7">
        <f ca="1">DATEDIF(Table1[[#This Row],[Store Open Date]], TODAY(), "d")</f>
        <v>699</v>
      </c>
      <c r="W1070" s="7">
        <f ca="1">INT(Table1[[#This Row],[Store Age (Days)]] / 30)</f>
        <v>23</v>
      </c>
      <c r="X1070" s="7" t="str">
        <f ca="1">IF(Table1[[#This Row],[Store Age (Months)]] &lt; 12, "&lt;12",
 IF(Table1[[#This Row],[Store Age (Months)]] &lt; 24, "12–24",
 "&gt;24"))</f>
        <v>12–24</v>
      </c>
    </row>
    <row r="1071" spans="1:24" x14ac:dyDescent="0.2">
      <c r="A1071" s="4">
        <v>3</v>
      </c>
      <c r="B1071" s="4" t="str">
        <f t="shared" si="16"/>
        <v>March</v>
      </c>
      <c r="C1071" s="1" t="s">
        <v>196</v>
      </c>
      <c r="D1071" s="1" t="s">
        <v>1116</v>
      </c>
      <c r="E1071" s="1" t="s">
        <v>637</v>
      </c>
      <c r="F1071" s="1" t="s">
        <v>903</v>
      </c>
      <c r="G1071" s="1" t="s">
        <v>925</v>
      </c>
      <c r="H1071" s="6">
        <v>45276</v>
      </c>
      <c r="I1071" s="7">
        <v>141510893</v>
      </c>
      <c r="J1071" s="7">
        <v>103765328</v>
      </c>
      <c r="K1071" s="7">
        <v>17602232</v>
      </c>
      <c r="L1071" s="7">
        <v>-6570059</v>
      </c>
      <c r="M1071" s="7">
        <f>Table1[[#This Row],[Profit (EBIT)]] * (1 - 11%)</f>
        <v>-5847352.5099999998</v>
      </c>
      <c r="N1071" s="9">
        <f>Table1[[#This Row],[Net Sales Actual]]/Table1[[#This Row],[Net Sales Target]]*100%</f>
        <v>0.73326742415511437</v>
      </c>
      <c r="O1071" s="9" t="str">
        <f>IF(Table1[[#This Row],[% Achievement]]&gt;=100%, "Achieved",
 IF(Table1[[#This Row],[% Achievement]]&gt;=50%, "Almost Achieve",
 IF(Table1[[#This Row],[% Achievement]]&gt;=0, "Needs Improvement",
 "Bad")))</f>
        <v>Almost Achieve</v>
      </c>
      <c r="P1071" s="7">
        <f>Table1[[#This Row],[Net Sales Actual]] - Table1[[#This Row],[Net Sales Target]]</f>
        <v>-37745565</v>
      </c>
      <c r="Q1071" s="7" t="str">
        <f>IF(Table1[[#This Row],[Profit]] &gt; 0, "Profit", "Loss")</f>
        <v>Loss</v>
      </c>
      <c r="R1071" s="9">
        <f>Table1[[#This Row],[Salary Cost]]/Table1[[#This Row],[Net Sales Actual]]</f>
        <v>0.1696350056350229</v>
      </c>
      <c r="S1071" s="9" t="str">
        <f>IF(Table1[[#This Row],[Salary Ratio]] &lt; 0.15, "Efficient",
 IF(Table1[[#This Row],[Salary Ratio]] &lt;= 0.25, "Needs Attention",
 "Too High"))</f>
        <v>Needs Attention</v>
      </c>
      <c r="T1071" s="9">
        <f>Table1[[#This Row],[Profit (EBIT)]]/Table1[[#This Row],[Net Sales Actual]]</f>
        <v>-6.3316515512773203E-2</v>
      </c>
      <c r="U1071" s="7" t="str">
        <f>IF(Table1[[#This Row],[Profit Ratio]] &gt; 0.15, "Healthy",
 IF(Table1[[#This Row],[Profit Ratio]] &gt;= 0.05, "Moderate",
 "Low"))</f>
        <v>Low</v>
      </c>
      <c r="V1071" s="7">
        <f ca="1">DATEDIF(Table1[[#This Row],[Store Open Date]], TODAY(), "d")</f>
        <v>656</v>
      </c>
      <c r="W1071" s="7">
        <f ca="1">INT(Table1[[#This Row],[Store Age (Days)]] / 30)</f>
        <v>21</v>
      </c>
      <c r="X1071" s="7" t="str">
        <f ca="1">IF(Table1[[#This Row],[Store Age (Months)]] &lt; 12, "&lt;12",
 IF(Table1[[#This Row],[Store Age (Months)]] &lt; 24, "12–24",
 "&gt;24"))</f>
        <v>12–24</v>
      </c>
    </row>
    <row r="1072" spans="1:24" x14ac:dyDescent="0.2">
      <c r="A1072" s="4">
        <v>3</v>
      </c>
      <c r="B1072" s="4" t="str">
        <f t="shared" si="16"/>
        <v>March</v>
      </c>
      <c r="C1072" s="1" t="s">
        <v>197</v>
      </c>
      <c r="D1072" s="1" t="s">
        <v>1117</v>
      </c>
      <c r="E1072" s="1" t="s">
        <v>638</v>
      </c>
      <c r="F1072" s="1" t="s">
        <v>903</v>
      </c>
      <c r="G1072" s="1" t="s">
        <v>925</v>
      </c>
      <c r="H1072" s="6">
        <v>45356</v>
      </c>
      <c r="I1072" s="7">
        <v>119396388</v>
      </c>
      <c r="J1072" s="7">
        <v>142546914</v>
      </c>
      <c r="K1072" s="7">
        <v>21033706</v>
      </c>
      <c r="L1072" s="7">
        <v>8385525</v>
      </c>
      <c r="M1072" s="7">
        <f>Table1[[#This Row],[Profit (EBIT)]] * (1 - 11%)</f>
        <v>7463117.25</v>
      </c>
      <c r="N1072" s="9">
        <f>Table1[[#This Row],[Net Sales Actual]]/Table1[[#This Row],[Net Sales Target]]*100%</f>
        <v>1.1938963681212869</v>
      </c>
      <c r="O1072" s="9" t="str">
        <f>IF(Table1[[#This Row],[% Achievement]]&gt;=100%, "Achieved",
 IF(Table1[[#This Row],[% Achievement]]&gt;=50%, "Almost Achieve",
 IF(Table1[[#This Row],[% Achievement]]&gt;=0, "Needs Improvement",
 "Bad")))</f>
        <v>Achieved</v>
      </c>
      <c r="P1072" s="7">
        <f>Table1[[#This Row],[Net Sales Actual]] - Table1[[#This Row],[Net Sales Target]]</f>
        <v>23150526</v>
      </c>
      <c r="Q1072" s="7" t="str">
        <f>IF(Table1[[#This Row],[Profit]] &gt; 0, "Profit", "Loss")</f>
        <v>Profit</v>
      </c>
      <c r="R1072" s="9">
        <f>Table1[[#This Row],[Salary Cost]]/Table1[[#This Row],[Net Sales Actual]]</f>
        <v>0.14755637572062766</v>
      </c>
      <c r="S1072" s="9" t="str">
        <f>IF(Table1[[#This Row],[Salary Ratio]] &lt; 0.15, "Efficient",
 IF(Table1[[#This Row],[Salary Ratio]] &lt;= 0.25, "Needs Attention",
 "Too High"))</f>
        <v>Efficient</v>
      </c>
      <c r="T1072" s="9">
        <f>Table1[[#This Row],[Profit (EBIT)]]/Table1[[#This Row],[Net Sales Actual]]</f>
        <v>5.8826422576920889E-2</v>
      </c>
      <c r="U1072" s="7" t="str">
        <f>IF(Table1[[#This Row],[Profit Ratio]] &gt; 0.15, "Healthy",
 IF(Table1[[#This Row],[Profit Ratio]] &gt;= 0.05, "Moderate",
 "Low"))</f>
        <v>Moderate</v>
      </c>
      <c r="V1072" s="7">
        <f ca="1">DATEDIF(Table1[[#This Row],[Store Open Date]], TODAY(), "d")</f>
        <v>576</v>
      </c>
      <c r="W1072" s="7">
        <f ca="1">INT(Table1[[#This Row],[Store Age (Days)]] / 30)</f>
        <v>19</v>
      </c>
      <c r="X1072" s="7" t="str">
        <f ca="1">IF(Table1[[#This Row],[Store Age (Months)]] &lt; 12, "&lt;12",
 IF(Table1[[#This Row],[Store Age (Months)]] &lt; 24, "12–24",
 "&gt;24"))</f>
        <v>12–24</v>
      </c>
    </row>
    <row r="1073" spans="1:24" x14ac:dyDescent="0.2">
      <c r="A1073" s="4">
        <v>3</v>
      </c>
      <c r="B1073" s="4" t="str">
        <f t="shared" si="16"/>
        <v>March</v>
      </c>
      <c r="C1073" s="1" t="s">
        <v>198</v>
      </c>
      <c r="D1073" s="1" t="s">
        <v>1118</v>
      </c>
      <c r="E1073" s="1" t="s">
        <v>639</v>
      </c>
      <c r="F1073" s="1" t="s">
        <v>903</v>
      </c>
      <c r="G1073" s="1" t="s">
        <v>925</v>
      </c>
      <c r="H1073" s="6">
        <v>45221</v>
      </c>
      <c r="I1073" s="7">
        <v>86577598</v>
      </c>
      <c r="J1073" s="7">
        <v>105973957</v>
      </c>
      <c r="K1073" s="7">
        <v>17207665</v>
      </c>
      <c r="L1073" s="7">
        <v>5140500</v>
      </c>
      <c r="M1073" s="7">
        <f>Table1[[#This Row],[Profit (EBIT)]] * (1 - 11%)</f>
        <v>4575045</v>
      </c>
      <c r="N1073" s="9">
        <f>Table1[[#This Row],[Net Sales Actual]]/Table1[[#This Row],[Net Sales Target]]*100%</f>
        <v>1.2240343858927571</v>
      </c>
      <c r="O1073" s="9" t="str">
        <f>IF(Table1[[#This Row],[% Achievement]]&gt;=100%, "Achieved",
 IF(Table1[[#This Row],[% Achievement]]&gt;=50%, "Almost Achieve",
 IF(Table1[[#This Row],[% Achievement]]&gt;=0, "Needs Improvement",
 "Bad")))</f>
        <v>Achieved</v>
      </c>
      <c r="P1073" s="7">
        <f>Table1[[#This Row],[Net Sales Actual]] - Table1[[#This Row],[Net Sales Target]]</f>
        <v>19396359</v>
      </c>
      <c r="Q1073" s="7" t="str">
        <f>IF(Table1[[#This Row],[Profit]] &gt; 0, "Profit", "Loss")</f>
        <v>Profit</v>
      </c>
      <c r="R1073" s="9">
        <f>Table1[[#This Row],[Salary Cost]]/Table1[[#This Row],[Net Sales Actual]]</f>
        <v>0.16237635629667013</v>
      </c>
      <c r="S1073" s="9" t="str">
        <f>IF(Table1[[#This Row],[Salary Ratio]] &lt; 0.15, "Efficient",
 IF(Table1[[#This Row],[Salary Ratio]] &lt;= 0.25, "Needs Attention",
 "Too High"))</f>
        <v>Needs Attention</v>
      </c>
      <c r="T1073" s="9">
        <f>Table1[[#This Row],[Profit (EBIT)]]/Table1[[#This Row],[Net Sales Actual]]</f>
        <v>4.8507200688939073E-2</v>
      </c>
      <c r="U1073" s="7" t="str">
        <f>IF(Table1[[#This Row],[Profit Ratio]] &gt; 0.15, "Healthy",
 IF(Table1[[#This Row],[Profit Ratio]] &gt;= 0.05, "Moderate",
 "Low"))</f>
        <v>Low</v>
      </c>
      <c r="V1073" s="7">
        <f ca="1">DATEDIF(Table1[[#This Row],[Store Open Date]], TODAY(), "d")</f>
        <v>711</v>
      </c>
      <c r="W1073" s="7">
        <f ca="1">INT(Table1[[#This Row],[Store Age (Days)]] / 30)</f>
        <v>23</v>
      </c>
      <c r="X1073" s="7" t="str">
        <f ca="1">IF(Table1[[#This Row],[Store Age (Months)]] &lt; 12, "&lt;12",
 IF(Table1[[#This Row],[Store Age (Months)]] &lt; 24, "12–24",
 "&gt;24"))</f>
        <v>12–24</v>
      </c>
    </row>
    <row r="1074" spans="1:24" x14ac:dyDescent="0.2">
      <c r="A1074" s="4">
        <v>3</v>
      </c>
      <c r="B1074" s="4" t="str">
        <f t="shared" si="16"/>
        <v>March</v>
      </c>
      <c r="C1074" s="1" t="s">
        <v>199</v>
      </c>
      <c r="D1074" s="1" t="s">
        <v>1119</v>
      </c>
      <c r="E1074" s="1" t="s">
        <v>640</v>
      </c>
      <c r="F1074" s="1" t="s">
        <v>903</v>
      </c>
      <c r="G1074" s="1" t="s">
        <v>925</v>
      </c>
      <c r="H1074" s="6">
        <v>45542</v>
      </c>
      <c r="I1074" s="7">
        <v>82945816</v>
      </c>
      <c r="J1074" s="7">
        <v>88595389</v>
      </c>
      <c r="K1074" s="7">
        <v>10402760</v>
      </c>
      <c r="L1074" s="7">
        <v>11901359</v>
      </c>
      <c r="M1074" s="7">
        <f>Table1[[#This Row],[Profit (EBIT)]] * (1 - 11%)</f>
        <v>10592209.51</v>
      </c>
      <c r="N1074" s="9">
        <f>Table1[[#This Row],[Net Sales Actual]]/Table1[[#This Row],[Net Sales Target]]*100%</f>
        <v>1.0681116091497611</v>
      </c>
      <c r="O1074" s="9" t="str">
        <f>IF(Table1[[#This Row],[% Achievement]]&gt;=100%, "Achieved",
 IF(Table1[[#This Row],[% Achievement]]&gt;=50%, "Almost Achieve",
 IF(Table1[[#This Row],[% Achievement]]&gt;=0, "Needs Improvement",
 "Bad")))</f>
        <v>Achieved</v>
      </c>
      <c r="P1074" s="7">
        <f>Table1[[#This Row],[Net Sales Actual]] - Table1[[#This Row],[Net Sales Target]]</f>
        <v>5649573</v>
      </c>
      <c r="Q1074" s="7" t="str">
        <f>IF(Table1[[#This Row],[Profit]] &gt; 0, "Profit", "Loss")</f>
        <v>Profit</v>
      </c>
      <c r="R1074" s="9">
        <f>Table1[[#This Row],[Salary Cost]]/Table1[[#This Row],[Net Sales Actual]]</f>
        <v>0.11741875189463867</v>
      </c>
      <c r="S1074" s="9" t="str">
        <f>IF(Table1[[#This Row],[Salary Ratio]] &lt; 0.15, "Efficient",
 IF(Table1[[#This Row],[Salary Ratio]] &lt;= 0.25, "Needs Attention",
 "Too High"))</f>
        <v>Efficient</v>
      </c>
      <c r="T1074" s="9">
        <f>Table1[[#This Row],[Profit (EBIT)]]/Table1[[#This Row],[Net Sales Actual]]</f>
        <v>0.1343338421370891</v>
      </c>
      <c r="U1074" s="7" t="str">
        <f>IF(Table1[[#This Row],[Profit Ratio]] &gt; 0.15, "Healthy",
 IF(Table1[[#This Row],[Profit Ratio]] &gt;= 0.05, "Moderate",
 "Low"))</f>
        <v>Moderate</v>
      </c>
      <c r="V1074" s="7">
        <f ca="1">DATEDIF(Table1[[#This Row],[Store Open Date]], TODAY(), "d")</f>
        <v>390</v>
      </c>
      <c r="W1074" s="7">
        <f ca="1">INT(Table1[[#This Row],[Store Age (Days)]] / 30)</f>
        <v>13</v>
      </c>
      <c r="X1074" s="7" t="str">
        <f ca="1">IF(Table1[[#This Row],[Store Age (Months)]] &lt; 12, "&lt;12",
 IF(Table1[[#This Row],[Store Age (Months)]] &lt; 24, "12–24",
 "&gt;24"))</f>
        <v>12–24</v>
      </c>
    </row>
    <row r="1075" spans="1:24" x14ac:dyDescent="0.2">
      <c r="A1075" s="4">
        <v>3</v>
      </c>
      <c r="B1075" s="4" t="str">
        <f t="shared" si="16"/>
        <v>March</v>
      </c>
      <c r="C1075" s="1" t="s">
        <v>200</v>
      </c>
      <c r="D1075" s="1" t="s">
        <v>1120</v>
      </c>
      <c r="E1075" s="1" t="s">
        <v>641</v>
      </c>
      <c r="F1075" s="1" t="s">
        <v>903</v>
      </c>
      <c r="G1075" s="1" t="s">
        <v>925</v>
      </c>
      <c r="H1075" s="6">
        <v>45387</v>
      </c>
      <c r="I1075" s="7">
        <v>180577975</v>
      </c>
      <c r="J1075" s="7">
        <v>164225387</v>
      </c>
      <c r="K1075" s="7">
        <v>27613817</v>
      </c>
      <c r="L1075" s="7">
        <v>2039193</v>
      </c>
      <c r="M1075" s="7">
        <f>Table1[[#This Row],[Profit (EBIT)]] * (1 - 11%)</f>
        <v>1814881.77</v>
      </c>
      <c r="N1075" s="9">
        <f>Table1[[#This Row],[Net Sales Actual]]/Table1[[#This Row],[Net Sales Target]]*100%</f>
        <v>0.90944306469269021</v>
      </c>
      <c r="O1075" s="9" t="str">
        <f>IF(Table1[[#This Row],[% Achievement]]&gt;=100%, "Achieved",
 IF(Table1[[#This Row],[% Achievement]]&gt;=50%, "Almost Achieve",
 IF(Table1[[#This Row],[% Achievement]]&gt;=0, "Needs Improvement",
 "Bad")))</f>
        <v>Almost Achieve</v>
      </c>
      <c r="P1075" s="7">
        <f>Table1[[#This Row],[Net Sales Actual]] - Table1[[#This Row],[Net Sales Target]]</f>
        <v>-16352588</v>
      </c>
      <c r="Q1075" s="7" t="str">
        <f>IF(Table1[[#This Row],[Profit]] &gt; 0, "Profit", "Loss")</f>
        <v>Profit</v>
      </c>
      <c r="R1075" s="9">
        <f>Table1[[#This Row],[Salary Cost]]/Table1[[#This Row],[Net Sales Actual]]</f>
        <v>0.16814584824208695</v>
      </c>
      <c r="S1075" s="9" t="str">
        <f>IF(Table1[[#This Row],[Salary Ratio]] &lt; 0.15, "Efficient",
 IF(Table1[[#This Row],[Salary Ratio]] &lt;= 0.25, "Needs Attention",
 "Too High"))</f>
        <v>Needs Attention</v>
      </c>
      <c r="T1075" s="9">
        <f>Table1[[#This Row],[Profit (EBIT)]]/Table1[[#This Row],[Net Sales Actual]]</f>
        <v>1.2417038785848622E-2</v>
      </c>
      <c r="U1075" s="7" t="str">
        <f>IF(Table1[[#This Row],[Profit Ratio]] &gt; 0.15, "Healthy",
 IF(Table1[[#This Row],[Profit Ratio]] &gt;= 0.05, "Moderate",
 "Low"))</f>
        <v>Low</v>
      </c>
      <c r="V1075" s="7">
        <f ca="1">DATEDIF(Table1[[#This Row],[Store Open Date]], TODAY(), "d")</f>
        <v>545</v>
      </c>
      <c r="W1075" s="7">
        <f ca="1">INT(Table1[[#This Row],[Store Age (Days)]] / 30)</f>
        <v>18</v>
      </c>
      <c r="X1075" s="7" t="str">
        <f ca="1">IF(Table1[[#This Row],[Store Age (Months)]] &lt; 12, "&lt;12",
 IF(Table1[[#This Row],[Store Age (Months)]] &lt; 24, "12–24",
 "&gt;24"))</f>
        <v>12–24</v>
      </c>
    </row>
    <row r="1076" spans="1:24" x14ac:dyDescent="0.2">
      <c r="A1076" s="4">
        <v>3</v>
      </c>
      <c r="B1076" s="4" t="str">
        <f t="shared" si="16"/>
        <v>March</v>
      </c>
      <c r="C1076" s="1" t="s">
        <v>201</v>
      </c>
      <c r="D1076" s="1" t="s">
        <v>1121</v>
      </c>
      <c r="E1076" s="1" t="s">
        <v>642</v>
      </c>
      <c r="F1076" s="1" t="s">
        <v>903</v>
      </c>
      <c r="G1076" s="1" t="s">
        <v>925</v>
      </c>
      <c r="H1076" s="6">
        <v>45448</v>
      </c>
      <c r="I1076" s="7">
        <v>104801798</v>
      </c>
      <c r="J1076" s="7">
        <v>88795779</v>
      </c>
      <c r="K1076" s="7">
        <v>15500614</v>
      </c>
      <c r="L1076" s="7">
        <v>-3119808</v>
      </c>
      <c r="M1076" s="7">
        <f>Table1[[#This Row],[Profit (EBIT)]] * (1 - 11%)</f>
        <v>-2776629.12</v>
      </c>
      <c r="N1076" s="9">
        <f>Table1[[#This Row],[Net Sales Actual]]/Table1[[#This Row],[Net Sales Target]]*100%</f>
        <v>0.84727343132032906</v>
      </c>
      <c r="O1076" s="9" t="str">
        <f>IF(Table1[[#This Row],[% Achievement]]&gt;=100%, "Achieved",
 IF(Table1[[#This Row],[% Achievement]]&gt;=50%, "Almost Achieve",
 IF(Table1[[#This Row],[% Achievement]]&gt;=0, "Needs Improvement",
 "Bad")))</f>
        <v>Almost Achieve</v>
      </c>
      <c r="P1076" s="7">
        <f>Table1[[#This Row],[Net Sales Actual]] - Table1[[#This Row],[Net Sales Target]]</f>
        <v>-16006019</v>
      </c>
      <c r="Q1076" s="7" t="str">
        <f>IF(Table1[[#This Row],[Profit]] &gt; 0, "Profit", "Loss")</f>
        <v>Loss</v>
      </c>
      <c r="R1076" s="9">
        <f>Table1[[#This Row],[Salary Cost]]/Table1[[#This Row],[Net Sales Actual]]</f>
        <v>0.17456476168760229</v>
      </c>
      <c r="S1076" s="9" t="str">
        <f>IF(Table1[[#This Row],[Salary Ratio]] &lt; 0.15, "Efficient",
 IF(Table1[[#This Row],[Salary Ratio]] &lt;= 0.25, "Needs Attention",
 "Too High"))</f>
        <v>Needs Attention</v>
      </c>
      <c r="T1076" s="9">
        <f>Table1[[#This Row],[Profit (EBIT)]]/Table1[[#This Row],[Net Sales Actual]]</f>
        <v>-3.5134643055499293E-2</v>
      </c>
      <c r="U1076" s="7" t="str">
        <f>IF(Table1[[#This Row],[Profit Ratio]] &gt; 0.15, "Healthy",
 IF(Table1[[#This Row],[Profit Ratio]] &gt;= 0.05, "Moderate",
 "Low"))</f>
        <v>Low</v>
      </c>
      <c r="V1076" s="7">
        <f ca="1">DATEDIF(Table1[[#This Row],[Store Open Date]], TODAY(), "d")</f>
        <v>484</v>
      </c>
      <c r="W1076" s="7">
        <f ca="1">INT(Table1[[#This Row],[Store Age (Days)]] / 30)</f>
        <v>16</v>
      </c>
      <c r="X1076" s="7" t="str">
        <f ca="1">IF(Table1[[#This Row],[Store Age (Months)]] &lt; 12, "&lt;12",
 IF(Table1[[#This Row],[Store Age (Months)]] &lt; 24, "12–24",
 "&gt;24"))</f>
        <v>12–24</v>
      </c>
    </row>
    <row r="1077" spans="1:24" x14ac:dyDescent="0.2">
      <c r="A1077" s="4">
        <v>3</v>
      </c>
      <c r="B1077" s="4" t="str">
        <f t="shared" si="16"/>
        <v>March</v>
      </c>
      <c r="C1077" s="1" t="s">
        <v>202</v>
      </c>
      <c r="D1077" s="1" t="s">
        <v>1122</v>
      </c>
      <c r="E1077" s="1" t="s">
        <v>643</v>
      </c>
      <c r="F1077" s="1" t="s">
        <v>903</v>
      </c>
      <c r="G1077" s="1" t="s">
        <v>925</v>
      </c>
      <c r="H1077" s="6">
        <v>45248</v>
      </c>
      <c r="I1077" s="7">
        <v>97156735</v>
      </c>
      <c r="J1077" s="7">
        <v>114826604</v>
      </c>
      <c r="K1077" s="7">
        <v>18111843</v>
      </c>
      <c r="L1077" s="7">
        <v>16678413</v>
      </c>
      <c r="M1077" s="7">
        <f>Table1[[#This Row],[Profit (EBIT)]] * (1 - 11%)</f>
        <v>14843787.57</v>
      </c>
      <c r="N1077" s="9">
        <f>Table1[[#This Row],[Net Sales Actual]]/Table1[[#This Row],[Net Sales Target]]*100%</f>
        <v>1.1818697283312372</v>
      </c>
      <c r="O1077" s="9" t="str">
        <f>IF(Table1[[#This Row],[% Achievement]]&gt;=100%, "Achieved",
 IF(Table1[[#This Row],[% Achievement]]&gt;=50%, "Almost Achieve",
 IF(Table1[[#This Row],[% Achievement]]&gt;=0, "Needs Improvement",
 "Bad")))</f>
        <v>Achieved</v>
      </c>
      <c r="P1077" s="7">
        <f>Table1[[#This Row],[Net Sales Actual]] - Table1[[#This Row],[Net Sales Target]]</f>
        <v>17669869</v>
      </c>
      <c r="Q1077" s="7" t="str">
        <f>IF(Table1[[#This Row],[Profit]] &gt; 0, "Profit", "Loss")</f>
        <v>Profit</v>
      </c>
      <c r="R1077" s="9">
        <f>Table1[[#This Row],[Salary Cost]]/Table1[[#This Row],[Net Sales Actual]]</f>
        <v>0.15773211406652765</v>
      </c>
      <c r="S1077" s="9" t="str">
        <f>IF(Table1[[#This Row],[Salary Ratio]] &lt; 0.15, "Efficient",
 IF(Table1[[#This Row],[Salary Ratio]] &lt;= 0.25, "Needs Attention",
 "Too High"))</f>
        <v>Needs Attention</v>
      </c>
      <c r="T1077" s="9">
        <f>Table1[[#This Row],[Profit (EBIT)]]/Table1[[#This Row],[Net Sales Actual]]</f>
        <v>0.14524868296200766</v>
      </c>
      <c r="U1077" s="7" t="str">
        <f>IF(Table1[[#This Row],[Profit Ratio]] &gt; 0.15, "Healthy",
 IF(Table1[[#This Row],[Profit Ratio]] &gt;= 0.05, "Moderate",
 "Low"))</f>
        <v>Moderate</v>
      </c>
      <c r="V1077" s="7">
        <f ca="1">DATEDIF(Table1[[#This Row],[Store Open Date]], TODAY(), "d")</f>
        <v>684</v>
      </c>
      <c r="W1077" s="7">
        <f ca="1">INT(Table1[[#This Row],[Store Age (Days)]] / 30)</f>
        <v>22</v>
      </c>
      <c r="X1077" s="7" t="str">
        <f ca="1">IF(Table1[[#This Row],[Store Age (Months)]] &lt; 12, "&lt;12",
 IF(Table1[[#This Row],[Store Age (Months)]] &lt; 24, "12–24",
 "&gt;24"))</f>
        <v>12–24</v>
      </c>
    </row>
    <row r="1078" spans="1:24" x14ac:dyDescent="0.2">
      <c r="A1078" s="4">
        <v>3</v>
      </c>
      <c r="B1078" s="4" t="str">
        <f t="shared" si="16"/>
        <v>March</v>
      </c>
      <c r="C1078" s="1" t="s">
        <v>203</v>
      </c>
      <c r="D1078" s="1" t="s">
        <v>1123</v>
      </c>
      <c r="E1078" s="1" t="s">
        <v>644</v>
      </c>
      <c r="F1078" s="1" t="s">
        <v>903</v>
      </c>
      <c r="G1078" s="1" t="s">
        <v>925</v>
      </c>
      <c r="H1078" s="6">
        <v>45321</v>
      </c>
      <c r="I1078" s="7">
        <v>61646194</v>
      </c>
      <c r="J1078" s="7">
        <v>41806940</v>
      </c>
      <c r="K1078" s="7">
        <v>5502503</v>
      </c>
      <c r="L1078" s="7">
        <v>-3611787</v>
      </c>
      <c r="M1078" s="7">
        <f>Table1[[#This Row],[Profit (EBIT)]] * (1 - 11%)</f>
        <v>-3214490.43</v>
      </c>
      <c r="N1078" s="9">
        <f>Table1[[#This Row],[Net Sales Actual]]/Table1[[#This Row],[Net Sales Target]]*100%</f>
        <v>0.67817552532115766</v>
      </c>
      <c r="O1078" s="9" t="str">
        <f>IF(Table1[[#This Row],[% Achievement]]&gt;=100%, "Achieved",
 IF(Table1[[#This Row],[% Achievement]]&gt;=50%, "Almost Achieve",
 IF(Table1[[#This Row],[% Achievement]]&gt;=0, "Needs Improvement",
 "Bad")))</f>
        <v>Almost Achieve</v>
      </c>
      <c r="P1078" s="7">
        <f>Table1[[#This Row],[Net Sales Actual]] - Table1[[#This Row],[Net Sales Target]]</f>
        <v>-19839254</v>
      </c>
      <c r="Q1078" s="7" t="str">
        <f>IF(Table1[[#This Row],[Profit]] &gt; 0, "Profit", "Loss")</f>
        <v>Loss</v>
      </c>
      <c r="R1078" s="9">
        <f>Table1[[#This Row],[Salary Cost]]/Table1[[#This Row],[Net Sales Actual]]</f>
        <v>0.13161697555477631</v>
      </c>
      <c r="S1078" s="9" t="str">
        <f>IF(Table1[[#This Row],[Salary Ratio]] &lt; 0.15, "Efficient",
 IF(Table1[[#This Row],[Salary Ratio]] &lt;= 0.25, "Needs Attention",
 "Too High"))</f>
        <v>Efficient</v>
      </c>
      <c r="T1078" s="9">
        <f>Table1[[#This Row],[Profit (EBIT)]]/Table1[[#This Row],[Net Sales Actual]]</f>
        <v>-8.6392044000350179E-2</v>
      </c>
      <c r="U1078" s="7" t="str">
        <f>IF(Table1[[#This Row],[Profit Ratio]] &gt; 0.15, "Healthy",
 IF(Table1[[#This Row],[Profit Ratio]] &gt;= 0.05, "Moderate",
 "Low"))</f>
        <v>Low</v>
      </c>
      <c r="V1078" s="7">
        <f ca="1">DATEDIF(Table1[[#This Row],[Store Open Date]], TODAY(), "d")</f>
        <v>611</v>
      </c>
      <c r="W1078" s="7">
        <f ca="1">INT(Table1[[#This Row],[Store Age (Days)]] / 30)</f>
        <v>20</v>
      </c>
      <c r="X1078" s="7" t="str">
        <f ca="1">IF(Table1[[#This Row],[Store Age (Months)]] &lt; 12, "&lt;12",
 IF(Table1[[#This Row],[Store Age (Months)]] &lt; 24, "12–24",
 "&gt;24"))</f>
        <v>12–24</v>
      </c>
    </row>
    <row r="1079" spans="1:24" x14ac:dyDescent="0.2">
      <c r="A1079" s="4">
        <v>3</v>
      </c>
      <c r="B1079" s="4" t="str">
        <f t="shared" si="16"/>
        <v>March</v>
      </c>
      <c r="C1079" s="1" t="s">
        <v>204</v>
      </c>
      <c r="D1079" s="1" t="s">
        <v>1124</v>
      </c>
      <c r="E1079" s="1" t="s">
        <v>645</v>
      </c>
      <c r="F1079" s="1" t="s">
        <v>903</v>
      </c>
      <c r="G1079" s="1" t="s">
        <v>925</v>
      </c>
      <c r="H1079" s="6">
        <v>45437</v>
      </c>
      <c r="I1079" s="7">
        <v>106674021</v>
      </c>
      <c r="J1079" s="7">
        <v>110388204</v>
      </c>
      <c r="K1079" s="7">
        <v>13365652</v>
      </c>
      <c r="L1079" s="7">
        <v>2904897</v>
      </c>
      <c r="M1079" s="7">
        <f>Table1[[#This Row],[Profit (EBIT)]] * (1 - 11%)</f>
        <v>2585358.33</v>
      </c>
      <c r="N1079" s="9">
        <f>Table1[[#This Row],[Net Sales Actual]]/Table1[[#This Row],[Net Sales Target]]*100%</f>
        <v>1.0348180650282228</v>
      </c>
      <c r="O1079" s="9" t="str">
        <f>IF(Table1[[#This Row],[% Achievement]]&gt;=100%, "Achieved",
 IF(Table1[[#This Row],[% Achievement]]&gt;=50%, "Almost Achieve",
 IF(Table1[[#This Row],[% Achievement]]&gt;=0, "Needs Improvement",
 "Bad")))</f>
        <v>Achieved</v>
      </c>
      <c r="P1079" s="7">
        <f>Table1[[#This Row],[Net Sales Actual]] - Table1[[#This Row],[Net Sales Target]]</f>
        <v>3714183</v>
      </c>
      <c r="Q1079" s="7" t="str">
        <f>IF(Table1[[#This Row],[Profit]] &gt; 0, "Profit", "Loss")</f>
        <v>Profit</v>
      </c>
      <c r="R1079" s="9">
        <f>Table1[[#This Row],[Salary Cost]]/Table1[[#This Row],[Net Sales Actual]]</f>
        <v>0.12107862539370602</v>
      </c>
      <c r="S1079" s="9" t="str">
        <f>IF(Table1[[#This Row],[Salary Ratio]] &lt; 0.15, "Efficient",
 IF(Table1[[#This Row],[Salary Ratio]] &lt;= 0.25, "Needs Attention",
 "Too High"))</f>
        <v>Efficient</v>
      </c>
      <c r="T1079" s="9">
        <f>Table1[[#This Row],[Profit (EBIT)]]/Table1[[#This Row],[Net Sales Actual]]</f>
        <v>2.6315284557034736E-2</v>
      </c>
      <c r="U1079" s="7" t="str">
        <f>IF(Table1[[#This Row],[Profit Ratio]] &gt; 0.15, "Healthy",
 IF(Table1[[#This Row],[Profit Ratio]] &gt;= 0.05, "Moderate",
 "Low"))</f>
        <v>Low</v>
      </c>
      <c r="V1079" s="7">
        <f ca="1">DATEDIF(Table1[[#This Row],[Store Open Date]], TODAY(), "d")</f>
        <v>495</v>
      </c>
      <c r="W1079" s="7">
        <f ca="1">INT(Table1[[#This Row],[Store Age (Days)]] / 30)</f>
        <v>16</v>
      </c>
      <c r="X1079" s="7" t="str">
        <f ca="1">IF(Table1[[#This Row],[Store Age (Months)]] &lt; 12, "&lt;12",
 IF(Table1[[#This Row],[Store Age (Months)]] &lt; 24, "12–24",
 "&gt;24"))</f>
        <v>12–24</v>
      </c>
    </row>
    <row r="1080" spans="1:24" x14ac:dyDescent="0.2">
      <c r="A1080" s="4">
        <v>3</v>
      </c>
      <c r="B1080" s="4" t="str">
        <f t="shared" si="16"/>
        <v>March</v>
      </c>
      <c r="C1080" s="1" t="s">
        <v>205</v>
      </c>
      <c r="D1080" s="1" t="s">
        <v>1125</v>
      </c>
      <c r="E1080" s="1" t="s">
        <v>646</v>
      </c>
      <c r="F1080" s="1" t="s">
        <v>903</v>
      </c>
      <c r="G1080" s="1" t="s">
        <v>925</v>
      </c>
      <c r="H1080" s="6">
        <v>45392</v>
      </c>
      <c r="I1080" s="7">
        <v>153851262</v>
      </c>
      <c r="J1080" s="7">
        <v>169138759</v>
      </c>
      <c r="K1080" s="7">
        <v>22450319</v>
      </c>
      <c r="L1080" s="7">
        <v>7276194</v>
      </c>
      <c r="M1080" s="7">
        <f>Table1[[#This Row],[Profit (EBIT)]] * (1 - 11%)</f>
        <v>6475812.6600000001</v>
      </c>
      <c r="N1080" s="9">
        <f>Table1[[#This Row],[Net Sales Actual]]/Table1[[#This Row],[Net Sales Target]]*100%</f>
        <v>1.0993654312695855</v>
      </c>
      <c r="O1080" s="9" t="str">
        <f>IF(Table1[[#This Row],[% Achievement]]&gt;=100%, "Achieved",
 IF(Table1[[#This Row],[% Achievement]]&gt;=50%, "Almost Achieve",
 IF(Table1[[#This Row],[% Achievement]]&gt;=0, "Needs Improvement",
 "Bad")))</f>
        <v>Achieved</v>
      </c>
      <c r="P1080" s="7">
        <f>Table1[[#This Row],[Net Sales Actual]] - Table1[[#This Row],[Net Sales Target]]</f>
        <v>15287497</v>
      </c>
      <c r="Q1080" s="7" t="str">
        <f>IF(Table1[[#This Row],[Profit]] &gt; 0, "Profit", "Loss")</f>
        <v>Profit</v>
      </c>
      <c r="R1080" s="9">
        <f>Table1[[#This Row],[Salary Cost]]/Table1[[#This Row],[Net Sales Actual]]</f>
        <v>0.13273314249633344</v>
      </c>
      <c r="S1080" s="9" t="str">
        <f>IF(Table1[[#This Row],[Salary Ratio]] &lt; 0.15, "Efficient",
 IF(Table1[[#This Row],[Salary Ratio]] &lt;= 0.25, "Needs Attention",
 "Too High"))</f>
        <v>Efficient</v>
      </c>
      <c r="T1080" s="9">
        <f>Table1[[#This Row],[Profit (EBIT)]]/Table1[[#This Row],[Net Sales Actual]]</f>
        <v>4.3019081155727293E-2</v>
      </c>
      <c r="U1080" s="7" t="str">
        <f>IF(Table1[[#This Row],[Profit Ratio]] &gt; 0.15, "Healthy",
 IF(Table1[[#This Row],[Profit Ratio]] &gt;= 0.05, "Moderate",
 "Low"))</f>
        <v>Low</v>
      </c>
      <c r="V1080" s="7">
        <f ca="1">DATEDIF(Table1[[#This Row],[Store Open Date]], TODAY(), "d")</f>
        <v>540</v>
      </c>
      <c r="W1080" s="7">
        <f ca="1">INT(Table1[[#This Row],[Store Age (Days)]] / 30)</f>
        <v>18</v>
      </c>
      <c r="X1080" s="7" t="str">
        <f ca="1">IF(Table1[[#This Row],[Store Age (Months)]] &lt; 12, "&lt;12",
 IF(Table1[[#This Row],[Store Age (Months)]] &lt; 24, "12–24",
 "&gt;24"))</f>
        <v>12–24</v>
      </c>
    </row>
    <row r="1081" spans="1:24" x14ac:dyDescent="0.2">
      <c r="A1081" s="4">
        <v>3</v>
      </c>
      <c r="B1081" s="4" t="str">
        <f t="shared" si="16"/>
        <v>March</v>
      </c>
      <c r="C1081" s="1" t="s">
        <v>206</v>
      </c>
      <c r="D1081" s="1" t="s">
        <v>1126</v>
      </c>
      <c r="E1081" s="1" t="s">
        <v>647</v>
      </c>
      <c r="F1081" s="1" t="s">
        <v>903</v>
      </c>
      <c r="G1081" s="1" t="s">
        <v>925</v>
      </c>
      <c r="H1081" s="6">
        <v>45364</v>
      </c>
      <c r="I1081" s="7">
        <v>87026699</v>
      </c>
      <c r="J1081" s="7">
        <v>106577585</v>
      </c>
      <c r="K1081" s="7">
        <v>14647591</v>
      </c>
      <c r="L1081" s="7">
        <v>-8340942</v>
      </c>
      <c r="M1081" s="7">
        <f>Table1[[#This Row],[Profit (EBIT)]] * (1 - 11%)</f>
        <v>-7423438.3799999999</v>
      </c>
      <c r="N1081" s="9">
        <f>Table1[[#This Row],[Net Sales Actual]]/Table1[[#This Row],[Net Sales Target]]*100%</f>
        <v>1.2246538846659001</v>
      </c>
      <c r="O1081" s="9" t="str">
        <f>IF(Table1[[#This Row],[% Achievement]]&gt;=100%, "Achieved",
 IF(Table1[[#This Row],[% Achievement]]&gt;=50%, "Almost Achieve",
 IF(Table1[[#This Row],[% Achievement]]&gt;=0, "Needs Improvement",
 "Bad")))</f>
        <v>Achieved</v>
      </c>
      <c r="P1081" s="7">
        <f>Table1[[#This Row],[Net Sales Actual]] - Table1[[#This Row],[Net Sales Target]]</f>
        <v>19550886</v>
      </c>
      <c r="Q1081" s="7" t="str">
        <f>IF(Table1[[#This Row],[Profit]] &gt; 0, "Profit", "Loss")</f>
        <v>Loss</v>
      </c>
      <c r="R1081" s="9">
        <f>Table1[[#This Row],[Salary Cost]]/Table1[[#This Row],[Net Sales Actual]]</f>
        <v>0.1374359439651405</v>
      </c>
      <c r="S1081" s="9" t="str">
        <f>IF(Table1[[#This Row],[Salary Ratio]] &lt; 0.15, "Efficient",
 IF(Table1[[#This Row],[Salary Ratio]] &lt;= 0.25, "Needs Attention",
 "Too High"))</f>
        <v>Efficient</v>
      </c>
      <c r="T1081" s="9">
        <f>Table1[[#This Row],[Profit (EBIT)]]/Table1[[#This Row],[Net Sales Actual]]</f>
        <v>-7.8261690767340991E-2</v>
      </c>
      <c r="U1081" s="7" t="str">
        <f>IF(Table1[[#This Row],[Profit Ratio]] &gt; 0.15, "Healthy",
 IF(Table1[[#This Row],[Profit Ratio]] &gt;= 0.05, "Moderate",
 "Low"))</f>
        <v>Low</v>
      </c>
      <c r="V1081" s="7">
        <f ca="1">DATEDIF(Table1[[#This Row],[Store Open Date]], TODAY(), "d")</f>
        <v>568</v>
      </c>
      <c r="W1081" s="7">
        <f ca="1">INT(Table1[[#This Row],[Store Age (Days)]] / 30)</f>
        <v>18</v>
      </c>
      <c r="X1081" s="7" t="str">
        <f ca="1">IF(Table1[[#This Row],[Store Age (Months)]] &lt; 12, "&lt;12",
 IF(Table1[[#This Row],[Store Age (Months)]] &lt; 24, "12–24",
 "&gt;24"))</f>
        <v>12–24</v>
      </c>
    </row>
    <row r="1082" spans="1:24" x14ac:dyDescent="0.2">
      <c r="A1082" s="4">
        <v>3</v>
      </c>
      <c r="B1082" s="4" t="str">
        <f t="shared" si="16"/>
        <v>March</v>
      </c>
      <c r="C1082" s="1" t="s">
        <v>207</v>
      </c>
      <c r="D1082" s="1" t="s">
        <v>1127</v>
      </c>
      <c r="E1082" s="1" t="s">
        <v>648</v>
      </c>
      <c r="F1082" s="1" t="s">
        <v>903</v>
      </c>
      <c r="G1082" s="1" t="s">
        <v>925</v>
      </c>
      <c r="H1082" s="6">
        <v>44793</v>
      </c>
      <c r="I1082" s="7">
        <v>194646422</v>
      </c>
      <c r="J1082" s="7">
        <v>193705046</v>
      </c>
      <c r="K1082" s="7">
        <v>23773753</v>
      </c>
      <c r="L1082" s="7">
        <v>-19254216</v>
      </c>
      <c r="M1082" s="7">
        <f>Table1[[#This Row],[Profit (EBIT)]] * (1 - 11%)</f>
        <v>-17136252.240000002</v>
      </c>
      <c r="N1082" s="9">
        <f>Table1[[#This Row],[Net Sales Actual]]/Table1[[#This Row],[Net Sales Target]]*100%</f>
        <v>0.99516366142091217</v>
      </c>
      <c r="O1082" s="9" t="str">
        <f>IF(Table1[[#This Row],[% Achievement]]&gt;=100%, "Achieved",
 IF(Table1[[#This Row],[% Achievement]]&gt;=50%, "Almost Achieve",
 IF(Table1[[#This Row],[% Achievement]]&gt;=0, "Needs Improvement",
 "Bad")))</f>
        <v>Almost Achieve</v>
      </c>
      <c r="P1082" s="7">
        <f>Table1[[#This Row],[Net Sales Actual]] - Table1[[#This Row],[Net Sales Target]]</f>
        <v>-941376</v>
      </c>
      <c r="Q1082" s="7" t="str">
        <f>IF(Table1[[#This Row],[Profit]] &gt; 0, "Profit", "Loss")</f>
        <v>Loss</v>
      </c>
      <c r="R1082" s="9">
        <f>Table1[[#This Row],[Salary Cost]]/Table1[[#This Row],[Net Sales Actual]]</f>
        <v>0.12273171758261785</v>
      </c>
      <c r="S1082" s="9" t="str">
        <f>IF(Table1[[#This Row],[Salary Ratio]] &lt; 0.15, "Efficient",
 IF(Table1[[#This Row],[Salary Ratio]] &lt;= 0.25, "Needs Attention",
 "Too High"))</f>
        <v>Efficient</v>
      </c>
      <c r="T1082" s="9">
        <f>Table1[[#This Row],[Profit (EBIT)]]/Table1[[#This Row],[Net Sales Actual]]</f>
        <v>-9.9399661483263582E-2</v>
      </c>
      <c r="U1082" s="7" t="str">
        <f>IF(Table1[[#This Row],[Profit Ratio]] &gt; 0.15, "Healthy",
 IF(Table1[[#This Row],[Profit Ratio]] &gt;= 0.05, "Moderate",
 "Low"))</f>
        <v>Low</v>
      </c>
      <c r="V1082" s="7">
        <f ca="1">DATEDIF(Table1[[#This Row],[Store Open Date]], TODAY(), "d")</f>
        <v>1139</v>
      </c>
      <c r="W1082" s="7">
        <f ca="1">INT(Table1[[#This Row],[Store Age (Days)]] / 30)</f>
        <v>37</v>
      </c>
      <c r="X1082" s="7" t="str">
        <f ca="1">IF(Table1[[#This Row],[Store Age (Months)]] &lt; 12, "&lt;12",
 IF(Table1[[#This Row],[Store Age (Months)]] &lt; 24, "12–24",
 "&gt;24"))</f>
        <v>&gt;24</v>
      </c>
    </row>
    <row r="1083" spans="1:24" x14ac:dyDescent="0.2">
      <c r="A1083" s="4">
        <v>3</v>
      </c>
      <c r="B1083" s="4" t="str">
        <f t="shared" si="16"/>
        <v>March</v>
      </c>
      <c r="C1083" s="1" t="s">
        <v>208</v>
      </c>
      <c r="D1083" s="1" t="s">
        <v>1128</v>
      </c>
      <c r="E1083" s="1" t="s">
        <v>649</v>
      </c>
      <c r="F1083" s="1" t="s">
        <v>903</v>
      </c>
      <c r="G1083" s="1" t="s">
        <v>925</v>
      </c>
      <c r="H1083" s="6">
        <v>45205</v>
      </c>
      <c r="I1083" s="7">
        <v>136182893</v>
      </c>
      <c r="J1083" s="7">
        <v>118909810</v>
      </c>
      <c r="K1083" s="7">
        <v>12927713</v>
      </c>
      <c r="L1083" s="7">
        <v>-10609271</v>
      </c>
      <c r="M1083" s="7">
        <f>Table1[[#This Row],[Profit (EBIT)]] * (1 - 11%)</f>
        <v>-9442251.1899999995</v>
      </c>
      <c r="N1083" s="9">
        <f>Table1[[#This Row],[Net Sales Actual]]/Table1[[#This Row],[Net Sales Target]]*100%</f>
        <v>0.87316260787615962</v>
      </c>
      <c r="O1083" s="9" t="str">
        <f>IF(Table1[[#This Row],[% Achievement]]&gt;=100%, "Achieved",
 IF(Table1[[#This Row],[% Achievement]]&gt;=50%, "Almost Achieve",
 IF(Table1[[#This Row],[% Achievement]]&gt;=0, "Needs Improvement",
 "Bad")))</f>
        <v>Almost Achieve</v>
      </c>
      <c r="P1083" s="7">
        <f>Table1[[#This Row],[Net Sales Actual]] - Table1[[#This Row],[Net Sales Target]]</f>
        <v>-17273083</v>
      </c>
      <c r="Q1083" s="7" t="str">
        <f>IF(Table1[[#This Row],[Profit]] &gt; 0, "Profit", "Loss")</f>
        <v>Loss</v>
      </c>
      <c r="R1083" s="9">
        <f>Table1[[#This Row],[Salary Cost]]/Table1[[#This Row],[Net Sales Actual]]</f>
        <v>0.10871864146448472</v>
      </c>
      <c r="S1083" s="9" t="str">
        <f>IF(Table1[[#This Row],[Salary Ratio]] &lt; 0.15, "Efficient",
 IF(Table1[[#This Row],[Salary Ratio]] &lt;= 0.25, "Needs Attention",
 "Too High"))</f>
        <v>Efficient</v>
      </c>
      <c r="T1083" s="9">
        <f>Table1[[#This Row],[Profit (EBIT)]]/Table1[[#This Row],[Net Sales Actual]]</f>
        <v>-8.9221158456144201E-2</v>
      </c>
      <c r="U1083" s="7" t="str">
        <f>IF(Table1[[#This Row],[Profit Ratio]] &gt; 0.15, "Healthy",
 IF(Table1[[#This Row],[Profit Ratio]] &gt;= 0.05, "Moderate",
 "Low"))</f>
        <v>Low</v>
      </c>
      <c r="V1083" s="7">
        <f ca="1">DATEDIF(Table1[[#This Row],[Store Open Date]], TODAY(), "d")</f>
        <v>727</v>
      </c>
      <c r="W1083" s="7">
        <f ca="1">INT(Table1[[#This Row],[Store Age (Days)]] / 30)</f>
        <v>24</v>
      </c>
      <c r="X1083" s="7" t="str">
        <f ca="1">IF(Table1[[#This Row],[Store Age (Months)]] &lt; 12, "&lt;12",
 IF(Table1[[#This Row],[Store Age (Months)]] &lt; 24, "12–24",
 "&gt;24"))</f>
        <v>&gt;24</v>
      </c>
    </row>
    <row r="1084" spans="1:24" x14ac:dyDescent="0.2">
      <c r="A1084" s="4">
        <v>3</v>
      </c>
      <c r="B1084" s="4" t="str">
        <f t="shared" si="16"/>
        <v>March</v>
      </c>
      <c r="C1084" s="1" t="s">
        <v>209</v>
      </c>
      <c r="D1084" s="1" t="s">
        <v>1129</v>
      </c>
      <c r="E1084" s="1" t="s">
        <v>650</v>
      </c>
      <c r="F1084" s="1" t="s">
        <v>903</v>
      </c>
      <c r="G1084" s="1" t="s">
        <v>925</v>
      </c>
      <c r="H1084" s="6">
        <v>45369</v>
      </c>
      <c r="I1084" s="7">
        <v>188086887</v>
      </c>
      <c r="J1084" s="7">
        <v>180407214</v>
      </c>
      <c r="K1084" s="7">
        <v>18422611</v>
      </c>
      <c r="L1084" s="7">
        <v>-9429472</v>
      </c>
      <c r="M1084" s="7">
        <f>Table1[[#This Row],[Profit (EBIT)]] * (1 - 11%)</f>
        <v>-8392230.0800000001</v>
      </c>
      <c r="N1084" s="9">
        <f>Table1[[#This Row],[Net Sales Actual]]/Table1[[#This Row],[Net Sales Target]]*100%</f>
        <v>0.95916954593437442</v>
      </c>
      <c r="O1084" s="9" t="str">
        <f>IF(Table1[[#This Row],[% Achievement]]&gt;=100%, "Achieved",
 IF(Table1[[#This Row],[% Achievement]]&gt;=50%, "Almost Achieve",
 IF(Table1[[#This Row],[% Achievement]]&gt;=0, "Needs Improvement",
 "Bad")))</f>
        <v>Almost Achieve</v>
      </c>
      <c r="P1084" s="7">
        <f>Table1[[#This Row],[Net Sales Actual]] - Table1[[#This Row],[Net Sales Target]]</f>
        <v>-7679673</v>
      </c>
      <c r="Q1084" s="7" t="str">
        <f>IF(Table1[[#This Row],[Profit]] &gt; 0, "Profit", "Loss")</f>
        <v>Loss</v>
      </c>
      <c r="R1084" s="9">
        <f>Table1[[#This Row],[Salary Cost]]/Table1[[#This Row],[Net Sales Actual]]</f>
        <v>0.10211682000698709</v>
      </c>
      <c r="S1084" s="9" t="str">
        <f>IF(Table1[[#This Row],[Salary Ratio]] &lt; 0.15, "Efficient",
 IF(Table1[[#This Row],[Salary Ratio]] &lt;= 0.25, "Needs Attention",
 "Too High"))</f>
        <v>Efficient</v>
      </c>
      <c r="T1084" s="9">
        <f>Table1[[#This Row],[Profit (EBIT)]]/Table1[[#This Row],[Net Sales Actual]]</f>
        <v>-5.2267710314511037E-2</v>
      </c>
      <c r="U1084" s="7" t="str">
        <f>IF(Table1[[#This Row],[Profit Ratio]] &gt; 0.15, "Healthy",
 IF(Table1[[#This Row],[Profit Ratio]] &gt;= 0.05, "Moderate",
 "Low"))</f>
        <v>Low</v>
      </c>
      <c r="V1084" s="7">
        <f ca="1">DATEDIF(Table1[[#This Row],[Store Open Date]], TODAY(), "d")</f>
        <v>563</v>
      </c>
      <c r="W1084" s="7">
        <f ca="1">INT(Table1[[#This Row],[Store Age (Days)]] / 30)</f>
        <v>18</v>
      </c>
      <c r="X1084" s="7" t="str">
        <f ca="1">IF(Table1[[#This Row],[Store Age (Months)]] &lt; 12, "&lt;12",
 IF(Table1[[#This Row],[Store Age (Months)]] &lt; 24, "12–24",
 "&gt;24"))</f>
        <v>12–24</v>
      </c>
    </row>
    <row r="1085" spans="1:24" x14ac:dyDescent="0.2">
      <c r="A1085" s="4">
        <v>3</v>
      </c>
      <c r="B1085" s="4" t="str">
        <f t="shared" si="16"/>
        <v>March</v>
      </c>
      <c r="C1085" s="1" t="s">
        <v>210</v>
      </c>
      <c r="D1085" s="1" t="s">
        <v>1130</v>
      </c>
      <c r="E1085" s="1" t="s">
        <v>651</v>
      </c>
      <c r="F1085" s="1" t="s">
        <v>903</v>
      </c>
      <c r="G1085" s="1" t="s">
        <v>925</v>
      </c>
      <c r="H1085" s="6">
        <v>45456</v>
      </c>
      <c r="I1085" s="7">
        <v>120862376</v>
      </c>
      <c r="J1085" s="7">
        <v>110367313</v>
      </c>
      <c r="K1085" s="7">
        <v>10749028</v>
      </c>
      <c r="L1085" s="7">
        <v>-7858345</v>
      </c>
      <c r="M1085" s="7">
        <f>Table1[[#This Row],[Profit (EBIT)]] * (1 - 11%)</f>
        <v>-6993927.0499999998</v>
      </c>
      <c r="N1085" s="9">
        <f>Table1[[#This Row],[Net Sales Actual]]/Table1[[#This Row],[Net Sales Target]]*100%</f>
        <v>0.91316517722603763</v>
      </c>
      <c r="O1085" s="9" t="str">
        <f>IF(Table1[[#This Row],[% Achievement]]&gt;=100%, "Achieved",
 IF(Table1[[#This Row],[% Achievement]]&gt;=50%, "Almost Achieve",
 IF(Table1[[#This Row],[% Achievement]]&gt;=0, "Needs Improvement",
 "Bad")))</f>
        <v>Almost Achieve</v>
      </c>
      <c r="P1085" s="7">
        <f>Table1[[#This Row],[Net Sales Actual]] - Table1[[#This Row],[Net Sales Target]]</f>
        <v>-10495063</v>
      </c>
      <c r="Q1085" s="7" t="str">
        <f>IF(Table1[[#This Row],[Profit]] &gt; 0, "Profit", "Loss")</f>
        <v>Loss</v>
      </c>
      <c r="R1085" s="9">
        <f>Table1[[#This Row],[Salary Cost]]/Table1[[#This Row],[Net Sales Actual]]</f>
        <v>9.7393220037892927E-2</v>
      </c>
      <c r="S1085" s="9" t="str">
        <f>IF(Table1[[#This Row],[Salary Ratio]] &lt; 0.15, "Efficient",
 IF(Table1[[#This Row],[Salary Ratio]] &lt;= 0.25, "Needs Attention",
 "Too High"))</f>
        <v>Efficient</v>
      </c>
      <c r="T1085" s="9">
        <f>Table1[[#This Row],[Profit (EBIT)]]/Table1[[#This Row],[Net Sales Actual]]</f>
        <v>-7.120174249417488E-2</v>
      </c>
      <c r="U1085" s="7" t="str">
        <f>IF(Table1[[#This Row],[Profit Ratio]] &gt; 0.15, "Healthy",
 IF(Table1[[#This Row],[Profit Ratio]] &gt;= 0.05, "Moderate",
 "Low"))</f>
        <v>Low</v>
      </c>
      <c r="V1085" s="7">
        <f ca="1">DATEDIF(Table1[[#This Row],[Store Open Date]], TODAY(), "d")</f>
        <v>476</v>
      </c>
      <c r="W1085" s="7">
        <f ca="1">INT(Table1[[#This Row],[Store Age (Days)]] / 30)</f>
        <v>15</v>
      </c>
      <c r="X1085" s="7" t="str">
        <f ca="1">IF(Table1[[#This Row],[Store Age (Months)]] &lt; 12, "&lt;12",
 IF(Table1[[#This Row],[Store Age (Months)]] &lt; 24, "12–24",
 "&gt;24"))</f>
        <v>12–24</v>
      </c>
    </row>
    <row r="1086" spans="1:24" x14ac:dyDescent="0.2">
      <c r="A1086" s="4">
        <v>3</v>
      </c>
      <c r="B1086" s="4" t="str">
        <f t="shared" si="16"/>
        <v>March</v>
      </c>
      <c r="C1086" s="1" t="s">
        <v>211</v>
      </c>
      <c r="D1086" s="1" t="s">
        <v>1131</v>
      </c>
      <c r="E1086" s="1" t="s">
        <v>652</v>
      </c>
      <c r="F1086" s="1" t="s">
        <v>903</v>
      </c>
      <c r="G1086" s="1" t="s">
        <v>925</v>
      </c>
      <c r="H1086" s="6">
        <v>45385</v>
      </c>
      <c r="I1086" s="7">
        <v>79510078</v>
      </c>
      <c r="J1086" s="7">
        <v>88790680</v>
      </c>
      <c r="K1086" s="7">
        <v>11321766</v>
      </c>
      <c r="L1086" s="7">
        <v>1250091</v>
      </c>
      <c r="M1086" s="7">
        <f>Table1[[#This Row],[Profit (EBIT)]] * (1 - 11%)</f>
        <v>1112580.99</v>
      </c>
      <c r="N1086" s="9">
        <f>Table1[[#This Row],[Net Sales Actual]]/Table1[[#This Row],[Net Sales Target]]*100%</f>
        <v>1.1167223355006644</v>
      </c>
      <c r="O1086" s="9" t="str">
        <f>IF(Table1[[#This Row],[% Achievement]]&gt;=100%, "Achieved",
 IF(Table1[[#This Row],[% Achievement]]&gt;=50%, "Almost Achieve",
 IF(Table1[[#This Row],[% Achievement]]&gt;=0, "Needs Improvement",
 "Bad")))</f>
        <v>Achieved</v>
      </c>
      <c r="P1086" s="7">
        <f>Table1[[#This Row],[Net Sales Actual]] - Table1[[#This Row],[Net Sales Target]]</f>
        <v>9280602</v>
      </c>
      <c r="Q1086" s="7" t="str">
        <f>IF(Table1[[#This Row],[Profit]] &gt; 0, "Profit", "Loss")</f>
        <v>Profit</v>
      </c>
      <c r="R1086" s="9">
        <f>Table1[[#This Row],[Salary Cost]]/Table1[[#This Row],[Net Sales Actual]]</f>
        <v>0.12751074774965121</v>
      </c>
      <c r="S1086" s="9" t="str">
        <f>IF(Table1[[#This Row],[Salary Ratio]] &lt; 0.15, "Efficient",
 IF(Table1[[#This Row],[Salary Ratio]] &lt;= 0.25, "Needs Attention",
 "Too High"))</f>
        <v>Efficient</v>
      </c>
      <c r="T1086" s="9">
        <f>Table1[[#This Row],[Profit (EBIT)]]/Table1[[#This Row],[Net Sales Actual]]</f>
        <v>1.4079079020455751E-2</v>
      </c>
      <c r="U1086" s="7" t="str">
        <f>IF(Table1[[#This Row],[Profit Ratio]] &gt; 0.15, "Healthy",
 IF(Table1[[#This Row],[Profit Ratio]] &gt;= 0.05, "Moderate",
 "Low"))</f>
        <v>Low</v>
      </c>
      <c r="V1086" s="7">
        <f ca="1">DATEDIF(Table1[[#This Row],[Store Open Date]], TODAY(), "d")</f>
        <v>547</v>
      </c>
      <c r="W1086" s="7">
        <f ca="1">INT(Table1[[#This Row],[Store Age (Days)]] / 30)</f>
        <v>18</v>
      </c>
      <c r="X1086" s="7" t="str">
        <f ca="1">IF(Table1[[#This Row],[Store Age (Months)]] &lt; 12, "&lt;12",
 IF(Table1[[#This Row],[Store Age (Months)]] &lt; 24, "12–24",
 "&gt;24"))</f>
        <v>12–24</v>
      </c>
    </row>
    <row r="1087" spans="1:24" x14ac:dyDescent="0.2">
      <c r="A1087" s="4">
        <v>3</v>
      </c>
      <c r="B1087" s="4" t="str">
        <f t="shared" si="16"/>
        <v>March</v>
      </c>
      <c r="C1087" s="1" t="s">
        <v>212</v>
      </c>
      <c r="D1087" s="1" t="s">
        <v>1132</v>
      </c>
      <c r="E1087" s="1" t="s">
        <v>653</v>
      </c>
      <c r="F1087" s="1" t="s">
        <v>903</v>
      </c>
      <c r="G1087" s="1" t="s">
        <v>925</v>
      </c>
      <c r="H1087" s="6">
        <v>44898</v>
      </c>
      <c r="I1087" s="7">
        <v>91929101</v>
      </c>
      <c r="J1087" s="7">
        <v>88949784</v>
      </c>
      <c r="K1087" s="7">
        <v>9790157</v>
      </c>
      <c r="L1087" s="7">
        <v>11033973</v>
      </c>
      <c r="M1087" s="7">
        <f>Table1[[#This Row],[Profit (EBIT)]] * (1 - 11%)</f>
        <v>9820235.9700000007</v>
      </c>
      <c r="N1087" s="9">
        <f>Table1[[#This Row],[Net Sales Actual]]/Table1[[#This Row],[Net Sales Target]]*100%</f>
        <v>0.96759114396212798</v>
      </c>
      <c r="O1087" s="9" t="str">
        <f>IF(Table1[[#This Row],[% Achievement]]&gt;=100%, "Achieved",
 IF(Table1[[#This Row],[% Achievement]]&gt;=50%, "Almost Achieve",
 IF(Table1[[#This Row],[% Achievement]]&gt;=0, "Needs Improvement",
 "Bad")))</f>
        <v>Almost Achieve</v>
      </c>
      <c r="P1087" s="7">
        <f>Table1[[#This Row],[Net Sales Actual]] - Table1[[#This Row],[Net Sales Target]]</f>
        <v>-2979317</v>
      </c>
      <c r="Q1087" s="7" t="str">
        <f>IF(Table1[[#This Row],[Profit]] &gt; 0, "Profit", "Loss")</f>
        <v>Profit</v>
      </c>
      <c r="R1087" s="9">
        <f>Table1[[#This Row],[Salary Cost]]/Table1[[#This Row],[Net Sales Actual]]</f>
        <v>0.11006386479814273</v>
      </c>
      <c r="S1087" s="9" t="str">
        <f>IF(Table1[[#This Row],[Salary Ratio]] &lt; 0.15, "Efficient",
 IF(Table1[[#This Row],[Salary Ratio]] &lt;= 0.25, "Needs Attention",
 "Too High"))</f>
        <v>Efficient</v>
      </c>
      <c r="T1087" s="9">
        <f>Table1[[#This Row],[Profit (EBIT)]]/Table1[[#This Row],[Net Sales Actual]]</f>
        <v>0.12404721522426632</v>
      </c>
      <c r="U1087" s="7" t="str">
        <f>IF(Table1[[#This Row],[Profit Ratio]] &gt; 0.15, "Healthy",
 IF(Table1[[#This Row],[Profit Ratio]] &gt;= 0.05, "Moderate",
 "Low"))</f>
        <v>Moderate</v>
      </c>
      <c r="V1087" s="7">
        <f ca="1">DATEDIF(Table1[[#This Row],[Store Open Date]], TODAY(), "d")</f>
        <v>1034</v>
      </c>
      <c r="W1087" s="7">
        <f ca="1">INT(Table1[[#This Row],[Store Age (Days)]] / 30)</f>
        <v>34</v>
      </c>
      <c r="X1087" s="7" t="str">
        <f ca="1">IF(Table1[[#This Row],[Store Age (Months)]] &lt; 12, "&lt;12",
 IF(Table1[[#This Row],[Store Age (Months)]] &lt; 24, "12–24",
 "&gt;24"))</f>
        <v>&gt;24</v>
      </c>
    </row>
    <row r="1088" spans="1:24" x14ac:dyDescent="0.2">
      <c r="A1088" s="4">
        <v>3</v>
      </c>
      <c r="B1088" s="4" t="str">
        <f t="shared" si="16"/>
        <v>March</v>
      </c>
      <c r="C1088" s="1" t="s">
        <v>213</v>
      </c>
      <c r="D1088" s="1" t="s">
        <v>1133</v>
      </c>
      <c r="E1088" s="1" t="s">
        <v>654</v>
      </c>
      <c r="F1088" s="1" t="s">
        <v>903</v>
      </c>
      <c r="G1088" s="1" t="s">
        <v>925</v>
      </c>
      <c r="H1088" s="6">
        <v>45078</v>
      </c>
      <c r="I1088" s="7">
        <v>108171874</v>
      </c>
      <c r="J1088" s="7">
        <v>111336580</v>
      </c>
      <c r="K1088" s="7">
        <v>14352964</v>
      </c>
      <c r="L1088" s="7">
        <v>7357255</v>
      </c>
      <c r="M1088" s="7">
        <f>Table1[[#This Row],[Profit (EBIT)]] * (1 - 11%)</f>
        <v>6547956.9500000002</v>
      </c>
      <c r="N1088" s="9">
        <f>Table1[[#This Row],[Net Sales Actual]]/Table1[[#This Row],[Net Sales Target]]*100%</f>
        <v>1.0292562741401707</v>
      </c>
      <c r="O1088" s="9" t="str">
        <f>IF(Table1[[#This Row],[% Achievement]]&gt;=100%, "Achieved",
 IF(Table1[[#This Row],[% Achievement]]&gt;=50%, "Almost Achieve",
 IF(Table1[[#This Row],[% Achievement]]&gt;=0, "Needs Improvement",
 "Bad")))</f>
        <v>Achieved</v>
      </c>
      <c r="P1088" s="7">
        <f>Table1[[#This Row],[Net Sales Actual]] - Table1[[#This Row],[Net Sales Target]]</f>
        <v>3164706</v>
      </c>
      <c r="Q1088" s="7" t="str">
        <f>IF(Table1[[#This Row],[Profit]] &gt; 0, "Profit", "Loss")</f>
        <v>Profit</v>
      </c>
      <c r="R1088" s="9">
        <f>Table1[[#This Row],[Salary Cost]]/Table1[[#This Row],[Net Sales Actual]]</f>
        <v>0.12891507894350626</v>
      </c>
      <c r="S1088" s="9" t="str">
        <f>IF(Table1[[#This Row],[Salary Ratio]] &lt; 0.15, "Efficient",
 IF(Table1[[#This Row],[Salary Ratio]] &lt;= 0.25, "Needs Attention",
 "Too High"))</f>
        <v>Efficient</v>
      </c>
      <c r="T1088" s="9">
        <f>Table1[[#This Row],[Profit (EBIT)]]/Table1[[#This Row],[Net Sales Actual]]</f>
        <v>6.6081201703878462E-2</v>
      </c>
      <c r="U1088" s="7" t="str">
        <f>IF(Table1[[#This Row],[Profit Ratio]] &gt; 0.15, "Healthy",
 IF(Table1[[#This Row],[Profit Ratio]] &gt;= 0.05, "Moderate",
 "Low"))</f>
        <v>Moderate</v>
      </c>
      <c r="V1088" s="7">
        <f ca="1">DATEDIF(Table1[[#This Row],[Store Open Date]], TODAY(), "d")</f>
        <v>854</v>
      </c>
      <c r="W1088" s="7">
        <f ca="1">INT(Table1[[#This Row],[Store Age (Days)]] / 30)</f>
        <v>28</v>
      </c>
      <c r="X1088" s="7" t="str">
        <f ca="1">IF(Table1[[#This Row],[Store Age (Months)]] &lt; 12, "&lt;12",
 IF(Table1[[#This Row],[Store Age (Months)]] &lt; 24, "12–24",
 "&gt;24"))</f>
        <v>&gt;24</v>
      </c>
    </row>
    <row r="1089" spans="1:24" x14ac:dyDescent="0.2">
      <c r="A1089" s="4">
        <v>3</v>
      </c>
      <c r="B1089" s="4" t="str">
        <f t="shared" si="16"/>
        <v>March</v>
      </c>
      <c r="C1089" s="1" t="s">
        <v>214</v>
      </c>
      <c r="D1089" s="1" t="s">
        <v>1134</v>
      </c>
      <c r="E1089" s="1" t="s">
        <v>655</v>
      </c>
      <c r="F1089" s="1" t="s">
        <v>903</v>
      </c>
      <c r="G1089" s="1" t="s">
        <v>925</v>
      </c>
      <c r="H1089" s="6">
        <v>45107</v>
      </c>
      <c r="I1089" s="7">
        <v>64740868</v>
      </c>
      <c r="J1089" s="7">
        <v>79422624</v>
      </c>
      <c r="K1089" s="7">
        <v>9686440</v>
      </c>
      <c r="L1089" s="7">
        <v>2160065</v>
      </c>
      <c r="M1089" s="7">
        <f>Table1[[#This Row],[Profit (EBIT)]] * (1 - 11%)</f>
        <v>1922457.85</v>
      </c>
      <c r="N1089" s="9">
        <f>Table1[[#This Row],[Net Sales Actual]]/Table1[[#This Row],[Net Sales Target]]*100%</f>
        <v>1.2267772498817904</v>
      </c>
      <c r="O1089" s="9" t="str">
        <f>IF(Table1[[#This Row],[% Achievement]]&gt;=100%, "Achieved",
 IF(Table1[[#This Row],[% Achievement]]&gt;=50%, "Almost Achieve",
 IF(Table1[[#This Row],[% Achievement]]&gt;=0, "Needs Improvement",
 "Bad")))</f>
        <v>Achieved</v>
      </c>
      <c r="P1089" s="7">
        <f>Table1[[#This Row],[Net Sales Actual]] - Table1[[#This Row],[Net Sales Target]]</f>
        <v>14681756</v>
      </c>
      <c r="Q1089" s="7" t="str">
        <f>IF(Table1[[#This Row],[Profit]] &gt; 0, "Profit", "Loss")</f>
        <v>Profit</v>
      </c>
      <c r="R1089" s="9">
        <f>Table1[[#This Row],[Salary Cost]]/Table1[[#This Row],[Net Sales Actual]]</f>
        <v>0.12196071487136965</v>
      </c>
      <c r="S1089" s="9" t="str">
        <f>IF(Table1[[#This Row],[Salary Ratio]] &lt; 0.15, "Efficient",
 IF(Table1[[#This Row],[Salary Ratio]] &lt;= 0.25, "Needs Attention",
 "Too High"))</f>
        <v>Efficient</v>
      </c>
      <c r="T1089" s="9">
        <f>Table1[[#This Row],[Profit (EBIT)]]/Table1[[#This Row],[Net Sales Actual]]</f>
        <v>2.719709940583177E-2</v>
      </c>
      <c r="U1089" s="7" t="str">
        <f>IF(Table1[[#This Row],[Profit Ratio]] &gt; 0.15, "Healthy",
 IF(Table1[[#This Row],[Profit Ratio]] &gt;= 0.05, "Moderate",
 "Low"))</f>
        <v>Low</v>
      </c>
      <c r="V1089" s="7">
        <f ca="1">DATEDIF(Table1[[#This Row],[Store Open Date]], TODAY(), "d")</f>
        <v>825</v>
      </c>
      <c r="W1089" s="7">
        <f ca="1">INT(Table1[[#This Row],[Store Age (Days)]] / 30)</f>
        <v>27</v>
      </c>
      <c r="X1089" s="7" t="str">
        <f ca="1">IF(Table1[[#This Row],[Store Age (Months)]] &lt; 12, "&lt;12",
 IF(Table1[[#This Row],[Store Age (Months)]] &lt; 24, "12–24",
 "&gt;24"))</f>
        <v>&gt;24</v>
      </c>
    </row>
    <row r="1090" spans="1:24" x14ac:dyDescent="0.2">
      <c r="A1090" s="4">
        <v>3</v>
      </c>
      <c r="B1090" s="4" t="str">
        <f t="shared" si="16"/>
        <v>March</v>
      </c>
      <c r="C1090" s="1" t="s">
        <v>215</v>
      </c>
      <c r="D1090" s="1" t="s">
        <v>1135</v>
      </c>
      <c r="E1090" s="1" t="s">
        <v>656</v>
      </c>
      <c r="F1090" s="1" t="s">
        <v>903</v>
      </c>
      <c r="G1090" s="1" t="s">
        <v>925</v>
      </c>
      <c r="H1090" s="6">
        <v>44870</v>
      </c>
      <c r="I1090" s="7">
        <v>131433861</v>
      </c>
      <c r="J1090" s="7">
        <v>96749011</v>
      </c>
      <c r="K1090" s="7">
        <v>8976348</v>
      </c>
      <c r="L1090" s="7">
        <v>13283076</v>
      </c>
      <c r="M1090" s="7">
        <f>Table1[[#This Row],[Profit (EBIT)]] * (1 - 11%)</f>
        <v>11821937.640000001</v>
      </c>
      <c r="N1090" s="9">
        <f>Table1[[#This Row],[Net Sales Actual]]/Table1[[#This Row],[Net Sales Target]]*100%</f>
        <v>0.73610415355598513</v>
      </c>
      <c r="O1090" s="9" t="str">
        <f>IF(Table1[[#This Row],[% Achievement]]&gt;=100%, "Achieved",
 IF(Table1[[#This Row],[% Achievement]]&gt;=50%, "Almost Achieve",
 IF(Table1[[#This Row],[% Achievement]]&gt;=0, "Needs Improvement",
 "Bad")))</f>
        <v>Almost Achieve</v>
      </c>
      <c r="P1090" s="7">
        <f>Table1[[#This Row],[Net Sales Actual]] - Table1[[#This Row],[Net Sales Target]]</f>
        <v>-34684850</v>
      </c>
      <c r="Q1090" s="7" t="str">
        <f>IF(Table1[[#This Row],[Profit]] &gt; 0, "Profit", "Loss")</f>
        <v>Profit</v>
      </c>
      <c r="R1090" s="9">
        <f>Table1[[#This Row],[Salary Cost]]/Table1[[#This Row],[Net Sales Actual]]</f>
        <v>9.277973911278535E-2</v>
      </c>
      <c r="S1090" s="9" t="str">
        <f>IF(Table1[[#This Row],[Salary Ratio]] &lt; 0.15, "Efficient",
 IF(Table1[[#This Row],[Salary Ratio]] &lt;= 0.25, "Needs Attention",
 "Too High"))</f>
        <v>Efficient</v>
      </c>
      <c r="T1090" s="9">
        <f>Table1[[#This Row],[Profit (EBIT)]]/Table1[[#This Row],[Net Sales Actual]]</f>
        <v>0.13729417864540239</v>
      </c>
      <c r="U1090" s="7" t="str">
        <f>IF(Table1[[#This Row],[Profit Ratio]] &gt; 0.15, "Healthy",
 IF(Table1[[#This Row],[Profit Ratio]] &gt;= 0.05, "Moderate",
 "Low"))</f>
        <v>Moderate</v>
      </c>
      <c r="V1090" s="7">
        <f ca="1">DATEDIF(Table1[[#This Row],[Store Open Date]], TODAY(), "d")</f>
        <v>1062</v>
      </c>
      <c r="W1090" s="7">
        <f ca="1">INT(Table1[[#This Row],[Store Age (Days)]] / 30)</f>
        <v>35</v>
      </c>
      <c r="X1090" s="7" t="str">
        <f ca="1">IF(Table1[[#This Row],[Store Age (Months)]] &lt; 12, "&lt;12",
 IF(Table1[[#This Row],[Store Age (Months)]] &lt; 24, "12–24",
 "&gt;24"))</f>
        <v>&gt;24</v>
      </c>
    </row>
    <row r="1091" spans="1:24" x14ac:dyDescent="0.2">
      <c r="A1091" s="4">
        <v>3</v>
      </c>
      <c r="B1091" s="4" t="str">
        <f t="shared" ref="B1091:B1154" si="17">TEXT(DATE(2024, A1091, 1), "mmmm")</f>
        <v>March</v>
      </c>
      <c r="C1091" s="1" t="s">
        <v>216</v>
      </c>
      <c r="D1091" s="1" t="s">
        <v>1136</v>
      </c>
      <c r="E1091" s="1" t="s">
        <v>657</v>
      </c>
      <c r="F1091" s="1" t="s">
        <v>903</v>
      </c>
      <c r="G1091" s="1" t="s">
        <v>925</v>
      </c>
      <c r="H1091" s="6">
        <v>44920</v>
      </c>
      <c r="I1091" s="7">
        <v>58201415</v>
      </c>
      <c r="J1091" s="7">
        <v>54883641</v>
      </c>
      <c r="K1091" s="7">
        <v>8484834</v>
      </c>
      <c r="L1091" s="7">
        <v>2914494</v>
      </c>
      <c r="M1091" s="7">
        <f>Table1[[#This Row],[Profit (EBIT)]] * (1 - 11%)</f>
        <v>2593899.66</v>
      </c>
      <c r="N1091" s="9">
        <f>Table1[[#This Row],[Net Sales Actual]]/Table1[[#This Row],[Net Sales Target]]*100%</f>
        <v>0.94299495983044401</v>
      </c>
      <c r="O1091" s="9" t="str">
        <f>IF(Table1[[#This Row],[% Achievement]]&gt;=100%, "Achieved",
 IF(Table1[[#This Row],[% Achievement]]&gt;=50%, "Almost Achieve",
 IF(Table1[[#This Row],[% Achievement]]&gt;=0, "Needs Improvement",
 "Bad")))</f>
        <v>Almost Achieve</v>
      </c>
      <c r="P1091" s="7">
        <f>Table1[[#This Row],[Net Sales Actual]] - Table1[[#This Row],[Net Sales Target]]</f>
        <v>-3317774</v>
      </c>
      <c r="Q1091" s="7" t="str">
        <f>IF(Table1[[#This Row],[Profit]] &gt; 0, "Profit", "Loss")</f>
        <v>Profit</v>
      </c>
      <c r="R1091" s="9">
        <f>Table1[[#This Row],[Salary Cost]]/Table1[[#This Row],[Net Sales Actual]]</f>
        <v>0.15459677684284831</v>
      </c>
      <c r="S1091" s="9" t="str">
        <f>IF(Table1[[#This Row],[Salary Ratio]] &lt; 0.15, "Efficient",
 IF(Table1[[#This Row],[Salary Ratio]] &lt;= 0.25, "Needs Attention",
 "Too High"))</f>
        <v>Needs Attention</v>
      </c>
      <c r="T1091" s="9">
        <f>Table1[[#This Row],[Profit (EBIT)]]/Table1[[#This Row],[Net Sales Actual]]</f>
        <v>5.3103145981149465E-2</v>
      </c>
      <c r="U1091" s="7" t="str">
        <f>IF(Table1[[#This Row],[Profit Ratio]] &gt; 0.15, "Healthy",
 IF(Table1[[#This Row],[Profit Ratio]] &gt;= 0.05, "Moderate",
 "Low"))</f>
        <v>Moderate</v>
      </c>
      <c r="V1091" s="7">
        <f ca="1">DATEDIF(Table1[[#This Row],[Store Open Date]], TODAY(), "d")</f>
        <v>1012</v>
      </c>
      <c r="W1091" s="7">
        <f ca="1">INT(Table1[[#This Row],[Store Age (Days)]] / 30)</f>
        <v>33</v>
      </c>
      <c r="X1091" s="7" t="str">
        <f ca="1">IF(Table1[[#This Row],[Store Age (Months)]] &lt; 12, "&lt;12",
 IF(Table1[[#This Row],[Store Age (Months)]] &lt; 24, "12–24",
 "&gt;24"))</f>
        <v>&gt;24</v>
      </c>
    </row>
    <row r="1092" spans="1:24" x14ac:dyDescent="0.2">
      <c r="A1092" s="4">
        <v>3</v>
      </c>
      <c r="B1092" s="4" t="str">
        <f t="shared" si="17"/>
        <v>March</v>
      </c>
      <c r="C1092" s="1" t="s">
        <v>217</v>
      </c>
      <c r="D1092" s="1" t="s">
        <v>1137</v>
      </c>
      <c r="E1092" s="1" t="s">
        <v>658</v>
      </c>
      <c r="F1092" s="1" t="s">
        <v>903</v>
      </c>
      <c r="G1092" s="1" t="s">
        <v>925</v>
      </c>
      <c r="H1092" s="6">
        <v>44896</v>
      </c>
      <c r="I1092" s="7">
        <v>122364013</v>
      </c>
      <c r="J1092" s="7">
        <v>141941155</v>
      </c>
      <c r="K1092" s="7">
        <v>16460441</v>
      </c>
      <c r="L1092" s="7">
        <v>12116610</v>
      </c>
      <c r="M1092" s="7">
        <f>Table1[[#This Row],[Profit (EBIT)]] * (1 - 11%)</f>
        <v>10783782.9</v>
      </c>
      <c r="N1092" s="9">
        <f>Table1[[#This Row],[Net Sales Actual]]/Table1[[#This Row],[Net Sales Target]]*100%</f>
        <v>1.1599910097750716</v>
      </c>
      <c r="O1092" s="9" t="str">
        <f>IF(Table1[[#This Row],[% Achievement]]&gt;=100%, "Achieved",
 IF(Table1[[#This Row],[% Achievement]]&gt;=50%, "Almost Achieve",
 IF(Table1[[#This Row],[% Achievement]]&gt;=0, "Needs Improvement",
 "Bad")))</f>
        <v>Achieved</v>
      </c>
      <c r="P1092" s="7">
        <f>Table1[[#This Row],[Net Sales Actual]] - Table1[[#This Row],[Net Sales Target]]</f>
        <v>19577142</v>
      </c>
      <c r="Q1092" s="7" t="str">
        <f>IF(Table1[[#This Row],[Profit]] &gt; 0, "Profit", "Loss")</f>
        <v>Profit</v>
      </c>
      <c r="R1092" s="9">
        <f>Table1[[#This Row],[Salary Cost]]/Table1[[#This Row],[Net Sales Actual]]</f>
        <v>0.1159666553368542</v>
      </c>
      <c r="S1092" s="9" t="str">
        <f>IF(Table1[[#This Row],[Salary Ratio]] &lt; 0.15, "Efficient",
 IF(Table1[[#This Row],[Salary Ratio]] &lt;= 0.25, "Needs Attention",
 "Too High"))</f>
        <v>Efficient</v>
      </c>
      <c r="T1092" s="9">
        <f>Table1[[#This Row],[Profit (EBIT)]]/Table1[[#This Row],[Net Sales Actual]]</f>
        <v>8.5363614238590638E-2</v>
      </c>
      <c r="U1092" s="7" t="str">
        <f>IF(Table1[[#This Row],[Profit Ratio]] &gt; 0.15, "Healthy",
 IF(Table1[[#This Row],[Profit Ratio]] &gt;= 0.05, "Moderate",
 "Low"))</f>
        <v>Moderate</v>
      </c>
      <c r="V1092" s="7">
        <f ca="1">DATEDIF(Table1[[#This Row],[Store Open Date]], TODAY(), "d")</f>
        <v>1036</v>
      </c>
      <c r="W1092" s="7">
        <f ca="1">INT(Table1[[#This Row],[Store Age (Days)]] / 30)</f>
        <v>34</v>
      </c>
      <c r="X1092" s="7" t="str">
        <f ca="1">IF(Table1[[#This Row],[Store Age (Months)]] &lt; 12, "&lt;12",
 IF(Table1[[#This Row],[Store Age (Months)]] &lt; 24, "12–24",
 "&gt;24"))</f>
        <v>&gt;24</v>
      </c>
    </row>
    <row r="1093" spans="1:24" x14ac:dyDescent="0.2">
      <c r="A1093" s="4">
        <v>3</v>
      </c>
      <c r="B1093" s="4" t="str">
        <f t="shared" si="17"/>
        <v>March</v>
      </c>
      <c r="C1093" s="1" t="s">
        <v>218</v>
      </c>
      <c r="D1093" s="1" t="s">
        <v>1138</v>
      </c>
      <c r="E1093" s="1" t="s">
        <v>659</v>
      </c>
      <c r="F1093" s="1" t="s">
        <v>903</v>
      </c>
      <c r="G1093" s="1" t="s">
        <v>925</v>
      </c>
      <c r="H1093" s="6">
        <v>44896</v>
      </c>
      <c r="I1093" s="7">
        <v>94806768</v>
      </c>
      <c r="J1093" s="7">
        <v>93130026</v>
      </c>
      <c r="K1093" s="7">
        <v>16566331</v>
      </c>
      <c r="L1093" s="7">
        <v>-3018234</v>
      </c>
      <c r="M1093" s="7">
        <f>Table1[[#This Row],[Profit (EBIT)]] * (1 - 11%)</f>
        <v>-2686228.2600000002</v>
      </c>
      <c r="N1093" s="9">
        <f>Table1[[#This Row],[Net Sales Actual]]/Table1[[#This Row],[Net Sales Target]]*100%</f>
        <v>0.98231411073943586</v>
      </c>
      <c r="O1093" s="9" t="str">
        <f>IF(Table1[[#This Row],[% Achievement]]&gt;=100%, "Achieved",
 IF(Table1[[#This Row],[% Achievement]]&gt;=50%, "Almost Achieve",
 IF(Table1[[#This Row],[% Achievement]]&gt;=0, "Needs Improvement",
 "Bad")))</f>
        <v>Almost Achieve</v>
      </c>
      <c r="P1093" s="7">
        <f>Table1[[#This Row],[Net Sales Actual]] - Table1[[#This Row],[Net Sales Target]]</f>
        <v>-1676742</v>
      </c>
      <c r="Q1093" s="7" t="str">
        <f>IF(Table1[[#This Row],[Profit]] &gt; 0, "Profit", "Loss")</f>
        <v>Loss</v>
      </c>
      <c r="R1093" s="9">
        <f>Table1[[#This Row],[Salary Cost]]/Table1[[#This Row],[Net Sales Actual]]</f>
        <v>0.17788388677138348</v>
      </c>
      <c r="S1093" s="9" t="str">
        <f>IF(Table1[[#This Row],[Salary Ratio]] &lt; 0.15, "Efficient",
 IF(Table1[[#This Row],[Salary Ratio]] &lt;= 0.25, "Needs Attention",
 "Too High"))</f>
        <v>Needs Attention</v>
      </c>
      <c r="T1093" s="9">
        <f>Table1[[#This Row],[Profit (EBIT)]]/Table1[[#This Row],[Net Sales Actual]]</f>
        <v>-3.2408817323856434E-2</v>
      </c>
      <c r="U1093" s="7" t="str">
        <f>IF(Table1[[#This Row],[Profit Ratio]] &gt; 0.15, "Healthy",
 IF(Table1[[#This Row],[Profit Ratio]] &gt;= 0.05, "Moderate",
 "Low"))</f>
        <v>Low</v>
      </c>
      <c r="V1093" s="7">
        <f ca="1">DATEDIF(Table1[[#This Row],[Store Open Date]], TODAY(), "d")</f>
        <v>1036</v>
      </c>
      <c r="W1093" s="7">
        <f ca="1">INT(Table1[[#This Row],[Store Age (Days)]] / 30)</f>
        <v>34</v>
      </c>
      <c r="X1093" s="7" t="str">
        <f ca="1">IF(Table1[[#This Row],[Store Age (Months)]] &lt; 12, "&lt;12",
 IF(Table1[[#This Row],[Store Age (Months)]] &lt; 24, "12–24",
 "&gt;24"))</f>
        <v>&gt;24</v>
      </c>
    </row>
    <row r="1094" spans="1:24" x14ac:dyDescent="0.2">
      <c r="A1094" s="4">
        <v>3</v>
      </c>
      <c r="B1094" s="4" t="str">
        <f t="shared" si="17"/>
        <v>March</v>
      </c>
      <c r="C1094" s="1" t="s">
        <v>219</v>
      </c>
      <c r="D1094" s="1" t="s">
        <v>1139</v>
      </c>
      <c r="E1094" s="1" t="s">
        <v>660</v>
      </c>
      <c r="F1094" s="1" t="s">
        <v>903</v>
      </c>
      <c r="G1094" s="1" t="s">
        <v>925</v>
      </c>
      <c r="H1094" s="6">
        <v>45032</v>
      </c>
      <c r="I1094" s="7">
        <v>126086557</v>
      </c>
      <c r="J1094" s="7">
        <v>94277473</v>
      </c>
      <c r="K1094" s="7">
        <v>12809321</v>
      </c>
      <c r="L1094" s="7">
        <v>13373609</v>
      </c>
      <c r="M1094" s="7">
        <f>Table1[[#This Row],[Profit (EBIT)]] * (1 - 11%)</f>
        <v>11902512.01</v>
      </c>
      <c r="N1094" s="9">
        <f>Table1[[#This Row],[Net Sales Actual]]/Table1[[#This Row],[Net Sales Target]]*100%</f>
        <v>0.74772025855222612</v>
      </c>
      <c r="O1094" s="9" t="str">
        <f>IF(Table1[[#This Row],[% Achievement]]&gt;=100%, "Achieved",
 IF(Table1[[#This Row],[% Achievement]]&gt;=50%, "Almost Achieve",
 IF(Table1[[#This Row],[% Achievement]]&gt;=0, "Needs Improvement",
 "Bad")))</f>
        <v>Almost Achieve</v>
      </c>
      <c r="P1094" s="7">
        <f>Table1[[#This Row],[Net Sales Actual]] - Table1[[#This Row],[Net Sales Target]]</f>
        <v>-31809084</v>
      </c>
      <c r="Q1094" s="7" t="str">
        <f>IF(Table1[[#This Row],[Profit]] &gt; 0, "Profit", "Loss")</f>
        <v>Profit</v>
      </c>
      <c r="R1094" s="9">
        <f>Table1[[#This Row],[Salary Cost]]/Table1[[#This Row],[Net Sales Actual]]</f>
        <v>0.13586831076815137</v>
      </c>
      <c r="S1094" s="9" t="str">
        <f>IF(Table1[[#This Row],[Salary Ratio]] &lt; 0.15, "Efficient",
 IF(Table1[[#This Row],[Salary Ratio]] &lt;= 0.25, "Needs Attention",
 "Too High"))</f>
        <v>Efficient</v>
      </c>
      <c r="T1094" s="9">
        <f>Table1[[#This Row],[Profit (EBIT)]]/Table1[[#This Row],[Net Sales Actual]]</f>
        <v>0.14185370666436933</v>
      </c>
      <c r="U1094" s="7" t="str">
        <f>IF(Table1[[#This Row],[Profit Ratio]] &gt; 0.15, "Healthy",
 IF(Table1[[#This Row],[Profit Ratio]] &gt;= 0.05, "Moderate",
 "Low"))</f>
        <v>Moderate</v>
      </c>
      <c r="V1094" s="7">
        <f ca="1">DATEDIF(Table1[[#This Row],[Store Open Date]], TODAY(), "d")</f>
        <v>900</v>
      </c>
      <c r="W1094" s="7">
        <f ca="1">INT(Table1[[#This Row],[Store Age (Days)]] / 30)</f>
        <v>30</v>
      </c>
      <c r="X1094" s="7" t="str">
        <f ca="1">IF(Table1[[#This Row],[Store Age (Months)]] &lt; 12, "&lt;12",
 IF(Table1[[#This Row],[Store Age (Months)]] &lt; 24, "12–24",
 "&gt;24"))</f>
        <v>&gt;24</v>
      </c>
    </row>
    <row r="1095" spans="1:24" x14ac:dyDescent="0.2">
      <c r="A1095" s="4">
        <v>3</v>
      </c>
      <c r="B1095" s="4" t="str">
        <f t="shared" si="17"/>
        <v>March</v>
      </c>
      <c r="C1095" s="1" t="s">
        <v>220</v>
      </c>
      <c r="D1095" s="1" t="s">
        <v>1140</v>
      </c>
      <c r="E1095" s="1" t="s">
        <v>661</v>
      </c>
      <c r="F1095" s="1" t="s">
        <v>903</v>
      </c>
      <c r="G1095" s="1" t="s">
        <v>925</v>
      </c>
      <c r="H1095" s="6">
        <v>45014</v>
      </c>
      <c r="I1095" s="7">
        <v>131290416</v>
      </c>
      <c r="J1095" s="7">
        <v>140579819</v>
      </c>
      <c r="K1095" s="7">
        <v>21806096</v>
      </c>
      <c r="L1095" s="7">
        <v>-119445</v>
      </c>
      <c r="M1095" s="7">
        <f>Table1[[#This Row],[Profit (EBIT)]] * (1 - 11%)</f>
        <v>-106306.05</v>
      </c>
      <c r="N1095" s="9">
        <f>Table1[[#This Row],[Net Sales Actual]]/Table1[[#This Row],[Net Sales Target]]*100%</f>
        <v>1.0707546162394672</v>
      </c>
      <c r="O1095" s="9" t="str">
        <f>IF(Table1[[#This Row],[% Achievement]]&gt;=100%, "Achieved",
 IF(Table1[[#This Row],[% Achievement]]&gt;=50%, "Almost Achieve",
 IF(Table1[[#This Row],[% Achievement]]&gt;=0, "Needs Improvement",
 "Bad")))</f>
        <v>Achieved</v>
      </c>
      <c r="P1095" s="7">
        <f>Table1[[#This Row],[Net Sales Actual]] - Table1[[#This Row],[Net Sales Target]]</f>
        <v>9289403</v>
      </c>
      <c r="Q1095" s="7" t="str">
        <f>IF(Table1[[#This Row],[Profit]] &gt; 0, "Profit", "Loss")</f>
        <v>Loss</v>
      </c>
      <c r="R1095" s="9">
        <f>Table1[[#This Row],[Salary Cost]]/Table1[[#This Row],[Net Sales Actual]]</f>
        <v>0.15511540813692468</v>
      </c>
      <c r="S1095" s="9" t="str">
        <f>IF(Table1[[#This Row],[Salary Ratio]] &lt; 0.15, "Efficient",
 IF(Table1[[#This Row],[Salary Ratio]] &lt;= 0.25, "Needs Attention",
 "Too High"))</f>
        <v>Needs Attention</v>
      </c>
      <c r="T1095" s="9">
        <f>Table1[[#This Row],[Profit (EBIT)]]/Table1[[#This Row],[Net Sales Actual]]</f>
        <v>-8.4965965136148027E-4</v>
      </c>
      <c r="U1095" s="7" t="str">
        <f>IF(Table1[[#This Row],[Profit Ratio]] &gt; 0.15, "Healthy",
 IF(Table1[[#This Row],[Profit Ratio]] &gt;= 0.05, "Moderate",
 "Low"))</f>
        <v>Low</v>
      </c>
      <c r="V1095" s="7">
        <f ca="1">DATEDIF(Table1[[#This Row],[Store Open Date]], TODAY(), "d")</f>
        <v>918</v>
      </c>
      <c r="W1095" s="7">
        <f ca="1">INT(Table1[[#This Row],[Store Age (Days)]] / 30)</f>
        <v>30</v>
      </c>
      <c r="X1095" s="7" t="str">
        <f ca="1">IF(Table1[[#This Row],[Store Age (Months)]] &lt; 12, "&lt;12",
 IF(Table1[[#This Row],[Store Age (Months)]] &lt; 24, "12–24",
 "&gt;24"))</f>
        <v>&gt;24</v>
      </c>
    </row>
    <row r="1096" spans="1:24" x14ac:dyDescent="0.2">
      <c r="A1096" s="4">
        <v>3</v>
      </c>
      <c r="B1096" s="4" t="str">
        <f t="shared" si="17"/>
        <v>March</v>
      </c>
      <c r="C1096" s="1" t="s">
        <v>221</v>
      </c>
      <c r="D1096" s="1" t="s">
        <v>1141</v>
      </c>
      <c r="E1096" s="1" t="s">
        <v>662</v>
      </c>
      <c r="F1096" s="1" t="s">
        <v>903</v>
      </c>
      <c r="G1096" s="1" t="s">
        <v>925</v>
      </c>
      <c r="H1096" s="6">
        <v>45184</v>
      </c>
      <c r="I1096" s="7">
        <v>180609479</v>
      </c>
      <c r="J1096" s="7">
        <v>122862790</v>
      </c>
      <c r="K1096" s="7">
        <v>15269805</v>
      </c>
      <c r="L1096" s="7">
        <v>-3308446</v>
      </c>
      <c r="M1096" s="7">
        <f>Table1[[#This Row],[Profit (EBIT)]] * (1 - 11%)</f>
        <v>-2944516.94</v>
      </c>
      <c r="N1096" s="9">
        <f>Table1[[#This Row],[Net Sales Actual]]/Table1[[#This Row],[Net Sales Target]]*100%</f>
        <v>0.68026767299406254</v>
      </c>
      <c r="O1096" s="9" t="str">
        <f>IF(Table1[[#This Row],[% Achievement]]&gt;=100%, "Achieved",
 IF(Table1[[#This Row],[% Achievement]]&gt;=50%, "Almost Achieve",
 IF(Table1[[#This Row],[% Achievement]]&gt;=0, "Needs Improvement",
 "Bad")))</f>
        <v>Almost Achieve</v>
      </c>
      <c r="P1096" s="7">
        <f>Table1[[#This Row],[Net Sales Actual]] - Table1[[#This Row],[Net Sales Target]]</f>
        <v>-57746689</v>
      </c>
      <c r="Q1096" s="7" t="str">
        <f>IF(Table1[[#This Row],[Profit]] &gt; 0, "Profit", "Loss")</f>
        <v>Loss</v>
      </c>
      <c r="R1096" s="9">
        <f>Table1[[#This Row],[Salary Cost]]/Table1[[#This Row],[Net Sales Actual]]</f>
        <v>0.12428339776428649</v>
      </c>
      <c r="S1096" s="9" t="str">
        <f>IF(Table1[[#This Row],[Salary Ratio]] &lt; 0.15, "Efficient",
 IF(Table1[[#This Row],[Salary Ratio]] &lt;= 0.25, "Needs Attention",
 "Too High"))</f>
        <v>Efficient</v>
      </c>
      <c r="T1096" s="9">
        <f>Table1[[#This Row],[Profit (EBIT)]]/Table1[[#This Row],[Net Sales Actual]]</f>
        <v>-2.6927973880456403E-2</v>
      </c>
      <c r="U1096" s="7" t="str">
        <f>IF(Table1[[#This Row],[Profit Ratio]] &gt; 0.15, "Healthy",
 IF(Table1[[#This Row],[Profit Ratio]] &gt;= 0.05, "Moderate",
 "Low"))</f>
        <v>Low</v>
      </c>
      <c r="V1096" s="7">
        <f ca="1">DATEDIF(Table1[[#This Row],[Store Open Date]], TODAY(), "d")</f>
        <v>748</v>
      </c>
      <c r="W1096" s="7">
        <f ca="1">INT(Table1[[#This Row],[Store Age (Days)]] / 30)</f>
        <v>24</v>
      </c>
      <c r="X1096" s="7" t="str">
        <f ca="1">IF(Table1[[#This Row],[Store Age (Months)]] &lt; 12, "&lt;12",
 IF(Table1[[#This Row],[Store Age (Months)]] &lt; 24, "12–24",
 "&gt;24"))</f>
        <v>&gt;24</v>
      </c>
    </row>
    <row r="1097" spans="1:24" x14ac:dyDescent="0.2">
      <c r="A1097" s="4">
        <v>3</v>
      </c>
      <c r="B1097" s="4" t="str">
        <f t="shared" si="17"/>
        <v>March</v>
      </c>
      <c r="C1097" s="1" t="s">
        <v>222</v>
      </c>
      <c r="D1097" s="1" t="s">
        <v>1142</v>
      </c>
      <c r="E1097" s="1" t="s">
        <v>663</v>
      </c>
      <c r="F1097" s="1" t="s">
        <v>904</v>
      </c>
      <c r="G1097" s="1" t="s">
        <v>925</v>
      </c>
      <c r="H1097" s="6">
        <v>45289</v>
      </c>
      <c r="I1097" s="7">
        <v>123898922</v>
      </c>
      <c r="J1097" s="7">
        <v>97101524</v>
      </c>
      <c r="K1097" s="7">
        <v>15485234</v>
      </c>
      <c r="L1097" s="7">
        <v>-2560599</v>
      </c>
      <c r="M1097" s="7">
        <f>Table1[[#This Row],[Profit (EBIT)]] * (1 - 11%)</f>
        <v>-2278933.11</v>
      </c>
      <c r="N1097" s="9">
        <f>Table1[[#This Row],[Net Sales Actual]]/Table1[[#This Row],[Net Sales Target]]*100%</f>
        <v>0.78371564847029096</v>
      </c>
      <c r="O1097" s="9" t="str">
        <f>IF(Table1[[#This Row],[% Achievement]]&gt;=100%, "Achieved",
 IF(Table1[[#This Row],[% Achievement]]&gt;=50%, "Almost Achieve",
 IF(Table1[[#This Row],[% Achievement]]&gt;=0, "Needs Improvement",
 "Bad")))</f>
        <v>Almost Achieve</v>
      </c>
      <c r="P1097" s="7">
        <f>Table1[[#This Row],[Net Sales Actual]] - Table1[[#This Row],[Net Sales Target]]</f>
        <v>-26797398</v>
      </c>
      <c r="Q1097" s="7" t="str">
        <f>IF(Table1[[#This Row],[Profit]] &gt; 0, "Profit", "Loss")</f>
        <v>Loss</v>
      </c>
      <c r="R1097" s="9">
        <f>Table1[[#This Row],[Salary Cost]]/Table1[[#This Row],[Net Sales Actual]]</f>
        <v>0.15947467518635444</v>
      </c>
      <c r="S1097" s="9" t="str">
        <f>IF(Table1[[#This Row],[Salary Ratio]] &lt; 0.15, "Efficient",
 IF(Table1[[#This Row],[Salary Ratio]] &lt;= 0.25, "Needs Attention",
 "Too High"))</f>
        <v>Needs Attention</v>
      </c>
      <c r="T1097" s="9">
        <f>Table1[[#This Row],[Profit (EBIT)]]/Table1[[#This Row],[Net Sales Actual]]</f>
        <v>-2.6370327617103104E-2</v>
      </c>
      <c r="U1097" s="7" t="str">
        <f>IF(Table1[[#This Row],[Profit Ratio]] &gt; 0.15, "Healthy",
 IF(Table1[[#This Row],[Profit Ratio]] &gt;= 0.05, "Moderate",
 "Low"))</f>
        <v>Low</v>
      </c>
      <c r="V1097" s="7">
        <f ca="1">DATEDIF(Table1[[#This Row],[Store Open Date]], TODAY(), "d")</f>
        <v>643</v>
      </c>
      <c r="W1097" s="7">
        <f ca="1">INT(Table1[[#This Row],[Store Age (Days)]] / 30)</f>
        <v>21</v>
      </c>
      <c r="X1097" s="7" t="str">
        <f ca="1">IF(Table1[[#This Row],[Store Age (Months)]] &lt; 12, "&lt;12",
 IF(Table1[[#This Row],[Store Age (Months)]] &lt; 24, "12–24",
 "&gt;24"))</f>
        <v>12–24</v>
      </c>
    </row>
    <row r="1098" spans="1:24" x14ac:dyDescent="0.2">
      <c r="A1098" s="4">
        <v>3</v>
      </c>
      <c r="B1098" s="4" t="str">
        <f t="shared" si="17"/>
        <v>March</v>
      </c>
      <c r="C1098" s="1" t="s">
        <v>223</v>
      </c>
      <c r="D1098" s="1" t="s">
        <v>1143</v>
      </c>
      <c r="E1098" s="1" t="s">
        <v>664</v>
      </c>
      <c r="F1098" s="1" t="s">
        <v>904</v>
      </c>
      <c r="G1098" s="1" t="s">
        <v>925</v>
      </c>
      <c r="H1098" s="6">
        <v>45523</v>
      </c>
      <c r="I1098" s="7">
        <v>97888251</v>
      </c>
      <c r="J1098" s="7">
        <v>69339724</v>
      </c>
      <c r="K1098" s="7">
        <v>7087798</v>
      </c>
      <c r="L1098" s="7">
        <v>427565</v>
      </c>
      <c r="M1098" s="7">
        <f>Table1[[#This Row],[Profit (EBIT)]] * (1 - 11%)</f>
        <v>380532.85</v>
      </c>
      <c r="N1098" s="9">
        <f>Table1[[#This Row],[Net Sales Actual]]/Table1[[#This Row],[Net Sales Target]]*100%</f>
        <v>0.70835593946815945</v>
      </c>
      <c r="O1098" s="9" t="str">
        <f>IF(Table1[[#This Row],[% Achievement]]&gt;=100%, "Achieved",
 IF(Table1[[#This Row],[% Achievement]]&gt;=50%, "Almost Achieve",
 IF(Table1[[#This Row],[% Achievement]]&gt;=0, "Needs Improvement",
 "Bad")))</f>
        <v>Almost Achieve</v>
      </c>
      <c r="P1098" s="7">
        <f>Table1[[#This Row],[Net Sales Actual]] - Table1[[#This Row],[Net Sales Target]]</f>
        <v>-28548527</v>
      </c>
      <c r="Q1098" s="7" t="str">
        <f>IF(Table1[[#This Row],[Profit]] &gt; 0, "Profit", "Loss")</f>
        <v>Profit</v>
      </c>
      <c r="R1098" s="9">
        <f>Table1[[#This Row],[Salary Cost]]/Table1[[#This Row],[Net Sales Actual]]</f>
        <v>0.10221843398165242</v>
      </c>
      <c r="S1098" s="9" t="str">
        <f>IF(Table1[[#This Row],[Salary Ratio]] &lt; 0.15, "Efficient",
 IF(Table1[[#This Row],[Salary Ratio]] &lt;= 0.25, "Needs Attention",
 "Too High"))</f>
        <v>Efficient</v>
      </c>
      <c r="T1098" s="9">
        <f>Table1[[#This Row],[Profit (EBIT)]]/Table1[[#This Row],[Net Sales Actual]]</f>
        <v>6.1662345238062957E-3</v>
      </c>
      <c r="U1098" s="7" t="str">
        <f>IF(Table1[[#This Row],[Profit Ratio]] &gt; 0.15, "Healthy",
 IF(Table1[[#This Row],[Profit Ratio]] &gt;= 0.05, "Moderate",
 "Low"))</f>
        <v>Low</v>
      </c>
      <c r="V1098" s="7">
        <f ca="1">DATEDIF(Table1[[#This Row],[Store Open Date]], TODAY(), "d")</f>
        <v>409</v>
      </c>
      <c r="W1098" s="7">
        <f ca="1">INT(Table1[[#This Row],[Store Age (Days)]] / 30)</f>
        <v>13</v>
      </c>
      <c r="X1098" s="7" t="str">
        <f ca="1">IF(Table1[[#This Row],[Store Age (Months)]] &lt; 12, "&lt;12",
 IF(Table1[[#This Row],[Store Age (Months)]] &lt; 24, "12–24",
 "&gt;24"))</f>
        <v>12–24</v>
      </c>
    </row>
    <row r="1099" spans="1:24" x14ac:dyDescent="0.2">
      <c r="A1099" s="4">
        <v>3</v>
      </c>
      <c r="B1099" s="4" t="str">
        <f t="shared" si="17"/>
        <v>March</v>
      </c>
      <c r="C1099" s="1" t="s">
        <v>224</v>
      </c>
      <c r="D1099" s="1" t="s">
        <v>1144</v>
      </c>
      <c r="E1099" s="1" t="s">
        <v>665</v>
      </c>
      <c r="F1099" s="1" t="s">
        <v>904</v>
      </c>
      <c r="G1099" s="1" t="s">
        <v>925</v>
      </c>
      <c r="H1099" s="6">
        <v>45204</v>
      </c>
      <c r="I1099" s="7">
        <v>150478402</v>
      </c>
      <c r="J1099" s="7">
        <v>138659945</v>
      </c>
      <c r="K1099" s="7">
        <v>18471184</v>
      </c>
      <c r="L1099" s="7">
        <v>8544743</v>
      </c>
      <c r="M1099" s="7">
        <f>Table1[[#This Row],[Profit (EBIT)]] * (1 - 11%)</f>
        <v>7604821.2700000005</v>
      </c>
      <c r="N1099" s="9">
        <f>Table1[[#This Row],[Net Sales Actual]]/Table1[[#This Row],[Net Sales Target]]*100%</f>
        <v>0.92146077548059024</v>
      </c>
      <c r="O1099" s="9" t="str">
        <f>IF(Table1[[#This Row],[% Achievement]]&gt;=100%, "Achieved",
 IF(Table1[[#This Row],[% Achievement]]&gt;=50%, "Almost Achieve",
 IF(Table1[[#This Row],[% Achievement]]&gt;=0, "Needs Improvement",
 "Bad")))</f>
        <v>Almost Achieve</v>
      </c>
      <c r="P1099" s="7">
        <f>Table1[[#This Row],[Net Sales Actual]] - Table1[[#This Row],[Net Sales Target]]</f>
        <v>-11818457</v>
      </c>
      <c r="Q1099" s="7" t="str">
        <f>IF(Table1[[#This Row],[Profit]] &gt; 0, "Profit", "Loss")</f>
        <v>Profit</v>
      </c>
      <c r="R1099" s="9">
        <f>Table1[[#This Row],[Salary Cost]]/Table1[[#This Row],[Net Sales Actual]]</f>
        <v>0.13321211111110712</v>
      </c>
      <c r="S1099" s="9" t="str">
        <f>IF(Table1[[#This Row],[Salary Ratio]] &lt; 0.15, "Efficient",
 IF(Table1[[#This Row],[Salary Ratio]] &lt;= 0.25, "Needs Attention",
 "Too High"))</f>
        <v>Efficient</v>
      </c>
      <c r="T1099" s="9">
        <f>Table1[[#This Row],[Profit (EBIT)]]/Table1[[#This Row],[Net Sales Actual]]</f>
        <v>6.1623729909888542E-2</v>
      </c>
      <c r="U1099" s="7" t="str">
        <f>IF(Table1[[#This Row],[Profit Ratio]] &gt; 0.15, "Healthy",
 IF(Table1[[#This Row],[Profit Ratio]] &gt;= 0.05, "Moderate",
 "Low"))</f>
        <v>Moderate</v>
      </c>
      <c r="V1099" s="7">
        <f ca="1">DATEDIF(Table1[[#This Row],[Store Open Date]], TODAY(), "d")</f>
        <v>728</v>
      </c>
      <c r="W1099" s="7">
        <f ca="1">INT(Table1[[#This Row],[Store Age (Days)]] / 30)</f>
        <v>24</v>
      </c>
      <c r="X1099" s="7" t="str">
        <f ca="1">IF(Table1[[#This Row],[Store Age (Months)]] &lt; 12, "&lt;12",
 IF(Table1[[#This Row],[Store Age (Months)]] &lt; 24, "12–24",
 "&gt;24"))</f>
        <v>&gt;24</v>
      </c>
    </row>
    <row r="1100" spans="1:24" x14ac:dyDescent="0.2">
      <c r="A1100" s="4">
        <v>3</v>
      </c>
      <c r="B1100" s="4" t="str">
        <f t="shared" si="17"/>
        <v>March</v>
      </c>
      <c r="C1100" s="1" t="s">
        <v>225</v>
      </c>
      <c r="D1100" s="1" t="s">
        <v>1145</v>
      </c>
      <c r="E1100" s="1" t="s">
        <v>666</v>
      </c>
      <c r="F1100" s="1" t="s">
        <v>904</v>
      </c>
      <c r="G1100" s="1" t="s">
        <v>925</v>
      </c>
      <c r="H1100" s="6">
        <v>45260</v>
      </c>
      <c r="I1100" s="7">
        <v>131033105</v>
      </c>
      <c r="J1100" s="7">
        <v>142106326</v>
      </c>
      <c r="K1100" s="7">
        <v>17356240</v>
      </c>
      <c r="L1100" s="7">
        <v>20007194</v>
      </c>
      <c r="M1100" s="7">
        <f>Table1[[#This Row],[Profit (EBIT)]] * (1 - 11%)</f>
        <v>17806402.66</v>
      </c>
      <c r="N1100" s="9">
        <f>Table1[[#This Row],[Net Sales Actual]]/Table1[[#This Row],[Net Sales Target]]*100%</f>
        <v>1.0845070488102988</v>
      </c>
      <c r="O1100" s="9" t="str">
        <f>IF(Table1[[#This Row],[% Achievement]]&gt;=100%, "Achieved",
 IF(Table1[[#This Row],[% Achievement]]&gt;=50%, "Almost Achieve",
 IF(Table1[[#This Row],[% Achievement]]&gt;=0, "Needs Improvement",
 "Bad")))</f>
        <v>Achieved</v>
      </c>
      <c r="P1100" s="7">
        <f>Table1[[#This Row],[Net Sales Actual]] - Table1[[#This Row],[Net Sales Target]]</f>
        <v>11073221</v>
      </c>
      <c r="Q1100" s="7" t="str">
        <f>IF(Table1[[#This Row],[Profit]] &gt; 0, "Profit", "Loss")</f>
        <v>Profit</v>
      </c>
      <c r="R1100" s="9">
        <f>Table1[[#This Row],[Salary Cost]]/Table1[[#This Row],[Net Sales Actual]]</f>
        <v>0.12213559021995966</v>
      </c>
      <c r="S1100" s="9" t="str">
        <f>IF(Table1[[#This Row],[Salary Ratio]] &lt; 0.15, "Efficient",
 IF(Table1[[#This Row],[Salary Ratio]] &lt;= 0.25, "Needs Attention",
 "Too High"))</f>
        <v>Efficient</v>
      </c>
      <c r="T1100" s="9">
        <f>Table1[[#This Row],[Profit (EBIT)]]/Table1[[#This Row],[Net Sales Actual]]</f>
        <v>0.14079031217793922</v>
      </c>
      <c r="U1100" s="7" t="str">
        <f>IF(Table1[[#This Row],[Profit Ratio]] &gt; 0.15, "Healthy",
 IF(Table1[[#This Row],[Profit Ratio]] &gt;= 0.05, "Moderate",
 "Low"))</f>
        <v>Moderate</v>
      </c>
      <c r="V1100" s="7">
        <f ca="1">DATEDIF(Table1[[#This Row],[Store Open Date]], TODAY(), "d")</f>
        <v>672</v>
      </c>
      <c r="W1100" s="7">
        <f ca="1">INT(Table1[[#This Row],[Store Age (Days)]] / 30)</f>
        <v>22</v>
      </c>
      <c r="X1100" s="7" t="str">
        <f ca="1">IF(Table1[[#This Row],[Store Age (Months)]] &lt; 12, "&lt;12",
 IF(Table1[[#This Row],[Store Age (Months)]] &lt; 24, "12–24",
 "&gt;24"))</f>
        <v>12–24</v>
      </c>
    </row>
    <row r="1101" spans="1:24" x14ac:dyDescent="0.2">
      <c r="A1101" s="4">
        <v>3</v>
      </c>
      <c r="B1101" s="4" t="str">
        <f t="shared" si="17"/>
        <v>March</v>
      </c>
      <c r="C1101" s="1" t="s">
        <v>226</v>
      </c>
      <c r="D1101" s="1" t="s">
        <v>1146</v>
      </c>
      <c r="E1101" s="1" t="s">
        <v>667</v>
      </c>
      <c r="F1101" s="1" t="s">
        <v>904</v>
      </c>
      <c r="G1101" s="1" t="s">
        <v>925</v>
      </c>
      <c r="H1101" s="6">
        <v>45257</v>
      </c>
      <c r="I1101" s="7">
        <v>109913335</v>
      </c>
      <c r="J1101" s="7">
        <v>76867775</v>
      </c>
      <c r="K1101" s="7">
        <v>10094309</v>
      </c>
      <c r="L1101" s="7">
        <v>-7444101</v>
      </c>
      <c r="M1101" s="7">
        <f>Table1[[#This Row],[Profit (EBIT)]] * (1 - 11%)</f>
        <v>-6625249.8899999997</v>
      </c>
      <c r="N1101" s="9">
        <f>Table1[[#This Row],[Net Sales Actual]]/Table1[[#This Row],[Net Sales Target]]*100%</f>
        <v>0.6993489461492548</v>
      </c>
      <c r="O1101" s="9" t="str">
        <f>IF(Table1[[#This Row],[% Achievement]]&gt;=100%, "Achieved",
 IF(Table1[[#This Row],[% Achievement]]&gt;=50%, "Almost Achieve",
 IF(Table1[[#This Row],[% Achievement]]&gt;=0, "Needs Improvement",
 "Bad")))</f>
        <v>Almost Achieve</v>
      </c>
      <c r="P1101" s="7">
        <f>Table1[[#This Row],[Net Sales Actual]] - Table1[[#This Row],[Net Sales Target]]</f>
        <v>-33045560</v>
      </c>
      <c r="Q1101" s="7" t="str">
        <f>IF(Table1[[#This Row],[Profit]] &gt; 0, "Profit", "Loss")</f>
        <v>Loss</v>
      </c>
      <c r="R1101" s="9">
        <f>Table1[[#This Row],[Salary Cost]]/Table1[[#This Row],[Net Sales Actual]]</f>
        <v>0.13132042653764858</v>
      </c>
      <c r="S1101" s="9" t="str">
        <f>IF(Table1[[#This Row],[Salary Ratio]] &lt; 0.15, "Efficient",
 IF(Table1[[#This Row],[Salary Ratio]] &lt;= 0.25, "Needs Attention",
 "Too High"))</f>
        <v>Efficient</v>
      </c>
      <c r="T1101" s="9">
        <f>Table1[[#This Row],[Profit (EBIT)]]/Table1[[#This Row],[Net Sales Actual]]</f>
        <v>-9.6842935807625499E-2</v>
      </c>
      <c r="U1101" s="7" t="str">
        <f>IF(Table1[[#This Row],[Profit Ratio]] &gt; 0.15, "Healthy",
 IF(Table1[[#This Row],[Profit Ratio]] &gt;= 0.05, "Moderate",
 "Low"))</f>
        <v>Low</v>
      </c>
      <c r="V1101" s="7">
        <f ca="1">DATEDIF(Table1[[#This Row],[Store Open Date]], TODAY(), "d")</f>
        <v>675</v>
      </c>
      <c r="W1101" s="7">
        <f ca="1">INT(Table1[[#This Row],[Store Age (Days)]] / 30)</f>
        <v>22</v>
      </c>
      <c r="X1101" s="7" t="str">
        <f ca="1">IF(Table1[[#This Row],[Store Age (Months)]] &lt; 12, "&lt;12",
 IF(Table1[[#This Row],[Store Age (Months)]] &lt; 24, "12–24",
 "&gt;24"))</f>
        <v>12–24</v>
      </c>
    </row>
    <row r="1102" spans="1:24" x14ac:dyDescent="0.2">
      <c r="A1102" s="4">
        <v>3</v>
      </c>
      <c r="B1102" s="4" t="str">
        <f t="shared" si="17"/>
        <v>March</v>
      </c>
      <c r="C1102" s="1" t="s">
        <v>227</v>
      </c>
      <c r="D1102" s="1" t="s">
        <v>1147</v>
      </c>
      <c r="E1102" s="1" t="s">
        <v>668</v>
      </c>
      <c r="F1102" s="1" t="s">
        <v>904</v>
      </c>
      <c r="G1102" s="1" t="s">
        <v>925</v>
      </c>
      <c r="H1102" s="6">
        <v>45279</v>
      </c>
      <c r="I1102" s="7">
        <v>94935267</v>
      </c>
      <c r="J1102" s="7">
        <v>105851706</v>
      </c>
      <c r="K1102" s="7">
        <v>11929842</v>
      </c>
      <c r="L1102" s="7">
        <v>-3640211</v>
      </c>
      <c r="M1102" s="7">
        <f>Table1[[#This Row],[Profit (EBIT)]] * (1 - 11%)</f>
        <v>-3239787.79</v>
      </c>
      <c r="N1102" s="9">
        <f>Table1[[#This Row],[Net Sales Actual]]/Table1[[#This Row],[Net Sales Target]]*100%</f>
        <v>1.1149882371953512</v>
      </c>
      <c r="O1102" s="9" t="str">
        <f>IF(Table1[[#This Row],[% Achievement]]&gt;=100%, "Achieved",
 IF(Table1[[#This Row],[% Achievement]]&gt;=50%, "Almost Achieve",
 IF(Table1[[#This Row],[% Achievement]]&gt;=0, "Needs Improvement",
 "Bad")))</f>
        <v>Achieved</v>
      </c>
      <c r="P1102" s="7">
        <f>Table1[[#This Row],[Net Sales Actual]] - Table1[[#This Row],[Net Sales Target]]</f>
        <v>10916439</v>
      </c>
      <c r="Q1102" s="7" t="str">
        <f>IF(Table1[[#This Row],[Profit]] &gt; 0, "Profit", "Loss")</f>
        <v>Loss</v>
      </c>
      <c r="R1102" s="9">
        <f>Table1[[#This Row],[Salary Cost]]/Table1[[#This Row],[Net Sales Actual]]</f>
        <v>0.1127033512336589</v>
      </c>
      <c r="S1102" s="9" t="str">
        <f>IF(Table1[[#This Row],[Salary Ratio]] &lt; 0.15, "Efficient",
 IF(Table1[[#This Row],[Salary Ratio]] &lt;= 0.25, "Needs Attention",
 "Too High"))</f>
        <v>Efficient</v>
      </c>
      <c r="T1102" s="9">
        <f>Table1[[#This Row],[Profit (EBIT)]]/Table1[[#This Row],[Net Sales Actual]]</f>
        <v>-3.4389724432027577E-2</v>
      </c>
      <c r="U1102" s="7" t="str">
        <f>IF(Table1[[#This Row],[Profit Ratio]] &gt; 0.15, "Healthy",
 IF(Table1[[#This Row],[Profit Ratio]] &gt;= 0.05, "Moderate",
 "Low"))</f>
        <v>Low</v>
      </c>
      <c r="V1102" s="7">
        <f ca="1">DATEDIF(Table1[[#This Row],[Store Open Date]], TODAY(), "d")</f>
        <v>653</v>
      </c>
      <c r="W1102" s="7">
        <f ca="1">INT(Table1[[#This Row],[Store Age (Days)]] / 30)</f>
        <v>21</v>
      </c>
      <c r="X1102" s="7" t="str">
        <f ca="1">IF(Table1[[#This Row],[Store Age (Months)]] &lt; 12, "&lt;12",
 IF(Table1[[#This Row],[Store Age (Months)]] &lt; 24, "12–24",
 "&gt;24"))</f>
        <v>12–24</v>
      </c>
    </row>
    <row r="1103" spans="1:24" x14ac:dyDescent="0.2">
      <c r="A1103" s="4">
        <v>3</v>
      </c>
      <c r="B1103" s="4" t="str">
        <f t="shared" si="17"/>
        <v>March</v>
      </c>
      <c r="C1103" s="1" t="s">
        <v>228</v>
      </c>
      <c r="D1103" s="1" t="s">
        <v>1148</v>
      </c>
      <c r="E1103" s="1" t="s">
        <v>669</v>
      </c>
      <c r="F1103" s="1" t="s">
        <v>904</v>
      </c>
      <c r="G1103" s="1" t="s">
        <v>925</v>
      </c>
      <c r="H1103" s="6">
        <v>45439</v>
      </c>
      <c r="I1103" s="7">
        <v>161051832</v>
      </c>
      <c r="J1103" s="7">
        <v>188121272</v>
      </c>
      <c r="K1103" s="7">
        <v>22358603</v>
      </c>
      <c r="L1103" s="7">
        <v>23798289</v>
      </c>
      <c r="M1103" s="7">
        <f>Table1[[#This Row],[Profit (EBIT)]] * (1 - 11%)</f>
        <v>21180477.210000001</v>
      </c>
      <c r="N1103" s="9">
        <f>Table1[[#This Row],[Net Sales Actual]]/Table1[[#This Row],[Net Sales Target]]*100%</f>
        <v>1.1680790566853037</v>
      </c>
      <c r="O1103" s="9" t="str">
        <f>IF(Table1[[#This Row],[% Achievement]]&gt;=100%, "Achieved",
 IF(Table1[[#This Row],[% Achievement]]&gt;=50%, "Almost Achieve",
 IF(Table1[[#This Row],[% Achievement]]&gt;=0, "Needs Improvement",
 "Bad")))</f>
        <v>Achieved</v>
      </c>
      <c r="P1103" s="7">
        <f>Table1[[#This Row],[Net Sales Actual]] - Table1[[#This Row],[Net Sales Target]]</f>
        <v>27069440</v>
      </c>
      <c r="Q1103" s="7" t="str">
        <f>IF(Table1[[#This Row],[Profit]] &gt; 0, "Profit", "Loss")</f>
        <v>Profit</v>
      </c>
      <c r="R1103" s="9">
        <f>Table1[[#This Row],[Salary Cost]]/Table1[[#This Row],[Net Sales Actual]]</f>
        <v>0.11885207218883785</v>
      </c>
      <c r="S1103" s="9" t="str">
        <f>IF(Table1[[#This Row],[Salary Ratio]] &lt; 0.15, "Efficient",
 IF(Table1[[#This Row],[Salary Ratio]] &lt;= 0.25, "Needs Attention",
 "Too High"))</f>
        <v>Efficient</v>
      </c>
      <c r="T1103" s="9">
        <f>Table1[[#This Row],[Profit (EBIT)]]/Table1[[#This Row],[Net Sales Actual]]</f>
        <v>0.12650503979156594</v>
      </c>
      <c r="U1103" s="7" t="str">
        <f>IF(Table1[[#This Row],[Profit Ratio]] &gt; 0.15, "Healthy",
 IF(Table1[[#This Row],[Profit Ratio]] &gt;= 0.05, "Moderate",
 "Low"))</f>
        <v>Moderate</v>
      </c>
      <c r="V1103" s="7">
        <f ca="1">DATEDIF(Table1[[#This Row],[Store Open Date]], TODAY(), "d")</f>
        <v>493</v>
      </c>
      <c r="W1103" s="7">
        <f ca="1">INT(Table1[[#This Row],[Store Age (Days)]] / 30)</f>
        <v>16</v>
      </c>
      <c r="X1103" s="7" t="str">
        <f ca="1">IF(Table1[[#This Row],[Store Age (Months)]] &lt; 12, "&lt;12",
 IF(Table1[[#This Row],[Store Age (Months)]] &lt; 24, "12–24",
 "&gt;24"))</f>
        <v>12–24</v>
      </c>
    </row>
    <row r="1104" spans="1:24" x14ac:dyDescent="0.2">
      <c r="A1104" s="4">
        <v>3</v>
      </c>
      <c r="B1104" s="4" t="str">
        <f t="shared" si="17"/>
        <v>March</v>
      </c>
      <c r="C1104" s="1" t="s">
        <v>229</v>
      </c>
      <c r="D1104" s="1" t="s">
        <v>1149</v>
      </c>
      <c r="E1104" s="1" t="s">
        <v>670</v>
      </c>
      <c r="F1104" s="1" t="s">
        <v>904</v>
      </c>
      <c r="G1104" s="1" t="s">
        <v>925</v>
      </c>
      <c r="H1104" s="6">
        <v>45449</v>
      </c>
      <c r="I1104" s="7">
        <v>121147720</v>
      </c>
      <c r="J1104" s="7">
        <v>148487897</v>
      </c>
      <c r="K1104" s="7">
        <v>25137043</v>
      </c>
      <c r="L1104" s="7">
        <v>-14590834</v>
      </c>
      <c r="M1104" s="7">
        <f>Table1[[#This Row],[Profit (EBIT)]] * (1 - 11%)</f>
        <v>-12985842.26</v>
      </c>
      <c r="N1104" s="9">
        <f>Table1[[#This Row],[Net Sales Actual]]/Table1[[#This Row],[Net Sales Target]]*100%</f>
        <v>1.2256763643591477</v>
      </c>
      <c r="O1104" s="9" t="str">
        <f>IF(Table1[[#This Row],[% Achievement]]&gt;=100%, "Achieved",
 IF(Table1[[#This Row],[% Achievement]]&gt;=50%, "Almost Achieve",
 IF(Table1[[#This Row],[% Achievement]]&gt;=0, "Needs Improvement",
 "Bad")))</f>
        <v>Achieved</v>
      </c>
      <c r="P1104" s="7">
        <f>Table1[[#This Row],[Net Sales Actual]] - Table1[[#This Row],[Net Sales Target]]</f>
        <v>27340177</v>
      </c>
      <c r="Q1104" s="7" t="str">
        <f>IF(Table1[[#This Row],[Profit]] &gt; 0, "Profit", "Loss")</f>
        <v>Loss</v>
      </c>
      <c r="R1104" s="9">
        <f>Table1[[#This Row],[Salary Cost]]/Table1[[#This Row],[Net Sales Actual]]</f>
        <v>0.16928681399535209</v>
      </c>
      <c r="S1104" s="9" t="str">
        <f>IF(Table1[[#This Row],[Salary Ratio]] &lt; 0.15, "Efficient",
 IF(Table1[[#This Row],[Salary Ratio]] &lt;= 0.25, "Needs Attention",
 "Too High"))</f>
        <v>Needs Attention</v>
      </c>
      <c r="T1104" s="9">
        <f>Table1[[#This Row],[Profit (EBIT)]]/Table1[[#This Row],[Net Sales Actual]]</f>
        <v>-9.82627829930139E-2</v>
      </c>
      <c r="U1104" s="7" t="str">
        <f>IF(Table1[[#This Row],[Profit Ratio]] &gt; 0.15, "Healthy",
 IF(Table1[[#This Row],[Profit Ratio]] &gt;= 0.05, "Moderate",
 "Low"))</f>
        <v>Low</v>
      </c>
      <c r="V1104" s="7">
        <f ca="1">DATEDIF(Table1[[#This Row],[Store Open Date]], TODAY(), "d")</f>
        <v>483</v>
      </c>
      <c r="W1104" s="7">
        <f ca="1">INT(Table1[[#This Row],[Store Age (Days)]] / 30)</f>
        <v>16</v>
      </c>
      <c r="X1104" s="7" t="str">
        <f ca="1">IF(Table1[[#This Row],[Store Age (Months)]] &lt; 12, "&lt;12",
 IF(Table1[[#This Row],[Store Age (Months)]] &lt; 24, "12–24",
 "&gt;24"))</f>
        <v>12–24</v>
      </c>
    </row>
    <row r="1105" spans="1:24" x14ac:dyDescent="0.2">
      <c r="A1105" s="4">
        <v>3</v>
      </c>
      <c r="B1105" s="4" t="str">
        <f t="shared" si="17"/>
        <v>March</v>
      </c>
      <c r="C1105" s="1" t="s">
        <v>230</v>
      </c>
      <c r="D1105" s="1" t="s">
        <v>1150</v>
      </c>
      <c r="E1105" s="1" t="s">
        <v>671</v>
      </c>
      <c r="F1105" s="1" t="s">
        <v>904</v>
      </c>
      <c r="G1105" s="1" t="s">
        <v>925</v>
      </c>
      <c r="H1105" s="6">
        <v>45383</v>
      </c>
      <c r="I1105" s="7">
        <v>67183178</v>
      </c>
      <c r="J1105" s="7">
        <v>62323231</v>
      </c>
      <c r="K1105" s="7">
        <v>6948855</v>
      </c>
      <c r="L1105" s="7">
        <v>176837</v>
      </c>
      <c r="M1105" s="7">
        <f>Table1[[#This Row],[Profit (EBIT)]] * (1 - 11%)</f>
        <v>157384.93</v>
      </c>
      <c r="N1105" s="9">
        <f>Table1[[#This Row],[Net Sales Actual]]/Table1[[#This Row],[Net Sales Target]]*100%</f>
        <v>0.92766125174965675</v>
      </c>
      <c r="O1105" s="9" t="str">
        <f>IF(Table1[[#This Row],[% Achievement]]&gt;=100%, "Achieved",
 IF(Table1[[#This Row],[% Achievement]]&gt;=50%, "Almost Achieve",
 IF(Table1[[#This Row],[% Achievement]]&gt;=0, "Needs Improvement",
 "Bad")))</f>
        <v>Almost Achieve</v>
      </c>
      <c r="P1105" s="7">
        <f>Table1[[#This Row],[Net Sales Actual]] - Table1[[#This Row],[Net Sales Target]]</f>
        <v>-4859947</v>
      </c>
      <c r="Q1105" s="7" t="str">
        <f>IF(Table1[[#This Row],[Profit]] &gt; 0, "Profit", "Loss")</f>
        <v>Profit</v>
      </c>
      <c r="R1105" s="9">
        <f>Table1[[#This Row],[Salary Cost]]/Table1[[#This Row],[Net Sales Actual]]</f>
        <v>0.11149702748883478</v>
      </c>
      <c r="S1105" s="9" t="str">
        <f>IF(Table1[[#This Row],[Salary Ratio]] &lt; 0.15, "Efficient",
 IF(Table1[[#This Row],[Salary Ratio]] &lt;= 0.25, "Needs Attention",
 "Too High"))</f>
        <v>Efficient</v>
      </c>
      <c r="T1105" s="9">
        <f>Table1[[#This Row],[Profit (EBIT)]]/Table1[[#This Row],[Net Sales Actual]]</f>
        <v>2.8374170780715783E-3</v>
      </c>
      <c r="U1105" s="7" t="str">
        <f>IF(Table1[[#This Row],[Profit Ratio]] &gt; 0.15, "Healthy",
 IF(Table1[[#This Row],[Profit Ratio]] &gt;= 0.05, "Moderate",
 "Low"))</f>
        <v>Low</v>
      </c>
      <c r="V1105" s="7">
        <f ca="1">DATEDIF(Table1[[#This Row],[Store Open Date]], TODAY(), "d")</f>
        <v>549</v>
      </c>
      <c r="W1105" s="7">
        <f ca="1">INT(Table1[[#This Row],[Store Age (Days)]] / 30)</f>
        <v>18</v>
      </c>
      <c r="X1105" s="7" t="str">
        <f ca="1">IF(Table1[[#This Row],[Store Age (Months)]] &lt; 12, "&lt;12",
 IF(Table1[[#This Row],[Store Age (Months)]] &lt; 24, "12–24",
 "&gt;24"))</f>
        <v>12–24</v>
      </c>
    </row>
    <row r="1106" spans="1:24" x14ac:dyDescent="0.2">
      <c r="A1106" s="4">
        <v>3</v>
      </c>
      <c r="B1106" s="4" t="str">
        <f t="shared" si="17"/>
        <v>March</v>
      </c>
      <c r="C1106" s="1" t="s">
        <v>231</v>
      </c>
      <c r="D1106" s="1" t="s">
        <v>1151</v>
      </c>
      <c r="E1106" s="1" t="s">
        <v>672</v>
      </c>
      <c r="F1106" s="1" t="s">
        <v>904</v>
      </c>
      <c r="G1106" s="1" t="s">
        <v>925</v>
      </c>
      <c r="H1106" s="6">
        <v>45279</v>
      </c>
      <c r="I1106" s="7">
        <v>196010682</v>
      </c>
      <c r="J1106" s="7">
        <v>237237468</v>
      </c>
      <c r="K1106" s="7">
        <v>40084749</v>
      </c>
      <c r="L1106" s="7">
        <v>-5315565</v>
      </c>
      <c r="M1106" s="7">
        <f>Table1[[#This Row],[Profit (EBIT)]] * (1 - 11%)</f>
        <v>-4730852.8499999996</v>
      </c>
      <c r="N1106" s="9">
        <f>Table1[[#This Row],[Net Sales Actual]]/Table1[[#This Row],[Net Sales Target]]*100%</f>
        <v>1.2103292819520928</v>
      </c>
      <c r="O1106" s="9" t="str">
        <f>IF(Table1[[#This Row],[% Achievement]]&gt;=100%, "Achieved",
 IF(Table1[[#This Row],[% Achievement]]&gt;=50%, "Almost Achieve",
 IF(Table1[[#This Row],[% Achievement]]&gt;=0, "Needs Improvement",
 "Bad")))</f>
        <v>Achieved</v>
      </c>
      <c r="P1106" s="7">
        <f>Table1[[#This Row],[Net Sales Actual]] - Table1[[#This Row],[Net Sales Target]]</f>
        <v>41226786</v>
      </c>
      <c r="Q1106" s="7" t="str">
        <f>IF(Table1[[#This Row],[Profit]] &gt; 0, "Profit", "Loss")</f>
        <v>Loss</v>
      </c>
      <c r="R1106" s="9">
        <f>Table1[[#This Row],[Salary Cost]]/Table1[[#This Row],[Net Sales Actual]]</f>
        <v>0.1689646637098656</v>
      </c>
      <c r="S1106" s="9" t="str">
        <f>IF(Table1[[#This Row],[Salary Ratio]] &lt; 0.15, "Efficient",
 IF(Table1[[#This Row],[Salary Ratio]] &lt;= 0.25, "Needs Attention",
 "Too High"))</f>
        <v>Needs Attention</v>
      </c>
      <c r="T1106" s="9">
        <f>Table1[[#This Row],[Profit (EBIT)]]/Table1[[#This Row],[Net Sales Actual]]</f>
        <v>-2.2406093964887536E-2</v>
      </c>
      <c r="U1106" s="7" t="str">
        <f>IF(Table1[[#This Row],[Profit Ratio]] &gt; 0.15, "Healthy",
 IF(Table1[[#This Row],[Profit Ratio]] &gt;= 0.05, "Moderate",
 "Low"))</f>
        <v>Low</v>
      </c>
      <c r="V1106" s="7">
        <f ca="1">DATEDIF(Table1[[#This Row],[Store Open Date]], TODAY(), "d")</f>
        <v>653</v>
      </c>
      <c r="W1106" s="7">
        <f ca="1">INT(Table1[[#This Row],[Store Age (Days)]] / 30)</f>
        <v>21</v>
      </c>
      <c r="X1106" s="7" t="str">
        <f ca="1">IF(Table1[[#This Row],[Store Age (Months)]] &lt; 12, "&lt;12",
 IF(Table1[[#This Row],[Store Age (Months)]] &lt; 24, "12–24",
 "&gt;24"))</f>
        <v>12–24</v>
      </c>
    </row>
    <row r="1107" spans="1:24" x14ac:dyDescent="0.2">
      <c r="A1107" s="4">
        <v>3</v>
      </c>
      <c r="B1107" s="4" t="str">
        <f t="shared" si="17"/>
        <v>March</v>
      </c>
      <c r="C1107" s="1" t="s">
        <v>232</v>
      </c>
      <c r="D1107" s="1" t="s">
        <v>1152</v>
      </c>
      <c r="E1107" s="1" t="s">
        <v>673</v>
      </c>
      <c r="F1107" s="1" t="s">
        <v>904</v>
      </c>
      <c r="G1107" s="1" t="s">
        <v>925</v>
      </c>
      <c r="H1107" s="6">
        <v>45223</v>
      </c>
      <c r="I1107" s="7">
        <v>127418066</v>
      </c>
      <c r="J1107" s="7">
        <v>87861224</v>
      </c>
      <c r="K1107" s="7">
        <v>15719433</v>
      </c>
      <c r="L1107" s="7">
        <v>10842479</v>
      </c>
      <c r="M1107" s="7">
        <f>Table1[[#This Row],[Profit (EBIT)]] * (1 - 11%)</f>
        <v>9649806.3100000005</v>
      </c>
      <c r="N1107" s="9">
        <f>Table1[[#This Row],[Net Sales Actual]]/Table1[[#This Row],[Net Sales Target]]*100%</f>
        <v>0.68955075805341448</v>
      </c>
      <c r="O1107" s="9" t="str">
        <f>IF(Table1[[#This Row],[% Achievement]]&gt;=100%, "Achieved",
 IF(Table1[[#This Row],[% Achievement]]&gt;=50%, "Almost Achieve",
 IF(Table1[[#This Row],[% Achievement]]&gt;=0, "Needs Improvement",
 "Bad")))</f>
        <v>Almost Achieve</v>
      </c>
      <c r="P1107" s="7">
        <f>Table1[[#This Row],[Net Sales Actual]] - Table1[[#This Row],[Net Sales Target]]</f>
        <v>-39556842</v>
      </c>
      <c r="Q1107" s="7" t="str">
        <f>IF(Table1[[#This Row],[Profit]] &gt; 0, "Profit", "Loss")</f>
        <v>Profit</v>
      </c>
      <c r="R1107" s="9">
        <f>Table1[[#This Row],[Salary Cost]]/Table1[[#This Row],[Net Sales Actual]]</f>
        <v>0.17891206478070462</v>
      </c>
      <c r="S1107" s="9" t="str">
        <f>IF(Table1[[#This Row],[Salary Ratio]] &lt; 0.15, "Efficient",
 IF(Table1[[#This Row],[Salary Ratio]] &lt;= 0.25, "Needs Attention",
 "Too High"))</f>
        <v>Needs Attention</v>
      </c>
      <c r="T1107" s="9">
        <f>Table1[[#This Row],[Profit (EBIT)]]/Table1[[#This Row],[Net Sales Actual]]</f>
        <v>0.1234045976869159</v>
      </c>
      <c r="U1107" s="7" t="str">
        <f>IF(Table1[[#This Row],[Profit Ratio]] &gt; 0.15, "Healthy",
 IF(Table1[[#This Row],[Profit Ratio]] &gt;= 0.05, "Moderate",
 "Low"))</f>
        <v>Moderate</v>
      </c>
      <c r="V1107" s="7">
        <f ca="1">DATEDIF(Table1[[#This Row],[Store Open Date]], TODAY(), "d")</f>
        <v>709</v>
      </c>
      <c r="W1107" s="7">
        <f ca="1">INT(Table1[[#This Row],[Store Age (Days)]] / 30)</f>
        <v>23</v>
      </c>
      <c r="X1107" s="7" t="str">
        <f ca="1">IF(Table1[[#This Row],[Store Age (Months)]] &lt; 12, "&lt;12",
 IF(Table1[[#This Row],[Store Age (Months)]] &lt; 24, "12–24",
 "&gt;24"))</f>
        <v>12–24</v>
      </c>
    </row>
    <row r="1108" spans="1:24" x14ac:dyDescent="0.2">
      <c r="A1108" s="4">
        <v>3</v>
      </c>
      <c r="B1108" s="4" t="str">
        <f t="shared" si="17"/>
        <v>March</v>
      </c>
      <c r="C1108" s="1" t="s">
        <v>233</v>
      </c>
      <c r="D1108" s="1" t="s">
        <v>1153</v>
      </c>
      <c r="E1108" s="1" t="s">
        <v>674</v>
      </c>
      <c r="F1108" s="1" t="s">
        <v>904</v>
      </c>
      <c r="G1108" s="1" t="s">
        <v>925</v>
      </c>
      <c r="H1108" s="6">
        <v>45275</v>
      </c>
      <c r="I1108" s="7">
        <v>91448794</v>
      </c>
      <c r="J1108" s="7">
        <v>86512195</v>
      </c>
      <c r="K1108" s="7">
        <v>10960538</v>
      </c>
      <c r="L1108" s="7">
        <v>4218301</v>
      </c>
      <c r="M1108" s="7">
        <f>Table1[[#This Row],[Profit (EBIT)]] * (1 - 11%)</f>
        <v>3754287.89</v>
      </c>
      <c r="N1108" s="9">
        <f>Table1[[#This Row],[Net Sales Actual]]/Table1[[#This Row],[Net Sales Target]]*100%</f>
        <v>0.94601788843710721</v>
      </c>
      <c r="O1108" s="9" t="str">
        <f>IF(Table1[[#This Row],[% Achievement]]&gt;=100%, "Achieved",
 IF(Table1[[#This Row],[% Achievement]]&gt;=50%, "Almost Achieve",
 IF(Table1[[#This Row],[% Achievement]]&gt;=0, "Needs Improvement",
 "Bad")))</f>
        <v>Almost Achieve</v>
      </c>
      <c r="P1108" s="7">
        <f>Table1[[#This Row],[Net Sales Actual]] - Table1[[#This Row],[Net Sales Target]]</f>
        <v>-4936599</v>
      </c>
      <c r="Q1108" s="7" t="str">
        <f>IF(Table1[[#This Row],[Profit]] &gt; 0, "Profit", "Loss")</f>
        <v>Profit</v>
      </c>
      <c r="R1108" s="9">
        <f>Table1[[#This Row],[Salary Cost]]/Table1[[#This Row],[Net Sales Actual]]</f>
        <v>0.12669356037030385</v>
      </c>
      <c r="S1108" s="9" t="str">
        <f>IF(Table1[[#This Row],[Salary Ratio]] &lt; 0.15, "Efficient",
 IF(Table1[[#This Row],[Salary Ratio]] &lt;= 0.25, "Needs Attention",
 "Too High"))</f>
        <v>Efficient</v>
      </c>
      <c r="T1108" s="9">
        <f>Table1[[#This Row],[Profit (EBIT)]]/Table1[[#This Row],[Net Sales Actual]]</f>
        <v>4.8759611289483522E-2</v>
      </c>
      <c r="U1108" s="7" t="str">
        <f>IF(Table1[[#This Row],[Profit Ratio]] &gt; 0.15, "Healthy",
 IF(Table1[[#This Row],[Profit Ratio]] &gt;= 0.05, "Moderate",
 "Low"))</f>
        <v>Low</v>
      </c>
      <c r="V1108" s="7">
        <f ca="1">DATEDIF(Table1[[#This Row],[Store Open Date]], TODAY(), "d")</f>
        <v>657</v>
      </c>
      <c r="W1108" s="7">
        <f ca="1">INT(Table1[[#This Row],[Store Age (Days)]] / 30)</f>
        <v>21</v>
      </c>
      <c r="X1108" s="7" t="str">
        <f ca="1">IF(Table1[[#This Row],[Store Age (Months)]] &lt; 12, "&lt;12",
 IF(Table1[[#This Row],[Store Age (Months)]] &lt; 24, "12–24",
 "&gt;24"))</f>
        <v>12–24</v>
      </c>
    </row>
    <row r="1109" spans="1:24" x14ac:dyDescent="0.2">
      <c r="A1109" s="4">
        <v>3</v>
      </c>
      <c r="B1109" s="4" t="str">
        <f t="shared" si="17"/>
        <v>March</v>
      </c>
      <c r="C1109" s="1" t="s">
        <v>234</v>
      </c>
      <c r="D1109" s="1" t="s">
        <v>1154</v>
      </c>
      <c r="E1109" s="1" t="s">
        <v>675</v>
      </c>
      <c r="F1109" s="1" t="s">
        <v>904</v>
      </c>
      <c r="G1109" s="1" t="s">
        <v>925</v>
      </c>
      <c r="H1109" s="6">
        <v>45291</v>
      </c>
      <c r="I1109" s="7">
        <v>116459606</v>
      </c>
      <c r="J1109" s="7">
        <v>106050058</v>
      </c>
      <c r="K1109" s="7">
        <v>12759861</v>
      </c>
      <c r="L1109" s="7">
        <v>10427875</v>
      </c>
      <c r="M1109" s="7">
        <f>Table1[[#This Row],[Profit (EBIT)]] * (1 - 11%)</f>
        <v>9280808.75</v>
      </c>
      <c r="N1109" s="9">
        <f>Table1[[#This Row],[Net Sales Actual]]/Table1[[#This Row],[Net Sales Target]]*100%</f>
        <v>0.91061666480307346</v>
      </c>
      <c r="O1109" s="9" t="str">
        <f>IF(Table1[[#This Row],[% Achievement]]&gt;=100%, "Achieved",
 IF(Table1[[#This Row],[% Achievement]]&gt;=50%, "Almost Achieve",
 IF(Table1[[#This Row],[% Achievement]]&gt;=0, "Needs Improvement",
 "Bad")))</f>
        <v>Almost Achieve</v>
      </c>
      <c r="P1109" s="7">
        <f>Table1[[#This Row],[Net Sales Actual]] - Table1[[#This Row],[Net Sales Target]]</f>
        <v>-10409548</v>
      </c>
      <c r="Q1109" s="7" t="str">
        <f>IF(Table1[[#This Row],[Profit]] &gt; 0, "Profit", "Loss")</f>
        <v>Profit</v>
      </c>
      <c r="R1109" s="9">
        <f>Table1[[#This Row],[Salary Cost]]/Table1[[#This Row],[Net Sales Actual]]</f>
        <v>0.1203192269824124</v>
      </c>
      <c r="S1109" s="9" t="str">
        <f>IF(Table1[[#This Row],[Salary Ratio]] &lt; 0.15, "Efficient",
 IF(Table1[[#This Row],[Salary Ratio]] &lt;= 0.25, "Needs Attention",
 "Too High"))</f>
        <v>Efficient</v>
      </c>
      <c r="T1109" s="9">
        <f>Table1[[#This Row],[Profit (EBIT)]]/Table1[[#This Row],[Net Sales Actual]]</f>
        <v>9.8329743487740484E-2</v>
      </c>
      <c r="U1109" s="7" t="str">
        <f>IF(Table1[[#This Row],[Profit Ratio]] &gt; 0.15, "Healthy",
 IF(Table1[[#This Row],[Profit Ratio]] &gt;= 0.05, "Moderate",
 "Low"))</f>
        <v>Moderate</v>
      </c>
      <c r="V1109" s="7">
        <f ca="1">DATEDIF(Table1[[#This Row],[Store Open Date]], TODAY(), "d")</f>
        <v>641</v>
      </c>
      <c r="W1109" s="7">
        <f ca="1">INT(Table1[[#This Row],[Store Age (Days)]] / 30)</f>
        <v>21</v>
      </c>
      <c r="X1109" s="7" t="str">
        <f ca="1">IF(Table1[[#This Row],[Store Age (Months)]] &lt; 12, "&lt;12",
 IF(Table1[[#This Row],[Store Age (Months)]] &lt; 24, "12–24",
 "&gt;24"))</f>
        <v>12–24</v>
      </c>
    </row>
    <row r="1110" spans="1:24" x14ac:dyDescent="0.2">
      <c r="A1110" s="4">
        <v>3</v>
      </c>
      <c r="B1110" s="4" t="str">
        <f t="shared" si="17"/>
        <v>March</v>
      </c>
      <c r="C1110" s="1" t="s">
        <v>235</v>
      </c>
      <c r="D1110" s="1" t="s">
        <v>1155</v>
      </c>
      <c r="E1110" s="1" t="s">
        <v>676</v>
      </c>
      <c r="F1110" s="1" t="s">
        <v>904</v>
      </c>
      <c r="G1110" s="1" t="s">
        <v>925</v>
      </c>
      <c r="H1110" s="6">
        <v>44907</v>
      </c>
      <c r="I1110" s="7">
        <v>159858289</v>
      </c>
      <c r="J1110" s="7">
        <v>168740055</v>
      </c>
      <c r="K1110" s="7">
        <v>21728140</v>
      </c>
      <c r="L1110" s="7">
        <v>4799391</v>
      </c>
      <c r="M1110" s="7">
        <f>Table1[[#This Row],[Profit (EBIT)]] * (1 - 11%)</f>
        <v>4271457.99</v>
      </c>
      <c r="N1110" s="9">
        <f>Table1[[#This Row],[Net Sales Actual]]/Table1[[#This Row],[Net Sales Target]]*100%</f>
        <v>1.0555602468633953</v>
      </c>
      <c r="O1110" s="9" t="str">
        <f>IF(Table1[[#This Row],[% Achievement]]&gt;=100%, "Achieved",
 IF(Table1[[#This Row],[% Achievement]]&gt;=50%, "Almost Achieve",
 IF(Table1[[#This Row],[% Achievement]]&gt;=0, "Needs Improvement",
 "Bad")))</f>
        <v>Achieved</v>
      </c>
      <c r="P1110" s="7">
        <f>Table1[[#This Row],[Net Sales Actual]] - Table1[[#This Row],[Net Sales Target]]</f>
        <v>8881766</v>
      </c>
      <c r="Q1110" s="7" t="str">
        <f>IF(Table1[[#This Row],[Profit]] &gt; 0, "Profit", "Loss")</f>
        <v>Profit</v>
      </c>
      <c r="R1110" s="9">
        <f>Table1[[#This Row],[Salary Cost]]/Table1[[#This Row],[Net Sales Actual]]</f>
        <v>0.12876693681295767</v>
      </c>
      <c r="S1110" s="9" t="str">
        <f>IF(Table1[[#This Row],[Salary Ratio]] &lt; 0.15, "Efficient",
 IF(Table1[[#This Row],[Salary Ratio]] &lt;= 0.25, "Needs Attention",
 "Too High"))</f>
        <v>Efficient</v>
      </c>
      <c r="T1110" s="9">
        <f>Table1[[#This Row],[Profit (EBIT)]]/Table1[[#This Row],[Net Sales Actual]]</f>
        <v>2.844251176758239E-2</v>
      </c>
      <c r="U1110" s="7" t="str">
        <f>IF(Table1[[#This Row],[Profit Ratio]] &gt; 0.15, "Healthy",
 IF(Table1[[#This Row],[Profit Ratio]] &gt;= 0.05, "Moderate",
 "Low"))</f>
        <v>Low</v>
      </c>
      <c r="V1110" s="7">
        <f ca="1">DATEDIF(Table1[[#This Row],[Store Open Date]], TODAY(), "d")</f>
        <v>1025</v>
      </c>
      <c r="W1110" s="7">
        <f ca="1">INT(Table1[[#This Row],[Store Age (Days)]] / 30)</f>
        <v>34</v>
      </c>
      <c r="X1110" s="7" t="str">
        <f ca="1">IF(Table1[[#This Row],[Store Age (Months)]] &lt; 12, "&lt;12",
 IF(Table1[[#This Row],[Store Age (Months)]] &lt; 24, "12–24",
 "&gt;24"))</f>
        <v>&gt;24</v>
      </c>
    </row>
    <row r="1111" spans="1:24" x14ac:dyDescent="0.2">
      <c r="A1111" s="4">
        <v>3</v>
      </c>
      <c r="B1111" s="4" t="str">
        <f t="shared" si="17"/>
        <v>March</v>
      </c>
      <c r="C1111" s="1" t="s">
        <v>236</v>
      </c>
      <c r="D1111" s="1" t="s">
        <v>1156</v>
      </c>
      <c r="E1111" s="1" t="s">
        <v>677</v>
      </c>
      <c r="F1111" s="1" t="s">
        <v>904</v>
      </c>
      <c r="G1111" s="1" t="s">
        <v>925</v>
      </c>
      <c r="H1111" s="6">
        <v>44938</v>
      </c>
      <c r="I1111" s="7">
        <v>137634539</v>
      </c>
      <c r="J1111" s="7">
        <v>90932280</v>
      </c>
      <c r="K1111" s="7">
        <v>15403666</v>
      </c>
      <c r="L1111" s="7">
        <v>-5855446</v>
      </c>
      <c r="M1111" s="7">
        <f>Table1[[#This Row],[Profit (EBIT)]] * (1 - 11%)</f>
        <v>-5211346.9400000004</v>
      </c>
      <c r="N1111" s="9">
        <f>Table1[[#This Row],[Net Sales Actual]]/Table1[[#This Row],[Net Sales Target]]*100%</f>
        <v>0.66067922093305376</v>
      </c>
      <c r="O1111" s="9" t="str">
        <f>IF(Table1[[#This Row],[% Achievement]]&gt;=100%, "Achieved",
 IF(Table1[[#This Row],[% Achievement]]&gt;=50%, "Almost Achieve",
 IF(Table1[[#This Row],[% Achievement]]&gt;=0, "Needs Improvement",
 "Bad")))</f>
        <v>Almost Achieve</v>
      </c>
      <c r="P1111" s="7">
        <f>Table1[[#This Row],[Net Sales Actual]] - Table1[[#This Row],[Net Sales Target]]</f>
        <v>-46702259</v>
      </c>
      <c r="Q1111" s="7" t="str">
        <f>IF(Table1[[#This Row],[Profit]] &gt; 0, "Profit", "Loss")</f>
        <v>Loss</v>
      </c>
      <c r="R1111" s="9">
        <f>Table1[[#This Row],[Salary Cost]]/Table1[[#This Row],[Net Sales Actual]]</f>
        <v>0.1693971161836039</v>
      </c>
      <c r="S1111" s="9" t="str">
        <f>IF(Table1[[#This Row],[Salary Ratio]] &lt; 0.15, "Efficient",
 IF(Table1[[#This Row],[Salary Ratio]] &lt;= 0.25, "Needs Attention",
 "Too High"))</f>
        <v>Needs Attention</v>
      </c>
      <c r="T1111" s="9">
        <f>Table1[[#This Row],[Profit (EBIT)]]/Table1[[#This Row],[Net Sales Actual]]</f>
        <v>-6.4393480510991252E-2</v>
      </c>
      <c r="U1111" s="7" t="str">
        <f>IF(Table1[[#This Row],[Profit Ratio]] &gt; 0.15, "Healthy",
 IF(Table1[[#This Row],[Profit Ratio]] &gt;= 0.05, "Moderate",
 "Low"))</f>
        <v>Low</v>
      </c>
      <c r="V1111" s="7">
        <f ca="1">DATEDIF(Table1[[#This Row],[Store Open Date]], TODAY(), "d")</f>
        <v>994</v>
      </c>
      <c r="W1111" s="7">
        <f ca="1">INT(Table1[[#This Row],[Store Age (Days)]] / 30)</f>
        <v>33</v>
      </c>
      <c r="X1111" s="7" t="str">
        <f ca="1">IF(Table1[[#This Row],[Store Age (Months)]] &lt; 12, "&lt;12",
 IF(Table1[[#This Row],[Store Age (Months)]] &lt; 24, "12–24",
 "&gt;24"))</f>
        <v>&gt;24</v>
      </c>
    </row>
    <row r="1112" spans="1:24" x14ac:dyDescent="0.2">
      <c r="A1112" s="4">
        <v>3</v>
      </c>
      <c r="B1112" s="4" t="str">
        <f t="shared" si="17"/>
        <v>March</v>
      </c>
      <c r="C1112" s="1" t="s">
        <v>237</v>
      </c>
      <c r="D1112" s="1" t="s">
        <v>1157</v>
      </c>
      <c r="E1112" s="1" t="s">
        <v>678</v>
      </c>
      <c r="F1112" s="1" t="s">
        <v>904</v>
      </c>
      <c r="G1112" s="1" t="s">
        <v>925</v>
      </c>
      <c r="H1112" s="6">
        <v>44979</v>
      </c>
      <c r="I1112" s="7">
        <v>55923211</v>
      </c>
      <c r="J1112" s="7">
        <v>45213962</v>
      </c>
      <c r="K1112" s="7">
        <v>7685841</v>
      </c>
      <c r="L1112" s="7">
        <v>3571042</v>
      </c>
      <c r="M1112" s="7">
        <f>Table1[[#This Row],[Profit (EBIT)]] * (1 - 11%)</f>
        <v>3178227.38</v>
      </c>
      <c r="N1112" s="9">
        <f>Table1[[#This Row],[Net Sales Actual]]/Table1[[#This Row],[Net Sales Target]]*100%</f>
        <v>0.80850082088455189</v>
      </c>
      <c r="O1112" s="9" t="str">
        <f>IF(Table1[[#This Row],[% Achievement]]&gt;=100%, "Achieved",
 IF(Table1[[#This Row],[% Achievement]]&gt;=50%, "Almost Achieve",
 IF(Table1[[#This Row],[% Achievement]]&gt;=0, "Needs Improvement",
 "Bad")))</f>
        <v>Almost Achieve</v>
      </c>
      <c r="P1112" s="7">
        <f>Table1[[#This Row],[Net Sales Actual]] - Table1[[#This Row],[Net Sales Target]]</f>
        <v>-10709249</v>
      </c>
      <c r="Q1112" s="7" t="str">
        <f>IF(Table1[[#This Row],[Profit]] &gt; 0, "Profit", "Loss")</f>
        <v>Profit</v>
      </c>
      <c r="R1112" s="9">
        <f>Table1[[#This Row],[Salary Cost]]/Table1[[#This Row],[Net Sales Actual]]</f>
        <v>0.16998822177981218</v>
      </c>
      <c r="S1112" s="9" t="str">
        <f>IF(Table1[[#This Row],[Salary Ratio]] &lt; 0.15, "Efficient",
 IF(Table1[[#This Row],[Salary Ratio]] &lt;= 0.25, "Needs Attention",
 "Too High"))</f>
        <v>Needs Attention</v>
      </c>
      <c r="T1112" s="9">
        <f>Table1[[#This Row],[Profit (EBIT)]]/Table1[[#This Row],[Net Sales Actual]]</f>
        <v>7.8980957253867737E-2</v>
      </c>
      <c r="U1112" s="7" t="str">
        <f>IF(Table1[[#This Row],[Profit Ratio]] &gt; 0.15, "Healthy",
 IF(Table1[[#This Row],[Profit Ratio]] &gt;= 0.05, "Moderate",
 "Low"))</f>
        <v>Moderate</v>
      </c>
      <c r="V1112" s="7">
        <f ca="1">DATEDIF(Table1[[#This Row],[Store Open Date]], TODAY(), "d")</f>
        <v>953</v>
      </c>
      <c r="W1112" s="7">
        <f ca="1">INT(Table1[[#This Row],[Store Age (Days)]] / 30)</f>
        <v>31</v>
      </c>
      <c r="X1112" s="7" t="str">
        <f ca="1">IF(Table1[[#This Row],[Store Age (Months)]] &lt; 12, "&lt;12",
 IF(Table1[[#This Row],[Store Age (Months)]] &lt; 24, "12–24",
 "&gt;24"))</f>
        <v>&gt;24</v>
      </c>
    </row>
    <row r="1113" spans="1:24" x14ac:dyDescent="0.2">
      <c r="A1113" s="4">
        <v>3</v>
      </c>
      <c r="B1113" s="4" t="str">
        <f t="shared" si="17"/>
        <v>March</v>
      </c>
      <c r="C1113" s="1" t="s">
        <v>238</v>
      </c>
      <c r="D1113" s="1" t="s">
        <v>1158</v>
      </c>
      <c r="E1113" s="1" t="s">
        <v>679</v>
      </c>
      <c r="F1113" s="1" t="s">
        <v>904</v>
      </c>
      <c r="G1113" s="1" t="s">
        <v>925</v>
      </c>
      <c r="H1113" s="6">
        <v>45149</v>
      </c>
      <c r="I1113" s="7">
        <v>96811394</v>
      </c>
      <c r="J1113" s="7">
        <v>97925344</v>
      </c>
      <c r="K1113" s="7">
        <v>14181357</v>
      </c>
      <c r="L1113" s="7">
        <v>802371</v>
      </c>
      <c r="M1113" s="7">
        <f>Table1[[#This Row],[Profit (EBIT)]] * (1 - 11%)</f>
        <v>714110.19000000006</v>
      </c>
      <c r="N1113" s="9">
        <f>Table1[[#This Row],[Net Sales Actual]]/Table1[[#This Row],[Net Sales Target]]*100%</f>
        <v>1.0115063935552875</v>
      </c>
      <c r="O1113" s="9" t="str">
        <f>IF(Table1[[#This Row],[% Achievement]]&gt;=100%, "Achieved",
 IF(Table1[[#This Row],[% Achievement]]&gt;=50%, "Almost Achieve",
 IF(Table1[[#This Row],[% Achievement]]&gt;=0, "Needs Improvement",
 "Bad")))</f>
        <v>Achieved</v>
      </c>
      <c r="P1113" s="7">
        <f>Table1[[#This Row],[Net Sales Actual]] - Table1[[#This Row],[Net Sales Target]]</f>
        <v>1113950</v>
      </c>
      <c r="Q1113" s="7" t="str">
        <f>IF(Table1[[#This Row],[Profit]] &gt; 0, "Profit", "Loss")</f>
        <v>Profit</v>
      </c>
      <c r="R1113" s="9">
        <f>Table1[[#This Row],[Salary Cost]]/Table1[[#This Row],[Net Sales Actual]]</f>
        <v>0.1448180462863628</v>
      </c>
      <c r="S1113" s="9" t="str">
        <f>IF(Table1[[#This Row],[Salary Ratio]] &lt; 0.15, "Efficient",
 IF(Table1[[#This Row],[Salary Ratio]] &lt;= 0.25, "Needs Attention",
 "Too High"))</f>
        <v>Efficient</v>
      </c>
      <c r="T1113" s="9">
        <f>Table1[[#This Row],[Profit (EBIT)]]/Table1[[#This Row],[Net Sales Actual]]</f>
        <v>8.193701111736713E-3</v>
      </c>
      <c r="U1113" s="7" t="str">
        <f>IF(Table1[[#This Row],[Profit Ratio]] &gt; 0.15, "Healthy",
 IF(Table1[[#This Row],[Profit Ratio]] &gt;= 0.05, "Moderate",
 "Low"))</f>
        <v>Low</v>
      </c>
      <c r="V1113" s="7">
        <f ca="1">DATEDIF(Table1[[#This Row],[Store Open Date]], TODAY(), "d")</f>
        <v>783</v>
      </c>
      <c r="W1113" s="7">
        <f ca="1">INT(Table1[[#This Row],[Store Age (Days)]] / 30)</f>
        <v>26</v>
      </c>
      <c r="X1113" s="7" t="str">
        <f ca="1">IF(Table1[[#This Row],[Store Age (Months)]] &lt; 12, "&lt;12",
 IF(Table1[[#This Row],[Store Age (Months)]] &lt; 24, "12–24",
 "&gt;24"))</f>
        <v>&gt;24</v>
      </c>
    </row>
    <row r="1114" spans="1:24" x14ac:dyDescent="0.2">
      <c r="A1114" s="4">
        <v>3</v>
      </c>
      <c r="B1114" s="4" t="str">
        <f t="shared" si="17"/>
        <v>March</v>
      </c>
      <c r="C1114" s="1" t="s">
        <v>239</v>
      </c>
      <c r="D1114" s="1" t="s">
        <v>1159</v>
      </c>
      <c r="E1114" s="1" t="s">
        <v>680</v>
      </c>
      <c r="F1114" s="1" t="s">
        <v>904</v>
      </c>
      <c r="G1114" s="1" t="s">
        <v>925</v>
      </c>
      <c r="H1114" s="6">
        <v>45016</v>
      </c>
      <c r="I1114" s="7">
        <v>83630011</v>
      </c>
      <c r="J1114" s="7">
        <v>66208661</v>
      </c>
      <c r="K1114" s="7">
        <v>8037394</v>
      </c>
      <c r="L1114" s="7">
        <v>-3845168</v>
      </c>
      <c r="M1114" s="7">
        <f>Table1[[#This Row],[Profit (EBIT)]] * (1 - 11%)</f>
        <v>-3422199.52</v>
      </c>
      <c r="N1114" s="9">
        <f>Table1[[#This Row],[Net Sales Actual]]/Table1[[#This Row],[Net Sales Target]]*100%</f>
        <v>0.79168542737606484</v>
      </c>
      <c r="O1114" s="9" t="str">
        <f>IF(Table1[[#This Row],[% Achievement]]&gt;=100%, "Achieved",
 IF(Table1[[#This Row],[% Achievement]]&gt;=50%, "Almost Achieve",
 IF(Table1[[#This Row],[% Achievement]]&gt;=0, "Needs Improvement",
 "Bad")))</f>
        <v>Almost Achieve</v>
      </c>
      <c r="P1114" s="7">
        <f>Table1[[#This Row],[Net Sales Actual]] - Table1[[#This Row],[Net Sales Target]]</f>
        <v>-17421350</v>
      </c>
      <c r="Q1114" s="7" t="str">
        <f>IF(Table1[[#This Row],[Profit]] &gt; 0, "Profit", "Loss")</f>
        <v>Loss</v>
      </c>
      <c r="R1114" s="9">
        <f>Table1[[#This Row],[Salary Cost]]/Table1[[#This Row],[Net Sales Actual]]</f>
        <v>0.1213949033042671</v>
      </c>
      <c r="S1114" s="9" t="str">
        <f>IF(Table1[[#This Row],[Salary Ratio]] &lt; 0.15, "Efficient",
 IF(Table1[[#This Row],[Salary Ratio]] &lt;= 0.25, "Needs Attention",
 "Too High"))</f>
        <v>Efficient</v>
      </c>
      <c r="T1114" s="9">
        <f>Table1[[#This Row],[Profit (EBIT)]]/Table1[[#This Row],[Net Sales Actual]]</f>
        <v>-5.8076510564078615E-2</v>
      </c>
      <c r="U1114" s="7" t="str">
        <f>IF(Table1[[#This Row],[Profit Ratio]] &gt; 0.15, "Healthy",
 IF(Table1[[#This Row],[Profit Ratio]] &gt;= 0.05, "Moderate",
 "Low"))</f>
        <v>Low</v>
      </c>
      <c r="V1114" s="7">
        <f ca="1">DATEDIF(Table1[[#This Row],[Store Open Date]], TODAY(), "d")</f>
        <v>916</v>
      </c>
      <c r="W1114" s="7">
        <f ca="1">INT(Table1[[#This Row],[Store Age (Days)]] / 30)</f>
        <v>30</v>
      </c>
      <c r="X1114" s="7" t="str">
        <f ca="1">IF(Table1[[#This Row],[Store Age (Months)]] &lt; 12, "&lt;12",
 IF(Table1[[#This Row],[Store Age (Months)]] &lt; 24, "12–24",
 "&gt;24"))</f>
        <v>&gt;24</v>
      </c>
    </row>
    <row r="1115" spans="1:24" x14ac:dyDescent="0.2">
      <c r="A1115" s="4">
        <v>3</v>
      </c>
      <c r="B1115" s="4" t="str">
        <f t="shared" si="17"/>
        <v>March</v>
      </c>
      <c r="C1115" s="1" t="s">
        <v>240</v>
      </c>
      <c r="D1115" s="1" t="s">
        <v>1160</v>
      </c>
      <c r="E1115" s="1" t="s">
        <v>681</v>
      </c>
      <c r="F1115" s="1" t="s">
        <v>904</v>
      </c>
      <c r="G1115" s="1" t="s">
        <v>925</v>
      </c>
      <c r="H1115" s="6">
        <v>45169</v>
      </c>
      <c r="I1115" s="7">
        <v>127040679</v>
      </c>
      <c r="J1115" s="7">
        <v>137695998</v>
      </c>
      <c r="K1115" s="7">
        <v>24351969</v>
      </c>
      <c r="L1115" s="7">
        <v>17661555</v>
      </c>
      <c r="M1115" s="7">
        <f>Table1[[#This Row],[Profit (EBIT)]] * (1 - 11%)</f>
        <v>15718783.950000001</v>
      </c>
      <c r="N1115" s="9">
        <f>Table1[[#This Row],[Net Sales Actual]]/Table1[[#This Row],[Net Sales Target]]*100%</f>
        <v>1.0838732843989287</v>
      </c>
      <c r="O1115" s="9" t="str">
        <f>IF(Table1[[#This Row],[% Achievement]]&gt;=100%, "Achieved",
 IF(Table1[[#This Row],[% Achievement]]&gt;=50%, "Almost Achieve",
 IF(Table1[[#This Row],[% Achievement]]&gt;=0, "Needs Improvement",
 "Bad")))</f>
        <v>Achieved</v>
      </c>
      <c r="P1115" s="7">
        <f>Table1[[#This Row],[Net Sales Actual]] - Table1[[#This Row],[Net Sales Target]]</f>
        <v>10655319</v>
      </c>
      <c r="Q1115" s="7" t="str">
        <f>IF(Table1[[#This Row],[Profit]] &gt; 0, "Profit", "Loss")</f>
        <v>Profit</v>
      </c>
      <c r="R1115" s="9">
        <f>Table1[[#This Row],[Salary Cost]]/Table1[[#This Row],[Net Sales Actual]]</f>
        <v>0.17685313555736021</v>
      </c>
      <c r="S1115" s="9" t="str">
        <f>IF(Table1[[#This Row],[Salary Ratio]] &lt; 0.15, "Efficient",
 IF(Table1[[#This Row],[Salary Ratio]] &lt;= 0.25, "Needs Attention",
 "Too High"))</f>
        <v>Needs Attention</v>
      </c>
      <c r="T1115" s="9">
        <f>Table1[[#This Row],[Profit (EBIT)]]/Table1[[#This Row],[Net Sales Actual]]</f>
        <v>0.12826483889531778</v>
      </c>
      <c r="U1115" s="7" t="str">
        <f>IF(Table1[[#This Row],[Profit Ratio]] &gt; 0.15, "Healthy",
 IF(Table1[[#This Row],[Profit Ratio]] &gt;= 0.05, "Moderate",
 "Low"))</f>
        <v>Moderate</v>
      </c>
      <c r="V1115" s="7">
        <f ca="1">DATEDIF(Table1[[#This Row],[Store Open Date]], TODAY(), "d")</f>
        <v>763</v>
      </c>
      <c r="W1115" s="7">
        <f ca="1">INT(Table1[[#This Row],[Store Age (Days)]] / 30)</f>
        <v>25</v>
      </c>
      <c r="X1115" s="7" t="str">
        <f ca="1">IF(Table1[[#This Row],[Store Age (Months)]] &lt; 12, "&lt;12",
 IF(Table1[[#This Row],[Store Age (Months)]] &lt; 24, "12–24",
 "&gt;24"))</f>
        <v>&gt;24</v>
      </c>
    </row>
    <row r="1116" spans="1:24" x14ac:dyDescent="0.2">
      <c r="A1116" s="4">
        <v>3</v>
      </c>
      <c r="B1116" s="4" t="str">
        <f t="shared" si="17"/>
        <v>March</v>
      </c>
      <c r="C1116" s="1" t="s">
        <v>241</v>
      </c>
      <c r="D1116" s="1" t="s">
        <v>1161</v>
      </c>
      <c r="E1116" s="1" t="s">
        <v>682</v>
      </c>
      <c r="F1116" s="1" t="s">
        <v>904</v>
      </c>
      <c r="G1116" s="1" t="s">
        <v>925</v>
      </c>
      <c r="H1116" s="6">
        <v>45062</v>
      </c>
      <c r="I1116" s="7">
        <v>330651015</v>
      </c>
      <c r="J1116" s="7">
        <v>367004371</v>
      </c>
      <c r="K1116" s="7">
        <v>40241413</v>
      </c>
      <c r="L1116" s="7">
        <v>-8940309</v>
      </c>
      <c r="M1116" s="7">
        <f>Table1[[#This Row],[Profit (EBIT)]] * (1 - 11%)</f>
        <v>-7956875.0099999998</v>
      </c>
      <c r="N1116" s="9">
        <f>Table1[[#This Row],[Net Sales Actual]]/Table1[[#This Row],[Net Sales Target]]*100%</f>
        <v>1.1099447887676981</v>
      </c>
      <c r="O1116" s="9" t="str">
        <f>IF(Table1[[#This Row],[% Achievement]]&gt;=100%, "Achieved",
 IF(Table1[[#This Row],[% Achievement]]&gt;=50%, "Almost Achieve",
 IF(Table1[[#This Row],[% Achievement]]&gt;=0, "Needs Improvement",
 "Bad")))</f>
        <v>Achieved</v>
      </c>
      <c r="P1116" s="7">
        <f>Table1[[#This Row],[Net Sales Actual]] - Table1[[#This Row],[Net Sales Target]]</f>
        <v>36353356</v>
      </c>
      <c r="Q1116" s="7" t="str">
        <f>IF(Table1[[#This Row],[Profit]] &gt; 0, "Profit", "Loss")</f>
        <v>Loss</v>
      </c>
      <c r="R1116" s="9">
        <f>Table1[[#This Row],[Salary Cost]]/Table1[[#This Row],[Net Sales Actual]]</f>
        <v>0.10964832078253367</v>
      </c>
      <c r="S1116" s="9" t="str">
        <f>IF(Table1[[#This Row],[Salary Ratio]] &lt; 0.15, "Efficient",
 IF(Table1[[#This Row],[Salary Ratio]] &lt;= 0.25, "Needs Attention",
 "Too High"))</f>
        <v>Efficient</v>
      </c>
      <c r="T1116" s="9">
        <f>Table1[[#This Row],[Profit (EBIT)]]/Table1[[#This Row],[Net Sales Actual]]</f>
        <v>-2.4360224854106709E-2</v>
      </c>
      <c r="U1116" s="7" t="str">
        <f>IF(Table1[[#This Row],[Profit Ratio]] &gt; 0.15, "Healthy",
 IF(Table1[[#This Row],[Profit Ratio]] &gt;= 0.05, "Moderate",
 "Low"))</f>
        <v>Low</v>
      </c>
      <c r="V1116" s="7">
        <f ca="1">DATEDIF(Table1[[#This Row],[Store Open Date]], TODAY(), "d")</f>
        <v>870</v>
      </c>
      <c r="W1116" s="7">
        <f ca="1">INT(Table1[[#This Row],[Store Age (Days)]] / 30)</f>
        <v>29</v>
      </c>
      <c r="X1116" s="7" t="str">
        <f ca="1">IF(Table1[[#This Row],[Store Age (Months)]] &lt; 12, "&lt;12",
 IF(Table1[[#This Row],[Store Age (Months)]] &lt; 24, "12–24",
 "&gt;24"))</f>
        <v>&gt;24</v>
      </c>
    </row>
    <row r="1117" spans="1:24" x14ac:dyDescent="0.2">
      <c r="A1117" s="4">
        <v>3</v>
      </c>
      <c r="B1117" s="4" t="str">
        <f t="shared" si="17"/>
        <v>March</v>
      </c>
      <c r="C1117" s="1" t="s">
        <v>242</v>
      </c>
      <c r="D1117" s="1" t="s">
        <v>1162</v>
      </c>
      <c r="E1117" s="1" t="s">
        <v>683</v>
      </c>
      <c r="F1117" s="1" t="s">
        <v>904</v>
      </c>
      <c r="G1117" s="1" t="s">
        <v>925</v>
      </c>
      <c r="H1117" s="6">
        <v>45033</v>
      </c>
      <c r="I1117" s="7">
        <v>136755393</v>
      </c>
      <c r="J1117" s="7">
        <v>105127881</v>
      </c>
      <c r="K1117" s="7">
        <v>13568009</v>
      </c>
      <c r="L1117" s="7">
        <v>-6854976</v>
      </c>
      <c r="M1117" s="7">
        <f>Table1[[#This Row],[Profit (EBIT)]] * (1 - 11%)</f>
        <v>-6100928.6399999997</v>
      </c>
      <c r="N1117" s="9">
        <f>Table1[[#This Row],[Net Sales Actual]]/Table1[[#This Row],[Net Sales Target]]*100%</f>
        <v>0.76872932535830596</v>
      </c>
      <c r="O1117" s="9" t="str">
        <f>IF(Table1[[#This Row],[% Achievement]]&gt;=100%, "Achieved",
 IF(Table1[[#This Row],[% Achievement]]&gt;=50%, "Almost Achieve",
 IF(Table1[[#This Row],[% Achievement]]&gt;=0, "Needs Improvement",
 "Bad")))</f>
        <v>Almost Achieve</v>
      </c>
      <c r="P1117" s="7">
        <f>Table1[[#This Row],[Net Sales Actual]] - Table1[[#This Row],[Net Sales Target]]</f>
        <v>-31627512</v>
      </c>
      <c r="Q1117" s="7" t="str">
        <f>IF(Table1[[#This Row],[Profit]] &gt; 0, "Profit", "Loss")</f>
        <v>Loss</v>
      </c>
      <c r="R1117" s="9">
        <f>Table1[[#This Row],[Salary Cost]]/Table1[[#This Row],[Net Sales Actual]]</f>
        <v>0.12906194694440765</v>
      </c>
      <c r="S1117" s="9" t="str">
        <f>IF(Table1[[#This Row],[Salary Ratio]] &lt; 0.15, "Efficient",
 IF(Table1[[#This Row],[Salary Ratio]] &lt;= 0.25, "Needs Attention",
 "Too High"))</f>
        <v>Efficient</v>
      </c>
      <c r="T1117" s="9">
        <f>Table1[[#This Row],[Profit (EBIT)]]/Table1[[#This Row],[Net Sales Actual]]</f>
        <v>-6.5206070309740197E-2</v>
      </c>
      <c r="U1117" s="7" t="str">
        <f>IF(Table1[[#This Row],[Profit Ratio]] &gt; 0.15, "Healthy",
 IF(Table1[[#This Row],[Profit Ratio]] &gt;= 0.05, "Moderate",
 "Low"))</f>
        <v>Low</v>
      </c>
      <c r="V1117" s="7">
        <f ca="1">DATEDIF(Table1[[#This Row],[Store Open Date]], TODAY(), "d")</f>
        <v>899</v>
      </c>
      <c r="W1117" s="7">
        <f ca="1">INT(Table1[[#This Row],[Store Age (Days)]] / 30)</f>
        <v>29</v>
      </c>
      <c r="X1117" s="7" t="str">
        <f ca="1">IF(Table1[[#This Row],[Store Age (Months)]] &lt; 12, "&lt;12",
 IF(Table1[[#This Row],[Store Age (Months)]] &lt; 24, "12–24",
 "&gt;24"))</f>
        <v>&gt;24</v>
      </c>
    </row>
    <row r="1118" spans="1:24" x14ac:dyDescent="0.2">
      <c r="A1118" s="4">
        <v>3</v>
      </c>
      <c r="B1118" s="4" t="str">
        <f t="shared" si="17"/>
        <v>March</v>
      </c>
      <c r="C1118" s="1" t="s">
        <v>243</v>
      </c>
      <c r="D1118" s="1" t="s">
        <v>1163</v>
      </c>
      <c r="E1118" s="1" t="s">
        <v>684</v>
      </c>
      <c r="F1118" s="1" t="s">
        <v>904</v>
      </c>
      <c r="G1118" s="1" t="s">
        <v>925</v>
      </c>
      <c r="H1118" s="6">
        <v>45100</v>
      </c>
      <c r="I1118" s="7">
        <v>188705619</v>
      </c>
      <c r="J1118" s="7">
        <v>123417162</v>
      </c>
      <c r="K1118" s="7">
        <v>13839077</v>
      </c>
      <c r="L1118" s="7">
        <v>12644556</v>
      </c>
      <c r="M1118" s="7">
        <f>Table1[[#This Row],[Profit (EBIT)]] * (1 - 11%)</f>
        <v>11253654.84</v>
      </c>
      <c r="N1118" s="9">
        <f>Table1[[#This Row],[Net Sales Actual]]/Table1[[#This Row],[Net Sales Target]]*100%</f>
        <v>0.65401953929098422</v>
      </c>
      <c r="O1118" s="9" t="str">
        <f>IF(Table1[[#This Row],[% Achievement]]&gt;=100%, "Achieved",
 IF(Table1[[#This Row],[% Achievement]]&gt;=50%, "Almost Achieve",
 IF(Table1[[#This Row],[% Achievement]]&gt;=0, "Needs Improvement",
 "Bad")))</f>
        <v>Almost Achieve</v>
      </c>
      <c r="P1118" s="7">
        <f>Table1[[#This Row],[Net Sales Actual]] - Table1[[#This Row],[Net Sales Target]]</f>
        <v>-65288457</v>
      </c>
      <c r="Q1118" s="7" t="str">
        <f>IF(Table1[[#This Row],[Profit]] &gt; 0, "Profit", "Loss")</f>
        <v>Profit</v>
      </c>
      <c r="R1118" s="9">
        <f>Table1[[#This Row],[Salary Cost]]/Table1[[#This Row],[Net Sales Actual]]</f>
        <v>0.11213251686989853</v>
      </c>
      <c r="S1118" s="9" t="str">
        <f>IF(Table1[[#This Row],[Salary Ratio]] &lt; 0.15, "Efficient",
 IF(Table1[[#This Row],[Salary Ratio]] &lt;= 0.25, "Needs Attention",
 "Too High"))</f>
        <v>Efficient</v>
      </c>
      <c r="T1118" s="9">
        <f>Table1[[#This Row],[Profit (EBIT)]]/Table1[[#This Row],[Net Sales Actual]]</f>
        <v>0.10245379001665911</v>
      </c>
      <c r="U1118" s="7" t="str">
        <f>IF(Table1[[#This Row],[Profit Ratio]] &gt; 0.15, "Healthy",
 IF(Table1[[#This Row],[Profit Ratio]] &gt;= 0.05, "Moderate",
 "Low"))</f>
        <v>Moderate</v>
      </c>
      <c r="V1118" s="7">
        <f ca="1">DATEDIF(Table1[[#This Row],[Store Open Date]], TODAY(), "d")</f>
        <v>832</v>
      </c>
      <c r="W1118" s="7">
        <f ca="1">INT(Table1[[#This Row],[Store Age (Days)]] / 30)</f>
        <v>27</v>
      </c>
      <c r="X1118" s="7" t="str">
        <f ca="1">IF(Table1[[#This Row],[Store Age (Months)]] &lt; 12, "&lt;12",
 IF(Table1[[#This Row],[Store Age (Months)]] &lt; 24, "12–24",
 "&gt;24"))</f>
        <v>&gt;24</v>
      </c>
    </row>
    <row r="1119" spans="1:24" x14ac:dyDescent="0.2">
      <c r="A1119" s="4">
        <v>3</v>
      </c>
      <c r="B1119" s="4" t="str">
        <f t="shared" si="17"/>
        <v>March</v>
      </c>
      <c r="C1119" s="1" t="s">
        <v>244</v>
      </c>
      <c r="D1119" s="1" t="s">
        <v>1164</v>
      </c>
      <c r="E1119" s="1" t="s">
        <v>685</v>
      </c>
      <c r="F1119" s="1" t="s">
        <v>905</v>
      </c>
      <c r="G1119" s="1" t="s">
        <v>925</v>
      </c>
      <c r="H1119" s="6">
        <v>44827</v>
      </c>
      <c r="I1119" s="7">
        <v>235093007</v>
      </c>
      <c r="J1119" s="7">
        <v>177646564</v>
      </c>
      <c r="K1119" s="7">
        <v>18663791</v>
      </c>
      <c r="L1119" s="7">
        <v>6232840</v>
      </c>
      <c r="M1119" s="7">
        <f>Table1[[#This Row],[Profit (EBIT)]] * (1 - 11%)</f>
        <v>5547227.5999999996</v>
      </c>
      <c r="N1119" s="9">
        <f>Table1[[#This Row],[Net Sales Actual]]/Table1[[#This Row],[Net Sales Target]]*100%</f>
        <v>0.75564376102433362</v>
      </c>
      <c r="O1119" s="9" t="str">
        <f>IF(Table1[[#This Row],[% Achievement]]&gt;=100%, "Achieved",
 IF(Table1[[#This Row],[% Achievement]]&gt;=50%, "Almost Achieve",
 IF(Table1[[#This Row],[% Achievement]]&gt;=0, "Needs Improvement",
 "Bad")))</f>
        <v>Almost Achieve</v>
      </c>
      <c r="P1119" s="7">
        <f>Table1[[#This Row],[Net Sales Actual]] - Table1[[#This Row],[Net Sales Target]]</f>
        <v>-57446443</v>
      </c>
      <c r="Q1119" s="7" t="str">
        <f>IF(Table1[[#This Row],[Profit]] &gt; 0, "Profit", "Loss")</f>
        <v>Profit</v>
      </c>
      <c r="R1119" s="9">
        <f>Table1[[#This Row],[Salary Cost]]/Table1[[#This Row],[Net Sales Actual]]</f>
        <v>0.10506136780669735</v>
      </c>
      <c r="S1119" s="9" t="str">
        <f>IF(Table1[[#This Row],[Salary Ratio]] &lt; 0.15, "Efficient",
 IF(Table1[[#This Row],[Salary Ratio]] &lt;= 0.25, "Needs Attention",
 "Too High"))</f>
        <v>Efficient</v>
      </c>
      <c r="T1119" s="9">
        <f>Table1[[#This Row],[Profit (EBIT)]]/Table1[[#This Row],[Net Sales Actual]]</f>
        <v>3.5085620907365257E-2</v>
      </c>
      <c r="U1119" s="7" t="str">
        <f>IF(Table1[[#This Row],[Profit Ratio]] &gt; 0.15, "Healthy",
 IF(Table1[[#This Row],[Profit Ratio]] &gt;= 0.05, "Moderate",
 "Low"))</f>
        <v>Low</v>
      </c>
      <c r="V1119" s="7">
        <f ca="1">DATEDIF(Table1[[#This Row],[Store Open Date]], TODAY(), "d")</f>
        <v>1105</v>
      </c>
      <c r="W1119" s="7">
        <f ca="1">INT(Table1[[#This Row],[Store Age (Days)]] / 30)</f>
        <v>36</v>
      </c>
      <c r="X1119" s="7" t="str">
        <f ca="1">IF(Table1[[#This Row],[Store Age (Months)]] &lt; 12, "&lt;12",
 IF(Table1[[#This Row],[Store Age (Months)]] &lt; 24, "12–24",
 "&gt;24"))</f>
        <v>&gt;24</v>
      </c>
    </row>
    <row r="1120" spans="1:24" x14ac:dyDescent="0.2">
      <c r="A1120" s="4">
        <v>3</v>
      </c>
      <c r="B1120" s="4" t="str">
        <f t="shared" si="17"/>
        <v>March</v>
      </c>
      <c r="C1120" s="1" t="s">
        <v>245</v>
      </c>
      <c r="D1120" s="1" t="s">
        <v>1165</v>
      </c>
      <c r="E1120" s="1" t="s">
        <v>686</v>
      </c>
      <c r="F1120" s="1" t="s">
        <v>905</v>
      </c>
      <c r="G1120" s="1" t="s">
        <v>925</v>
      </c>
      <c r="H1120" s="6">
        <v>44864</v>
      </c>
      <c r="I1120" s="7">
        <v>154867317</v>
      </c>
      <c r="J1120" s="7">
        <v>120498410</v>
      </c>
      <c r="K1120" s="7">
        <v>18865521</v>
      </c>
      <c r="L1120" s="7">
        <v>1156095</v>
      </c>
      <c r="M1120" s="7">
        <f>Table1[[#This Row],[Profit (EBIT)]] * (1 - 11%)</f>
        <v>1028924.55</v>
      </c>
      <c r="N1120" s="9">
        <f>Table1[[#This Row],[Net Sales Actual]]/Table1[[#This Row],[Net Sales Target]]*100%</f>
        <v>0.77807514415711099</v>
      </c>
      <c r="O1120" s="9" t="str">
        <f>IF(Table1[[#This Row],[% Achievement]]&gt;=100%, "Achieved",
 IF(Table1[[#This Row],[% Achievement]]&gt;=50%, "Almost Achieve",
 IF(Table1[[#This Row],[% Achievement]]&gt;=0, "Needs Improvement",
 "Bad")))</f>
        <v>Almost Achieve</v>
      </c>
      <c r="P1120" s="7">
        <f>Table1[[#This Row],[Net Sales Actual]] - Table1[[#This Row],[Net Sales Target]]</f>
        <v>-34368907</v>
      </c>
      <c r="Q1120" s="7" t="str">
        <f>IF(Table1[[#This Row],[Profit]] &gt; 0, "Profit", "Loss")</f>
        <v>Profit</v>
      </c>
      <c r="R1120" s="9">
        <f>Table1[[#This Row],[Salary Cost]]/Table1[[#This Row],[Net Sales Actual]]</f>
        <v>0.15656240609315925</v>
      </c>
      <c r="S1120" s="9" t="str">
        <f>IF(Table1[[#This Row],[Salary Ratio]] &lt; 0.15, "Efficient",
 IF(Table1[[#This Row],[Salary Ratio]] &lt;= 0.25, "Needs Attention",
 "Too High"))</f>
        <v>Needs Attention</v>
      </c>
      <c r="T1120" s="9">
        <f>Table1[[#This Row],[Profit (EBIT)]]/Table1[[#This Row],[Net Sales Actual]]</f>
        <v>9.5942759742638929E-3</v>
      </c>
      <c r="U1120" s="7" t="str">
        <f>IF(Table1[[#This Row],[Profit Ratio]] &gt; 0.15, "Healthy",
 IF(Table1[[#This Row],[Profit Ratio]] &gt;= 0.05, "Moderate",
 "Low"))</f>
        <v>Low</v>
      </c>
      <c r="V1120" s="7">
        <f ca="1">DATEDIF(Table1[[#This Row],[Store Open Date]], TODAY(), "d")</f>
        <v>1068</v>
      </c>
      <c r="W1120" s="7">
        <f ca="1">INT(Table1[[#This Row],[Store Age (Days)]] / 30)</f>
        <v>35</v>
      </c>
      <c r="X1120" s="7" t="str">
        <f ca="1">IF(Table1[[#This Row],[Store Age (Months)]] &lt; 12, "&lt;12",
 IF(Table1[[#This Row],[Store Age (Months)]] &lt; 24, "12–24",
 "&gt;24"))</f>
        <v>&gt;24</v>
      </c>
    </row>
    <row r="1121" spans="1:24" x14ac:dyDescent="0.2">
      <c r="A1121" s="4">
        <v>3</v>
      </c>
      <c r="B1121" s="4" t="str">
        <f t="shared" si="17"/>
        <v>March</v>
      </c>
      <c r="C1121" s="1" t="s">
        <v>246</v>
      </c>
      <c r="D1121" s="1" t="s">
        <v>1166</v>
      </c>
      <c r="E1121" s="1" t="s">
        <v>687</v>
      </c>
      <c r="F1121" s="1" t="s">
        <v>905</v>
      </c>
      <c r="G1121" s="1" t="s">
        <v>925</v>
      </c>
      <c r="H1121" s="6">
        <v>45460</v>
      </c>
      <c r="I1121" s="7">
        <v>164755792</v>
      </c>
      <c r="J1121" s="7">
        <v>195638230</v>
      </c>
      <c r="K1121" s="7">
        <v>28697265</v>
      </c>
      <c r="L1121" s="7">
        <v>-10122648</v>
      </c>
      <c r="M1121" s="7">
        <f>Table1[[#This Row],[Profit (EBIT)]] * (1 - 11%)</f>
        <v>-9009156.7200000007</v>
      </c>
      <c r="N1121" s="9">
        <f>Table1[[#This Row],[Net Sales Actual]]/Table1[[#This Row],[Net Sales Target]]*100%</f>
        <v>1.1874437166979841</v>
      </c>
      <c r="O1121" s="9" t="str">
        <f>IF(Table1[[#This Row],[% Achievement]]&gt;=100%, "Achieved",
 IF(Table1[[#This Row],[% Achievement]]&gt;=50%, "Almost Achieve",
 IF(Table1[[#This Row],[% Achievement]]&gt;=0, "Needs Improvement",
 "Bad")))</f>
        <v>Achieved</v>
      </c>
      <c r="P1121" s="7">
        <f>Table1[[#This Row],[Net Sales Actual]] - Table1[[#This Row],[Net Sales Target]]</f>
        <v>30882438</v>
      </c>
      <c r="Q1121" s="7" t="str">
        <f>IF(Table1[[#This Row],[Profit]] &gt; 0, "Profit", "Loss")</f>
        <v>Loss</v>
      </c>
      <c r="R1121" s="9">
        <f>Table1[[#This Row],[Salary Cost]]/Table1[[#This Row],[Net Sales Actual]]</f>
        <v>0.14668536410291588</v>
      </c>
      <c r="S1121" s="9" t="str">
        <f>IF(Table1[[#This Row],[Salary Ratio]] &lt; 0.15, "Efficient",
 IF(Table1[[#This Row],[Salary Ratio]] &lt;= 0.25, "Needs Attention",
 "Too High"))</f>
        <v>Efficient</v>
      </c>
      <c r="T1121" s="9">
        <f>Table1[[#This Row],[Profit (EBIT)]]/Table1[[#This Row],[Net Sales Actual]]</f>
        <v>-5.174166623772869E-2</v>
      </c>
      <c r="U1121" s="7" t="str">
        <f>IF(Table1[[#This Row],[Profit Ratio]] &gt; 0.15, "Healthy",
 IF(Table1[[#This Row],[Profit Ratio]] &gt;= 0.05, "Moderate",
 "Low"))</f>
        <v>Low</v>
      </c>
      <c r="V1121" s="7">
        <f ca="1">DATEDIF(Table1[[#This Row],[Store Open Date]], TODAY(), "d")</f>
        <v>472</v>
      </c>
      <c r="W1121" s="7">
        <f ca="1">INT(Table1[[#This Row],[Store Age (Days)]] / 30)</f>
        <v>15</v>
      </c>
      <c r="X1121" s="7" t="str">
        <f ca="1">IF(Table1[[#This Row],[Store Age (Months)]] &lt; 12, "&lt;12",
 IF(Table1[[#This Row],[Store Age (Months)]] &lt; 24, "12–24",
 "&gt;24"))</f>
        <v>12–24</v>
      </c>
    </row>
    <row r="1122" spans="1:24" x14ac:dyDescent="0.2">
      <c r="A1122" s="4">
        <v>3</v>
      </c>
      <c r="B1122" s="4" t="str">
        <f t="shared" si="17"/>
        <v>March</v>
      </c>
      <c r="C1122" s="1" t="s">
        <v>247</v>
      </c>
      <c r="D1122" s="1" t="s">
        <v>1167</v>
      </c>
      <c r="E1122" s="1" t="s">
        <v>688</v>
      </c>
      <c r="F1122" s="1" t="s">
        <v>905</v>
      </c>
      <c r="G1122" s="1" t="s">
        <v>925</v>
      </c>
      <c r="H1122" s="6">
        <v>45201</v>
      </c>
      <c r="I1122" s="7">
        <v>107971501</v>
      </c>
      <c r="J1122" s="7">
        <v>99745395</v>
      </c>
      <c r="K1122" s="7">
        <v>15541734</v>
      </c>
      <c r="L1122" s="7">
        <v>7974017</v>
      </c>
      <c r="M1122" s="7">
        <f>Table1[[#This Row],[Profit (EBIT)]] * (1 - 11%)</f>
        <v>7096875.1299999999</v>
      </c>
      <c r="N1122" s="9">
        <f>Table1[[#This Row],[Net Sales Actual]]/Table1[[#This Row],[Net Sales Target]]*100%</f>
        <v>0.92381224745592816</v>
      </c>
      <c r="O1122" s="9" t="str">
        <f>IF(Table1[[#This Row],[% Achievement]]&gt;=100%, "Achieved",
 IF(Table1[[#This Row],[% Achievement]]&gt;=50%, "Almost Achieve",
 IF(Table1[[#This Row],[% Achievement]]&gt;=0, "Needs Improvement",
 "Bad")))</f>
        <v>Almost Achieve</v>
      </c>
      <c r="P1122" s="7">
        <f>Table1[[#This Row],[Net Sales Actual]] - Table1[[#This Row],[Net Sales Target]]</f>
        <v>-8226106</v>
      </c>
      <c r="Q1122" s="7" t="str">
        <f>IF(Table1[[#This Row],[Profit]] &gt; 0, "Profit", "Loss")</f>
        <v>Profit</v>
      </c>
      <c r="R1122" s="9">
        <f>Table1[[#This Row],[Salary Cost]]/Table1[[#This Row],[Net Sales Actual]]</f>
        <v>0.15581405036292653</v>
      </c>
      <c r="S1122" s="9" t="str">
        <f>IF(Table1[[#This Row],[Salary Ratio]] &lt; 0.15, "Efficient",
 IF(Table1[[#This Row],[Salary Ratio]] &lt;= 0.25, "Needs Attention",
 "Too High"))</f>
        <v>Needs Attention</v>
      </c>
      <c r="T1122" s="9">
        <f>Table1[[#This Row],[Profit (EBIT)]]/Table1[[#This Row],[Net Sales Actual]]</f>
        <v>7.9943710684588498E-2</v>
      </c>
      <c r="U1122" s="7" t="str">
        <f>IF(Table1[[#This Row],[Profit Ratio]] &gt; 0.15, "Healthy",
 IF(Table1[[#This Row],[Profit Ratio]] &gt;= 0.05, "Moderate",
 "Low"))</f>
        <v>Moderate</v>
      </c>
      <c r="V1122" s="7">
        <f ca="1">DATEDIF(Table1[[#This Row],[Store Open Date]], TODAY(), "d")</f>
        <v>731</v>
      </c>
      <c r="W1122" s="7">
        <f ca="1">INT(Table1[[#This Row],[Store Age (Days)]] / 30)</f>
        <v>24</v>
      </c>
      <c r="X1122" s="7" t="str">
        <f ca="1">IF(Table1[[#This Row],[Store Age (Months)]] &lt; 12, "&lt;12",
 IF(Table1[[#This Row],[Store Age (Months)]] &lt; 24, "12–24",
 "&gt;24"))</f>
        <v>&gt;24</v>
      </c>
    </row>
    <row r="1123" spans="1:24" x14ac:dyDescent="0.2">
      <c r="A1123" s="4">
        <v>3</v>
      </c>
      <c r="B1123" s="4" t="str">
        <f t="shared" si="17"/>
        <v>March</v>
      </c>
      <c r="C1123" s="1" t="s">
        <v>248</v>
      </c>
      <c r="D1123" s="1" t="s">
        <v>1168</v>
      </c>
      <c r="E1123" s="1" t="s">
        <v>689</v>
      </c>
      <c r="F1123" s="1" t="s">
        <v>905</v>
      </c>
      <c r="G1123" s="1" t="s">
        <v>925</v>
      </c>
      <c r="H1123" s="6">
        <v>45352</v>
      </c>
      <c r="I1123" s="7">
        <v>158979267</v>
      </c>
      <c r="J1123" s="7">
        <v>147879948</v>
      </c>
      <c r="K1123" s="7">
        <v>17099672</v>
      </c>
      <c r="L1123" s="7">
        <v>-8077530</v>
      </c>
      <c r="M1123" s="7">
        <f>Table1[[#This Row],[Profit (EBIT)]] * (1 - 11%)</f>
        <v>-7189001.7000000002</v>
      </c>
      <c r="N1123" s="9">
        <f>Table1[[#This Row],[Net Sales Actual]]/Table1[[#This Row],[Net Sales Target]]*100%</f>
        <v>0.93018385850275687</v>
      </c>
      <c r="O1123" s="9" t="str">
        <f>IF(Table1[[#This Row],[% Achievement]]&gt;=100%, "Achieved",
 IF(Table1[[#This Row],[% Achievement]]&gt;=50%, "Almost Achieve",
 IF(Table1[[#This Row],[% Achievement]]&gt;=0, "Needs Improvement",
 "Bad")))</f>
        <v>Almost Achieve</v>
      </c>
      <c r="P1123" s="7">
        <f>Table1[[#This Row],[Net Sales Actual]] - Table1[[#This Row],[Net Sales Target]]</f>
        <v>-11099319</v>
      </c>
      <c r="Q1123" s="7" t="str">
        <f>IF(Table1[[#This Row],[Profit]] &gt; 0, "Profit", "Loss")</f>
        <v>Loss</v>
      </c>
      <c r="R1123" s="9">
        <f>Table1[[#This Row],[Salary Cost]]/Table1[[#This Row],[Net Sales Actual]]</f>
        <v>0.11563212072538732</v>
      </c>
      <c r="S1123" s="9" t="str">
        <f>IF(Table1[[#This Row],[Salary Ratio]] &lt; 0.15, "Efficient",
 IF(Table1[[#This Row],[Salary Ratio]] &lt;= 0.25, "Needs Attention",
 "Too High"))</f>
        <v>Efficient</v>
      </c>
      <c r="T1123" s="9">
        <f>Table1[[#This Row],[Profit (EBIT)]]/Table1[[#This Row],[Net Sales Actual]]</f>
        <v>-5.462221287770537E-2</v>
      </c>
      <c r="U1123" s="7" t="str">
        <f>IF(Table1[[#This Row],[Profit Ratio]] &gt; 0.15, "Healthy",
 IF(Table1[[#This Row],[Profit Ratio]] &gt;= 0.05, "Moderate",
 "Low"))</f>
        <v>Low</v>
      </c>
      <c r="V1123" s="7">
        <f ca="1">DATEDIF(Table1[[#This Row],[Store Open Date]], TODAY(), "d")</f>
        <v>580</v>
      </c>
      <c r="W1123" s="7">
        <f ca="1">INT(Table1[[#This Row],[Store Age (Days)]] / 30)</f>
        <v>19</v>
      </c>
      <c r="X1123" s="7" t="str">
        <f ca="1">IF(Table1[[#This Row],[Store Age (Months)]] &lt; 12, "&lt;12",
 IF(Table1[[#This Row],[Store Age (Months)]] &lt; 24, "12–24",
 "&gt;24"))</f>
        <v>12–24</v>
      </c>
    </row>
    <row r="1124" spans="1:24" x14ac:dyDescent="0.2">
      <c r="A1124" s="4">
        <v>3</v>
      </c>
      <c r="B1124" s="4" t="str">
        <f t="shared" si="17"/>
        <v>March</v>
      </c>
      <c r="C1124" s="1" t="s">
        <v>249</v>
      </c>
      <c r="D1124" s="1" t="s">
        <v>1169</v>
      </c>
      <c r="E1124" s="1" t="s">
        <v>690</v>
      </c>
      <c r="F1124" s="1" t="s">
        <v>905</v>
      </c>
      <c r="G1124" s="1" t="s">
        <v>925</v>
      </c>
      <c r="H1124" s="6">
        <v>45323</v>
      </c>
      <c r="I1124" s="7">
        <v>103508909</v>
      </c>
      <c r="J1124" s="7">
        <v>90131315</v>
      </c>
      <c r="K1124" s="7">
        <v>15498850</v>
      </c>
      <c r="L1124" s="7">
        <v>9687025</v>
      </c>
      <c r="M1124" s="7">
        <f>Table1[[#This Row],[Profit (EBIT)]] * (1 - 11%)</f>
        <v>8621452.25</v>
      </c>
      <c r="N1124" s="9">
        <f>Table1[[#This Row],[Net Sales Actual]]/Table1[[#This Row],[Net Sales Target]]*100%</f>
        <v>0.87075900877285839</v>
      </c>
      <c r="O1124" s="9" t="str">
        <f>IF(Table1[[#This Row],[% Achievement]]&gt;=100%, "Achieved",
 IF(Table1[[#This Row],[% Achievement]]&gt;=50%, "Almost Achieve",
 IF(Table1[[#This Row],[% Achievement]]&gt;=0, "Needs Improvement",
 "Bad")))</f>
        <v>Almost Achieve</v>
      </c>
      <c r="P1124" s="7">
        <f>Table1[[#This Row],[Net Sales Actual]] - Table1[[#This Row],[Net Sales Target]]</f>
        <v>-13377594</v>
      </c>
      <c r="Q1124" s="7" t="str">
        <f>IF(Table1[[#This Row],[Profit]] &gt; 0, "Profit", "Loss")</f>
        <v>Profit</v>
      </c>
      <c r="R1124" s="9">
        <f>Table1[[#This Row],[Salary Cost]]/Table1[[#This Row],[Net Sales Actual]]</f>
        <v>0.17195854737057814</v>
      </c>
      <c r="S1124" s="9" t="str">
        <f>IF(Table1[[#This Row],[Salary Ratio]] &lt; 0.15, "Efficient",
 IF(Table1[[#This Row],[Salary Ratio]] &lt;= 0.25, "Needs Attention",
 "Too High"))</f>
        <v>Needs Attention</v>
      </c>
      <c r="T1124" s="9">
        <f>Table1[[#This Row],[Profit (EBIT)]]/Table1[[#This Row],[Net Sales Actual]]</f>
        <v>0.10747679649409309</v>
      </c>
      <c r="U1124" s="7" t="str">
        <f>IF(Table1[[#This Row],[Profit Ratio]] &gt; 0.15, "Healthy",
 IF(Table1[[#This Row],[Profit Ratio]] &gt;= 0.05, "Moderate",
 "Low"))</f>
        <v>Moderate</v>
      </c>
      <c r="V1124" s="7">
        <f ca="1">DATEDIF(Table1[[#This Row],[Store Open Date]], TODAY(), "d")</f>
        <v>609</v>
      </c>
      <c r="W1124" s="7">
        <f ca="1">INT(Table1[[#This Row],[Store Age (Days)]] / 30)</f>
        <v>20</v>
      </c>
      <c r="X1124" s="7" t="str">
        <f ca="1">IF(Table1[[#This Row],[Store Age (Months)]] &lt; 12, "&lt;12",
 IF(Table1[[#This Row],[Store Age (Months)]] &lt; 24, "12–24",
 "&gt;24"))</f>
        <v>12–24</v>
      </c>
    </row>
    <row r="1125" spans="1:24" x14ac:dyDescent="0.2">
      <c r="A1125" s="4">
        <v>3</v>
      </c>
      <c r="B1125" s="4" t="str">
        <f t="shared" si="17"/>
        <v>March</v>
      </c>
      <c r="C1125" s="1" t="s">
        <v>250</v>
      </c>
      <c r="D1125" s="1" t="s">
        <v>1170</v>
      </c>
      <c r="E1125" s="1" t="s">
        <v>691</v>
      </c>
      <c r="F1125" s="1" t="s">
        <v>905</v>
      </c>
      <c r="G1125" s="1" t="s">
        <v>925</v>
      </c>
      <c r="H1125" s="6">
        <v>45289</v>
      </c>
      <c r="I1125" s="7">
        <v>101763215</v>
      </c>
      <c r="J1125" s="7">
        <v>79408955</v>
      </c>
      <c r="K1125" s="7">
        <v>10114407</v>
      </c>
      <c r="L1125" s="7">
        <v>696907</v>
      </c>
      <c r="M1125" s="7">
        <f>Table1[[#This Row],[Profit (EBIT)]] * (1 - 11%)</f>
        <v>620247.23</v>
      </c>
      <c r="N1125" s="9">
        <f>Table1[[#This Row],[Net Sales Actual]]/Table1[[#This Row],[Net Sales Target]]*100%</f>
        <v>0.78033064305210875</v>
      </c>
      <c r="O1125" s="9" t="str">
        <f>IF(Table1[[#This Row],[% Achievement]]&gt;=100%, "Achieved",
 IF(Table1[[#This Row],[% Achievement]]&gt;=50%, "Almost Achieve",
 IF(Table1[[#This Row],[% Achievement]]&gt;=0, "Needs Improvement",
 "Bad")))</f>
        <v>Almost Achieve</v>
      </c>
      <c r="P1125" s="7">
        <f>Table1[[#This Row],[Net Sales Actual]] - Table1[[#This Row],[Net Sales Target]]</f>
        <v>-22354260</v>
      </c>
      <c r="Q1125" s="7" t="str">
        <f>IF(Table1[[#This Row],[Profit]] &gt; 0, "Profit", "Loss")</f>
        <v>Profit</v>
      </c>
      <c r="R1125" s="9">
        <f>Table1[[#This Row],[Salary Cost]]/Table1[[#This Row],[Net Sales Actual]]</f>
        <v>0.12737111324535122</v>
      </c>
      <c r="S1125" s="9" t="str">
        <f>IF(Table1[[#This Row],[Salary Ratio]] &lt; 0.15, "Efficient",
 IF(Table1[[#This Row],[Salary Ratio]] &lt;= 0.25, "Needs Attention",
 "Too High"))</f>
        <v>Efficient</v>
      </c>
      <c r="T1125" s="9">
        <f>Table1[[#This Row],[Profit (EBIT)]]/Table1[[#This Row],[Net Sales Actual]]</f>
        <v>8.776176440050118E-3</v>
      </c>
      <c r="U1125" s="7" t="str">
        <f>IF(Table1[[#This Row],[Profit Ratio]] &gt; 0.15, "Healthy",
 IF(Table1[[#This Row],[Profit Ratio]] &gt;= 0.05, "Moderate",
 "Low"))</f>
        <v>Low</v>
      </c>
      <c r="V1125" s="7">
        <f ca="1">DATEDIF(Table1[[#This Row],[Store Open Date]], TODAY(), "d")</f>
        <v>643</v>
      </c>
      <c r="W1125" s="7">
        <f ca="1">INT(Table1[[#This Row],[Store Age (Days)]] / 30)</f>
        <v>21</v>
      </c>
      <c r="X1125" s="7" t="str">
        <f ca="1">IF(Table1[[#This Row],[Store Age (Months)]] &lt; 12, "&lt;12",
 IF(Table1[[#This Row],[Store Age (Months)]] &lt; 24, "12–24",
 "&gt;24"))</f>
        <v>12–24</v>
      </c>
    </row>
    <row r="1126" spans="1:24" x14ac:dyDescent="0.2">
      <c r="A1126" s="4">
        <v>3</v>
      </c>
      <c r="B1126" s="4" t="str">
        <f t="shared" si="17"/>
        <v>March</v>
      </c>
      <c r="C1126" s="1" t="s">
        <v>251</v>
      </c>
      <c r="D1126" s="1" t="s">
        <v>1171</v>
      </c>
      <c r="E1126" s="1" t="s">
        <v>692</v>
      </c>
      <c r="F1126" s="1" t="s">
        <v>905</v>
      </c>
      <c r="G1126" s="1" t="s">
        <v>925</v>
      </c>
      <c r="H1126" s="6">
        <v>45355</v>
      </c>
      <c r="I1126" s="7">
        <v>80443802</v>
      </c>
      <c r="J1126" s="7">
        <v>81720440</v>
      </c>
      <c r="K1126" s="7">
        <v>10500253</v>
      </c>
      <c r="L1126" s="7">
        <v>260260</v>
      </c>
      <c r="M1126" s="7">
        <f>Table1[[#This Row],[Profit (EBIT)]] * (1 - 11%)</f>
        <v>231631.4</v>
      </c>
      <c r="N1126" s="9">
        <f>Table1[[#This Row],[Net Sales Actual]]/Table1[[#This Row],[Net Sales Target]]*100%</f>
        <v>1.0158699361325563</v>
      </c>
      <c r="O1126" s="9" t="str">
        <f>IF(Table1[[#This Row],[% Achievement]]&gt;=100%, "Achieved",
 IF(Table1[[#This Row],[% Achievement]]&gt;=50%, "Almost Achieve",
 IF(Table1[[#This Row],[% Achievement]]&gt;=0, "Needs Improvement",
 "Bad")))</f>
        <v>Achieved</v>
      </c>
      <c r="P1126" s="7">
        <f>Table1[[#This Row],[Net Sales Actual]] - Table1[[#This Row],[Net Sales Target]]</f>
        <v>1276638</v>
      </c>
      <c r="Q1126" s="7" t="str">
        <f>IF(Table1[[#This Row],[Profit]] &gt; 0, "Profit", "Loss")</f>
        <v>Profit</v>
      </c>
      <c r="R1126" s="9">
        <f>Table1[[#This Row],[Salary Cost]]/Table1[[#This Row],[Net Sales Actual]]</f>
        <v>0.12848992247227253</v>
      </c>
      <c r="S1126" s="9" t="str">
        <f>IF(Table1[[#This Row],[Salary Ratio]] &lt; 0.15, "Efficient",
 IF(Table1[[#This Row],[Salary Ratio]] &lt;= 0.25, "Needs Attention",
 "Too High"))</f>
        <v>Efficient</v>
      </c>
      <c r="T1126" s="9">
        <f>Table1[[#This Row],[Profit (EBIT)]]/Table1[[#This Row],[Net Sales Actual]]</f>
        <v>3.1847601407921935E-3</v>
      </c>
      <c r="U1126" s="7" t="str">
        <f>IF(Table1[[#This Row],[Profit Ratio]] &gt; 0.15, "Healthy",
 IF(Table1[[#This Row],[Profit Ratio]] &gt;= 0.05, "Moderate",
 "Low"))</f>
        <v>Low</v>
      </c>
      <c r="V1126" s="7">
        <f ca="1">DATEDIF(Table1[[#This Row],[Store Open Date]], TODAY(), "d")</f>
        <v>577</v>
      </c>
      <c r="W1126" s="7">
        <f ca="1">INT(Table1[[#This Row],[Store Age (Days)]] / 30)</f>
        <v>19</v>
      </c>
      <c r="X1126" s="7" t="str">
        <f ca="1">IF(Table1[[#This Row],[Store Age (Months)]] &lt; 12, "&lt;12",
 IF(Table1[[#This Row],[Store Age (Months)]] &lt; 24, "12–24",
 "&gt;24"))</f>
        <v>12–24</v>
      </c>
    </row>
    <row r="1127" spans="1:24" x14ac:dyDescent="0.2">
      <c r="A1127" s="4">
        <v>3</v>
      </c>
      <c r="B1127" s="4" t="str">
        <f t="shared" si="17"/>
        <v>March</v>
      </c>
      <c r="C1127" s="1" t="s">
        <v>252</v>
      </c>
      <c r="D1127" s="1" t="s">
        <v>1172</v>
      </c>
      <c r="E1127" s="1" t="s">
        <v>693</v>
      </c>
      <c r="F1127" s="1" t="s">
        <v>905</v>
      </c>
      <c r="G1127" s="1" t="s">
        <v>925</v>
      </c>
      <c r="H1127" s="6">
        <v>45200</v>
      </c>
      <c r="I1127" s="7">
        <v>97460946</v>
      </c>
      <c r="J1127" s="7">
        <v>74748180</v>
      </c>
      <c r="K1127" s="7">
        <v>12063546</v>
      </c>
      <c r="L1127" s="7">
        <v>8522421</v>
      </c>
      <c r="M1127" s="7">
        <f>Table1[[#This Row],[Profit (EBIT)]] * (1 - 11%)</f>
        <v>7584954.6900000004</v>
      </c>
      <c r="N1127" s="9">
        <f>Table1[[#This Row],[Net Sales Actual]]/Table1[[#This Row],[Net Sales Target]]*100%</f>
        <v>0.76695520685793461</v>
      </c>
      <c r="O1127" s="9" t="str">
        <f>IF(Table1[[#This Row],[% Achievement]]&gt;=100%, "Achieved",
 IF(Table1[[#This Row],[% Achievement]]&gt;=50%, "Almost Achieve",
 IF(Table1[[#This Row],[% Achievement]]&gt;=0, "Needs Improvement",
 "Bad")))</f>
        <v>Almost Achieve</v>
      </c>
      <c r="P1127" s="7">
        <f>Table1[[#This Row],[Net Sales Actual]] - Table1[[#This Row],[Net Sales Target]]</f>
        <v>-22712766</v>
      </c>
      <c r="Q1127" s="7" t="str">
        <f>IF(Table1[[#This Row],[Profit]] &gt; 0, "Profit", "Loss")</f>
        <v>Profit</v>
      </c>
      <c r="R1127" s="9">
        <f>Table1[[#This Row],[Salary Cost]]/Table1[[#This Row],[Net Sales Actual]]</f>
        <v>0.16138916024443672</v>
      </c>
      <c r="S1127" s="9" t="str">
        <f>IF(Table1[[#This Row],[Salary Ratio]] &lt; 0.15, "Efficient",
 IF(Table1[[#This Row],[Salary Ratio]] &lt;= 0.25, "Needs Attention",
 "Too High"))</f>
        <v>Needs Attention</v>
      </c>
      <c r="T1127" s="9">
        <f>Table1[[#This Row],[Profit (EBIT)]]/Table1[[#This Row],[Net Sales Actual]]</f>
        <v>0.11401509708998935</v>
      </c>
      <c r="U1127" s="7" t="str">
        <f>IF(Table1[[#This Row],[Profit Ratio]] &gt; 0.15, "Healthy",
 IF(Table1[[#This Row],[Profit Ratio]] &gt;= 0.05, "Moderate",
 "Low"))</f>
        <v>Moderate</v>
      </c>
      <c r="V1127" s="7">
        <f ca="1">DATEDIF(Table1[[#This Row],[Store Open Date]], TODAY(), "d")</f>
        <v>732</v>
      </c>
      <c r="W1127" s="7">
        <f ca="1">INT(Table1[[#This Row],[Store Age (Days)]] / 30)</f>
        <v>24</v>
      </c>
      <c r="X1127" s="7" t="str">
        <f ca="1">IF(Table1[[#This Row],[Store Age (Months)]] &lt; 12, "&lt;12",
 IF(Table1[[#This Row],[Store Age (Months)]] &lt; 24, "12–24",
 "&gt;24"))</f>
        <v>&gt;24</v>
      </c>
    </row>
    <row r="1128" spans="1:24" x14ac:dyDescent="0.2">
      <c r="A1128" s="4">
        <v>3</v>
      </c>
      <c r="B1128" s="4" t="str">
        <f t="shared" si="17"/>
        <v>March</v>
      </c>
      <c r="C1128" s="1" t="s">
        <v>253</v>
      </c>
      <c r="D1128" s="1" t="s">
        <v>1173</v>
      </c>
      <c r="E1128" s="1" t="s">
        <v>694</v>
      </c>
      <c r="F1128" s="1" t="s">
        <v>905</v>
      </c>
      <c r="G1128" s="1" t="s">
        <v>925</v>
      </c>
      <c r="H1128" s="6">
        <v>45285</v>
      </c>
      <c r="I1128" s="7">
        <v>111023237</v>
      </c>
      <c r="J1128" s="7">
        <v>116485040</v>
      </c>
      <c r="K1128" s="7">
        <v>11411065</v>
      </c>
      <c r="L1128" s="7">
        <v>-6136828</v>
      </c>
      <c r="M1128" s="7">
        <f>Table1[[#This Row],[Profit (EBIT)]] * (1 - 11%)</f>
        <v>-5461776.9199999999</v>
      </c>
      <c r="N1128" s="9">
        <f>Table1[[#This Row],[Net Sales Actual]]/Table1[[#This Row],[Net Sales Target]]*100%</f>
        <v>1.0491951338078893</v>
      </c>
      <c r="O1128" s="9" t="str">
        <f>IF(Table1[[#This Row],[% Achievement]]&gt;=100%, "Achieved",
 IF(Table1[[#This Row],[% Achievement]]&gt;=50%, "Almost Achieve",
 IF(Table1[[#This Row],[% Achievement]]&gt;=0, "Needs Improvement",
 "Bad")))</f>
        <v>Achieved</v>
      </c>
      <c r="P1128" s="7">
        <f>Table1[[#This Row],[Net Sales Actual]] - Table1[[#This Row],[Net Sales Target]]</f>
        <v>5461803</v>
      </c>
      <c r="Q1128" s="7" t="str">
        <f>IF(Table1[[#This Row],[Profit]] &gt; 0, "Profit", "Loss")</f>
        <v>Loss</v>
      </c>
      <c r="R1128" s="9">
        <f>Table1[[#This Row],[Salary Cost]]/Table1[[#This Row],[Net Sales Actual]]</f>
        <v>9.7961635245178272E-2</v>
      </c>
      <c r="S1128" s="9" t="str">
        <f>IF(Table1[[#This Row],[Salary Ratio]] &lt; 0.15, "Efficient",
 IF(Table1[[#This Row],[Salary Ratio]] &lt;= 0.25, "Needs Attention",
 "Too High"))</f>
        <v>Efficient</v>
      </c>
      <c r="T1128" s="9">
        <f>Table1[[#This Row],[Profit (EBIT)]]/Table1[[#This Row],[Net Sales Actual]]</f>
        <v>-5.2683400374846416E-2</v>
      </c>
      <c r="U1128" s="7" t="str">
        <f>IF(Table1[[#This Row],[Profit Ratio]] &gt; 0.15, "Healthy",
 IF(Table1[[#This Row],[Profit Ratio]] &gt;= 0.05, "Moderate",
 "Low"))</f>
        <v>Low</v>
      </c>
      <c r="V1128" s="7">
        <f ca="1">DATEDIF(Table1[[#This Row],[Store Open Date]], TODAY(), "d")</f>
        <v>647</v>
      </c>
      <c r="W1128" s="7">
        <f ca="1">INT(Table1[[#This Row],[Store Age (Days)]] / 30)</f>
        <v>21</v>
      </c>
      <c r="X1128" s="7" t="str">
        <f ca="1">IF(Table1[[#This Row],[Store Age (Months)]] &lt; 12, "&lt;12",
 IF(Table1[[#This Row],[Store Age (Months)]] &lt; 24, "12–24",
 "&gt;24"))</f>
        <v>12–24</v>
      </c>
    </row>
    <row r="1129" spans="1:24" x14ac:dyDescent="0.2">
      <c r="A1129" s="4">
        <v>3</v>
      </c>
      <c r="B1129" s="4" t="str">
        <f t="shared" si="17"/>
        <v>March</v>
      </c>
      <c r="C1129" s="1" t="s">
        <v>254</v>
      </c>
      <c r="D1129" s="1" t="s">
        <v>1174</v>
      </c>
      <c r="E1129" s="1" t="s">
        <v>695</v>
      </c>
      <c r="F1129" s="1" t="s">
        <v>905</v>
      </c>
      <c r="G1129" s="1" t="s">
        <v>925</v>
      </c>
      <c r="H1129" s="6">
        <v>45322</v>
      </c>
      <c r="I1129" s="7">
        <v>67361840</v>
      </c>
      <c r="J1129" s="7">
        <v>63595319</v>
      </c>
      <c r="K1129" s="7">
        <v>11173790</v>
      </c>
      <c r="L1129" s="7">
        <v>9415068</v>
      </c>
      <c r="M1129" s="7">
        <f>Table1[[#This Row],[Profit (EBIT)]] * (1 - 11%)</f>
        <v>8379410.5200000005</v>
      </c>
      <c r="N1129" s="9">
        <f>Table1[[#This Row],[Net Sales Actual]]/Table1[[#This Row],[Net Sales Target]]*100%</f>
        <v>0.94408524173330177</v>
      </c>
      <c r="O1129" s="9" t="str">
        <f>IF(Table1[[#This Row],[% Achievement]]&gt;=100%, "Achieved",
 IF(Table1[[#This Row],[% Achievement]]&gt;=50%, "Almost Achieve",
 IF(Table1[[#This Row],[% Achievement]]&gt;=0, "Needs Improvement",
 "Bad")))</f>
        <v>Almost Achieve</v>
      </c>
      <c r="P1129" s="7">
        <f>Table1[[#This Row],[Net Sales Actual]] - Table1[[#This Row],[Net Sales Target]]</f>
        <v>-3766521</v>
      </c>
      <c r="Q1129" s="7" t="str">
        <f>IF(Table1[[#This Row],[Profit]] &gt; 0, "Profit", "Loss")</f>
        <v>Profit</v>
      </c>
      <c r="R1129" s="9">
        <f>Table1[[#This Row],[Salary Cost]]/Table1[[#This Row],[Net Sales Actual]]</f>
        <v>0.17570145375007867</v>
      </c>
      <c r="S1129" s="9" t="str">
        <f>IF(Table1[[#This Row],[Salary Ratio]] &lt; 0.15, "Efficient",
 IF(Table1[[#This Row],[Salary Ratio]] &lt;= 0.25, "Needs Attention",
 "Too High"))</f>
        <v>Needs Attention</v>
      </c>
      <c r="T1129" s="9">
        <f>Table1[[#This Row],[Profit (EBIT)]]/Table1[[#This Row],[Net Sales Actual]]</f>
        <v>0.14804655669704245</v>
      </c>
      <c r="U1129" s="7" t="str">
        <f>IF(Table1[[#This Row],[Profit Ratio]] &gt; 0.15, "Healthy",
 IF(Table1[[#This Row],[Profit Ratio]] &gt;= 0.05, "Moderate",
 "Low"))</f>
        <v>Moderate</v>
      </c>
      <c r="V1129" s="7">
        <f ca="1">DATEDIF(Table1[[#This Row],[Store Open Date]], TODAY(), "d")</f>
        <v>610</v>
      </c>
      <c r="W1129" s="7">
        <f ca="1">INT(Table1[[#This Row],[Store Age (Days)]] / 30)</f>
        <v>20</v>
      </c>
      <c r="X1129" s="7" t="str">
        <f ca="1">IF(Table1[[#This Row],[Store Age (Months)]] &lt; 12, "&lt;12",
 IF(Table1[[#This Row],[Store Age (Months)]] &lt; 24, "12–24",
 "&gt;24"))</f>
        <v>12–24</v>
      </c>
    </row>
    <row r="1130" spans="1:24" x14ac:dyDescent="0.2">
      <c r="A1130" s="4">
        <v>3</v>
      </c>
      <c r="B1130" s="4" t="str">
        <f t="shared" si="17"/>
        <v>March</v>
      </c>
      <c r="C1130" s="1" t="s">
        <v>255</v>
      </c>
      <c r="D1130" s="1" t="s">
        <v>1175</v>
      </c>
      <c r="E1130" s="1" t="s">
        <v>696</v>
      </c>
      <c r="F1130" s="1" t="s">
        <v>905</v>
      </c>
      <c r="G1130" s="1" t="s">
        <v>925</v>
      </c>
      <c r="H1130" s="6">
        <v>45206</v>
      </c>
      <c r="I1130" s="7">
        <v>111338981</v>
      </c>
      <c r="J1130" s="7">
        <v>111762695</v>
      </c>
      <c r="K1130" s="7">
        <v>13056088</v>
      </c>
      <c r="L1130" s="7">
        <v>1240891</v>
      </c>
      <c r="M1130" s="7">
        <f>Table1[[#This Row],[Profit (EBIT)]] * (1 - 11%)</f>
        <v>1104392.99</v>
      </c>
      <c r="N1130" s="9">
        <f>Table1[[#This Row],[Net Sales Actual]]/Table1[[#This Row],[Net Sales Target]]*100%</f>
        <v>1.003805621321431</v>
      </c>
      <c r="O1130" s="9" t="str">
        <f>IF(Table1[[#This Row],[% Achievement]]&gt;=100%, "Achieved",
 IF(Table1[[#This Row],[% Achievement]]&gt;=50%, "Almost Achieve",
 IF(Table1[[#This Row],[% Achievement]]&gt;=0, "Needs Improvement",
 "Bad")))</f>
        <v>Achieved</v>
      </c>
      <c r="P1130" s="7">
        <f>Table1[[#This Row],[Net Sales Actual]] - Table1[[#This Row],[Net Sales Target]]</f>
        <v>423714</v>
      </c>
      <c r="Q1130" s="7" t="str">
        <f>IF(Table1[[#This Row],[Profit]] &gt; 0, "Profit", "Loss")</f>
        <v>Profit</v>
      </c>
      <c r="R1130" s="9">
        <f>Table1[[#This Row],[Salary Cost]]/Table1[[#This Row],[Net Sales Actual]]</f>
        <v>0.1168197313065867</v>
      </c>
      <c r="S1130" s="9" t="str">
        <f>IF(Table1[[#This Row],[Salary Ratio]] &lt; 0.15, "Efficient",
 IF(Table1[[#This Row],[Salary Ratio]] &lt;= 0.25, "Needs Attention",
 "Too High"))</f>
        <v>Efficient</v>
      </c>
      <c r="T1130" s="9">
        <f>Table1[[#This Row],[Profit (EBIT)]]/Table1[[#This Row],[Net Sales Actual]]</f>
        <v>1.1102908712070696E-2</v>
      </c>
      <c r="U1130" s="7" t="str">
        <f>IF(Table1[[#This Row],[Profit Ratio]] &gt; 0.15, "Healthy",
 IF(Table1[[#This Row],[Profit Ratio]] &gt;= 0.05, "Moderate",
 "Low"))</f>
        <v>Low</v>
      </c>
      <c r="V1130" s="7">
        <f ca="1">DATEDIF(Table1[[#This Row],[Store Open Date]], TODAY(), "d")</f>
        <v>726</v>
      </c>
      <c r="W1130" s="7">
        <f ca="1">INT(Table1[[#This Row],[Store Age (Days)]] / 30)</f>
        <v>24</v>
      </c>
      <c r="X1130" s="7" t="str">
        <f ca="1">IF(Table1[[#This Row],[Store Age (Months)]] &lt; 12, "&lt;12",
 IF(Table1[[#This Row],[Store Age (Months)]] &lt; 24, "12–24",
 "&gt;24"))</f>
        <v>&gt;24</v>
      </c>
    </row>
    <row r="1131" spans="1:24" x14ac:dyDescent="0.2">
      <c r="A1131" s="4">
        <v>3</v>
      </c>
      <c r="B1131" s="4" t="str">
        <f t="shared" si="17"/>
        <v>March</v>
      </c>
      <c r="C1131" s="1" t="s">
        <v>256</v>
      </c>
      <c r="D1131" s="1" t="s">
        <v>1176</v>
      </c>
      <c r="E1131" s="1" t="s">
        <v>697</v>
      </c>
      <c r="F1131" s="1" t="s">
        <v>905</v>
      </c>
      <c r="G1131" s="1" t="s">
        <v>925</v>
      </c>
      <c r="H1131" s="6">
        <v>45245</v>
      </c>
      <c r="I1131" s="7">
        <v>181731940</v>
      </c>
      <c r="J1131" s="7">
        <v>194719995</v>
      </c>
      <c r="K1131" s="7">
        <v>30160842</v>
      </c>
      <c r="L1131" s="7">
        <v>-14999772</v>
      </c>
      <c r="M1131" s="7">
        <f>Table1[[#This Row],[Profit (EBIT)]] * (1 - 11%)</f>
        <v>-13349797.08</v>
      </c>
      <c r="N1131" s="9">
        <f>Table1[[#This Row],[Net Sales Actual]]/Table1[[#This Row],[Net Sales Target]]*100%</f>
        <v>1.0714682020122606</v>
      </c>
      <c r="O1131" s="9" t="str">
        <f>IF(Table1[[#This Row],[% Achievement]]&gt;=100%, "Achieved",
 IF(Table1[[#This Row],[% Achievement]]&gt;=50%, "Almost Achieve",
 IF(Table1[[#This Row],[% Achievement]]&gt;=0, "Needs Improvement",
 "Bad")))</f>
        <v>Achieved</v>
      </c>
      <c r="P1131" s="7">
        <f>Table1[[#This Row],[Net Sales Actual]] - Table1[[#This Row],[Net Sales Target]]</f>
        <v>12988055</v>
      </c>
      <c r="Q1131" s="7" t="str">
        <f>IF(Table1[[#This Row],[Profit]] &gt; 0, "Profit", "Loss")</f>
        <v>Loss</v>
      </c>
      <c r="R1131" s="9">
        <f>Table1[[#This Row],[Salary Cost]]/Table1[[#This Row],[Net Sales Actual]]</f>
        <v>0.15489339962236545</v>
      </c>
      <c r="S1131" s="9" t="str">
        <f>IF(Table1[[#This Row],[Salary Ratio]] &lt; 0.15, "Efficient",
 IF(Table1[[#This Row],[Salary Ratio]] &lt;= 0.25, "Needs Attention",
 "Too High"))</f>
        <v>Needs Attention</v>
      </c>
      <c r="T1131" s="9">
        <f>Table1[[#This Row],[Profit (EBIT)]]/Table1[[#This Row],[Net Sales Actual]]</f>
        <v>-7.703252046611854E-2</v>
      </c>
      <c r="U1131" s="7" t="str">
        <f>IF(Table1[[#This Row],[Profit Ratio]] &gt; 0.15, "Healthy",
 IF(Table1[[#This Row],[Profit Ratio]] &gt;= 0.05, "Moderate",
 "Low"))</f>
        <v>Low</v>
      </c>
      <c r="V1131" s="7">
        <f ca="1">DATEDIF(Table1[[#This Row],[Store Open Date]], TODAY(), "d")</f>
        <v>687</v>
      </c>
      <c r="W1131" s="7">
        <f ca="1">INT(Table1[[#This Row],[Store Age (Days)]] / 30)</f>
        <v>22</v>
      </c>
      <c r="X1131" s="7" t="str">
        <f ca="1">IF(Table1[[#This Row],[Store Age (Months)]] &lt; 12, "&lt;12",
 IF(Table1[[#This Row],[Store Age (Months)]] &lt; 24, "12–24",
 "&gt;24"))</f>
        <v>12–24</v>
      </c>
    </row>
    <row r="1132" spans="1:24" x14ac:dyDescent="0.2">
      <c r="A1132" s="4">
        <v>3</v>
      </c>
      <c r="B1132" s="4" t="str">
        <f t="shared" si="17"/>
        <v>March</v>
      </c>
      <c r="C1132" s="1" t="s">
        <v>257</v>
      </c>
      <c r="D1132" s="1" t="s">
        <v>1177</v>
      </c>
      <c r="E1132" s="1" t="s">
        <v>698</v>
      </c>
      <c r="F1132" s="1" t="s">
        <v>905</v>
      </c>
      <c r="G1132" s="1" t="s">
        <v>925</v>
      </c>
      <c r="H1132" s="6">
        <v>44922</v>
      </c>
      <c r="I1132" s="7">
        <v>183116608</v>
      </c>
      <c r="J1132" s="7">
        <v>157809106</v>
      </c>
      <c r="K1132" s="7">
        <v>25468729</v>
      </c>
      <c r="L1132" s="7">
        <v>-12241418</v>
      </c>
      <c r="M1132" s="7">
        <f>Table1[[#This Row],[Profit (EBIT)]] * (1 - 11%)</f>
        <v>-10894862.02</v>
      </c>
      <c r="N1132" s="9">
        <f>Table1[[#This Row],[Net Sales Actual]]/Table1[[#This Row],[Net Sales Target]]*100%</f>
        <v>0.86179570342412637</v>
      </c>
      <c r="O1132" s="9" t="str">
        <f>IF(Table1[[#This Row],[% Achievement]]&gt;=100%, "Achieved",
 IF(Table1[[#This Row],[% Achievement]]&gt;=50%, "Almost Achieve",
 IF(Table1[[#This Row],[% Achievement]]&gt;=0, "Needs Improvement",
 "Bad")))</f>
        <v>Almost Achieve</v>
      </c>
      <c r="P1132" s="7">
        <f>Table1[[#This Row],[Net Sales Actual]] - Table1[[#This Row],[Net Sales Target]]</f>
        <v>-25307502</v>
      </c>
      <c r="Q1132" s="7" t="str">
        <f>IF(Table1[[#This Row],[Profit]] &gt; 0, "Profit", "Loss")</f>
        <v>Loss</v>
      </c>
      <c r="R1132" s="9">
        <f>Table1[[#This Row],[Salary Cost]]/Table1[[#This Row],[Net Sales Actual]]</f>
        <v>0.16138947647292293</v>
      </c>
      <c r="S1132" s="9" t="str">
        <f>IF(Table1[[#This Row],[Salary Ratio]] &lt; 0.15, "Efficient",
 IF(Table1[[#This Row],[Salary Ratio]] &lt;= 0.25, "Needs Attention",
 "Too High"))</f>
        <v>Needs Attention</v>
      </c>
      <c r="T1132" s="9">
        <f>Table1[[#This Row],[Profit (EBIT)]]/Table1[[#This Row],[Net Sales Actual]]</f>
        <v>-7.7571049670606462E-2</v>
      </c>
      <c r="U1132" s="7" t="str">
        <f>IF(Table1[[#This Row],[Profit Ratio]] &gt; 0.15, "Healthy",
 IF(Table1[[#This Row],[Profit Ratio]] &gt;= 0.05, "Moderate",
 "Low"))</f>
        <v>Low</v>
      </c>
      <c r="V1132" s="7">
        <f ca="1">DATEDIF(Table1[[#This Row],[Store Open Date]], TODAY(), "d")</f>
        <v>1010</v>
      </c>
      <c r="W1132" s="7">
        <f ca="1">INT(Table1[[#This Row],[Store Age (Days)]] / 30)</f>
        <v>33</v>
      </c>
      <c r="X1132" s="7" t="str">
        <f ca="1">IF(Table1[[#This Row],[Store Age (Months)]] &lt; 12, "&lt;12",
 IF(Table1[[#This Row],[Store Age (Months)]] &lt; 24, "12–24",
 "&gt;24"))</f>
        <v>&gt;24</v>
      </c>
    </row>
    <row r="1133" spans="1:24" x14ac:dyDescent="0.2">
      <c r="A1133" s="4">
        <v>3</v>
      </c>
      <c r="B1133" s="4" t="str">
        <f t="shared" si="17"/>
        <v>March</v>
      </c>
      <c r="C1133" s="1" t="s">
        <v>258</v>
      </c>
      <c r="D1133" s="1" t="s">
        <v>1178</v>
      </c>
      <c r="E1133" s="1" t="s">
        <v>699</v>
      </c>
      <c r="F1133" s="1" t="s">
        <v>905</v>
      </c>
      <c r="G1133" s="1" t="s">
        <v>925</v>
      </c>
      <c r="H1133" s="6">
        <v>44966</v>
      </c>
      <c r="I1133" s="7">
        <v>123632889</v>
      </c>
      <c r="J1133" s="7">
        <v>132150452</v>
      </c>
      <c r="K1133" s="7">
        <v>13467741</v>
      </c>
      <c r="L1133" s="7">
        <v>-3732225</v>
      </c>
      <c r="M1133" s="7">
        <f>Table1[[#This Row],[Profit (EBIT)]] * (1 - 11%)</f>
        <v>-3321680.25</v>
      </c>
      <c r="N1133" s="9">
        <f>Table1[[#This Row],[Net Sales Actual]]/Table1[[#This Row],[Net Sales Target]]*100%</f>
        <v>1.068893989850872</v>
      </c>
      <c r="O1133" s="9" t="str">
        <f>IF(Table1[[#This Row],[% Achievement]]&gt;=100%, "Achieved",
 IF(Table1[[#This Row],[% Achievement]]&gt;=50%, "Almost Achieve",
 IF(Table1[[#This Row],[% Achievement]]&gt;=0, "Needs Improvement",
 "Bad")))</f>
        <v>Achieved</v>
      </c>
      <c r="P1133" s="7">
        <f>Table1[[#This Row],[Net Sales Actual]] - Table1[[#This Row],[Net Sales Target]]</f>
        <v>8517563</v>
      </c>
      <c r="Q1133" s="7" t="str">
        <f>IF(Table1[[#This Row],[Profit]] &gt; 0, "Profit", "Loss")</f>
        <v>Loss</v>
      </c>
      <c r="R1133" s="9">
        <f>Table1[[#This Row],[Salary Cost]]/Table1[[#This Row],[Net Sales Actual]]</f>
        <v>0.10191218263861859</v>
      </c>
      <c r="S1133" s="9" t="str">
        <f>IF(Table1[[#This Row],[Salary Ratio]] &lt; 0.15, "Efficient",
 IF(Table1[[#This Row],[Salary Ratio]] &lt;= 0.25, "Needs Attention",
 "Too High"))</f>
        <v>Efficient</v>
      </c>
      <c r="T1133" s="9">
        <f>Table1[[#This Row],[Profit (EBIT)]]/Table1[[#This Row],[Net Sales Actual]]</f>
        <v>-2.824224165347539E-2</v>
      </c>
      <c r="U1133" s="7" t="str">
        <f>IF(Table1[[#This Row],[Profit Ratio]] &gt; 0.15, "Healthy",
 IF(Table1[[#This Row],[Profit Ratio]] &gt;= 0.05, "Moderate",
 "Low"))</f>
        <v>Low</v>
      </c>
      <c r="V1133" s="7">
        <f ca="1">DATEDIF(Table1[[#This Row],[Store Open Date]], TODAY(), "d")</f>
        <v>966</v>
      </c>
      <c r="W1133" s="7">
        <f ca="1">INT(Table1[[#This Row],[Store Age (Days)]] / 30)</f>
        <v>32</v>
      </c>
      <c r="X1133" s="7" t="str">
        <f ca="1">IF(Table1[[#This Row],[Store Age (Months)]] &lt; 12, "&lt;12",
 IF(Table1[[#This Row],[Store Age (Months)]] &lt; 24, "12–24",
 "&gt;24"))</f>
        <v>&gt;24</v>
      </c>
    </row>
    <row r="1134" spans="1:24" x14ac:dyDescent="0.2">
      <c r="A1134" s="4">
        <v>3</v>
      </c>
      <c r="B1134" s="4" t="str">
        <f t="shared" si="17"/>
        <v>March</v>
      </c>
      <c r="C1134" s="1" t="s">
        <v>259</v>
      </c>
      <c r="D1134" s="1" t="s">
        <v>1179</v>
      </c>
      <c r="E1134" s="1" t="s">
        <v>700</v>
      </c>
      <c r="F1134" s="1" t="s">
        <v>905</v>
      </c>
      <c r="G1134" s="1" t="s">
        <v>925</v>
      </c>
      <c r="H1134" s="6">
        <v>44987</v>
      </c>
      <c r="I1134" s="7">
        <v>134005059</v>
      </c>
      <c r="J1134" s="7">
        <v>129179631</v>
      </c>
      <c r="K1134" s="7">
        <v>17679118</v>
      </c>
      <c r="L1134" s="7">
        <v>-4597544</v>
      </c>
      <c r="M1134" s="7">
        <f>Table1[[#This Row],[Profit (EBIT)]] * (1 - 11%)</f>
        <v>-4091814.16</v>
      </c>
      <c r="N1134" s="9">
        <f>Table1[[#This Row],[Net Sales Actual]]/Table1[[#This Row],[Net Sales Target]]*100%</f>
        <v>0.96399070276891563</v>
      </c>
      <c r="O1134" s="9" t="str">
        <f>IF(Table1[[#This Row],[% Achievement]]&gt;=100%, "Achieved",
 IF(Table1[[#This Row],[% Achievement]]&gt;=50%, "Almost Achieve",
 IF(Table1[[#This Row],[% Achievement]]&gt;=0, "Needs Improvement",
 "Bad")))</f>
        <v>Almost Achieve</v>
      </c>
      <c r="P1134" s="7">
        <f>Table1[[#This Row],[Net Sales Actual]] - Table1[[#This Row],[Net Sales Target]]</f>
        <v>-4825428</v>
      </c>
      <c r="Q1134" s="7" t="str">
        <f>IF(Table1[[#This Row],[Profit]] &gt; 0, "Profit", "Loss")</f>
        <v>Loss</v>
      </c>
      <c r="R1134" s="9">
        <f>Table1[[#This Row],[Salary Cost]]/Table1[[#This Row],[Net Sales Actual]]</f>
        <v>0.13685685477767001</v>
      </c>
      <c r="S1134" s="9" t="str">
        <f>IF(Table1[[#This Row],[Salary Ratio]] &lt; 0.15, "Efficient",
 IF(Table1[[#This Row],[Salary Ratio]] &lt;= 0.25, "Needs Attention",
 "Too High"))</f>
        <v>Efficient</v>
      </c>
      <c r="T1134" s="9">
        <f>Table1[[#This Row],[Profit (EBIT)]]/Table1[[#This Row],[Net Sales Actual]]</f>
        <v>-3.559031686659641E-2</v>
      </c>
      <c r="U1134" s="7" t="str">
        <f>IF(Table1[[#This Row],[Profit Ratio]] &gt; 0.15, "Healthy",
 IF(Table1[[#This Row],[Profit Ratio]] &gt;= 0.05, "Moderate",
 "Low"))</f>
        <v>Low</v>
      </c>
      <c r="V1134" s="7">
        <f ca="1">DATEDIF(Table1[[#This Row],[Store Open Date]], TODAY(), "d")</f>
        <v>945</v>
      </c>
      <c r="W1134" s="7">
        <f ca="1">INT(Table1[[#This Row],[Store Age (Days)]] / 30)</f>
        <v>31</v>
      </c>
      <c r="X1134" s="7" t="str">
        <f ca="1">IF(Table1[[#This Row],[Store Age (Months)]] &lt; 12, "&lt;12",
 IF(Table1[[#This Row],[Store Age (Months)]] &lt; 24, "12–24",
 "&gt;24"))</f>
        <v>&gt;24</v>
      </c>
    </row>
    <row r="1135" spans="1:24" x14ac:dyDescent="0.2">
      <c r="A1135" s="4">
        <v>3</v>
      </c>
      <c r="B1135" s="4" t="str">
        <f t="shared" si="17"/>
        <v>March</v>
      </c>
      <c r="C1135" s="1" t="s">
        <v>260</v>
      </c>
      <c r="D1135" s="1" t="s">
        <v>1180</v>
      </c>
      <c r="E1135" s="1" t="s">
        <v>701</v>
      </c>
      <c r="F1135" s="1" t="s">
        <v>905</v>
      </c>
      <c r="G1135" s="1" t="s">
        <v>925</v>
      </c>
      <c r="H1135" s="6">
        <v>45016</v>
      </c>
      <c r="I1135" s="7">
        <v>182395115</v>
      </c>
      <c r="J1135" s="7">
        <v>204672041</v>
      </c>
      <c r="K1135" s="7">
        <v>36042539</v>
      </c>
      <c r="L1135" s="7">
        <v>4182127</v>
      </c>
      <c r="M1135" s="7">
        <f>Table1[[#This Row],[Profit (EBIT)]] * (1 - 11%)</f>
        <v>3722093.0300000003</v>
      </c>
      <c r="N1135" s="9">
        <f>Table1[[#This Row],[Net Sales Actual]]/Table1[[#This Row],[Net Sales Target]]*100%</f>
        <v>1.122135540746253</v>
      </c>
      <c r="O1135" s="9" t="str">
        <f>IF(Table1[[#This Row],[% Achievement]]&gt;=100%, "Achieved",
 IF(Table1[[#This Row],[% Achievement]]&gt;=50%, "Almost Achieve",
 IF(Table1[[#This Row],[% Achievement]]&gt;=0, "Needs Improvement",
 "Bad")))</f>
        <v>Achieved</v>
      </c>
      <c r="P1135" s="7">
        <f>Table1[[#This Row],[Net Sales Actual]] - Table1[[#This Row],[Net Sales Target]]</f>
        <v>22276926</v>
      </c>
      <c r="Q1135" s="7" t="str">
        <f>IF(Table1[[#This Row],[Profit]] &gt; 0, "Profit", "Loss")</f>
        <v>Profit</v>
      </c>
      <c r="R1135" s="9">
        <f>Table1[[#This Row],[Salary Cost]]/Table1[[#This Row],[Net Sales Actual]]</f>
        <v>0.17609898657335421</v>
      </c>
      <c r="S1135" s="9" t="str">
        <f>IF(Table1[[#This Row],[Salary Ratio]] &lt; 0.15, "Efficient",
 IF(Table1[[#This Row],[Salary Ratio]] &lt;= 0.25, "Needs Attention",
 "Too High"))</f>
        <v>Needs Attention</v>
      </c>
      <c r="T1135" s="9">
        <f>Table1[[#This Row],[Profit (EBIT)]]/Table1[[#This Row],[Net Sales Actual]]</f>
        <v>2.0433308719484553E-2</v>
      </c>
      <c r="U1135" s="7" t="str">
        <f>IF(Table1[[#This Row],[Profit Ratio]] &gt; 0.15, "Healthy",
 IF(Table1[[#This Row],[Profit Ratio]] &gt;= 0.05, "Moderate",
 "Low"))</f>
        <v>Low</v>
      </c>
      <c r="V1135" s="7">
        <f ca="1">DATEDIF(Table1[[#This Row],[Store Open Date]], TODAY(), "d")</f>
        <v>916</v>
      </c>
      <c r="W1135" s="7">
        <f ca="1">INT(Table1[[#This Row],[Store Age (Days)]] / 30)</f>
        <v>30</v>
      </c>
      <c r="X1135" s="7" t="str">
        <f ca="1">IF(Table1[[#This Row],[Store Age (Months)]] &lt; 12, "&lt;12",
 IF(Table1[[#This Row],[Store Age (Months)]] &lt; 24, "12–24",
 "&gt;24"))</f>
        <v>&gt;24</v>
      </c>
    </row>
    <row r="1136" spans="1:24" x14ac:dyDescent="0.2">
      <c r="A1136" s="4">
        <v>3</v>
      </c>
      <c r="B1136" s="4" t="str">
        <f t="shared" si="17"/>
        <v>March</v>
      </c>
      <c r="C1136" s="1" t="s">
        <v>261</v>
      </c>
      <c r="D1136" s="1" t="s">
        <v>1181</v>
      </c>
      <c r="E1136" s="1" t="s">
        <v>702</v>
      </c>
      <c r="F1136" s="1" t="s">
        <v>905</v>
      </c>
      <c r="G1136" s="1" t="s">
        <v>925</v>
      </c>
      <c r="H1136" s="6">
        <v>45045</v>
      </c>
      <c r="I1136" s="7">
        <v>64514432</v>
      </c>
      <c r="J1136" s="7">
        <v>47475476</v>
      </c>
      <c r="K1136" s="7">
        <v>7246004</v>
      </c>
      <c r="L1136" s="7">
        <v>-3202366</v>
      </c>
      <c r="M1136" s="7">
        <f>Table1[[#This Row],[Profit (EBIT)]] * (1 - 11%)</f>
        <v>-2850105.74</v>
      </c>
      <c r="N1136" s="9">
        <f>Table1[[#This Row],[Net Sales Actual]]/Table1[[#This Row],[Net Sales Target]]*100%</f>
        <v>0.735889234830433</v>
      </c>
      <c r="O1136" s="9" t="str">
        <f>IF(Table1[[#This Row],[% Achievement]]&gt;=100%, "Achieved",
 IF(Table1[[#This Row],[% Achievement]]&gt;=50%, "Almost Achieve",
 IF(Table1[[#This Row],[% Achievement]]&gt;=0, "Needs Improvement",
 "Bad")))</f>
        <v>Almost Achieve</v>
      </c>
      <c r="P1136" s="7">
        <f>Table1[[#This Row],[Net Sales Actual]] - Table1[[#This Row],[Net Sales Target]]</f>
        <v>-17038956</v>
      </c>
      <c r="Q1136" s="7" t="str">
        <f>IF(Table1[[#This Row],[Profit]] &gt; 0, "Profit", "Loss")</f>
        <v>Loss</v>
      </c>
      <c r="R1136" s="9">
        <f>Table1[[#This Row],[Salary Cost]]/Table1[[#This Row],[Net Sales Actual]]</f>
        <v>0.15262625276258421</v>
      </c>
      <c r="S1136" s="9" t="str">
        <f>IF(Table1[[#This Row],[Salary Ratio]] &lt; 0.15, "Efficient",
 IF(Table1[[#This Row],[Salary Ratio]] &lt;= 0.25, "Needs Attention",
 "Too High"))</f>
        <v>Needs Attention</v>
      </c>
      <c r="T1136" s="9">
        <f>Table1[[#This Row],[Profit (EBIT)]]/Table1[[#This Row],[Net Sales Actual]]</f>
        <v>-6.7453057237382943E-2</v>
      </c>
      <c r="U1136" s="7" t="str">
        <f>IF(Table1[[#This Row],[Profit Ratio]] &gt; 0.15, "Healthy",
 IF(Table1[[#This Row],[Profit Ratio]] &gt;= 0.05, "Moderate",
 "Low"))</f>
        <v>Low</v>
      </c>
      <c r="V1136" s="7">
        <f ca="1">DATEDIF(Table1[[#This Row],[Store Open Date]], TODAY(), "d")</f>
        <v>887</v>
      </c>
      <c r="W1136" s="7">
        <f ca="1">INT(Table1[[#This Row],[Store Age (Days)]] / 30)</f>
        <v>29</v>
      </c>
      <c r="X1136" s="7" t="str">
        <f ca="1">IF(Table1[[#This Row],[Store Age (Months)]] &lt; 12, "&lt;12",
 IF(Table1[[#This Row],[Store Age (Months)]] &lt; 24, "12–24",
 "&gt;24"))</f>
        <v>&gt;24</v>
      </c>
    </row>
    <row r="1137" spans="1:24" x14ac:dyDescent="0.2">
      <c r="A1137" s="4">
        <v>3</v>
      </c>
      <c r="B1137" s="4" t="str">
        <f t="shared" si="17"/>
        <v>March</v>
      </c>
      <c r="C1137" s="1" t="s">
        <v>262</v>
      </c>
      <c r="D1137" s="1" t="s">
        <v>1182</v>
      </c>
      <c r="E1137" s="1" t="s">
        <v>703</v>
      </c>
      <c r="F1137" s="1" t="s">
        <v>905</v>
      </c>
      <c r="G1137" s="1" t="s">
        <v>925</v>
      </c>
      <c r="H1137" s="6">
        <v>45149</v>
      </c>
      <c r="I1137" s="7">
        <v>73436039</v>
      </c>
      <c r="J1137" s="7">
        <v>81959844</v>
      </c>
      <c r="K1137" s="7">
        <v>12621449</v>
      </c>
      <c r="L1137" s="7">
        <v>-7312199</v>
      </c>
      <c r="M1137" s="7">
        <f>Table1[[#This Row],[Profit (EBIT)]] * (1 - 11%)</f>
        <v>-6507857.1100000003</v>
      </c>
      <c r="N1137" s="9">
        <f>Table1[[#This Row],[Net Sales Actual]]/Table1[[#This Row],[Net Sales Target]]*100%</f>
        <v>1.1160711432162076</v>
      </c>
      <c r="O1137" s="9" t="str">
        <f>IF(Table1[[#This Row],[% Achievement]]&gt;=100%, "Achieved",
 IF(Table1[[#This Row],[% Achievement]]&gt;=50%, "Almost Achieve",
 IF(Table1[[#This Row],[% Achievement]]&gt;=0, "Needs Improvement",
 "Bad")))</f>
        <v>Achieved</v>
      </c>
      <c r="P1137" s="7">
        <f>Table1[[#This Row],[Net Sales Actual]] - Table1[[#This Row],[Net Sales Target]]</f>
        <v>8523805</v>
      </c>
      <c r="Q1137" s="7" t="str">
        <f>IF(Table1[[#This Row],[Profit]] &gt; 0, "Profit", "Loss")</f>
        <v>Loss</v>
      </c>
      <c r="R1137" s="9">
        <f>Table1[[#This Row],[Salary Cost]]/Table1[[#This Row],[Net Sales Actual]]</f>
        <v>0.15399552249025755</v>
      </c>
      <c r="S1137" s="9" t="str">
        <f>IF(Table1[[#This Row],[Salary Ratio]] &lt; 0.15, "Efficient",
 IF(Table1[[#This Row],[Salary Ratio]] &lt;= 0.25, "Needs Attention",
 "Too High"))</f>
        <v>Needs Attention</v>
      </c>
      <c r="T1137" s="9">
        <f>Table1[[#This Row],[Profit (EBIT)]]/Table1[[#This Row],[Net Sales Actual]]</f>
        <v>-8.9216848680190267E-2</v>
      </c>
      <c r="U1137" s="7" t="str">
        <f>IF(Table1[[#This Row],[Profit Ratio]] &gt; 0.15, "Healthy",
 IF(Table1[[#This Row],[Profit Ratio]] &gt;= 0.05, "Moderate",
 "Low"))</f>
        <v>Low</v>
      </c>
      <c r="V1137" s="7">
        <f ca="1">DATEDIF(Table1[[#This Row],[Store Open Date]], TODAY(), "d")</f>
        <v>783</v>
      </c>
      <c r="W1137" s="7">
        <f ca="1">INT(Table1[[#This Row],[Store Age (Days)]] / 30)</f>
        <v>26</v>
      </c>
      <c r="X1137" s="7" t="str">
        <f ca="1">IF(Table1[[#This Row],[Store Age (Months)]] &lt; 12, "&lt;12",
 IF(Table1[[#This Row],[Store Age (Months)]] &lt; 24, "12–24",
 "&gt;24"))</f>
        <v>&gt;24</v>
      </c>
    </row>
    <row r="1138" spans="1:24" x14ac:dyDescent="0.2">
      <c r="A1138" s="4">
        <v>3</v>
      </c>
      <c r="B1138" s="4" t="str">
        <f t="shared" si="17"/>
        <v>March</v>
      </c>
      <c r="C1138" s="1" t="s">
        <v>263</v>
      </c>
      <c r="D1138" s="1" t="s">
        <v>1183</v>
      </c>
      <c r="E1138" s="1" t="s">
        <v>704</v>
      </c>
      <c r="F1138" s="1" t="s">
        <v>905</v>
      </c>
      <c r="G1138" s="1" t="s">
        <v>925</v>
      </c>
      <c r="H1138" s="6">
        <v>45100</v>
      </c>
      <c r="I1138" s="7">
        <v>131114972</v>
      </c>
      <c r="J1138" s="7">
        <v>110596641</v>
      </c>
      <c r="K1138" s="7">
        <v>18340586</v>
      </c>
      <c r="L1138" s="7">
        <v>12307935</v>
      </c>
      <c r="M1138" s="7">
        <f>Table1[[#This Row],[Profit (EBIT)]] * (1 - 11%)</f>
        <v>10954062.15</v>
      </c>
      <c r="N1138" s="9">
        <f>Table1[[#This Row],[Net Sales Actual]]/Table1[[#This Row],[Net Sales Target]]*100%</f>
        <v>0.84350886335086128</v>
      </c>
      <c r="O1138" s="9" t="str">
        <f>IF(Table1[[#This Row],[% Achievement]]&gt;=100%, "Achieved",
 IF(Table1[[#This Row],[% Achievement]]&gt;=50%, "Almost Achieve",
 IF(Table1[[#This Row],[% Achievement]]&gt;=0, "Needs Improvement",
 "Bad")))</f>
        <v>Almost Achieve</v>
      </c>
      <c r="P1138" s="7">
        <f>Table1[[#This Row],[Net Sales Actual]] - Table1[[#This Row],[Net Sales Target]]</f>
        <v>-20518331</v>
      </c>
      <c r="Q1138" s="7" t="str">
        <f>IF(Table1[[#This Row],[Profit]] &gt; 0, "Profit", "Loss")</f>
        <v>Profit</v>
      </c>
      <c r="R1138" s="9">
        <f>Table1[[#This Row],[Salary Cost]]/Table1[[#This Row],[Net Sales Actual]]</f>
        <v>0.16583311965143679</v>
      </c>
      <c r="S1138" s="9" t="str">
        <f>IF(Table1[[#This Row],[Salary Ratio]] &lt; 0.15, "Efficient",
 IF(Table1[[#This Row],[Salary Ratio]] &lt;= 0.25, "Needs Attention",
 "Too High"))</f>
        <v>Needs Attention</v>
      </c>
      <c r="T1138" s="9">
        <f>Table1[[#This Row],[Profit (EBIT)]]/Table1[[#This Row],[Net Sales Actual]]</f>
        <v>0.11128669811952065</v>
      </c>
      <c r="U1138" s="7" t="str">
        <f>IF(Table1[[#This Row],[Profit Ratio]] &gt; 0.15, "Healthy",
 IF(Table1[[#This Row],[Profit Ratio]] &gt;= 0.05, "Moderate",
 "Low"))</f>
        <v>Moderate</v>
      </c>
      <c r="V1138" s="7">
        <f ca="1">DATEDIF(Table1[[#This Row],[Store Open Date]], TODAY(), "d")</f>
        <v>832</v>
      </c>
      <c r="W1138" s="7">
        <f ca="1">INT(Table1[[#This Row],[Store Age (Days)]] / 30)</f>
        <v>27</v>
      </c>
      <c r="X1138" s="7" t="str">
        <f ca="1">IF(Table1[[#This Row],[Store Age (Months)]] &lt; 12, "&lt;12",
 IF(Table1[[#This Row],[Store Age (Months)]] &lt; 24, "12–24",
 "&gt;24"))</f>
        <v>&gt;24</v>
      </c>
    </row>
    <row r="1139" spans="1:24" x14ac:dyDescent="0.2">
      <c r="A1139" s="4">
        <v>3</v>
      </c>
      <c r="B1139" s="4" t="str">
        <f t="shared" si="17"/>
        <v>March</v>
      </c>
      <c r="C1139" s="1" t="s">
        <v>264</v>
      </c>
      <c r="D1139" s="1" t="s">
        <v>1184</v>
      </c>
      <c r="E1139" s="1" t="s">
        <v>705</v>
      </c>
      <c r="F1139" s="1" t="s">
        <v>905</v>
      </c>
      <c r="G1139" s="1" t="s">
        <v>925</v>
      </c>
      <c r="H1139" s="6">
        <v>45159</v>
      </c>
      <c r="I1139" s="7">
        <v>313521929</v>
      </c>
      <c r="J1139" s="7">
        <v>231194258</v>
      </c>
      <c r="K1139" s="7">
        <v>30547686</v>
      </c>
      <c r="L1139" s="7">
        <v>25064975</v>
      </c>
      <c r="M1139" s="7">
        <f>Table1[[#This Row],[Profit (EBIT)]] * (1 - 11%)</f>
        <v>22307827.75</v>
      </c>
      <c r="N1139" s="9">
        <f>Table1[[#This Row],[Net Sales Actual]]/Table1[[#This Row],[Net Sales Target]]*100%</f>
        <v>0.7374101669296631</v>
      </c>
      <c r="O1139" s="9" t="str">
        <f>IF(Table1[[#This Row],[% Achievement]]&gt;=100%, "Achieved",
 IF(Table1[[#This Row],[% Achievement]]&gt;=50%, "Almost Achieve",
 IF(Table1[[#This Row],[% Achievement]]&gt;=0, "Needs Improvement",
 "Bad")))</f>
        <v>Almost Achieve</v>
      </c>
      <c r="P1139" s="7">
        <f>Table1[[#This Row],[Net Sales Actual]] - Table1[[#This Row],[Net Sales Target]]</f>
        <v>-82327671</v>
      </c>
      <c r="Q1139" s="7" t="str">
        <f>IF(Table1[[#This Row],[Profit]] &gt; 0, "Profit", "Loss")</f>
        <v>Profit</v>
      </c>
      <c r="R1139" s="9">
        <f>Table1[[#This Row],[Salary Cost]]/Table1[[#This Row],[Net Sales Actual]]</f>
        <v>0.13212995108208958</v>
      </c>
      <c r="S1139" s="9" t="str">
        <f>IF(Table1[[#This Row],[Salary Ratio]] &lt; 0.15, "Efficient",
 IF(Table1[[#This Row],[Salary Ratio]] &lt;= 0.25, "Needs Attention",
 "Too High"))</f>
        <v>Efficient</v>
      </c>
      <c r="T1139" s="9">
        <f>Table1[[#This Row],[Profit (EBIT)]]/Table1[[#This Row],[Net Sales Actual]]</f>
        <v>0.10841521418754267</v>
      </c>
      <c r="U1139" s="7" t="str">
        <f>IF(Table1[[#This Row],[Profit Ratio]] &gt; 0.15, "Healthy",
 IF(Table1[[#This Row],[Profit Ratio]] &gt;= 0.05, "Moderate",
 "Low"))</f>
        <v>Moderate</v>
      </c>
      <c r="V1139" s="7">
        <f ca="1">DATEDIF(Table1[[#This Row],[Store Open Date]], TODAY(), "d")</f>
        <v>773</v>
      </c>
      <c r="W1139" s="7">
        <f ca="1">INT(Table1[[#This Row],[Store Age (Days)]] / 30)</f>
        <v>25</v>
      </c>
      <c r="X1139" s="7" t="str">
        <f ca="1">IF(Table1[[#This Row],[Store Age (Months)]] &lt; 12, "&lt;12",
 IF(Table1[[#This Row],[Store Age (Months)]] &lt; 24, "12–24",
 "&gt;24"))</f>
        <v>&gt;24</v>
      </c>
    </row>
    <row r="1140" spans="1:24" x14ac:dyDescent="0.2">
      <c r="A1140" s="4">
        <v>3</v>
      </c>
      <c r="B1140" s="4" t="str">
        <f t="shared" si="17"/>
        <v>March</v>
      </c>
      <c r="C1140" s="1" t="s">
        <v>265</v>
      </c>
      <c r="D1140" s="1" t="s">
        <v>1185</v>
      </c>
      <c r="E1140" s="1" t="s">
        <v>706</v>
      </c>
      <c r="F1140" s="1" t="s">
        <v>906</v>
      </c>
      <c r="G1140" s="1" t="s">
        <v>925</v>
      </c>
      <c r="H1140" s="6">
        <v>45100</v>
      </c>
      <c r="I1140" s="7">
        <v>132873759</v>
      </c>
      <c r="J1140" s="7">
        <v>96519796</v>
      </c>
      <c r="K1140" s="7">
        <v>11907061</v>
      </c>
      <c r="L1140" s="7">
        <v>5372810</v>
      </c>
      <c r="M1140" s="7">
        <f>Table1[[#This Row],[Profit (EBIT)]] * (1 - 11%)</f>
        <v>4781800.9000000004</v>
      </c>
      <c r="N1140" s="9">
        <f>Table1[[#This Row],[Net Sales Actual]]/Table1[[#This Row],[Net Sales Target]]*100%</f>
        <v>0.72640223868431386</v>
      </c>
      <c r="O1140" s="9" t="str">
        <f>IF(Table1[[#This Row],[% Achievement]]&gt;=100%, "Achieved",
 IF(Table1[[#This Row],[% Achievement]]&gt;=50%, "Almost Achieve",
 IF(Table1[[#This Row],[% Achievement]]&gt;=0, "Needs Improvement",
 "Bad")))</f>
        <v>Almost Achieve</v>
      </c>
      <c r="P1140" s="7">
        <f>Table1[[#This Row],[Net Sales Actual]] - Table1[[#This Row],[Net Sales Target]]</f>
        <v>-36353963</v>
      </c>
      <c r="Q1140" s="7" t="str">
        <f>IF(Table1[[#This Row],[Profit]] &gt; 0, "Profit", "Loss")</f>
        <v>Profit</v>
      </c>
      <c r="R1140" s="9">
        <f>Table1[[#This Row],[Salary Cost]]/Table1[[#This Row],[Net Sales Actual]]</f>
        <v>0.1233639262975649</v>
      </c>
      <c r="S1140" s="9" t="str">
        <f>IF(Table1[[#This Row],[Salary Ratio]] &lt; 0.15, "Efficient",
 IF(Table1[[#This Row],[Salary Ratio]] &lt;= 0.25, "Needs Attention",
 "Too High"))</f>
        <v>Efficient</v>
      </c>
      <c r="T1140" s="9">
        <f>Table1[[#This Row],[Profit (EBIT)]]/Table1[[#This Row],[Net Sales Actual]]</f>
        <v>5.5665368376866441E-2</v>
      </c>
      <c r="U1140" s="7" t="str">
        <f>IF(Table1[[#This Row],[Profit Ratio]] &gt; 0.15, "Healthy",
 IF(Table1[[#This Row],[Profit Ratio]] &gt;= 0.05, "Moderate",
 "Low"))</f>
        <v>Moderate</v>
      </c>
      <c r="V1140" s="7">
        <f ca="1">DATEDIF(Table1[[#This Row],[Store Open Date]], TODAY(), "d")</f>
        <v>832</v>
      </c>
      <c r="W1140" s="7">
        <f ca="1">INT(Table1[[#This Row],[Store Age (Days)]] / 30)</f>
        <v>27</v>
      </c>
      <c r="X1140" s="7" t="str">
        <f ca="1">IF(Table1[[#This Row],[Store Age (Months)]] &lt; 12, "&lt;12",
 IF(Table1[[#This Row],[Store Age (Months)]] &lt; 24, "12–24",
 "&gt;24"))</f>
        <v>&gt;24</v>
      </c>
    </row>
    <row r="1141" spans="1:24" x14ac:dyDescent="0.2">
      <c r="A1141" s="4">
        <v>3</v>
      </c>
      <c r="B1141" s="4" t="str">
        <f t="shared" si="17"/>
        <v>March</v>
      </c>
      <c r="C1141" s="1" t="s">
        <v>266</v>
      </c>
      <c r="D1141" s="1" t="s">
        <v>1186</v>
      </c>
      <c r="E1141" s="1" t="s">
        <v>707</v>
      </c>
      <c r="F1141" s="1" t="s">
        <v>905</v>
      </c>
      <c r="G1141" s="1" t="s">
        <v>925</v>
      </c>
      <c r="H1141" s="6">
        <v>45114</v>
      </c>
      <c r="I1141" s="7">
        <v>159163743</v>
      </c>
      <c r="J1141" s="7">
        <v>185880988</v>
      </c>
      <c r="K1141" s="7">
        <v>30075114</v>
      </c>
      <c r="L1141" s="7">
        <v>17880813</v>
      </c>
      <c r="M1141" s="7">
        <f>Table1[[#This Row],[Profit (EBIT)]] * (1 - 11%)</f>
        <v>15913923.57</v>
      </c>
      <c r="N1141" s="9">
        <f>Table1[[#This Row],[Net Sales Actual]]/Table1[[#This Row],[Net Sales Target]]*100%</f>
        <v>1.16786012000233</v>
      </c>
      <c r="O1141" s="9" t="str">
        <f>IF(Table1[[#This Row],[% Achievement]]&gt;=100%, "Achieved",
 IF(Table1[[#This Row],[% Achievement]]&gt;=50%, "Almost Achieve",
 IF(Table1[[#This Row],[% Achievement]]&gt;=0, "Needs Improvement",
 "Bad")))</f>
        <v>Achieved</v>
      </c>
      <c r="P1141" s="7">
        <f>Table1[[#This Row],[Net Sales Actual]] - Table1[[#This Row],[Net Sales Target]]</f>
        <v>26717245</v>
      </c>
      <c r="Q1141" s="7" t="str">
        <f>IF(Table1[[#This Row],[Profit]] &gt; 0, "Profit", "Loss")</f>
        <v>Profit</v>
      </c>
      <c r="R1141" s="9">
        <f>Table1[[#This Row],[Salary Cost]]/Table1[[#This Row],[Net Sales Actual]]</f>
        <v>0.16179768745365181</v>
      </c>
      <c r="S1141" s="9" t="str">
        <f>IF(Table1[[#This Row],[Salary Ratio]] &lt; 0.15, "Efficient",
 IF(Table1[[#This Row],[Salary Ratio]] &lt;= 0.25, "Needs Attention",
 "Too High"))</f>
        <v>Needs Attention</v>
      </c>
      <c r="T1141" s="9">
        <f>Table1[[#This Row],[Profit (EBIT)]]/Table1[[#This Row],[Net Sales Actual]]</f>
        <v>9.6194953515095369E-2</v>
      </c>
      <c r="U1141" s="7" t="str">
        <f>IF(Table1[[#This Row],[Profit Ratio]] &gt; 0.15, "Healthy",
 IF(Table1[[#This Row],[Profit Ratio]] &gt;= 0.05, "Moderate",
 "Low"))</f>
        <v>Moderate</v>
      </c>
      <c r="V1141" s="7">
        <f ca="1">DATEDIF(Table1[[#This Row],[Store Open Date]], TODAY(), "d")</f>
        <v>818</v>
      </c>
      <c r="W1141" s="7">
        <f ca="1">INT(Table1[[#This Row],[Store Age (Days)]] / 30)</f>
        <v>27</v>
      </c>
      <c r="X1141" s="7" t="str">
        <f ca="1">IF(Table1[[#This Row],[Store Age (Months)]] &lt; 12, "&lt;12",
 IF(Table1[[#This Row],[Store Age (Months)]] &lt; 24, "12–24",
 "&gt;24"))</f>
        <v>&gt;24</v>
      </c>
    </row>
    <row r="1142" spans="1:24" x14ac:dyDescent="0.2">
      <c r="A1142" s="4">
        <v>3</v>
      </c>
      <c r="B1142" s="4" t="str">
        <f t="shared" si="17"/>
        <v>March</v>
      </c>
      <c r="C1142" s="1" t="s">
        <v>267</v>
      </c>
      <c r="D1142" s="1" t="s">
        <v>1187</v>
      </c>
      <c r="E1142" s="1" t="s">
        <v>708</v>
      </c>
      <c r="F1142" s="1" t="s">
        <v>907</v>
      </c>
      <c r="G1142" s="1" t="s">
        <v>925</v>
      </c>
      <c r="H1142" s="6">
        <v>45253</v>
      </c>
      <c r="I1142" s="7">
        <v>101052883</v>
      </c>
      <c r="J1142" s="7">
        <v>120159740</v>
      </c>
      <c r="K1142" s="7">
        <v>12313450</v>
      </c>
      <c r="L1142" s="7">
        <v>15508607</v>
      </c>
      <c r="M1142" s="7">
        <f>Table1[[#This Row],[Profit (EBIT)]] * (1 - 11%)</f>
        <v>13802660.23</v>
      </c>
      <c r="N1142" s="9">
        <f>Table1[[#This Row],[Net Sales Actual]]/Table1[[#This Row],[Net Sales Target]]*100%</f>
        <v>1.1890778019663228</v>
      </c>
      <c r="O1142" s="9" t="str">
        <f>IF(Table1[[#This Row],[% Achievement]]&gt;=100%, "Achieved",
 IF(Table1[[#This Row],[% Achievement]]&gt;=50%, "Almost Achieve",
 IF(Table1[[#This Row],[% Achievement]]&gt;=0, "Needs Improvement",
 "Bad")))</f>
        <v>Achieved</v>
      </c>
      <c r="P1142" s="7">
        <f>Table1[[#This Row],[Net Sales Actual]] - Table1[[#This Row],[Net Sales Target]]</f>
        <v>19106857</v>
      </c>
      <c r="Q1142" s="7" t="str">
        <f>IF(Table1[[#This Row],[Profit]] &gt; 0, "Profit", "Loss")</f>
        <v>Profit</v>
      </c>
      <c r="R1142" s="9">
        <f>Table1[[#This Row],[Salary Cost]]/Table1[[#This Row],[Net Sales Actual]]</f>
        <v>0.10247567113577309</v>
      </c>
      <c r="S1142" s="9" t="str">
        <f>IF(Table1[[#This Row],[Salary Ratio]] &lt; 0.15, "Efficient",
 IF(Table1[[#This Row],[Salary Ratio]] &lt;= 0.25, "Needs Attention",
 "Too High"))</f>
        <v>Efficient</v>
      </c>
      <c r="T1142" s="9">
        <f>Table1[[#This Row],[Profit (EBIT)]]/Table1[[#This Row],[Net Sales Actual]]</f>
        <v>0.12906658253421655</v>
      </c>
      <c r="U1142" s="7" t="str">
        <f>IF(Table1[[#This Row],[Profit Ratio]] &gt; 0.15, "Healthy",
 IF(Table1[[#This Row],[Profit Ratio]] &gt;= 0.05, "Moderate",
 "Low"))</f>
        <v>Moderate</v>
      </c>
      <c r="V1142" s="7">
        <f ca="1">DATEDIF(Table1[[#This Row],[Store Open Date]], TODAY(), "d")</f>
        <v>679</v>
      </c>
      <c r="W1142" s="7">
        <f ca="1">INT(Table1[[#This Row],[Store Age (Days)]] / 30)</f>
        <v>22</v>
      </c>
      <c r="X1142" s="7" t="str">
        <f ca="1">IF(Table1[[#This Row],[Store Age (Months)]] &lt; 12, "&lt;12",
 IF(Table1[[#This Row],[Store Age (Months)]] &lt; 24, "12–24",
 "&gt;24"))</f>
        <v>12–24</v>
      </c>
    </row>
    <row r="1143" spans="1:24" x14ac:dyDescent="0.2">
      <c r="A1143" s="4">
        <v>3</v>
      </c>
      <c r="B1143" s="4" t="str">
        <f t="shared" si="17"/>
        <v>March</v>
      </c>
      <c r="C1143" s="1" t="s">
        <v>268</v>
      </c>
      <c r="D1143" s="1" t="s">
        <v>1188</v>
      </c>
      <c r="E1143" s="1" t="s">
        <v>709</v>
      </c>
      <c r="F1143" s="1" t="s">
        <v>907</v>
      </c>
      <c r="G1143" s="1" t="s">
        <v>925</v>
      </c>
      <c r="H1143" s="6">
        <v>45212</v>
      </c>
      <c r="I1143" s="7">
        <v>119973961</v>
      </c>
      <c r="J1143" s="7">
        <v>92500383</v>
      </c>
      <c r="K1143" s="7">
        <v>12863535</v>
      </c>
      <c r="L1143" s="7">
        <v>-8565441</v>
      </c>
      <c r="M1143" s="7">
        <f>Table1[[#This Row],[Profit (EBIT)]] * (1 - 11%)</f>
        <v>-7623242.4900000002</v>
      </c>
      <c r="N1143" s="9">
        <f>Table1[[#This Row],[Net Sales Actual]]/Table1[[#This Row],[Net Sales Target]]*100%</f>
        <v>0.77100382640529808</v>
      </c>
      <c r="O1143" s="9" t="str">
        <f>IF(Table1[[#This Row],[% Achievement]]&gt;=100%, "Achieved",
 IF(Table1[[#This Row],[% Achievement]]&gt;=50%, "Almost Achieve",
 IF(Table1[[#This Row],[% Achievement]]&gt;=0, "Needs Improvement",
 "Bad")))</f>
        <v>Almost Achieve</v>
      </c>
      <c r="P1143" s="7">
        <f>Table1[[#This Row],[Net Sales Actual]] - Table1[[#This Row],[Net Sales Target]]</f>
        <v>-27473578</v>
      </c>
      <c r="Q1143" s="7" t="str">
        <f>IF(Table1[[#This Row],[Profit]] &gt; 0, "Profit", "Loss")</f>
        <v>Loss</v>
      </c>
      <c r="R1143" s="9">
        <f>Table1[[#This Row],[Salary Cost]]/Table1[[#This Row],[Net Sales Actual]]</f>
        <v>0.13906466744034995</v>
      </c>
      <c r="S1143" s="9" t="str">
        <f>IF(Table1[[#This Row],[Salary Ratio]] &lt; 0.15, "Efficient",
 IF(Table1[[#This Row],[Salary Ratio]] &lt;= 0.25, "Needs Attention",
 "Too High"))</f>
        <v>Efficient</v>
      </c>
      <c r="T1143" s="9">
        <f>Table1[[#This Row],[Profit (EBIT)]]/Table1[[#This Row],[Net Sales Actual]]</f>
        <v>-9.2598978752336622E-2</v>
      </c>
      <c r="U1143" s="7" t="str">
        <f>IF(Table1[[#This Row],[Profit Ratio]] &gt; 0.15, "Healthy",
 IF(Table1[[#This Row],[Profit Ratio]] &gt;= 0.05, "Moderate",
 "Low"))</f>
        <v>Low</v>
      </c>
      <c r="V1143" s="7">
        <f ca="1">DATEDIF(Table1[[#This Row],[Store Open Date]], TODAY(), "d")</f>
        <v>720</v>
      </c>
      <c r="W1143" s="7">
        <f ca="1">INT(Table1[[#This Row],[Store Age (Days)]] / 30)</f>
        <v>24</v>
      </c>
      <c r="X1143" s="7" t="str">
        <f ca="1">IF(Table1[[#This Row],[Store Age (Months)]] &lt; 12, "&lt;12",
 IF(Table1[[#This Row],[Store Age (Months)]] &lt; 24, "12–24",
 "&gt;24"))</f>
        <v>&gt;24</v>
      </c>
    </row>
    <row r="1144" spans="1:24" x14ac:dyDescent="0.2">
      <c r="A1144" s="4">
        <v>3</v>
      </c>
      <c r="B1144" s="4" t="str">
        <f t="shared" si="17"/>
        <v>March</v>
      </c>
      <c r="C1144" s="1" t="s">
        <v>269</v>
      </c>
      <c r="D1144" s="1" t="s">
        <v>1189</v>
      </c>
      <c r="E1144" s="1" t="s">
        <v>710</v>
      </c>
      <c r="F1144" s="1" t="s">
        <v>907</v>
      </c>
      <c r="G1144" s="1" t="s">
        <v>925</v>
      </c>
      <c r="H1144" s="6">
        <v>45311</v>
      </c>
      <c r="I1144" s="7">
        <v>181195986</v>
      </c>
      <c r="J1144" s="7">
        <v>176240629</v>
      </c>
      <c r="K1144" s="7">
        <v>22878969</v>
      </c>
      <c r="L1144" s="7">
        <v>15069965</v>
      </c>
      <c r="M1144" s="7">
        <f>Table1[[#This Row],[Profit (EBIT)]] * (1 - 11%)</f>
        <v>13412268.85</v>
      </c>
      <c r="N1144" s="9">
        <f>Table1[[#This Row],[Net Sales Actual]]/Table1[[#This Row],[Net Sales Target]]*100%</f>
        <v>0.97265194936492683</v>
      </c>
      <c r="O1144" s="9" t="str">
        <f>IF(Table1[[#This Row],[% Achievement]]&gt;=100%, "Achieved",
 IF(Table1[[#This Row],[% Achievement]]&gt;=50%, "Almost Achieve",
 IF(Table1[[#This Row],[% Achievement]]&gt;=0, "Needs Improvement",
 "Bad")))</f>
        <v>Almost Achieve</v>
      </c>
      <c r="P1144" s="7">
        <f>Table1[[#This Row],[Net Sales Actual]] - Table1[[#This Row],[Net Sales Target]]</f>
        <v>-4955357</v>
      </c>
      <c r="Q1144" s="7" t="str">
        <f>IF(Table1[[#This Row],[Profit]] &gt; 0, "Profit", "Loss")</f>
        <v>Profit</v>
      </c>
      <c r="R1144" s="9">
        <f>Table1[[#This Row],[Salary Cost]]/Table1[[#This Row],[Net Sales Actual]]</f>
        <v>0.12981665538653972</v>
      </c>
      <c r="S1144" s="9" t="str">
        <f>IF(Table1[[#This Row],[Salary Ratio]] &lt; 0.15, "Efficient",
 IF(Table1[[#This Row],[Salary Ratio]] &lt;= 0.25, "Needs Attention",
 "Too High"))</f>
        <v>Efficient</v>
      </c>
      <c r="T1144" s="9">
        <f>Table1[[#This Row],[Profit (EBIT)]]/Table1[[#This Row],[Net Sales Actual]]</f>
        <v>8.5507893869352911E-2</v>
      </c>
      <c r="U1144" s="7" t="str">
        <f>IF(Table1[[#This Row],[Profit Ratio]] &gt; 0.15, "Healthy",
 IF(Table1[[#This Row],[Profit Ratio]] &gt;= 0.05, "Moderate",
 "Low"))</f>
        <v>Moderate</v>
      </c>
      <c r="V1144" s="7">
        <f ca="1">DATEDIF(Table1[[#This Row],[Store Open Date]], TODAY(), "d")</f>
        <v>621</v>
      </c>
      <c r="W1144" s="7">
        <f ca="1">INT(Table1[[#This Row],[Store Age (Days)]] / 30)</f>
        <v>20</v>
      </c>
      <c r="X1144" s="7" t="str">
        <f ca="1">IF(Table1[[#This Row],[Store Age (Months)]] &lt; 12, "&lt;12",
 IF(Table1[[#This Row],[Store Age (Months)]] &lt; 24, "12–24",
 "&gt;24"))</f>
        <v>12–24</v>
      </c>
    </row>
    <row r="1145" spans="1:24" x14ac:dyDescent="0.2">
      <c r="A1145" s="4">
        <v>3</v>
      </c>
      <c r="B1145" s="4" t="str">
        <f t="shared" si="17"/>
        <v>March</v>
      </c>
      <c r="C1145" s="1" t="s">
        <v>270</v>
      </c>
      <c r="D1145" s="1" t="s">
        <v>1190</v>
      </c>
      <c r="E1145" s="1" t="s">
        <v>711</v>
      </c>
      <c r="F1145" s="1" t="s">
        <v>907</v>
      </c>
      <c r="G1145" s="1" t="s">
        <v>925</v>
      </c>
      <c r="H1145" s="6">
        <v>45233</v>
      </c>
      <c r="I1145" s="7">
        <v>94486822</v>
      </c>
      <c r="J1145" s="7">
        <v>69246062</v>
      </c>
      <c r="K1145" s="7">
        <v>10713376</v>
      </c>
      <c r="L1145" s="7">
        <v>3623260</v>
      </c>
      <c r="M1145" s="7">
        <f>Table1[[#This Row],[Profit (EBIT)]] * (1 - 11%)</f>
        <v>3224701.4</v>
      </c>
      <c r="N1145" s="9">
        <f>Table1[[#This Row],[Net Sales Actual]]/Table1[[#This Row],[Net Sales Target]]*100%</f>
        <v>0.73286475864327405</v>
      </c>
      <c r="O1145" s="9" t="str">
        <f>IF(Table1[[#This Row],[% Achievement]]&gt;=100%, "Achieved",
 IF(Table1[[#This Row],[% Achievement]]&gt;=50%, "Almost Achieve",
 IF(Table1[[#This Row],[% Achievement]]&gt;=0, "Needs Improvement",
 "Bad")))</f>
        <v>Almost Achieve</v>
      </c>
      <c r="P1145" s="7">
        <f>Table1[[#This Row],[Net Sales Actual]] - Table1[[#This Row],[Net Sales Target]]</f>
        <v>-25240760</v>
      </c>
      <c r="Q1145" s="7" t="str">
        <f>IF(Table1[[#This Row],[Profit]] &gt; 0, "Profit", "Loss")</f>
        <v>Profit</v>
      </c>
      <c r="R1145" s="9">
        <f>Table1[[#This Row],[Salary Cost]]/Table1[[#This Row],[Net Sales Actual]]</f>
        <v>0.15471458867942556</v>
      </c>
      <c r="S1145" s="9" t="str">
        <f>IF(Table1[[#This Row],[Salary Ratio]] &lt; 0.15, "Efficient",
 IF(Table1[[#This Row],[Salary Ratio]] &lt;= 0.25, "Needs Attention",
 "Too High"))</f>
        <v>Needs Attention</v>
      </c>
      <c r="T1145" s="9">
        <f>Table1[[#This Row],[Profit (EBIT)]]/Table1[[#This Row],[Net Sales Actual]]</f>
        <v>5.2324419546053033E-2</v>
      </c>
      <c r="U1145" s="7" t="str">
        <f>IF(Table1[[#This Row],[Profit Ratio]] &gt; 0.15, "Healthy",
 IF(Table1[[#This Row],[Profit Ratio]] &gt;= 0.05, "Moderate",
 "Low"))</f>
        <v>Moderate</v>
      </c>
      <c r="V1145" s="7">
        <f ca="1">DATEDIF(Table1[[#This Row],[Store Open Date]], TODAY(), "d")</f>
        <v>699</v>
      </c>
      <c r="W1145" s="7">
        <f ca="1">INT(Table1[[#This Row],[Store Age (Days)]] / 30)</f>
        <v>23</v>
      </c>
      <c r="X1145" s="7" t="str">
        <f ca="1">IF(Table1[[#This Row],[Store Age (Months)]] &lt; 12, "&lt;12",
 IF(Table1[[#This Row],[Store Age (Months)]] &lt; 24, "12–24",
 "&gt;24"))</f>
        <v>12–24</v>
      </c>
    </row>
    <row r="1146" spans="1:24" x14ac:dyDescent="0.2">
      <c r="A1146" s="4">
        <v>3</v>
      </c>
      <c r="B1146" s="4" t="str">
        <f t="shared" si="17"/>
        <v>March</v>
      </c>
      <c r="C1146" s="1" t="s">
        <v>271</v>
      </c>
      <c r="D1146" s="1" t="s">
        <v>1191</v>
      </c>
      <c r="E1146" s="1" t="s">
        <v>712</v>
      </c>
      <c r="F1146" s="1" t="s">
        <v>907</v>
      </c>
      <c r="G1146" s="1" t="s">
        <v>925</v>
      </c>
      <c r="H1146" s="6">
        <v>45268</v>
      </c>
      <c r="I1146" s="7">
        <v>103277311</v>
      </c>
      <c r="J1146" s="7">
        <v>84160043</v>
      </c>
      <c r="K1146" s="7">
        <v>9335544</v>
      </c>
      <c r="L1146" s="7">
        <v>-432083</v>
      </c>
      <c r="M1146" s="7">
        <f>Table1[[#This Row],[Profit (EBIT)]] * (1 - 11%)</f>
        <v>-384553.87</v>
      </c>
      <c r="N1146" s="9">
        <f>Table1[[#This Row],[Net Sales Actual]]/Table1[[#This Row],[Net Sales Target]]*100%</f>
        <v>0.814893825033845</v>
      </c>
      <c r="O1146" s="9" t="str">
        <f>IF(Table1[[#This Row],[% Achievement]]&gt;=100%, "Achieved",
 IF(Table1[[#This Row],[% Achievement]]&gt;=50%, "Almost Achieve",
 IF(Table1[[#This Row],[% Achievement]]&gt;=0, "Needs Improvement",
 "Bad")))</f>
        <v>Almost Achieve</v>
      </c>
      <c r="P1146" s="7">
        <f>Table1[[#This Row],[Net Sales Actual]] - Table1[[#This Row],[Net Sales Target]]</f>
        <v>-19117268</v>
      </c>
      <c r="Q1146" s="7" t="str">
        <f>IF(Table1[[#This Row],[Profit]] &gt; 0, "Profit", "Loss")</f>
        <v>Loss</v>
      </c>
      <c r="R1146" s="9">
        <f>Table1[[#This Row],[Salary Cost]]/Table1[[#This Row],[Net Sales Actual]]</f>
        <v>0.11092608400877361</v>
      </c>
      <c r="S1146" s="9" t="str">
        <f>IF(Table1[[#This Row],[Salary Ratio]] &lt; 0.15, "Efficient",
 IF(Table1[[#This Row],[Salary Ratio]] &lt;= 0.25, "Needs Attention",
 "Too High"))</f>
        <v>Efficient</v>
      </c>
      <c r="T1146" s="9">
        <f>Table1[[#This Row],[Profit (EBIT)]]/Table1[[#This Row],[Net Sales Actual]]</f>
        <v>-5.1340634414837457E-3</v>
      </c>
      <c r="U1146" s="7" t="str">
        <f>IF(Table1[[#This Row],[Profit Ratio]] &gt; 0.15, "Healthy",
 IF(Table1[[#This Row],[Profit Ratio]] &gt;= 0.05, "Moderate",
 "Low"))</f>
        <v>Low</v>
      </c>
      <c r="V1146" s="7">
        <f ca="1">DATEDIF(Table1[[#This Row],[Store Open Date]], TODAY(), "d")</f>
        <v>664</v>
      </c>
      <c r="W1146" s="7">
        <f ca="1">INT(Table1[[#This Row],[Store Age (Days)]] / 30)</f>
        <v>22</v>
      </c>
      <c r="X1146" s="7" t="str">
        <f ca="1">IF(Table1[[#This Row],[Store Age (Months)]] &lt; 12, "&lt;12",
 IF(Table1[[#This Row],[Store Age (Months)]] &lt; 24, "12–24",
 "&gt;24"))</f>
        <v>12–24</v>
      </c>
    </row>
    <row r="1147" spans="1:24" x14ac:dyDescent="0.2">
      <c r="A1147" s="4">
        <v>3</v>
      </c>
      <c r="B1147" s="4" t="str">
        <f t="shared" si="17"/>
        <v>March</v>
      </c>
      <c r="C1147" s="1" t="s">
        <v>272</v>
      </c>
      <c r="D1147" s="1" t="s">
        <v>1192</v>
      </c>
      <c r="E1147" s="1" t="s">
        <v>713</v>
      </c>
      <c r="F1147" s="1" t="s">
        <v>907</v>
      </c>
      <c r="G1147" s="1" t="s">
        <v>925</v>
      </c>
      <c r="H1147" s="6">
        <v>45311</v>
      </c>
      <c r="I1147" s="7">
        <v>85592367</v>
      </c>
      <c r="J1147" s="7">
        <v>92744153</v>
      </c>
      <c r="K1147" s="7">
        <v>10523537</v>
      </c>
      <c r="L1147" s="7">
        <v>-1043495</v>
      </c>
      <c r="M1147" s="7">
        <f>Table1[[#This Row],[Profit (EBIT)]] * (1 - 11%)</f>
        <v>-928710.55</v>
      </c>
      <c r="N1147" s="9">
        <f>Table1[[#This Row],[Net Sales Actual]]/Table1[[#This Row],[Net Sales Target]]*100%</f>
        <v>1.0835563526359775</v>
      </c>
      <c r="O1147" s="9" t="str">
        <f>IF(Table1[[#This Row],[% Achievement]]&gt;=100%, "Achieved",
 IF(Table1[[#This Row],[% Achievement]]&gt;=50%, "Almost Achieve",
 IF(Table1[[#This Row],[% Achievement]]&gt;=0, "Needs Improvement",
 "Bad")))</f>
        <v>Achieved</v>
      </c>
      <c r="P1147" s="7">
        <f>Table1[[#This Row],[Net Sales Actual]] - Table1[[#This Row],[Net Sales Target]]</f>
        <v>7151786</v>
      </c>
      <c r="Q1147" s="7" t="str">
        <f>IF(Table1[[#This Row],[Profit]] &gt; 0, "Profit", "Loss")</f>
        <v>Loss</v>
      </c>
      <c r="R1147" s="9">
        <f>Table1[[#This Row],[Salary Cost]]/Table1[[#This Row],[Net Sales Actual]]</f>
        <v>0.11346846846506863</v>
      </c>
      <c r="S1147" s="9" t="str">
        <f>IF(Table1[[#This Row],[Salary Ratio]] &lt; 0.15, "Efficient",
 IF(Table1[[#This Row],[Salary Ratio]] &lt;= 0.25, "Needs Attention",
 "Too High"))</f>
        <v>Efficient</v>
      </c>
      <c r="T1147" s="9">
        <f>Table1[[#This Row],[Profit (EBIT)]]/Table1[[#This Row],[Net Sales Actual]]</f>
        <v>-1.1251329234738927E-2</v>
      </c>
      <c r="U1147" s="7" t="str">
        <f>IF(Table1[[#This Row],[Profit Ratio]] &gt; 0.15, "Healthy",
 IF(Table1[[#This Row],[Profit Ratio]] &gt;= 0.05, "Moderate",
 "Low"))</f>
        <v>Low</v>
      </c>
      <c r="V1147" s="7">
        <f ca="1">DATEDIF(Table1[[#This Row],[Store Open Date]], TODAY(), "d")</f>
        <v>621</v>
      </c>
      <c r="W1147" s="7">
        <f ca="1">INT(Table1[[#This Row],[Store Age (Days)]] / 30)</f>
        <v>20</v>
      </c>
      <c r="X1147" s="7" t="str">
        <f ca="1">IF(Table1[[#This Row],[Store Age (Months)]] &lt; 12, "&lt;12",
 IF(Table1[[#This Row],[Store Age (Months)]] &lt; 24, "12–24",
 "&gt;24"))</f>
        <v>12–24</v>
      </c>
    </row>
    <row r="1148" spans="1:24" x14ac:dyDescent="0.2">
      <c r="A1148" s="4">
        <v>3</v>
      </c>
      <c r="B1148" s="4" t="str">
        <f t="shared" si="17"/>
        <v>March</v>
      </c>
      <c r="C1148" s="1" t="s">
        <v>273</v>
      </c>
      <c r="D1148" s="1" t="s">
        <v>1193</v>
      </c>
      <c r="E1148" s="1" t="s">
        <v>714</v>
      </c>
      <c r="F1148" s="1" t="s">
        <v>907</v>
      </c>
      <c r="G1148" s="1" t="s">
        <v>925</v>
      </c>
      <c r="H1148" s="6">
        <v>45257</v>
      </c>
      <c r="I1148" s="7">
        <v>134916015</v>
      </c>
      <c r="J1148" s="7">
        <v>153329458</v>
      </c>
      <c r="K1148" s="7">
        <v>25030368</v>
      </c>
      <c r="L1148" s="7">
        <v>-13853951</v>
      </c>
      <c r="M1148" s="7">
        <f>Table1[[#This Row],[Profit (EBIT)]] * (1 - 11%)</f>
        <v>-12330016.390000001</v>
      </c>
      <c r="N1148" s="9">
        <f>Table1[[#This Row],[Net Sales Actual]]/Table1[[#This Row],[Net Sales Target]]*100%</f>
        <v>1.1364807802839418</v>
      </c>
      <c r="O1148" s="9" t="str">
        <f>IF(Table1[[#This Row],[% Achievement]]&gt;=100%, "Achieved",
 IF(Table1[[#This Row],[% Achievement]]&gt;=50%, "Almost Achieve",
 IF(Table1[[#This Row],[% Achievement]]&gt;=0, "Needs Improvement",
 "Bad")))</f>
        <v>Achieved</v>
      </c>
      <c r="P1148" s="7">
        <f>Table1[[#This Row],[Net Sales Actual]] - Table1[[#This Row],[Net Sales Target]]</f>
        <v>18413443</v>
      </c>
      <c r="Q1148" s="7" t="str">
        <f>IF(Table1[[#This Row],[Profit]] &gt; 0, "Profit", "Loss")</f>
        <v>Loss</v>
      </c>
      <c r="R1148" s="9">
        <f>Table1[[#This Row],[Salary Cost]]/Table1[[#This Row],[Net Sales Actual]]</f>
        <v>0.16324565629130444</v>
      </c>
      <c r="S1148" s="9" t="str">
        <f>IF(Table1[[#This Row],[Salary Ratio]] &lt; 0.15, "Efficient",
 IF(Table1[[#This Row],[Salary Ratio]] &lt;= 0.25, "Needs Attention",
 "Too High"))</f>
        <v>Needs Attention</v>
      </c>
      <c r="T1148" s="9">
        <f>Table1[[#This Row],[Profit (EBIT)]]/Table1[[#This Row],[Net Sales Actual]]</f>
        <v>-9.035413795045176E-2</v>
      </c>
      <c r="U1148" s="7" t="str">
        <f>IF(Table1[[#This Row],[Profit Ratio]] &gt; 0.15, "Healthy",
 IF(Table1[[#This Row],[Profit Ratio]] &gt;= 0.05, "Moderate",
 "Low"))</f>
        <v>Low</v>
      </c>
      <c r="V1148" s="7">
        <f ca="1">DATEDIF(Table1[[#This Row],[Store Open Date]], TODAY(), "d")</f>
        <v>675</v>
      </c>
      <c r="W1148" s="7">
        <f ca="1">INT(Table1[[#This Row],[Store Age (Days)]] / 30)</f>
        <v>22</v>
      </c>
      <c r="X1148" s="7" t="str">
        <f ca="1">IF(Table1[[#This Row],[Store Age (Months)]] &lt; 12, "&lt;12",
 IF(Table1[[#This Row],[Store Age (Months)]] &lt; 24, "12–24",
 "&gt;24"))</f>
        <v>12–24</v>
      </c>
    </row>
    <row r="1149" spans="1:24" x14ac:dyDescent="0.2">
      <c r="A1149" s="4">
        <v>3</v>
      </c>
      <c r="B1149" s="4" t="str">
        <f t="shared" si="17"/>
        <v>March</v>
      </c>
      <c r="C1149" s="1" t="s">
        <v>274</v>
      </c>
      <c r="D1149" s="1" t="s">
        <v>1194</v>
      </c>
      <c r="E1149" s="1" t="s">
        <v>715</v>
      </c>
      <c r="F1149" s="1" t="s">
        <v>907</v>
      </c>
      <c r="G1149" s="1" t="s">
        <v>925</v>
      </c>
      <c r="H1149" s="6">
        <v>45249</v>
      </c>
      <c r="I1149" s="7">
        <v>119939520</v>
      </c>
      <c r="J1149" s="7">
        <v>100848920</v>
      </c>
      <c r="K1149" s="7">
        <v>11845244</v>
      </c>
      <c r="L1149" s="7">
        <v>4943313</v>
      </c>
      <c r="M1149" s="7">
        <f>Table1[[#This Row],[Profit (EBIT)]] * (1 - 11%)</f>
        <v>4399548.57</v>
      </c>
      <c r="N1149" s="9">
        <f>Table1[[#This Row],[Net Sales Actual]]/Table1[[#This Row],[Net Sales Target]]*100%</f>
        <v>0.84083144571530721</v>
      </c>
      <c r="O1149" s="9" t="str">
        <f>IF(Table1[[#This Row],[% Achievement]]&gt;=100%, "Achieved",
 IF(Table1[[#This Row],[% Achievement]]&gt;=50%, "Almost Achieve",
 IF(Table1[[#This Row],[% Achievement]]&gt;=0, "Needs Improvement",
 "Bad")))</f>
        <v>Almost Achieve</v>
      </c>
      <c r="P1149" s="7">
        <f>Table1[[#This Row],[Net Sales Actual]] - Table1[[#This Row],[Net Sales Target]]</f>
        <v>-19090600</v>
      </c>
      <c r="Q1149" s="7" t="str">
        <f>IF(Table1[[#This Row],[Profit]] &gt; 0, "Profit", "Loss")</f>
        <v>Profit</v>
      </c>
      <c r="R1149" s="9">
        <f>Table1[[#This Row],[Salary Cost]]/Table1[[#This Row],[Net Sales Actual]]</f>
        <v>0.11745533814343277</v>
      </c>
      <c r="S1149" s="9" t="str">
        <f>IF(Table1[[#This Row],[Salary Ratio]] &lt; 0.15, "Efficient",
 IF(Table1[[#This Row],[Salary Ratio]] &lt;= 0.25, "Needs Attention",
 "Too High"))</f>
        <v>Efficient</v>
      </c>
      <c r="T1149" s="9">
        <f>Table1[[#This Row],[Profit (EBIT)]]/Table1[[#This Row],[Net Sales Actual]]</f>
        <v>4.9017014758313722E-2</v>
      </c>
      <c r="U1149" s="7" t="str">
        <f>IF(Table1[[#This Row],[Profit Ratio]] &gt; 0.15, "Healthy",
 IF(Table1[[#This Row],[Profit Ratio]] &gt;= 0.05, "Moderate",
 "Low"))</f>
        <v>Low</v>
      </c>
      <c r="V1149" s="7">
        <f ca="1">DATEDIF(Table1[[#This Row],[Store Open Date]], TODAY(), "d")</f>
        <v>683</v>
      </c>
      <c r="W1149" s="7">
        <f ca="1">INT(Table1[[#This Row],[Store Age (Days)]] / 30)</f>
        <v>22</v>
      </c>
      <c r="X1149" s="7" t="str">
        <f ca="1">IF(Table1[[#This Row],[Store Age (Months)]] &lt; 12, "&lt;12",
 IF(Table1[[#This Row],[Store Age (Months)]] &lt; 24, "12–24",
 "&gt;24"))</f>
        <v>12–24</v>
      </c>
    </row>
    <row r="1150" spans="1:24" x14ac:dyDescent="0.2">
      <c r="A1150" s="4">
        <v>3</v>
      </c>
      <c r="B1150" s="4" t="str">
        <f t="shared" si="17"/>
        <v>March</v>
      </c>
      <c r="C1150" s="1" t="s">
        <v>275</v>
      </c>
      <c r="D1150" s="1" t="s">
        <v>1195</v>
      </c>
      <c r="E1150" s="1" t="s">
        <v>716</v>
      </c>
      <c r="F1150" s="1" t="s">
        <v>907</v>
      </c>
      <c r="G1150" s="1" t="s">
        <v>925</v>
      </c>
      <c r="H1150" s="6">
        <v>45235</v>
      </c>
      <c r="I1150" s="7">
        <v>118086526</v>
      </c>
      <c r="J1150" s="7">
        <v>146575608</v>
      </c>
      <c r="K1150" s="7">
        <v>20298970</v>
      </c>
      <c r="L1150" s="7">
        <v>9892064</v>
      </c>
      <c r="M1150" s="7">
        <f>Table1[[#This Row],[Profit (EBIT)]] * (1 - 11%)</f>
        <v>8803936.9600000009</v>
      </c>
      <c r="N1150" s="9">
        <f>Table1[[#This Row],[Net Sales Actual]]/Table1[[#This Row],[Net Sales Target]]*100%</f>
        <v>1.2412559922374209</v>
      </c>
      <c r="O1150" s="9" t="str">
        <f>IF(Table1[[#This Row],[% Achievement]]&gt;=100%, "Achieved",
 IF(Table1[[#This Row],[% Achievement]]&gt;=50%, "Almost Achieve",
 IF(Table1[[#This Row],[% Achievement]]&gt;=0, "Needs Improvement",
 "Bad")))</f>
        <v>Achieved</v>
      </c>
      <c r="P1150" s="7">
        <f>Table1[[#This Row],[Net Sales Actual]] - Table1[[#This Row],[Net Sales Target]]</f>
        <v>28489082</v>
      </c>
      <c r="Q1150" s="7" t="str">
        <f>IF(Table1[[#This Row],[Profit]] &gt; 0, "Profit", "Loss")</f>
        <v>Profit</v>
      </c>
      <c r="R1150" s="9">
        <f>Table1[[#This Row],[Salary Cost]]/Table1[[#This Row],[Net Sales Actual]]</f>
        <v>0.13848804911660337</v>
      </c>
      <c r="S1150" s="9" t="str">
        <f>IF(Table1[[#This Row],[Salary Ratio]] &lt; 0.15, "Efficient",
 IF(Table1[[#This Row],[Salary Ratio]] &lt;= 0.25, "Needs Attention",
 "Too High"))</f>
        <v>Efficient</v>
      </c>
      <c r="T1150" s="9">
        <f>Table1[[#This Row],[Profit (EBIT)]]/Table1[[#This Row],[Net Sales Actual]]</f>
        <v>6.7487791010902715E-2</v>
      </c>
      <c r="U1150" s="7" t="str">
        <f>IF(Table1[[#This Row],[Profit Ratio]] &gt; 0.15, "Healthy",
 IF(Table1[[#This Row],[Profit Ratio]] &gt;= 0.05, "Moderate",
 "Low"))</f>
        <v>Moderate</v>
      </c>
      <c r="V1150" s="7">
        <f ca="1">DATEDIF(Table1[[#This Row],[Store Open Date]], TODAY(), "d")</f>
        <v>697</v>
      </c>
      <c r="W1150" s="7">
        <f ca="1">INT(Table1[[#This Row],[Store Age (Days)]] / 30)</f>
        <v>23</v>
      </c>
      <c r="X1150" s="7" t="str">
        <f ca="1">IF(Table1[[#This Row],[Store Age (Months)]] &lt; 12, "&lt;12",
 IF(Table1[[#This Row],[Store Age (Months)]] &lt; 24, "12–24",
 "&gt;24"))</f>
        <v>12–24</v>
      </c>
    </row>
    <row r="1151" spans="1:24" x14ac:dyDescent="0.2">
      <c r="A1151" s="4">
        <v>3</v>
      </c>
      <c r="B1151" s="4" t="str">
        <f t="shared" si="17"/>
        <v>March</v>
      </c>
      <c r="C1151" s="1" t="s">
        <v>276</v>
      </c>
      <c r="D1151" s="1" t="s">
        <v>1196</v>
      </c>
      <c r="E1151" s="1" t="s">
        <v>717</v>
      </c>
      <c r="F1151" s="1" t="s">
        <v>907</v>
      </c>
      <c r="G1151" s="1" t="s">
        <v>925</v>
      </c>
      <c r="H1151" s="6">
        <v>45255</v>
      </c>
      <c r="I1151" s="7">
        <v>99988125</v>
      </c>
      <c r="J1151" s="7">
        <v>96211479</v>
      </c>
      <c r="K1151" s="7">
        <v>17014980</v>
      </c>
      <c r="L1151" s="7">
        <v>-2535931</v>
      </c>
      <c r="M1151" s="7">
        <f>Table1[[#This Row],[Profit (EBIT)]] * (1 - 11%)</f>
        <v>-2256978.59</v>
      </c>
      <c r="N1151" s="9">
        <f>Table1[[#This Row],[Net Sales Actual]]/Table1[[#This Row],[Net Sales Target]]*100%</f>
        <v>0.96222905470024567</v>
      </c>
      <c r="O1151" s="9" t="str">
        <f>IF(Table1[[#This Row],[% Achievement]]&gt;=100%, "Achieved",
 IF(Table1[[#This Row],[% Achievement]]&gt;=50%, "Almost Achieve",
 IF(Table1[[#This Row],[% Achievement]]&gt;=0, "Needs Improvement",
 "Bad")))</f>
        <v>Almost Achieve</v>
      </c>
      <c r="P1151" s="7">
        <f>Table1[[#This Row],[Net Sales Actual]] - Table1[[#This Row],[Net Sales Target]]</f>
        <v>-3776646</v>
      </c>
      <c r="Q1151" s="7" t="str">
        <f>IF(Table1[[#This Row],[Profit]] &gt; 0, "Profit", "Loss")</f>
        <v>Loss</v>
      </c>
      <c r="R1151" s="9">
        <f>Table1[[#This Row],[Salary Cost]]/Table1[[#This Row],[Net Sales Actual]]</f>
        <v>0.17684979148901764</v>
      </c>
      <c r="S1151" s="9" t="str">
        <f>IF(Table1[[#This Row],[Salary Ratio]] &lt; 0.15, "Efficient",
 IF(Table1[[#This Row],[Salary Ratio]] &lt;= 0.25, "Needs Attention",
 "Too High"))</f>
        <v>Needs Attention</v>
      </c>
      <c r="T1151" s="9">
        <f>Table1[[#This Row],[Profit (EBIT)]]/Table1[[#This Row],[Net Sales Actual]]</f>
        <v>-2.6357883969333848E-2</v>
      </c>
      <c r="U1151" s="7" t="str">
        <f>IF(Table1[[#This Row],[Profit Ratio]] &gt; 0.15, "Healthy",
 IF(Table1[[#This Row],[Profit Ratio]] &gt;= 0.05, "Moderate",
 "Low"))</f>
        <v>Low</v>
      </c>
      <c r="V1151" s="7">
        <f ca="1">DATEDIF(Table1[[#This Row],[Store Open Date]], TODAY(), "d")</f>
        <v>677</v>
      </c>
      <c r="W1151" s="7">
        <f ca="1">INT(Table1[[#This Row],[Store Age (Days)]] / 30)</f>
        <v>22</v>
      </c>
      <c r="X1151" s="7" t="str">
        <f ca="1">IF(Table1[[#This Row],[Store Age (Months)]] &lt; 12, "&lt;12",
 IF(Table1[[#This Row],[Store Age (Months)]] &lt; 24, "12–24",
 "&gt;24"))</f>
        <v>12–24</v>
      </c>
    </row>
    <row r="1152" spans="1:24" x14ac:dyDescent="0.2">
      <c r="A1152" s="4">
        <v>3</v>
      </c>
      <c r="B1152" s="4" t="str">
        <f t="shared" si="17"/>
        <v>March</v>
      </c>
      <c r="C1152" s="1" t="s">
        <v>277</v>
      </c>
      <c r="D1152" s="1" t="s">
        <v>1197</v>
      </c>
      <c r="E1152" s="1" t="s">
        <v>718</v>
      </c>
      <c r="F1152" s="1" t="s">
        <v>907</v>
      </c>
      <c r="G1152" s="1" t="s">
        <v>925</v>
      </c>
      <c r="H1152" s="6">
        <v>45258</v>
      </c>
      <c r="I1152" s="7">
        <v>130388382</v>
      </c>
      <c r="J1152" s="7">
        <v>149936626</v>
      </c>
      <c r="K1152" s="7">
        <v>16172333</v>
      </c>
      <c r="L1152" s="7">
        <v>-9221510</v>
      </c>
      <c r="M1152" s="7">
        <f>Table1[[#This Row],[Profit (EBIT)]] * (1 - 11%)</f>
        <v>-8207143.9000000004</v>
      </c>
      <c r="N1152" s="9">
        <f>Table1[[#This Row],[Net Sales Actual]]/Table1[[#This Row],[Net Sales Target]]*100%</f>
        <v>1.1499232040474281</v>
      </c>
      <c r="O1152" s="9" t="str">
        <f>IF(Table1[[#This Row],[% Achievement]]&gt;=100%, "Achieved",
 IF(Table1[[#This Row],[% Achievement]]&gt;=50%, "Almost Achieve",
 IF(Table1[[#This Row],[% Achievement]]&gt;=0, "Needs Improvement",
 "Bad")))</f>
        <v>Achieved</v>
      </c>
      <c r="P1152" s="7">
        <f>Table1[[#This Row],[Net Sales Actual]] - Table1[[#This Row],[Net Sales Target]]</f>
        <v>19548244</v>
      </c>
      <c r="Q1152" s="7" t="str">
        <f>IF(Table1[[#This Row],[Profit]] &gt; 0, "Profit", "Loss")</f>
        <v>Loss</v>
      </c>
      <c r="R1152" s="9">
        <f>Table1[[#This Row],[Salary Cost]]/Table1[[#This Row],[Net Sales Actual]]</f>
        <v>0.10786112393912345</v>
      </c>
      <c r="S1152" s="9" t="str">
        <f>IF(Table1[[#This Row],[Salary Ratio]] &lt; 0.15, "Efficient",
 IF(Table1[[#This Row],[Salary Ratio]] &lt;= 0.25, "Needs Attention",
 "Too High"))</f>
        <v>Efficient</v>
      </c>
      <c r="T1152" s="9">
        <f>Table1[[#This Row],[Profit (EBIT)]]/Table1[[#This Row],[Net Sales Actual]]</f>
        <v>-6.1502717821594839E-2</v>
      </c>
      <c r="U1152" s="7" t="str">
        <f>IF(Table1[[#This Row],[Profit Ratio]] &gt; 0.15, "Healthy",
 IF(Table1[[#This Row],[Profit Ratio]] &gt;= 0.05, "Moderate",
 "Low"))</f>
        <v>Low</v>
      </c>
      <c r="V1152" s="7">
        <f ca="1">DATEDIF(Table1[[#This Row],[Store Open Date]], TODAY(), "d")</f>
        <v>674</v>
      </c>
      <c r="W1152" s="7">
        <f ca="1">INT(Table1[[#This Row],[Store Age (Days)]] / 30)</f>
        <v>22</v>
      </c>
      <c r="X1152" s="7" t="str">
        <f ca="1">IF(Table1[[#This Row],[Store Age (Months)]] &lt; 12, "&lt;12",
 IF(Table1[[#This Row],[Store Age (Months)]] &lt; 24, "12–24",
 "&gt;24"))</f>
        <v>12–24</v>
      </c>
    </row>
    <row r="1153" spans="1:24" x14ac:dyDescent="0.2">
      <c r="A1153" s="4">
        <v>3</v>
      </c>
      <c r="B1153" s="4" t="str">
        <f t="shared" si="17"/>
        <v>March</v>
      </c>
      <c r="C1153" s="1" t="s">
        <v>278</v>
      </c>
      <c r="D1153" s="1" t="s">
        <v>1198</v>
      </c>
      <c r="E1153" s="1" t="s">
        <v>719</v>
      </c>
      <c r="F1153" s="1" t="s">
        <v>907</v>
      </c>
      <c r="G1153" s="1" t="s">
        <v>925</v>
      </c>
      <c r="H1153" s="6">
        <v>45254</v>
      </c>
      <c r="I1153" s="7">
        <v>137174858</v>
      </c>
      <c r="J1153" s="7">
        <v>107603187</v>
      </c>
      <c r="K1153" s="7">
        <v>19359832</v>
      </c>
      <c r="L1153" s="7">
        <v>-3370618</v>
      </c>
      <c r="M1153" s="7">
        <f>Table1[[#This Row],[Profit (EBIT)]] * (1 - 11%)</f>
        <v>-2999850.02</v>
      </c>
      <c r="N1153" s="9">
        <f>Table1[[#This Row],[Net Sales Actual]]/Table1[[#This Row],[Net Sales Target]]*100%</f>
        <v>0.78442353481422955</v>
      </c>
      <c r="O1153" s="9" t="str">
        <f>IF(Table1[[#This Row],[% Achievement]]&gt;=100%, "Achieved",
 IF(Table1[[#This Row],[% Achievement]]&gt;=50%, "Almost Achieve",
 IF(Table1[[#This Row],[% Achievement]]&gt;=0, "Needs Improvement",
 "Bad")))</f>
        <v>Almost Achieve</v>
      </c>
      <c r="P1153" s="7">
        <f>Table1[[#This Row],[Net Sales Actual]] - Table1[[#This Row],[Net Sales Target]]</f>
        <v>-29571671</v>
      </c>
      <c r="Q1153" s="7" t="str">
        <f>IF(Table1[[#This Row],[Profit]] &gt; 0, "Profit", "Loss")</f>
        <v>Loss</v>
      </c>
      <c r="R1153" s="9">
        <f>Table1[[#This Row],[Salary Cost]]/Table1[[#This Row],[Net Sales Actual]]</f>
        <v>0.17991876021292938</v>
      </c>
      <c r="S1153" s="9" t="str">
        <f>IF(Table1[[#This Row],[Salary Ratio]] &lt; 0.15, "Efficient",
 IF(Table1[[#This Row],[Salary Ratio]] &lt;= 0.25, "Needs Attention",
 "Too High"))</f>
        <v>Needs Attention</v>
      </c>
      <c r="T1153" s="9">
        <f>Table1[[#This Row],[Profit (EBIT)]]/Table1[[#This Row],[Net Sales Actual]]</f>
        <v>-3.1324518297027766E-2</v>
      </c>
      <c r="U1153" s="7" t="str">
        <f>IF(Table1[[#This Row],[Profit Ratio]] &gt; 0.15, "Healthy",
 IF(Table1[[#This Row],[Profit Ratio]] &gt;= 0.05, "Moderate",
 "Low"))</f>
        <v>Low</v>
      </c>
      <c r="V1153" s="7">
        <f ca="1">DATEDIF(Table1[[#This Row],[Store Open Date]], TODAY(), "d")</f>
        <v>678</v>
      </c>
      <c r="W1153" s="7">
        <f ca="1">INT(Table1[[#This Row],[Store Age (Days)]] / 30)</f>
        <v>22</v>
      </c>
      <c r="X1153" s="7" t="str">
        <f ca="1">IF(Table1[[#This Row],[Store Age (Months)]] &lt; 12, "&lt;12",
 IF(Table1[[#This Row],[Store Age (Months)]] &lt; 24, "12–24",
 "&gt;24"))</f>
        <v>12–24</v>
      </c>
    </row>
    <row r="1154" spans="1:24" x14ac:dyDescent="0.2">
      <c r="A1154" s="4">
        <v>3</v>
      </c>
      <c r="B1154" s="4" t="str">
        <f t="shared" si="17"/>
        <v>March</v>
      </c>
      <c r="C1154" s="1" t="s">
        <v>279</v>
      </c>
      <c r="D1154" s="1" t="s">
        <v>1199</v>
      </c>
      <c r="E1154" s="1" t="s">
        <v>720</v>
      </c>
      <c r="F1154" s="1" t="s">
        <v>907</v>
      </c>
      <c r="G1154" s="1" t="s">
        <v>925</v>
      </c>
      <c r="H1154" s="6">
        <v>45269</v>
      </c>
      <c r="I1154" s="7">
        <v>85984128</v>
      </c>
      <c r="J1154" s="7">
        <v>95510264</v>
      </c>
      <c r="K1154" s="7">
        <v>9768029</v>
      </c>
      <c r="L1154" s="7">
        <v>10076625</v>
      </c>
      <c r="M1154" s="7">
        <f>Table1[[#This Row],[Profit (EBIT)]] * (1 - 11%)</f>
        <v>8968196.25</v>
      </c>
      <c r="N1154" s="9">
        <f>Table1[[#This Row],[Net Sales Actual]]/Table1[[#This Row],[Net Sales Target]]*100%</f>
        <v>1.1107894703543426</v>
      </c>
      <c r="O1154" s="9" t="str">
        <f>IF(Table1[[#This Row],[% Achievement]]&gt;=100%, "Achieved",
 IF(Table1[[#This Row],[% Achievement]]&gt;=50%, "Almost Achieve",
 IF(Table1[[#This Row],[% Achievement]]&gt;=0, "Needs Improvement",
 "Bad")))</f>
        <v>Achieved</v>
      </c>
      <c r="P1154" s="7">
        <f>Table1[[#This Row],[Net Sales Actual]] - Table1[[#This Row],[Net Sales Target]]</f>
        <v>9526136</v>
      </c>
      <c r="Q1154" s="7" t="str">
        <f>IF(Table1[[#This Row],[Profit]] &gt; 0, "Profit", "Loss")</f>
        <v>Profit</v>
      </c>
      <c r="R1154" s="9">
        <f>Table1[[#This Row],[Salary Cost]]/Table1[[#This Row],[Net Sales Actual]]</f>
        <v>0.10227203434386906</v>
      </c>
      <c r="S1154" s="9" t="str">
        <f>IF(Table1[[#This Row],[Salary Ratio]] &lt; 0.15, "Efficient",
 IF(Table1[[#This Row],[Salary Ratio]] &lt;= 0.25, "Needs Attention",
 "Too High"))</f>
        <v>Efficient</v>
      </c>
      <c r="T1154" s="9">
        <f>Table1[[#This Row],[Profit (EBIT)]]/Table1[[#This Row],[Net Sales Actual]]</f>
        <v>0.10550305881261096</v>
      </c>
      <c r="U1154" s="7" t="str">
        <f>IF(Table1[[#This Row],[Profit Ratio]] &gt; 0.15, "Healthy",
 IF(Table1[[#This Row],[Profit Ratio]] &gt;= 0.05, "Moderate",
 "Low"))</f>
        <v>Moderate</v>
      </c>
      <c r="V1154" s="7">
        <f ca="1">DATEDIF(Table1[[#This Row],[Store Open Date]], TODAY(), "d")</f>
        <v>663</v>
      </c>
      <c r="W1154" s="7">
        <f ca="1">INT(Table1[[#This Row],[Store Age (Days)]] / 30)</f>
        <v>22</v>
      </c>
      <c r="X1154" s="7" t="str">
        <f ca="1">IF(Table1[[#This Row],[Store Age (Months)]] &lt; 12, "&lt;12",
 IF(Table1[[#This Row],[Store Age (Months)]] &lt; 24, "12–24",
 "&gt;24"))</f>
        <v>12–24</v>
      </c>
    </row>
    <row r="1155" spans="1:24" x14ac:dyDescent="0.2">
      <c r="A1155" s="4">
        <v>3</v>
      </c>
      <c r="B1155" s="4" t="str">
        <f t="shared" ref="B1155:B1218" si="18">TEXT(DATE(2024, A1155, 1), "mmmm")</f>
        <v>March</v>
      </c>
      <c r="C1155" s="1" t="s">
        <v>280</v>
      </c>
      <c r="D1155" s="1" t="s">
        <v>1200</v>
      </c>
      <c r="E1155" s="1" t="s">
        <v>721</v>
      </c>
      <c r="F1155" s="1" t="s">
        <v>907</v>
      </c>
      <c r="G1155" s="1" t="s">
        <v>925</v>
      </c>
      <c r="H1155" s="6">
        <v>45259</v>
      </c>
      <c r="I1155" s="7">
        <v>113084511</v>
      </c>
      <c r="J1155" s="7">
        <v>122856009</v>
      </c>
      <c r="K1155" s="7">
        <v>17739440</v>
      </c>
      <c r="L1155" s="7">
        <v>12257066</v>
      </c>
      <c r="M1155" s="7">
        <f>Table1[[#This Row],[Profit (EBIT)]] * (1 - 11%)</f>
        <v>10908788.74</v>
      </c>
      <c r="N1155" s="9">
        <f>Table1[[#This Row],[Net Sales Actual]]/Table1[[#This Row],[Net Sales Target]]*100%</f>
        <v>1.08640880977944</v>
      </c>
      <c r="O1155" s="9" t="str">
        <f>IF(Table1[[#This Row],[% Achievement]]&gt;=100%, "Achieved",
 IF(Table1[[#This Row],[% Achievement]]&gt;=50%, "Almost Achieve",
 IF(Table1[[#This Row],[% Achievement]]&gt;=0, "Needs Improvement",
 "Bad")))</f>
        <v>Achieved</v>
      </c>
      <c r="P1155" s="7">
        <f>Table1[[#This Row],[Net Sales Actual]] - Table1[[#This Row],[Net Sales Target]]</f>
        <v>9771498</v>
      </c>
      <c r="Q1155" s="7" t="str">
        <f>IF(Table1[[#This Row],[Profit]] &gt; 0, "Profit", "Loss")</f>
        <v>Profit</v>
      </c>
      <c r="R1155" s="9">
        <f>Table1[[#This Row],[Salary Cost]]/Table1[[#This Row],[Net Sales Actual]]</f>
        <v>0.14439212330265425</v>
      </c>
      <c r="S1155" s="9" t="str">
        <f>IF(Table1[[#This Row],[Salary Ratio]] &lt; 0.15, "Efficient",
 IF(Table1[[#This Row],[Salary Ratio]] &lt;= 0.25, "Needs Attention",
 "Too High"))</f>
        <v>Efficient</v>
      </c>
      <c r="T1155" s="9">
        <f>Table1[[#This Row],[Profit (EBIT)]]/Table1[[#This Row],[Net Sales Actual]]</f>
        <v>9.9767737042475477E-2</v>
      </c>
      <c r="U1155" s="7" t="str">
        <f>IF(Table1[[#This Row],[Profit Ratio]] &gt; 0.15, "Healthy",
 IF(Table1[[#This Row],[Profit Ratio]] &gt;= 0.05, "Moderate",
 "Low"))</f>
        <v>Moderate</v>
      </c>
      <c r="V1155" s="7">
        <f ca="1">DATEDIF(Table1[[#This Row],[Store Open Date]], TODAY(), "d")</f>
        <v>673</v>
      </c>
      <c r="W1155" s="7">
        <f ca="1">INT(Table1[[#This Row],[Store Age (Days)]] / 30)</f>
        <v>22</v>
      </c>
      <c r="X1155" s="7" t="str">
        <f ca="1">IF(Table1[[#This Row],[Store Age (Months)]] &lt; 12, "&lt;12",
 IF(Table1[[#This Row],[Store Age (Months)]] &lt; 24, "12–24",
 "&gt;24"))</f>
        <v>12–24</v>
      </c>
    </row>
    <row r="1156" spans="1:24" x14ac:dyDescent="0.2">
      <c r="A1156" s="4">
        <v>3</v>
      </c>
      <c r="B1156" s="4" t="str">
        <f t="shared" si="18"/>
        <v>March</v>
      </c>
      <c r="C1156" s="1" t="s">
        <v>281</v>
      </c>
      <c r="D1156" s="1" t="s">
        <v>1201</v>
      </c>
      <c r="E1156" s="1" t="s">
        <v>722</v>
      </c>
      <c r="F1156" s="1" t="s">
        <v>907</v>
      </c>
      <c r="G1156" s="1" t="s">
        <v>925</v>
      </c>
      <c r="H1156" s="6">
        <v>45331</v>
      </c>
      <c r="I1156" s="7">
        <v>91487085</v>
      </c>
      <c r="J1156" s="7">
        <v>78891562</v>
      </c>
      <c r="K1156" s="7">
        <v>12408227</v>
      </c>
      <c r="L1156" s="7">
        <v>7778803</v>
      </c>
      <c r="M1156" s="7">
        <f>Table1[[#This Row],[Profit (EBIT)]] * (1 - 11%)</f>
        <v>6923134.6699999999</v>
      </c>
      <c r="N1156" s="9">
        <f>Table1[[#This Row],[Net Sales Actual]]/Table1[[#This Row],[Net Sales Target]]*100%</f>
        <v>0.86232457838174648</v>
      </c>
      <c r="O1156" s="9" t="str">
        <f>IF(Table1[[#This Row],[% Achievement]]&gt;=100%, "Achieved",
 IF(Table1[[#This Row],[% Achievement]]&gt;=50%, "Almost Achieve",
 IF(Table1[[#This Row],[% Achievement]]&gt;=0, "Needs Improvement",
 "Bad")))</f>
        <v>Almost Achieve</v>
      </c>
      <c r="P1156" s="7">
        <f>Table1[[#This Row],[Net Sales Actual]] - Table1[[#This Row],[Net Sales Target]]</f>
        <v>-12595523</v>
      </c>
      <c r="Q1156" s="7" t="str">
        <f>IF(Table1[[#This Row],[Profit]] &gt; 0, "Profit", "Loss")</f>
        <v>Profit</v>
      </c>
      <c r="R1156" s="9">
        <f>Table1[[#This Row],[Salary Cost]]/Table1[[#This Row],[Net Sales Actual]]</f>
        <v>0.15728205508213922</v>
      </c>
      <c r="S1156" s="9" t="str">
        <f>IF(Table1[[#This Row],[Salary Ratio]] &lt; 0.15, "Efficient",
 IF(Table1[[#This Row],[Salary Ratio]] &lt;= 0.25, "Needs Attention",
 "Too High"))</f>
        <v>Needs Attention</v>
      </c>
      <c r="T1156" s="9">
        <f>Table1[[#This Row],[Profit (EBIT)]]/Table1[[#This Row],[Net Sales Actual]]</f>
        <v>9.8601204017230645E-2</v>
      </c>
      <c r="U1156" s="7" t="str">
        <f>IF(Table1[[#This Row],[Profit Ratio]] &gt; 0.15, "Healthy",
 IF(Table1[[#This Row],[Profit Ratio]] &gt;= 0.05, "Moderate",
 "Low"))</f>
        <v>Moderate</v>
      </c>
      <c r="V1156" s="7">
        <f ca="1">DATEDIF(Table1[[#This Row],[Store Open Date]], TODAY(), "d")</f>
        <v>601</v>
      </c>
      <c r="W1156" s="7">
        <f ca="1">INT(Table1[[#This Row],[Store Age (Days)]] / 30)</f>
        <v>20</v>
      </c>
      <c r="X1156" s="7" t="str">
        <f ca="1">IF(Table1[[#This Row],[Store Age (Months)]] &lt; 12, "&lt;12",
 IF(Table1[[#This Row],[Store Age (Months)]] &lt; 24, "12–24",
 "&gt;24"))</f>
        <v>12–24</v>
      </c>
    </row>
    <row r="1157" spans="1:24" x14ac:dyDescent="0.2">
      <c r="A1157" s="4">
        <v>3</v>
      </c>
      <c r="B1157" s="4" t="str">
        <f t="shared" si="18"/>
        <v>March</v>
      </c>
      <c r="C1157" s="1" t="s">
        <v>282</v>
      </c>
      <c r="D1157" s="1" t="s">
        <v>1202</v>
      </c>
      <c r="E1157" s="1" t="s">
        <v>723</v>
      </c>
      <c r="F1157" s="1" t="s">
        <v>907</v>
      </c>
      <c r="G1157" s="1" t="s">
        <v>925</v>
      </c>
      <c r="H1157" s="6">
        <v>45089</v>
      </c>
      <c r="I1157" s="7">
        <v>86937851</v>
      </c>
      <c r="J1157" s="7">
        <v>90019925</v>
      </c>
      <c r="K1157" s="7">
        <v>8930671</v>
      </c>
      <c r="L1157" s="7">
        <v>1022774</v>
      </c>
      <c r="M1157" s="7">
        <f>Table1[[#This Row],[Profit (EBIT)]] * (1 - 11%)</f>
        <v>910268.86</v>
      </c>
      <c r="N1157" s="9">
        <f>Table1[[#This Row],[Net Sales Actual]]/Table1[[#This Row],[Net Sales Target]]*100%</f>
        <v>1.035451462907681</v>
      </c>
      <c r="O1157" s="9" t="str">
        <f>IF(Table1[[#This Row],[% Achievement]]&gt;=100%, "Achieved",
 IF(Table1[[#This Row],[% Achievement]]&gt;=50%, "Almost Achieve",
 IF(Table1[[#This Row],[% Achievement]]&gt;=0, "Needs Improvement",
 "Bad")))</f>
        <v>Achieved</v>
      </c>
      <c r="P1157" s="7">
        <f>Table1[[#This Row],[Net Sales Actual]] - Table1[[#This Row],[Net Sales Target]]</f>
        <v>3082074</v>
      </c>
      <c r="Q1157" s="7" t="str">
        <f>IF(Table1[[#This Row],[Profit]] &gt; 0, "Profit", "Loss")</f>
        <v>Profit</v>
      </c>
      <c r="R1157" s="9">
        <f>Table1[[#This Row],[Salary Cost]]/Table1[[#This Row],[Net Sales Actual]]</f>
        <v>9.9207714292141438E-2</v>
      </c>
      <c r="S1157" s="9" t="str">
        <f>IF(Table1[[#This Row],[Salary Ratio]] &lt; 0.15, "Efficient",
 IF(Table1[[#This Row],[Salary Ratio]] &lt;= 0.25, "Needs Attention",
 "Too High"))</f>
        <v>Efficient</v>
      </c>
      <c r="T1157" s="9">
        <f>Table1[[#This Row],[Profit (EBIT)]]/Table1[[#This Row],[Net Sales Actual]]</f>
        <v>1.1361640214652479E-2</v>
      </c>
      <c r="U1157" s="7" t="str">
        <f>IF(Table1[[#This Row],[Profit Ratio]] &gt; 0.15, "Healthy",
 IF(Table1[[#This Row],[Profit Ratio]] &gt;= 0.05, "Moderate",
 "Low"))</f>
        <v>Low</v>
      </c>
      <c r="V1157" s="7">
        <f ca="1">DATEDIF(Table1[[#This Row],[Store Open Date]], TODAY(), "d")</f>
        <v>843</v>
      </c>
      <c r="W1157" s="7">
        <f ca="1">INT(Table1[[#This Row],[Store Age (Days)]] / 30)</f>
        <v>28</v>
      </c>
      <c r="X1157" s="7" t="str">
        <f ca="1">IF(Table1[[#This Row],[Store Age (Months)]] &lt; 12, "&lt;12",
 IF(Table1[[#This Row],[Store Age (Months)]] &lt; 24, "12–24",
 "&gt;24"))</f>
        <v>&gt;24</v>
      </c>
    </row>
    <row r="1158" spans="1:24" x14ac:dyDescent="0.2">
      <c r="A1158" s="4">
        <v>3</v>
      </c>
      <c r="B1158" s="4" t="str">
        <f t="shared" si="18"/>
        <v>March</v>
      </c>
      <c r="C1158" s="1" t="s">
        <v>283</v>
      </c>
      <c r="D1158" s="1" t="s">
        <v>1203</v>
      </c>
      <c r="E1158" s="1" t="s">
        <v>724</v>
      </c>
      <c r="F1158" s="1" t="s">
        <v>907</v>
      </c>
      <c r="G1158" s="1" t="s">
        <v>925</v>
      </c>
      <c r="H1158" s="6">
        <v>45076</v>
      </c>
      <c r="I1158" s="7">
        <v>125323220</v>
      </c>
      <c r="J1158" s="7">
        <v>131157065</v>
      </c>
      <c r="K1158" s="7">
        <v>20995222</v>
      </c>
      <c r="L1158" s="7">
        <v>2549807</v>
      </c>
      <c r="M1158" s="7">
        <f>Table1[[#This Row],[Profit (EBIT)]] * (1 - 11%)</f>
        <v>2269328.23</v>
      </c>
      <c r="N1158" s="9">
        <f>Table1[[#This Row],[Net Sales Actual]]/Table1[[#This Row],[Net Sales Target]]*100%</f>
        <v>1.0465503918587473</v>
      </c>
      <c r="O1158" s="9" t="str">
        <f>IF(Table1[[#This Row],[% Achievement]]&gt;=100%, "Achieved",
 IF(Table1[[#This Row],[% Achievement]]&gt;=50%, "Almost Achieve",
 IF(Table1[[#This Row],[% Achievement]]&gt;=0, "Needs Improvement",
 "Bad")))</f>
        <v>Achieved</v>
      </c>
      <c r="P1158" s="7">
        <f>Table1[[#This Row],[Net Sales Actual]] - Table1[[#This Row],[Net Sales Target]]</f>
        <v>5833845</v>
      </c>
      <c r="Q1158" s="7" t="str">
        <f>IF(Table1[[#This Row],[Profit]] &gt; 0, "Profit", "Loss")</f>
        <v>Profit</v>
      </c>
      <c r="R1158" s="9">
        <f>Table1[[#This Row],[Salary Cost]]/Table1[[#This Row],[Net Sales Actual]]</f>
        <v>0.16007694286236124</v>
      </c>
      <c r="S1158" s="9" t="str">
        <f>IF(Table1[[#This Row],[Salary Ratio]] &lt; 0.15, "Efficient",
 IF(Table1[[#This Row],[Salary Ratio]] &lt;= 0.25, "Needs Attention",
 "Too High"))</f>
        <v>Needs Attention</v>
      </c>
      <c r="T1158" s="9">
        <f>Table1[[#This Row],[Profit (EBIT)]]/Table1[[#This Row],[Net Sales Actual]]</f>
        <v>1.9440866567119353E-2</v>
      </c>
      <c r="U1158" s="7" t="str">
        <f>IF(Table1[[#This Row],[Profit Ratio]] &gt; 0.15, "Healthy",
 IF(Table1[[#This Row],[Profit Ratio]] &gt;= 0.05, "Moderate",
 "Low"))</f>
        <v>Low</v>
      </c>
      <c r="V1158" s="7">
        <f ca="1">DATEDIF(Table1[[#This Row],[Store Open Date]], TODAY(), "d")</f>
        <v>856</v>
      </c>
      <c r="W1158" s="7">
        <f ca="1">INT(Table1[[#This Row],[Store Age (Days)]] / 30)</f>
        <v>28</v>
      </c>
      <c r="X1158" s="7" t="str">
        <f ca="1">IF(Table1[[#This Row],[Store Age (Months)]] &lt; 12, "&lt;12",
 IF(Table1[[#This Row],[Store Age (Months)]] &lt; 24, "12–24",
 "&gt;24"))</f>
        <v>&gt;24</v>
      </c>
    </row>
    <row r="1159" spans="1:24" x14ac:dyDescent="0.2">
      <c r="A1159" s="4">
        <v>3</v>
      </c>
      <c r="B1159" s="4" t="str">
        <f t="shared" si="18"/>
        <v>March</v>
      </c>
      <c r="C1159" s="1" t="s">
        <v>284</v>
      </c>
      <c r="D1159" s="1" t="s">
        <v>1204</v>
      </c>
      <c r="E1159" s="1" t="s">
        <v>725</v>
      </c>
      <c r="F1159" s="1" t="s">
        <v>907</v>
      </c>
      <c r="G1159" s="1" t="s">
        <v>925</v>
      </c>
      <c r="H1159" s="6">
        <v>45135</v>
      </c>
      <c r="I1159" s="7">
        <v>105060380</v>
      </c>
      <c r="J1159" s="7">
        <v>86379319</v>
      </c>
      <c r="K1159" s="7">
        <v>10302534</v>
      </c>
      <c r="L1159" s="7">
        <v>8965876</v>
      </c>
      <c r="M1159" s="7">
        <f>Table1[[#This Row],[Profit (EBIT)]] * (1 - 11%)</f>
        <v>7979629.6399999997</v>
      </c>
      <c r="N1159" s="9">
        <f>Table1[[#This Row],[Net Sales Actual]]/Table1[[#This Row],[Net Sales Target]]*100%</f>
        <v>0.82218738405476932</v>
      </c>
      <c r="O1159" s="9" t="str">
        <f>IF(Table1[[#This Row],[% Achievement]]&gt;=100%, "Achieved",
 IF(Table1[[#This Row],[% Achievement]]&gt;=50%, "Almost Achieve",
 IF(Table1[[#This Row],[% Achievement]]&gt;=0, "Needs Improvement",
 "Bad")))</f>
        <v>Almost Achieve</v>
      </c>
      <c r="P1159" s="7">
        <f>Table1[[#This Row],[Net Sales Actual]] - Table1[[#This Row],[Net Sales Target]]</f>
        <v>-18681061</v>
      </c>
      <c r="Q1159" s="7" t="str">
        <f>IF(Table1[[#This Row],[Profit]] &gt; 0, "Profit", "Loss")</f>
        <v>Profit</v>
      </c>
      <c r="R1159" s="9">
        <f>Table1[[#This Row],[Salary Cost]]/Table1[[#This Row],[Net Sales Actual]]</f>
        <v>0.11927084074372014</v>
      </c>
      <c r="S1159" s="9" t="str">
        <f>IF(Table1[[#This Row],[Salary Ratio]] &lt; 0.15, "Efficient",
 IF(Table1[[#This Row],[Salary Ratio]] &lt;= 0.25, "Needs Attention",
 "Too High"))</f>
        <v>Efficient</v>
      </c>
      <c r="T1159" s="9">
        <f>Table1[[#This Row],[Profit (EBIT)]]/Table1[[#This Row],[Net Sales Actual]]</f>
        <v>0.10379655806270018</v>
      </c>
      <c r="U1159" s="7" t="str">
        <f>IF(Table1[[#This Row],[Profit Ratio]] &gt; 0.15, "Healthy",
 IF(Table1[[#This Row],[Profit Ratio]] &gt;= 0.05, "Moderate",
 "Low"))</f>
        <v>Moderate</v>
      </c>
      <c r="V1159" s="7">
        <f ca="1">DATEDIF(Table1[[#This Row],[Store Open Date]], TODAY(), "d")</f>
        <v>797</v>
      </c>
      <c r="W1159" s="7">
        <f ca="1">INT(Table1[[#This Row],[Store Age (Days)]] / 30)</f>
        <v>26</v>
      </c>
      <c r="X1159" s="7" t="str">
        <f ca="1">IF(Table1[[#This Row],[Store Age (Months)]] &lt; 12, "&lt;12",
 IF(Table1[[#This Row],[Store Age (Months)]] &lt; 24, "12–24",
 "&gt;24"))</f>
        <v>&gt;24</v>
      </c>
    </row>
    <row r="1160" spans="1:24" x14ac:dyDescent="0.2">
      <c r="A1160" s="4">
        <v>3</v>
      </c>
      <c r="B1160" s="4" t="str">
        <f t="shared" si="18"/>
        <v>March</v>
      </c>
      <c r="C1160" s="1" t="s">
        <v>285</v>
      </c>
      <c r="D1160" s="1" t="s">
        <v>1205</v>
      </c>
      <c r="E1160" s="1" t="s">
        <v>726</v>
      </c>
      <c r="F1160" s="1" t="s">
        <v>907</v>
      </c>
      <c r="G1160" s="1" t="s">
        <v>925</v>
      </c>
      <c r="H1160" s="6">
        <v>45163</v>
      </c>
      <c r="I1160" s="7">
        <v>167976035</v>
      </c>
      <c r="J1160" s="7">
        <v>111053000</v>
      </c>
      <c r="K1160" s="7">
        <v>18841511</v>
      </c>
      <c r="L1160" s="7">
        <v>-1934447</v>
      </c>
      <c r="M1160" s="7">
        <f>Table1[[#This Row],[Profit (EBIT)]] * (1 - 11%)</f>
        <v>-1721657.83</v>
      </c>
      <c r="N1160" s="9">
        <f>Table1[[#This Row],[Net Sales Actual]]/Table1[[#This Row],[Net Sales Target]]*100%</f>
        <v>0.66112407046636146</v>
      </c>
      <c r="O1160" s="9" t="str">
        <f>IF(Table1[[#This Row],[% Achievement]]&gt;=100%, "Achieved",
 IF(Table1[[#This Row],[% Achievement]]&gt;=50%, "Almost Achieve",
 IF(Table1[[#This Row],[% Achievement]]&gt;=0, "Needs Improvement",
 "Bad")))</f>
        <v>Almost Achieve</v>
      </c>
      <c r="P1160" s="7">
        <f>Table1[[#This Row],[Net Sales Actual]] - Table1[[#This Row],[Net Sales Target]]</f>
        <v>-56923035</v>
      </c>
      <c r="Q1160" s="7" t="str">
        <f>IF(Table1[[#This Row],[Profit]] &gt; 0, "Profit", "Loss")</f>
        <v>Loss</v>
      </c>
      <c r="R1160" s="9">
        <f>Table1[[#This Row],[Salary Cost]]/Table1[[#This Row],[Net Sales Actual]]</f>
        <v>0.16966233239984513</v>
      </c>
      <c r="S1160" s="9" t="str">
        <f>IF(Table1[[#This Row],[Salary Ratio]] &lt; 0.15, "Efficient",
 IF(Table1[[#This Row],[Salary Ratio]] &lt;= 0.25, "Needs Attention",
 "Too High"))</f>
        <v>Needs Attention</v>
      </c>
      <c r="T1160" s="9">
        <f>Table1[[#This Row],[Profit (EBIT)]]/Table1[[#This Row],[Net Sales Actual]]</f>
        <v>-1.7419133206667086E-2</v>
      </c>
      <c r="U1160" s="7" t="str">
        <f>IF(Table1[[#This Row],[Profit Ratio]] &gt; 0.15, "Healthy",
 IF(Table1[[#This Row],[Profit Ratio]] &gt;= 0.05, "Moderate",
 "Low"))</f>
        <v>Low</v>
      </c>
      <c r="V1160" s="7">
        <f ca="1">DATEDIF(Table1[[#This Row],[Store Open Date]], TODAY(), "d")</f>
        <v>769</v>
      </c>
      <c r="W1160" s="7">
        <f ca="1">INT(Table1[[#This Row],[Store Age (Days)]] / 30)</f>
        <v>25</v>
      </c>
      <c r="X1160" s="7" t="str">
        <f ca="1">IF(Table1[[#This Row],[Store Age (Months)]] &lt; 12, "&lt;12",
 IF(Table1[[#This Row],[Store Age (Months)]] &lt; 24, "12–24",
 "&gt;24"))</f>
        <v>&gt;24</v>
      </c>
    </row>
    <row r="1161" spans="1:24" x14ac:dyDescent="0.2">
      <c r="A1161" s="4">
        <v>3</v>
      </c>
      <c r="B1161" s="4" t="str">
        <f t="shared" si="18"/>
        <v>March</v>
      </c>
      <c r="C1161" s="1" t="s">
        <v>286</v>
      </c>
      <c r="D1161" s="1" t="s">
        <v>1206</v>
      </c>
      <c r="E1161" s="1" t="s">
        <v>727</v>
      </c>
      <c r="F1161" s="1" t="s">
        <v>907</v>
      </c>
      <c r="G1161" s="1" t="s">
        <v>925</v>
      </c>
      <c r="H1161" s="6">
        <v>45107</v>
      </c>
      <c r="I1161" s="7">
        <v>188875925</v>
      </c>
      <c r="J1161" s="7">
        <v>164841054</v>
      </c>
      <c r="K1161" s="7">
        <v>15333359</v>
      </c>
      <c r="L1161" s="7">
        <v>-15946010</v>
      </c>
      <c r="M1161" s="7">
        <f>Table1[[#This Row],[Profit (EBIT)]] * (1 - 11%)</f>
        <v>-14191948.9</v>
      </c>
      <c r="N1161" s="9">
        <f>Table1[[#This Row],[Net Sales Actual]]/Table1[[#This Row],[Net Sales Target]]*100%</f>
        <v>0.87274783167838887</v>
      </c>
      <c r="O1161" s="9" t="str">
        <f>IF(Table1[[#This Row],[% Achievement]]&gt;=100%, "Achieved",
 IF(Table1[[#This Row],[% Achievement]]&gt;=50%, "Almost Achieve",
 IF(Table1[[#This Row],[% Achievement]]&gt;=0, "Needs Improvement",
 "Bad")))</f>
        <v>Almost Achieve</v>
      </c>
      <c r="P1161" s="7">
        <f>Table1[[#This Row],[Net Sales Actual]] - Table1[[#This Row],[Net Sales Target]]</f>
        <v>-24034871</v>
      </c>
      <c r="Q1161" s="7" t="str">
        <f>IF(Table1[[#This Row],[Profit]] &gt; 0, "Profit", "Loss")</f>
        <v>Loss</v>
      </c>
      <c r="R1161" s="9">
        <f>Table1[[#This Row],[Salary Cost]]/Table1[[#This Row],[Net Sales Actual]]</f>
        <v>9.3019054585758709E-2</v>
      </c>
      <c r="S1161" s="9" t="str">
        <f>IF(Table1[[#This Row],[Salary Ratio]] &lt; 0.15, "Efficient",
 IF(Table1[[#This Row],[Salary Ratio]] &lt;= 0.25, "Needs Attention",
 "Too High"))</f>
        <v>Efficient</v>
      </c>
      <c r="T1161" s="9">
        <f>Table1[[#This Row],[Profit (EBIT)]]/Table1[[#This Row],[Net Sales Actual]]</f>
        <v>-9.6735671199966969E-2</v>
      </c>
      <c r="U1161" s="7" t="str">
        <f>IF(Table1[[#This Row],[Profit Ratio]] &gt; 0.15, "Healthy",
 IF(Table1[[#This Row],[Profit Ratio]] &gt;= 0.05, "Moderate",
 "Low"))</f>
        <v>Low</v>
      </c>
      <c r="V1161" s="7">
        <f ca="1">DATEDIF(Table1[[#This Row],[Store Open Date]], TODAY(), "d")</f>
        <v>825</v>
      </c>
      <c r="W1161" s="7">
        <f ca="1">INT(Table1[[#This Row],[Store Age (Days)]] / 30)</f>
        <v>27</v>
      </c>
      <c r="X1161" s="7" t="str">
        <f ca="1">IF(Table1[[#This Row],[Store Age (Months)]] &lt; 12, "&lt;12",
 IF(Table1[[#This Row],[Store Age (Months)]] &lt; 24, "12–24",
 "&gt;24"))</f>
        <v>&gt;24</v>
      </c>
    </row>
    <row r="1162" spans="1:24" x14ac:dyDescent="0.2">
      <c r="A1162" s="4">
        <v>3</v>
      </c>
      <c r="B1162" s="4" t="str">
        <f t="shared" si="18"/>
        <v>March</v>
      </c>
      <c r="C1162" s="1" t="s">
        <v>287</v>
      </c>
      <c r="D1162" s="1" t="s">
        <v>1207</v>
      </c>
      <c r="E1162" s="1" t="s">
        <v>728</v>
      </c>
      <c r="F1162" s="1" t="s">
        <v>907</v>
      </c>
      <c r="G1162" s="1" t="s">
        <v>925</v>
      </c>
      <c r="H1162" s="6">
        <v>45169</v>
      </c>
      <c r="I1162" s="7">
        <v>133661434</v>
      </c>
      <c r="J1162" s="7">
        <v>101612390</v>
      </c>
      <c r="K1162" s="7">
        <v>16390350</v>
      </c>
      <c r="L1162" s="7">
        <v>-871122</v>
      </c>
      <c r="M1162" s="7">
        <f>Table1[[#This Row],[Profit (EBIT)]] * (1 - 11%)</f>
        <v>-775298.58</v>
      </c>
      <c r="N1162" s="9">
        <f>Table1[[#This Row],[Net Sales Actual]]/Table1[[#This Row],[Net Sales Target]]*100%</f>
        <v>0.76022220440938859</v>
      </c>
      <c r="O1162" s="9" t="str">
        <f>IF(Table1[[#This Row],[% Achievement]]&gt;=100%, "Achieved",
 IF(Table1[[#This Row],[% Achievement]]&gt;=50%, "Almost Achieve",
 IF(Table1[[#This Row],[% Achievement]]&gt;=0, "Needs Improvement",
 "Bad")))</f>
        <v>Almost Achieve</v>
      </c>
      <c r="P1162" s="7">
        <f>Table1[[#This Row],[Net Sales Actual]] - Table1[[#This Row],[Net Sales Target]]</f>
        <v>-32049044</v>
      </c>
      <c r="Q1162" s="7" t="str">
        <f>IF(Table1[[#This Row],[Profit]] &gt; 0, "Profit", "Loss")</f>
        <v>Loss</v>
      </c>
      <c r="R1162" s="9">
        <f>Table1[[#This Row],[Salary Cost]]/Table1[[#This Row],[Net Sales Actual]]</f>
        <v>0.16130267184936797</v>
      </c>
      <c r="S1162" s="9" t="str">
        <f>IF(Table1[[#This Row],[Salary Ratio]] &lt; 0.15, "Efficient",
 IF(Table1[[#This Row],[Salary Ratio]] &lt;= 0.25, "Needs Attention",
 "Too High"))</f>
        <v>Needs Attention</v>
      </c>
      <c r="T1162" s="9">
        <f>Table1[[#This Row],[Profit (EBIT)]]/Table1[[#This Row],[Net Sales Actual]]</f>
        <v>-8.5729899670699602E-3</v>
      </c>
      <c r="U1162" s="7" t="str">
        <f>IF(Table1[[#This Row],[Profit Ratio]] &gt; 0.15, "Healthy",
 IF(Table1[[#This Row],[Profit Ratio]] &gt;= 0.05, "Moderate",
 "Low"))</f>
        <v>Low</v>
      </c>
      <c r="V1162" s="7">
        <f ca="1">DATEDIF(Table1[[#This Row],[Store Open Date]], TODAY(), "d")</f>
        <v>763</v>
      </c>
      <c r="W1162" s="7">
        <f ca="1">INT(Table1[[#This Row],[Store Age (Days)]] / 30)</f>
        <v>25</v>
      </c>
      <c r="X1162" s="7" t="str">
        <f ca="1">IF(Table1[[#This Row],[Store Age (Months)]] &lt; 12, "&lt;12",
 IF(Table1[[#This Row],[Store Age (Months)]] &lt; 24, "12–24",
 "&gt;24"))</f>
        <v>&gt;24</v>
      </c>
    </row>
    <row r="1163" spans="1:24" x14ac:dyDescent="0.2">
      <c r="A1163" s="4">
        <v>3</v>
      </c>
      <c r="B1163" s="4" t="str">
        <f t="shared" si="18"/>
        <v>March</v>
      </c>
      <c r="C1163" s="1" t="s">
        <v>288</v>
      </c>
      <c r="D1163" s="1" t="s">
        <v>1208</v>
      </c>
      <c r="E1163" s="1" t="s">
        <v>729</v>
      </c>
      <c r="F1163" s="1" t="s">
        <v>907</v>
      </c>
      <c r="G1163" s="1" t="s">
        <v>925</v>
      </c>
      <c r="H1163" s="6">
        <v>44880</v>
      </c>
      <c r="I1163" s="7">
        <v>196634769</v>
      </c>
      <c r="J1163" s="7">
        <v>149586299</v>
      </c>
      <c r="K1163" s="7">
        <v>25982199</v>
      </c>
      <c r="L1163" s="7">
        <v>16792208</v>
      </c>
      <c r="M1163" s="7">
        <f>Table1[[#This Row],[Profit (EBIT)]] * (1 - 11%)</f>
        <v>14945065.120000001</v>
      </c>
      <c r="N1163" s="9">
        <f>Table1[[#This Row],[Net Sales Actual]]/Table1[[#This Row],[Net Sales Target]]*100%</f>
        <v>0.76073168423230375</v>
      </c>
      <c r="O1163" s="9" t="str">
        <f>IF(Table1[[#This Row],[% Achievement]]&gt;=100%, "Achieved",
 IF(Table1[[#This Row],[% Achievement]]&gt;=50%, "Almost Achieve",
 IF(Table1[[#This Row],[% Achievement]]&gt;=0, "Needs Improvement",
 "Bad")))</f>
        <v>Almost Achieve</v>
      </c>
      <c r="P1163" s="7">
        <f>Table1[[#This Row],[Net Sales Actual]] - Table1[[#This Row],[Net Sales Target]]</f>
        <v>-47048470</v>
      </c>
      <c r="Q1163" s="7" t="str">
        <f>IF(Table1[[#This Row],[Profit]] &gt; 0, "Profit", "Loss")</f>
        <v>Profit</v>
      </c>
      <c r="R1163" s="9">
        <f>Table1[[#This Row],[Salary Cost]]/Table1[[#This Row],[Net Sales Actual]]</f>
        <v>0.17369370840574108</v>
      </c>
      <c r="S1163" s="9" t="str">
        <f>IF(Table1[[#This Row],[Salary Ratio]] &lt; 0.15, "Efficient",
 IF(Table1[[#This Row],[Salary Ratio]] &lt;= 0.25, "Needs Attention",
 "Too High"))</f>
        <v>Needs Attention</v>
      </c>
      <c r="T1163" s="9">
        <f>Table1[[#This Row],[Profit (EBIT)]]/Table1[[#This Row],[Net Sales Actual]]</f>
        <v>0.1122576607099558</v>
      </c>
      <c r="U1163" s="7" t="str">
        <f>IF(Table1[[#This Row],[Profit Ratio]] &gt; 0.15, "Healthy",
 IF(Table1[[#This Row],[Profit Ratio]] &gt;= 0.05, "Moderate",
 "Low"))</f>
        <v>Moderate</v>
      </c>
      <c r="V1163" s="7">
        <f ca="1">DATEDIF(Table1[[#This Row],[Store Open Date]], TODAY(), "d")</f>
        <v>1052</v>
      </c>
      <c r="W1163" s="7">
        <f ca="1">INT(Table1[[#This Row],[Store Age (Days)]] / 30)</f>
        <v>35</v>
      </c>
      <c r="X1163" s="7" t="str">
        <f ca="1">IF(Table1[[#This Row],[Store Age (Months)]] &lt; 12, "&lt;12",
 IF(Table1[[#This Row],[Store Age (Months)]] &lt; 24, "12–24",
 "&gt;24"))</f>
        <v>&gt;24</v>
      </c>
    </row>
    <row r="1164" spans="1:24" x14ac:dyDescent="0.2">
      <c r="A1164" s="4">
        <v>3</v>
      </c>
      <c r="B1164" s="4" t="str">
        <f t="shared" si="18"/>
        <v>March</v>
      </c>
      <c r="C1164" s="1" t="s">
        <v>289</v>
      </c>
      <c r="D1164" s="1" t="s">
        <v>1209</v>
      </c>
      <c r="E1164" s="1" t="s">
        <v>730</v>
      </c>
      <c r="F1164" s="1" t="s">
        <v>908</v>
      </c>
      <c r="G1164" s="1" t="s">
        <v>925</v>
      </c>
      <c r="H1164" s="6">
        <v>45348</v>
      </c>
      <c r="I1164" s="7">
        <v>156570673</v>
      </c>
      <c r="J1164" s="7">
        <v>106680732</v>
      </c>
      <c r="K1164" s="7">
        <v>9811439</v>
      </c>
      <c r="L1164" s="7">
        <v>14899718</v>
      </c>
      <c r="M1164" s="7">
        <f>Table1[[#This Row],[Profit (EBIT)]] * (1 - 11%)</f>
        <v>13260749.02</v>
      </c>
      <c r="N1164" s="9">
        <f>Table1[[#This Row],[Net Sales Actual]]/Table1[[#This Row],[Net Sales Target]]*100%</f>
        <v>0.68135832819726083</v>
      </c>
      <c r="O1164" s="9" t="str">
        <f>IF(Table1[[#This Row],[% Achievement]]&gt;=100%, "Achieved",
 IF(Table1[[#This Row],[% Achievement]]&gt;=50%, "Almost Achieve",
 IF(Table1[[#This Row],[% Achievement]]&gt;=0, "Needs Improvement",
 "Bad")))</f>
        <v>Almost Achieve</v>
      </c>
      <c r="P1164" s="7">
        <f>Table1[[#This Row],[Net Sales Actual]] - Table1[[#This Row],[Net Sales Target]]</f>
        <v>-49889941</v>
      </c>
      <c r="Q1164" s="7" t="str">
        <f>IF(Table1[[#This Row],[Profit]] &gt; 0, "Profit", "Loss")</f>
        <v>Profit</v>
      </c>
      <c r="R1164" s="9">
        <f>Table1[[#This Row],[Salary Cost]]/Table1[[#This Row],[Net Sales Actual]]</f>
        <v>9.1970113215946059E-2</v>
      </c>
      <c r="S1164" s="9" t="str">
        <f>IF(Table1[[#This Row],[Salary Ratio]] &lt; 0.15, "Efficient",
 IF(Table1[[#This Row],[Salary Ratio]] &lt;= 0.25, "Needs Attention",
 "Too High"))</f>
        <v>Efficient</v>
      </c>
      <c r="T1164" s="9">
        <f>Table1[[#This Row],[Profit (EBIT)]]/Table1[[#This Row],[Net Sales Actual]]</f>
        <v>0.13966643948412352</v>
      </c>
      <c r="U1164" s="7" t="str">
        <f>IF(Table1[[#This Row],[Profit Ratio]] &gt; 0.15, "Healthy",
 IF(Table1[[#This Row],[Profit Ratio]] &gt;= 0.05, "Moderate",
 "Low"))</f>
        <v>Moderate</v>
      </c>
      <c r="V1164" s="7">
        <f ca="1">DATEDIF(Table1[[#This Row],[Store Open Date]], TODAY(), "d")</f>
        <v>584</v>
      </c>
      <c r="W1164" s="7">
        <f ca="1">INT(Table1[[#This Row],[Store Age (Days)]] / 30)</f>
        <v>19</v>
      </c>
      <c r="X1164" s="7" t="str">
        <f ca="1">IF(Table1[[#This Row],[Store Age (Months)]] &lt; 12, "&lt;12",
 IF(Table1[[#This Row],[Store Age (Months)]] &lt; 24, "12–24",
 "&gt;24"))</f>
        <v>12–24</v>
      </c>
    </row>
    <row r="1165" spans="1:24" x14ac:dyDescent="0.2">
      <c r="A1165" s="4">
        <v>3</v>
      </c>
      <c r="B1165" s="4" t="str">
        <f t="shared" si="18"/>
        <v>March</v>
      </c>
      <c r="C1165" s="1" t="s">
        <v>290</v>
      </c>
      <c r="D1165" s="1" t="s">
        <v>1210</v>
      </c>
      <c r="E1165" s="1" t="s">
        <v>731</v>
      </c>
      <c r="F1165" s="1" t="s">
        <v>898</v>
      </c>
      <c r="G1165" s="1" t="s">
        <v>925</v>
      </c>
      <c r="H1165" s="6">
        <v>45349</v>
      </c>
      <c r="I1165" s="7">
        <v>156851813</v>
      </c>
      <c r="J1165" s="7">
        <v>103035971</v>
      </c>
      <c r="K1165" s="7">
        <v>15497284</v>
      </c>
      <c r="L1165" s="7">
        <v>-7930508</v>
      </c>
      <c r="M1165" s="7">
        <f>Table1[[#This Row],[Profit (EBIT)]] * (1 - 11%)</f>
        <v>-7058152.1200000001</v>
      </c>
      <c r="N1165" s="9">
        <f>Table1[[#This Row],[Net Sales Actual]]/Table1[[#This Row],[Net Sales Target]]*100%</f>
        <v>0.65690009588859521</v>
      </c>
      <c r="O1165" s="9" t="str">
        <f>IF(Table1[[#This Row],[% Achievement]]&gt;=100%, "Achieved",
 IF(Table1[[#This Row],[% Achievement]]&gt;=50%, "Almost Achieve",
 IF(Table1[[#This Row],[% Achievement]]&gt;=0, "Needs Improvement",
 "Bad")))</f>
        <v>Almost Achieve</v>
      </c>
      <c r="P1165" s="7">
        <f>Table1[[#This Row],[Net Sales Actual]] - Table1[[#This Row],[Net Sales Target]]</f>
        <v>-53815842</v>
      </c>
      <c r="Q1165" s="7" t="str">
        <f>IF(Table1[[#This Row],[Profit]] &gt; 0, "Profit", "Loss")</f>
        <v>Loss</v>
      </c>
      <c r="R1165" s="9">
        <f>Table1[[#This Row],[Salary Cost]]/Table1[[#This Row],[Net Sales Actual]]</f>
        <v>0.1504065410321605</v>
      </c>
      <c r="S1165" s="9" t="str">
        <f>IF(Table1[[#This Row],[Salary Ratio]] &lt; 0.15, "Efficient",
 IF(Table1[[#This Row],[Salary Ratio]] &lt;= 0.25, "Needs Attention",
 "Too High"))</f>
        <v>Needs Attention</v>
      </c>
      <c r="T1165" s="9">
        <f>Table1[[#This Row],[Profit (EBIT)]]/Table1[[#This Row],[Net Sales Actual]]</f>
        <v>-7.6968343414747842E-2</v>
      </c>
      <c r="U1165" s="7" t="str">
        <f>IF(Table1[[#This Row],[Profit Ratio]] &gt; 0.15, "Healthy",
 IF(Table1[[#This Row],[Profit Ratio]] &gt;= 0.05, "Moderate",
 "Low"))</f>
        <v>Low</v>
      </c>
      <c r="V1165" s="7">
        <f ca="1">DATEDIF(Table1[[#This Row],[Store Open Date]], TODAY(), "d")</f>
        <v>583</v>
      </c>
      <c r="W1165" s="7">
        <f ca="1">INT(Table1[[#This Row],[Store Age (Days)]] / 30)</f>
        <v>19</v>
      </c>
      <c r="X1165" s="7" t="str">
        <f ca="1">IF(Table1[[#This Row],[Store Age (Months)]] &lt; 12, "&lt;12",
 IF(Table1[[#This Row],[Store Age (Months)]] &lt; 24, "12–24",
 "&gt;24"))</f>
        <v>12–24</v>
      </c>
    </row>
    <row r="1166" spans="1:24" x14ac:dyDescent="0.2">
      <c r="A1166" s="4">
        <v>3</v>
      </c>
      <c r="B1166" s="4" t="str">
        <f t="shared" si="18"/>
        <v>March</v>
      </c>
      <c r="C1166" s="1" t="s">
        <v>291</v>
      </c>
      <c r="D1166" s="1" t="s">
        <v>1211</v>
      </c>
      <c r="E1166" s="1" t="s">
        <v>732</v>
      </c>
      <c r="F1166" s="1" t="s">
        <v>908</v>
      </c>
      <c r="G1166" s="1" t="s">
        <v>925</v>
      </c>
      <c r="H1166" s="6">
        <v>45386</v>
      </c>
      <c r="I1166" s="7">
        <v>114125469</v>
      </c>
      <c r="J1166" s="7">
        <v>78142226</v>
      </c>
      <c r="K1166" s="7">
        <v>7840910</v>
      </c>
      <c r="L1166" s="7">
        <v>7475664</v>
      </c>
      <c r="M1166" s="7">
        <f>Table1[[#This Row],[Profit (EBIT)]] * (1 - 11%)</f>
        <v>6653340.96</v>
      </c>
      <c r="N1166" s="9">
        <f>Table1[[#This Row],[Net Sales Actual]]/Table1[[#This Row],[Net Sales Target]]*100%</f>
        <v>0.68470453339385617</v>
      </c>
      <c r="O1166" s="9" t="str">
        <f>IF(Table1[[#This Row],[% Achievement]]&gt;=100%, "Achieved",
 IF(Table1[[#This Row],[% Achievement]]&gt;=50%, "Almost Achieve",
 IF(Table1[[#This Row],[% Achievement]]&gt;=0, "Needs Improvement",
 "Bad")))</f>
        <v>Almost Achieve</v>
      </c>
      <c r="P1166" s="7">
        <f>Table1[[#This Row],[Net Sales Actual]] - Table1[[#This Row],[Net Sales Target]]</f>
        <v>-35983243</v>
      </c>
      <c r="Q1166" s="7" t="str">
        <f>IF(Table1[[#This Row],[Profit]] &gt; 0, "Profit", "Loss")</f>
        <v>Profit</v>
      </c>
      <c r="R1166" s="9">
        <f>Table1[[#This Row],[Salary Cost]]/Table1[[#This Row],[Net Sales Actual]]</f>
        <v>0.10034152341654562</v>
      </c>
      <c r="S1166" s="9" t="str">
        <f>IF(Table1[[#This Row],[Salary Ratio]] &lt; 0.15, "Efficient",
 IF(Table1[[#This Row],[Salary Ratio]] &lt;= 0.25, "Needs Attention",
 "Too High"))</f>
        <v>Efficient</v>
      </c>
      <c r="T1166" s="9">
        <f>Table1[[#This Row],[Profit (EBIT)]]/Table1[[#This Row],[Net Sales Actual]]</f>
        <v>9.5667405225952989E-2</v>
      </c>
      <c r="U1166" s="7" t="str">
        <f>IF(Table1[[#This Row],[Profit Ratio]] &gt; 0.15, "Healthy",
 IF(Table1[[#This Row],[Profit Ratio]] &gt;= 0.05, "Moderate",
 "Low"))</f>
        <v>Moderate</v>
      </c>
      <c r="V1166" s="7">
        <f ca="1">DATEDIF(Table1[[#This Row],[Store Open Date]], TODAY(), "d")</f>
        <v>546</v>
      </c>
      <c r="W1166" s="7">
        <f ca="1">INT(Table1[[#This Row],[Store Age (Days)]] / 30)</f>
        <v>18</v>
      </c>
      <c r="X1166" s="7" t="str">
        <f ca="1">IF(Table1[[#This Row],[Store Age (Months)]] &lt; 12, "&lt;12",
 IF(Table1[[#This Row],[Store Age (Months)]] &lt; 24, "12–24",
 "&gt;24"))</f>
        <v>12–24</v>
      </c>
    </row>
    <row r="1167" spans="1:24" x14ac:dyDescent="0.2">
      <c r="A1167" s="4">
        <v>3</v>
      </c>
      <c r="B1167" s="4" t="str">
        <f t="shared" si="18"/>
        <v>March</v>
      </c>
      <c r="C1167" s="1" t="s">
        <v>292</v>
      </c>
      <c r="D1167" s="1" t="s">
        <v>1212</v>
      </c>
      <c r="E1167" s="1" t="s">
        <v>733</v>
      </c>
      <c r="F1167" s="1" t="s">
        <v>908</v>
      </c>
      <c r="G1167" s="1" t="s">
        <v>925</v>
      </c>
      <c r="H1167" s="6">
        <v>45203</v>
      </c>
      <c r="I1167" s="7">
        <v>185855853</v>
      </c>
      <c r="J1167" s="7">
        <v>123404382</v>
      </c>
      <c r="K1167" s="7">
        <v>16066272</v>
      </c>
      <c r="L1167" s="7">
        <v>-10007165</v>
      </c>
      <c r="M1167" s="7">
        <f>Table1[[#This Row],[Profit (EBIT)]] * (1 - 11%)</f>
        <v>-8906376.8499999996</v>
      </c>
      <c r="N1167" s="9">
        <f>Table1[[#This Row],[Net Sales Actual]]/Table1[[#This Row],[Net Sales Target]]*100%</f>
        <v>0.66397899236458269</v>
      </c>
      <c r="O1167" s="9" t="str">
        <f>IF(Table1[[#This Row],[% Achievement]]&gt;=100%, "Achieved",
 IF(Table1[[#This Row],[% Achievement]]&gt;=50%, "Almost Achieve",
 IF(Table1[[#This Row],[% Achievement]]&gt;=0, "Needs Improvement",
 "Bad")))</f>
        <v>Almost Achieve</v>
      </c>
      <c r="P1167" s="7">
        <f>Table1[[#This Row],[Net Sales Actual]] - Table1[[#This Row],[Net Sales Target]]</f>
        <v>-62451471</v>
      </c>
      <c r="Q1167" s="7" t="str">
        <f>IF(Table1[[#This Row],[Profit]] &gt; 0, "Profit", "Loss")</f>
        <v>Loss</v>
      </c>
      <c r="R1167" s="9">
        <f>Table1[[#This Row],[Salary Cost]]/Table1[[#This Row],[Net Sales Actual]]</f>
        <v>0.13019207048903661</v>
      </c>
      <c r="S1167" s="9" t="str">
        <f>IF(Table1[[#This Row],[Salary Ratio]] &lt; 0.15, "Efficient",
 IF(Table1[[#This Row],[Salary Ratio]] &lt;= 0.25, "Needs Attention",
 "Too High"))</f>
        <v>Efficient</v>
      </c>
      <c r="T1167" s="9">
        <f>Table1[[#This Row],[Profit (EBIT)]]/Table1[[#This Row],[Net Sales Actual]]</f>
        <v>-8.1092460719911871E-2</v>
      </c>
      <c r="U1167" s="7" t="str">
        <f>IF(Table1[[#This Row],[Profit Ratio]] &gt; 0.15, "Healthy",
 IF(Table1[[#This Row],[Profit Ratio]] &gt;= 0.05, "Moderate",
 "Low"))</f>
        <v>Low</v>
      </c>
      <c r="V1167" s="7">
        <f ca="1">DATEDIF(Table1[[#This Row],[Store Open Date]], TODAY(), "d")</f>
        <v>729</v>
      </c>
      <c r="W1167" s="7">
        <f ca="1">INT(Table1[[#This Row],[Store Age (Days)]] / 30)</f>
        <v>24</v>
      </c>
      <c r="X1167" s="7" t="str">
        <f ca="1">IF(Table1[[#This Row],[Store Age (Months)]] &lt; 12, "&lt;12",
 IF(Table1[[#This Row],[Store Age (Months)]] &lt; 24, "12–24",
 "&gt;24"))</f>
        <v>&gt;24</v>
      </c>
    </row>
    <row r="1168" spans="1:24" x14ac:dyDescent="0.2">
      <c r="A1168" s="4">
        <v>3</v>
      </c>
      <c r="B1168" s="4" t="str">
        <f t="shared" si="18"/>
        <v>March</v>
      </c>
      <c r="C1168" s="1" t="s">
        <v>293</v>
      </c>
      <c r="D1168" s="1" t="s">
        <v>1213</v>
      </c>
      <c r="E1168" s="1" t="s">
        <v>734</v>
      </c>
      <c r="F1168" s="1" t="s">
        <v>908</v>
      </c>
      <c r="G1168" s="1" t="s">
        <v>925</v>
      </c>
      <c r="H1168" s="6">
        <v>45281</v>
      </c>
      <c r="I1168" s="7">
        <v>111017670</v>
      </c>
      <c r="J1168" s="7">
        <v>95354612</v>
      </c>
      <c r="K1168" s="7">
        <v>16740137</v>
      </c>
      <c r="L1168" s="7">
        <v>6925501</v>
      </c>
      <c r="M1168" s="7">
        <f>Table1[[#This Row],[Profit (EBIT)]] * (1 - 11%)</f>
        <v>6163695.8899999997</v>
      </c>
      <c r="N1168" s="9">
        <f>Table1[[#This Row],[Net Sales Actual]]/Table1[[#This Row],[Net Sales Target]]*100%</f>
        <v>0.85891382876257449</v>
      </c>
      <c r="O1168" s="9" t="str">
        <f>IF(Table1[[#This Row],[% Achievement]]&gt;=100%, "Achieved",
 IF(Table1[[#This Row],[% Achievement]]&gt;=50%, "Almost Achieve",
 IF(Table1[[#This Row],[% Achievement]]&gt;=0, "Needs Improvement",
 "Bad")))</f>
        <v>Almost Achieve</v>
      </c>
      <c r="P1168" s="7">
        <f>Table1[[#This Row],[Net Sales Actual]] - Table1[[#This Row],[Net Sales Target]]</f>
        <v>-15663058</v>
      </c>
      <c r="Q1168" s="7" t="str">
        <f>IF(Table1[[#This Row],[Profit]] &gt; 0, "Profit", "Loss")</f>
        <v>Profit</v>
      </c>
      <c r="R1168" s="9">
        <f>Table1[[#This Row],[Salary Cost]]/Table1[[#This Row],[Net Sales Actual]]</f>
        <v>0.17555665792022729</v>
      </c>
      <c r="S1168" s="9" t="str">
        <f>IF(Table1[[#This Row],[Salary Ratio]] &lt; 0.15, "Efficient",
 IF(Table1[[#This Row],[Salary Ratio]] &lt;= 0.25, "Needs Attention",
 "Too High"))</f>
        <v>Needs Attention</v>
      </c>
      <c r="T1168" s="9">
        <f>Table1[[#This Row],[Profit (EBIT)]]/Table1[[#This Row],[Net Sales Actual]]</f>
        <v>7.2628904409993297E-2</v>
      </c>
      <c r="U1168" s="7" t="str">
        <f>IF(Table1[[#This Row],[Profit Ratio]] &gt; 0.15, "Healthy",
 IF(Table1[[#This Row],[Profit Ratio]] &gt;= 0.05, "Moderate",
 "Low"))</f>
        <v>Moderate</v>
      </c>
      <c r="V1168" s="7">
        <f ca="1">DATEDIF(Table1[[#This Row],[Store Open Date]], TODAY(), "d")</f>
        <v>651</v>
      </c>
      <c r="W1168" s="7">
        <f ca="1">INT(Table1[[#This Row],[Store Age (Days)]] / 30)</f>
        <v>21</v>
      </c>
      <c r="X1168" s="7" t="str">
        <f ca="1">IF(Table1[[#This Row],[Store Age (Months)]] &lt; 12, "&lt;12",
 IF(Table1[[#This Row],[Store Age (Months)]] &lt; 24, "12–24",
 "&gt;24"))</f>
        <v>12–24</v>
      </c>
    </row>
    <row r="1169" spans="1:24" x14ac:dyDescent="0.2">
      <c r="A1169" s="4">
        <v>3</v>
      </c>
      <c r="B1169" s="4" t="str">
        <f t="shared" si="18"/>
        <v>March</v>
      </c>
      <c r="C1169" s="1" t="s">
        <v>294</v>
      </c>
      <c r="D1169" s="1" t="s">
        <v>1214</v>
      </c>
      <c r="E1169" s="1" t="s">
        <v>735</v>
      </c>
      <c r="F1169" s="1" t="s">
        <v>908</v>
      </c>
      <c r="G1169" s="1" t="s">
        <v>925</v>
      </c>
      <c r="H1169" s="6">
        <v>45290</v>
      </c>
      <c r="I1169" s="7">
        <v>183725283</v>
      </c>
      <c r="J1169" s="7">
        <v>198630655</v>
      </c>
      <c r="K1169" s="7">
        <v>29532533</v>
      </c>
      <c r="L1169" s="7">
        <v>26090905</v>
      </c>
      <c r="M1169" s="7">
        <f>Table1[[#This Row],[Profit (EBIT)]] * (1 - 11%)</f>
        <v>23220905.449999999</v>
      </c>
      <c r="N1169" s="9">
        <f>Table1[[#This Row],[Net Sales Actual]]/Table1[[#This Row],[Net Sales Target]]*100%</f>
        <v>1.081128583701787</v>
      </c>
      <c r="O1169" s="9" t="str">
        <f>IF(Table1[[#This Row],[% Achievement]]&gt;=100%, "Achieved",
 IF(Table1[[#This Row],[% Achievement]]&gt;=50%, "Almost Achieve",
 IF(Table1[[#This Row],[% Achievement]]&gt;=0, "Needs Improvement",
 "Bad")))</f>
        <v>Achieved</v>
      </c>
      <c r="P1169" s="7">
        <f>Table1[[#This Row],[Net Sales Actual]] - Table1[[#This Row],[Net Sales Target]]</f>
        <v>14905372</v>
      </c>
      <c r="Q1169" s="7" t="str">
        <f>IF(Table1[[#This Row],[Profit]] &gt; 0, "Profit", "Loss")</f>
        <v>Profit</v>
      </c>
      <c r="R1169" s="9">
        <f>Table1[[#This Row],[Salary Cost]]/Table1[[#This Row],[Net Sales Actual]]</f>
        <v>0.14868064045804008</v>
      </c>
      <c r="S1169" s="9" t="str">
        <f>IF(Table1[[#This Row],[Salary Ratio]] &lt; 0.15, "Efficient",
 IF(Table1[[#This Row],[Salary Ratio]] &lt;= 0.25, "Needs Attention",
 "Too High"))</f>
        <v>Efficient</v>
      </c>
      <c r="T1169" s="9">
        <f>Table1[[#This Row],[Profit (EBIT)]]/Table1[[#This Row],[Net Sales Actual]]</f>
        <v>0.13135386881747935</v>
      </c>
      <c r="U1169" s="7" t="str">
        <f>IF(Table1[[#This Row],[Profit Ratio]] &gt; 0.15, "Healthy",
 IF(Table1[[#This Row],[Profit Ratio]] &gt;= 0.05, "Moderate",
 "Low"))</f>
        <v>Moderate</v>
      </c>
      <c r="V1169" s="7">
        <f ca="1">DATEDIF(Table1[[#This Row],[Store Open Date]], TODAY(), "d")</f>
        <v>642</v>
      </c>
      <c r="W1169" s="7">
        <f ca="1">INT(Table1[[#This Row],[Store Age (Days)]] / 30)</f>
        <v>21</v>
      </c>
      <c r="X1169" s="7" t="str">
        <f ca="1">IF(Table1[[#This Row],[Store Age (Months)]] &lt; 12, "&lt;12",
 IF(Table1[[#This Row],[Store Age (Months)]] &lt; 24, "12–24",
 "&gt;24"))</f>
        <v>12–24</v>
      </c>
    </row>
    <row r="1170" spans="1:24" x14ac:dyDescent="0.2">
      <c r="A1170" s="4">
        <v>3</v>
      </c>
      <c r="B1170" s="4" t="str">
        <f t="shared" si="18"/>
        <v>March</v>
      </c>
      <c r="C1170" s="1" t="s">
        <v>295</v>
      </c>
      <c r="D1170" s="1" t="s">
        <v>1215</v>
      </c>
      <c r="E1170" s="1" t="s">
        <v>736</v>
      </c>
      <c r="F1170" s="1" t="s">
        <v>908</v>
      </c>
      <c r="G1170" s="1" t="s">
        <v>925</v>
      </c>
      <c r="H1170" s="6">
        <v>45352</v>
      </c>
      <c r="I1170" s="7">
        <v>76435160</v>
      </c>
      <c r="J1170" s="7">
        <v>53361314</v>
      </c>
      <c r="K1170" s="7">
        <v>7491289</v>
      </c>
      <c r="L1170" s="7">
        <v>7556114</v>
      </c>
      <c r="M1170" s="7">
        <f>Table1[[#This Row],[Profit (EBIT)]] * (1 - 11%)</f>
        <v>6724941.46</v>
      </c>
      <c r="N1170" s="9">
        <f>Table1[[#This Row],[Net Sales Actual]]/Table1[[#This Row],[Net Sales Target]]*100%</f>
        <v>0.69812523451249398</v>
      </c>
      <c r="O1170" s="9" t="str">
        <f>IF(Table1[[#This Row],[% Achievement]]&gt;=100%, "Achieved",
 IF(Table1[[#This Row],[% Achievement]]&gt;=50%, "Almost Achieve",
 IF(Table1[[#This Row],[% Achievement]]&gt;=0, "Needs Improvement",
 "Bad")))</f>
        <v>Almost Achieve</v>
      </c>
      <c r="P1170" s="7">
        <f>Table1[[#This Row],[Net Sales Actual]] - Table1[[#This Row],[Net Sales Target]]</f>
        <v>-23073846</v>
      </c>
      <c r="Q1170" s="7" t="str">
        <f>IF(Table1[[#This Row],[Profit]] &gt; 0, "Profit", "Loss")</f>
        <v>Profit</v>
      </c>
      <c r="R1170" s="9">
        <f>Table1[[#This Row],[Salary Cost]]/Table1[[#This Row],[Net Sales Actual]]</f>
        <v>0.14038801593229133</v>
      </c>
      <c r="S1170" s="9" t="str">
        <f>IF(Table1[[#This Row],[Salary Ratio]] &lt; 0.15, "Efficient",
 IF(Table1[[#This Row],[Salary Ratio]] &lt;= 0.25, "Needs Attention",
 "Too High"))</f>
        <v>Efficient</v>
      </c>
      <c r="T1170" s="9">
        <f>Table1[[#This Row],[Profit (EBIT)]]/Table1[[#This Row],[Net Sales Actual]]</f>
        <v>0.14160284733618067</v>
      </c>
      <c r="U1170" s="7" t="str">
        <f>IF(Table1[[#This Row],[Profit Ratio]] &gt; 0.15, "Healthy",
 IF(Table1[[#This Row],[Profit Ratio]] &gt;= 0.05, "Moderate",
 "Low"))</f>
        <v>Moderate</v>
      </c>
      <c r="V1170" s="7">
        <f ca="1">DATEDIF(Table1[[#This Row],[Store Open Date]], TODAY(), "d")</f>
        <v>580</v>
      </c>
      <c r="W1170" s="7">
        <f ca="1">INT(Table1[[#This Row],[Store Age (Days)]] / 30)</f>
        <v>19</v>
      </c>
      <c r="X1170" s="7" t="str">
        <f ca="1">IF(Table1[[#This Row],[Store Age (Months)]] &lt; 12, "&lt;12",
 IF(Table1[[#This Row],[Store Age (Months)]] &lt; 24, "12–24",
 "&gt;24"))</f>
        <v>12–24</v>
      </c>
    </row>
    <row r="1171" spans="1:24" x14ac:dyDescent="0.2">
      <c r="A1171" s="4">
        <v>3</v>
      </c>
      <c r="B1171" s="4" t="str">
        <f t="shared" si="18"/>
        <v>March</v>
      </c>
      <c r="C1171" s="1" t="s">
        <v>296</v>
      </c>
      <c r="D1171" s="1" t="s">
        <v>1216</v>
      </c>
      <c r="E1171" s="1" t="s">
        <v>737</v>
      </c>
      <c r="F1171" s="1" t="s">
        <v>908</v>
      </c>
      <c r="G1171" s="1" t="s">
        <v>925</v>
      </c>
      <c r="H1171" s="6">
        <v>45257</v>
      </c>
      <c r="I1171" s="7">
        <v>128293462</v>
      </c>
      <c r="J1171" s="7">
        <v>100403743</v>
      </c>
      <c r="K1171" s="7">
        <v>12457972</v>
      </c>
      <c r="L1171" s="7">
        <v>-1996954</v>
      </c>
      <c r="M1171" s="7">
        <f>Table1[[#This Row],[Profit (EBIT)]] * (1 - 11%)</f>
        <v>-1777289.06</v>
      </c>
      <c r="N1171" s="9">
        <f>Table1[[#This Row],[Net Sales Actual]]/Table1[[#This Row],[Net Sales Target]]*100%</f>
        <v>0.78260997431030432</v>
      </c>
      <c r="O1171" s="9" t="str">
        <f>IF(Table1[[#This Row],[% Achievement]]&gt;=100%, "Achieved",
 IF(Table1[[#This Row],[% Achievement]]&gt;=50%, "Almost Achieve",
 IF(Table1[[#This Row],[% Achievement]]&gt;=0, "Needs Improvement",
 "Bad")))</f>
        <v>Almost Achieve</v>
      </c>
      <c r="P1171" s="7">
        <f>Table1[[#This Row],[Net Sales Actual]] - Table1[[#This Row],[Net Sales Target]]</f>
        <v>-27889719</v>
      </c>
      <c r="Q1171" s="7" t="str">
        <f>IF(Table1[[#This Row],[Profit]] &gt; 0, "Profit", "Loss")</f>
        <v>Loss</v>
      </c>
      <c r="R1171" s="9">
        <f>Table1[[#This Row],[Salary Cost]]/Table1[[#This Row],[Net Sales Actual]]</f>
        <v>0.12407876068923047</v>
      </c>
      <c r="S1171" s="9" t="str">
        <f>IF(Table1[[#This Row],[Salary Ratio]] &lt; 0.15, "Efficient",
 IF(Table1[[#This Row],[Salary Ratio]] &lt;= 0.25, "Needs Attention",
 "Too High"))</f>
        <v>Efficient</v>
      </c>
      <c r="T1171" s="9">
        <f>Table1[[#This Row],[Profit (EBIT)]]/Table1[[#This Row],[Net Sales Actual]]</f>
        <v>-1.9889238591433787E-2</v>
      </c>
      <c r="U1171" s="7" t="str">
        <f>IF(Table1[[#This Row],[Profit Ratio]] &gt; 0.15, "Healthy",
 IF(Table1[[#This Row],[Profit Ratio]] &gt;= 0.05, "Moderate",
 "Low"))</f>
        <v>Low</v>
      </c>
      <c r="V1171" s="7">
        <f ca="1">DATEDIF(Table1[[#This Row],[Store Open Date]], TODAY(), "d")</f>
        <v>675</v>
      </c>
      <c r="W1171" s="7">
        <f ca="1">INT(Table1[[#This Row],[Store Age (Days)]] / 30)</f>
        <v>22</v>
      </c>
      <c r="X1171" s="7" t="str">
        <f ca="1">IF(Table1[[#This Row],[Store Age (Months)]] &lt; 12, "&lt;12",
 IF(Table1[[#This Row],[Store Age (Months)]] &lt; 24, "12–24",
 "&gt;24"))</f>
        <v>12–24</v>
      </c>
    </row>
    <row r="1172" spans="1:24" x14ac:dyDescent="0.2">
      <c r="A1172" s="4">
        <v>3</v>
      </c>
      <c r="B1172" s="4" t="str">
        <f t="shared" si="18"/>
        <v>March</v>
      </c>
      <c r="C1172" s="1" t="s">
        <v>297</v>
      </c>
      <c r="D1172" s="1" t="s">
        <v>1217</v>
      </c>
      <c r="E1172" s="1" t="s">
        <v>738</v>
      </c>
      <c r="F1172" s="1" t="s">
        <v>908</v>
      </c>
      <c r="G1172" s="1" t="s">
        <v>925</v>
      </c>
      <c r="H1172" s="6">
        <v>45290</v>
      </c>
      <c r="I1172" s="7">
        <v>135892612</v>
      </c>
      <c r="J1172" s="7">
        <v>133291502</v>
      </c>
      <c r="K1172" s="7">
        <v>22356171</v>
      </c>
      <c r="L1172" s="7">
        <v>-9008921</v>
      </c>
      <c r="M1172" s="7">
        <f>Table1[[#This Row],[Profit (EBIT)]] * (1 - 11%)</f>
        <v>-8017939.6900000004</v>
      </c>
      <c r="N1172" s="9">
        <f>Table1[[#This Row],[Net Sales Actual]]/Table1[[#This Row],[Net Sales Target]]*100%</f>
        <v>0.98085907716601983</v>
      </c>
      <c r="O1172" s="9" t="str">
        <f>IF(Table1[[#This Row],[% Achievement]]&gt;=100%, "Achieved",
 IF(Table1[[#This Row],[% Achievement]]&gt;=50%, "Almost Achieve",
 IF(Table1[[#This Row],[% Achievement]]&gt;=0, "Needs Improvement",
 "Bad")))</f>
        <v>Almost Achieve</v>
      </c>
      <c r="P1172" s="7">
        <f>Table1[[#This Row],[Net Sales Actual]] - Table1[[#This Row],[Net Sales Target]]</f>
        <v>-2601110</v>
      </c>
      <c r="Q1172" s="7" t="str">
        <f>IF(Table1[[#This Row],[Profit]] &gt; 0, "Profit", "Loss")</f>
        <v>Loss</v>
      </c>
      <c r="R1172" s="9">
        <f>Table1[[#This Row],[Salary Cost]]/Table1[[#This Row],[Net Sales Actual]]</f>
        <v>0.16772390335882029</v>
      </c>
      <c r="S1172" s="9" t="str">
        <f>IF(Table1[[#This Row],[Salary Ratio]] &lt; 0.15, "Efficient",
 IF(Table1[[#This Row],[Salary Ratio]] &lt;= 0.25, "Needs Attention",
 "Too High"))</f>
        <v>Needs Attention</v>
      </c>
      <c r="T1172" s="9">
        <f>Table1[[#This Row],[Profit (EBIT)]]/Table1[[#This Row],[Net Sales Actual]]</f>
        <v>-6.7588112256398755E-2</v>
      </c>
      <c r="U1172" s="7" t="str">
        <f>IF(Table1[[#This Row],[Profit Ratio]] &gt; 0.15, "Healthy",
 IF(Table1[[#This Row],[Profit Ratio]] &gt;= 0.05, "Moderate",
 "Low"))</f>
        <v>Low</v>
      </c>
      <c r="V1172" s="7">
        <f ca="1">DATEDIF(Table1[[#This Row],[Store Open Date]], TODAY(), "d")</f>
        <v>642</v>
      </c>
      <c r="W1172" s="7">
        <f ca="1">INT(Table1[[#This Row],[Store Age (Days)]] / 30)</f>
        <v>21</v>
      </c>
      <c r="X1172" s="7" t="str">
        <f ca="1">IF(Table1[[#This Row],[Store Age (Months)]] &lt; 12, "&lt;12",
 IF(Table1[[#This Row],[Store Age (Months)]] &lt; 24, "12–24",
 "&gt;24"))</f>
        <v>12–24</v>
      </c>
    </row>
    <row r="1173" spans="1:24" x14ac:dyDescent="0.2">
      <c r="A1173" s="4">
        <v>3</v>
      </c>
      <c r="B1173" s="4" t="str">
        <f t="shared" si="18"/>
        <v>March</v>
      </c>
      <c r="C1173" s="1" t="s">
        <v>298</v>
      </c>
      <c r="D1173" s="1" t="s">
        <v>1218</v>
      </c>
      <c r="E1173" s="1" t="s">
        <v>739</v>
      </c>
      <c r="F1173" s="1" t="s">
        <v>908</v>
      </c>
      <c r="G1173" s="1" t="s">
        <v>925</v>
      </c>
      <c r="H1173" s="6">
        <v>45463</v>
      </c>
      <c r="I1173" s="7">
        <v>67165635</v>
      </c>
      <c r="J1173" s="7">
        <v>54267398</v>
      </c>
      <c r="K1173" s="7">
        <v>6905366</v>
      </c>
      <c r="L1173" s="7">
        <v>6298044</v>
      </c>
      <c r="M1173" s="7">
        <f>Table1[[#This Row],[Profit (EBIT)]] * (1 - 11%)</f>
        <v>5605259.1600000001</v>
      </c>
      <c r="N1173" s="9">
        <f>Table1[[#This Row],[Net Sales Actual]]/Table1[[#This Row],[Net Sales Target]]*100%</f>
        <v>0.80796374515032876</v>
      </c>
      <c r="O1173" s="9" t="str">
        <f>IF(Table1[[#This Row],[% Achievement]]&gt;=100%, "Achieved",
 IF(Table1[[#This Row],[% Achievement]]&gt;=50%, "Almost Achieve",
 IF(Table1[[#This Row],[% Achievement]]&gt;=0, "Needs Improvement",
 "Bad")))</f>
        <v>Almost Achieve</v>
      </c>
      <c r="P1173" s="7">
        <f>Table1[[#This Row],[Net Sales Actual]] - Table1[[#This Row],[Net Sales Target]]</f>
        <v>-12898237</v>
      </c>
      <c r="Q1173" s="7" t="str">
        <f>IF(Table1[[#This Row],[Profit]] &gt; 0, "Profit", "Loss")</f>
        <v>Profit</v>
      </c>
      <c r="R1173" s="9">
        <f>Table1[[#This Row],[Salary Cost]]/Table1[[#This Row],[Net Sales Actual]]</f>
        <v>0.12724704434880035</v>
      </c>
      <c r="S1173" s="9" t="str">
        <f>IF(Table1[[#This Row],[Salary Ratio]] &lt; 0.15, "Efficient",
 IF(Table1[[#This Row],[Salary Ratio]] &lt;= 0.25, "Needs Attention",
 "Too High"))</f>
        <v>Efficient</v>
      </c>
      <c r="T1173" s="9">
        <f>Table1[[#This Row],[Profit (EBIT)]]/Table1[[#This Row],[Net Sales Actual]]</f>
        <v>0.11605575782350944</v>
      </c>
      <c r="U1173" s="7" t="str">
        <f>IF(Table1[[#This Row],[Profit Ratio]] &gt; 0.15, "Healthy",
 IF(Table1[[#This Row],[Profit Ratio]] &gt;= 0.05, "Moderate",
 "Low"))</f>
        <v>Moderate</v>
      </c>
      <c r="V1173" s="7">
        <f ca="1">DATEDIF(Table1[[#This Row],[Store Open Date]], TODAY(), "d")</f>
        <v>469</v>
      </c>
      <c r="W1173" s="7">
        <f ca="1">INT(Table1[[#This Row],[Store Age (Days)]] / 30)</f>
        <v>15</v>
      </c>
      <c r="X1173" s="7" t="str">
        <f ca="1">IF(Table1[[#This Row],[Store Age (Months)]] &lt; 12, "&lt;12",
 IF(Table1[[#This Row],[Store Age (Months)]] &lt; 24, "12–24",
 "&gt;24"))</f>
        <v>12–24</v>
      </c>
    </row>
    <row r="1174" spans="1:24" x14ac:dyDescent="0.2">
      <c r="A1174" s="4">
        <v>3</v>
      </c>
      <c r="B1174" s="4" t="str">
        <f t="shared" si="18"/>
        <v>March</v>
      </c>
      <c r="C1174" s="1" t="s">
        <v>299</v>
      </c>
      <c r="D1174" s="1" t="s">
        <v>1219</v>
      </c>
      <c r="E1174" s="1" t="s">
        <v>740</v>
      </c>
      <c r="F1174" s="1" t="s">
        <v>908</v>
      </c>
      <c r="G1174" s="1" t="s">
        <v>925</v>
      </c>
      <c r="H1174" s="6">
        <v>45207</v>
      </c>
      <c r="I1174" s="7">
        <v>171323944</v>
      </c>
      <c r="J1174" s="7">
        <v>192986986</v>
      </c>
      <c r="K1174" s="7">
        <v>24228179</v>
      </c>
      <c r="L1174" s="7">
        <v>17807043</v>
      </c>
      <c r="M1174" s="7">
        <f>Table1[[#This Row],[Profit (EBIT)]] * (1 - 11%)</f>
        <v>15848268.27</v>
      </c>
      <c r="N1174" s="9">
        <f>Table1[[#This Row],[Net Sales Actual]]/Table1[[#This Row],[Net Sales Target]]*100%</f>
        <v>1.1264449177051399</v>
      </c>
      <c r="O1174" s="9" t="str">
        <f>IF(Table1[[#This Row],[% Achievement]]&gt;=100%, "Achieved",
 IF(Table1[[#This Row],[% Achievement]]&gt;=50%, "Almost Achieve",
 IF(Table1[[#This Row],[% Achievement]]&gt;=0, "Needs Improvement",
 "Bad")))</f>
        <v>Achieved</v>
      </c>
      <c r="P1174" s="7">
        <f>Table1[[#This Row],[Net Sales Actual]] - Table1[[#This Row],[Net Sales Target]]</f>
        <v>21663042</v>
      </c>
      <c r="Q1174" s="7" t="str">
        <f>IF(Table1[[#This Row],[Profit]] &gt; 0, "Profit", "Loss")</f>
        <v>Profit</v>
      </c>
      <c r="R1174" s="9">
        <f>Table1[[#This Row],[Salary Cost]]/Table1[[#This Row],[Net Sales Actual]]</f>
        <v>0.12554307159343894</v>
      </c>
      <c r="S1174" s="9" t="str">
        <f>IF(Table1[[#This Row],[Salary Ratio]] &lt; 0.15, "Efficient",
 IF(Table1[[#This Row],[Salary Ratio]] &lt;= 0.25, "Needs Attention",
 "Too High"))</f>
        <v>Efficient</v>
      </c>
      <c r="T1174" s="9">
        <f>Table1[[#This Row],[Profit (EBIT)]]/Table1[[#This Row],[Net Sales Actual]]</f>
        <v>9.2270693320222127E-2</v>
      </c>
      <c r="U1174" s="7" t="str">
        <f>IF(Table1[[#This Row],[Profit Ratio]] &gt; 0.15, "Healthy",
 IF(Table1[[#This Row],[Profit Ratio]] &gt;= 0.05, "Moderate",
 "Low"))</f>
        <v>Moderate</v>
      </c>
      <c r="V1174" s="7">
        <f ca="1">DATEDIF(Table1[[#This Row],[Store Open Date]], TODAY(), "d")</f>
        <v>725</v>
      </c>
      <c r="W1174" s="7">
        <f ca="1">INT(Table1[[#This Row],[Store Age (Days)]] / 30)</f>
        <v>24</v>
      </c>
      <c r="X1174" s="7" t="str">
        <f ca="1">IF(Table1[[#This Row],[Store Age (Months)]] &lt; 12, "&lt;12",
 IF(Table1[[#This Row],[Store Age (Months)]] &lt; 24, "12–24",
 "&gt;24"))</f>
        <v>&gt;24</v>
      </c>
    </row>
    <row r="1175" spans="1:24" x14ac:dyDescent="0.2">
      <c r="A1175" s="4">
        <v>3</v>
      </c>
      <c r="B1175" s="4" t="str">
        <f t="shared" si="18"/>
        <v>March</v>
      </c>
      <c r="C1175" s="1" t="s">
        <v>300</v>
      </c>
      <c r="D1175" s="1" t="s">
        <v>1220</v>
      </c>
      <c r="E1175" s="1" t="s">
        <v>741</v>
      </c>
      <c r="F1175" s="1" t="s">
        <v>908</v>
      </c>
      <c r="G1175" s="1" t="s">
        <v>925</v>
      </c>
      <c r="H1175" s="6">
        <v>45434</v>
      </c>
      <c r="I1175" s="7">
        <v>65264100</v>
      </c>
      <c r="J1175" s="7">
        <v>75172159</v>
      </c>
      <c r="K1175" s="7">
        <v>12193923</v>
      </c>
      <c r="L1175" s="7">
        <v>-5554565</v>
      </c>
      <c r="M1175" s="7">
        <f>Table1[[#This Row],[Profit (EBIT)]] * (1 - 11%)</f>
        <v>-4943562.8499999996</v>
      </c>
      <c r="N1175" s="9">
        <f>Table1[[#This Row],[Net Sales Actual]]/Table1[[#This Row],[Net Sales Target]]*100%</f>
        <v>1.1518148415438196</v>
      </c>
      <c r="O1175" s="9" t="str">
        <f>IF(Table1[[#This Row],[% Achievement]]&gt;=100%, "Achieved",
 IF(Table1[[#This Row],[% Achievement]]&gt;=50%, "Almost Achieve",
 IF(Table1[[#This Row],[% Achievement]]&gt;=0, "Needs Improvement",
 "Bad")))</f>
        <v>Achieved</v>
      </c>
      <c r="P1175" s="7">
        <f>Table1[[#This Row],[Net Sales Actual]] - Table1[[#This Row],[Net Sales Target]]</f>
        <v>9908059</v>
      </c>
      <c r="Q1175" s="7" t="str">
        <f>IF(Table1[[#This Row],[Profit]] &gt; 0, "Profit", "Loss")</f>
        <v>Loss</v>
      </c>
      <c r="R1175" s="9">
        <f>Table1[[#This Row],[Salary Cost]]/Table1[[#This Row],[Net Sales Actual]]</f>
        <v>0.1622132869697144</v>
      </c>
      <c r="S1175" s="9" t="str">
        <f>IF(Table1[[#This Row],[Salary Ratio]] &lt; 0.15, "Efficient",
 IF(Table1[[#This Row],[Salary Ratio]] &lt;= 0.25, "Needs Attention",
 "Too High"))</f>
        <v>Needs Attention</v>
      </c>
      <c r="T1175" s="9">
        <f>Table1[[#This Row],[Profit (EBIT)]]/Table1[[#This Row],[Net Sales Actual]]</f>
        <v>-7.3891252744250707E-2</v>
      </c>
      <c r="U1175" s="7" t="str">
        <f>IF(Table1[[#This Row],[Profit Ratio]] &gt; 0.15, "Healthy",
 IF(Table1[[#This Row],[Profit Ratio]] &gt;= 0.05, "Moderate",
 "Low"))</f>
        <v>Low</v>
      </c>
      <c r="V1175" s="7">
        <f ca="1">DATEDIF(Table1[[#This Row],[Store Open Date]], TODAY(), "d")</f>
        <v>498</v>
      </c>
      <c r="W1175" s="7">
        <f ca="1">INT(Table1[[#This Row],[Store Age (Days)]] / 30)</f>
        <v>16</v>
      </c>
      <c r="X1175" s="7" t="str">
        <f ca="1">IF(Table1[[#This Row],[Store Age (Months)]] &lt; 12, "&lt;12",
 IF(Table1[[#This Row],[Store Age (Months)]] &lt; 24, "12–24",
 "&gt;24"))</f>
        <v>12–24</v>
      </c>
    </row>
    <row r="1176" spans="1:24" x14ac:dyDescent="0.2">
      <c r="A1176" s="4">
        <v>3</v>
      </c>
      <c r="B1176" s="4" t="str">
        <f t="shared" si="18"/>
        <v>March</v>
      </c>
      <c r="C1176" s="1" t="s">
        <v>301</v>
      </c>
      <c r="D1176" s="1" t="s">
        <v>1221</v>
      </c>
      <c r="E1176" s="1" t="s">
        <v>742</v>
      </c>
      <c r="F1176" s="1" t="s">
        <v>908</v>
      </c>
      <c r="G1176" s="1" t="s">
        <v>925</v>
      </c>
      <c r="H1176" s="6">
        <v>44893</v>
      </c>
      <c r="I1176" s="7">
        <v>224999690</v>
      </c>
      <c r="J1176" s="7">
        <v>162994052</v>
      </c>
      <c r="K1176" s="7">
        <v>17277390</v>
      </c>
      <c r="L1176" s="7">
        <v>12690917</v>
      </c>
      <c r="M1176" s="7">
        <f>Table1[[#This Row],[Profit (EBIT)]] * (1 - 11%)</f>
        <v>11294916.130000001</v>
      </c>
      <c r="N1176" s="9">
        <f>Table1[[#This Row],[Net Sales Actual]]/Table1[[#This Row],[Net Sales Target]]*100%</f>
        <v>0.72441900697729855</v>
      </c>
      <c r="O1176" s="9" t="str">
        <f>IF(Table1[[#This Row],[% Achievement]]&gt;=100%, "Achieved",
 IF(Table1[[#This Row],[% Achievement]]&gt;=50%, "Almost Achieve",
 IF(Table1[[#This Row],[% Achievement]]&gt;=0, "Needs Improvement",
 "Bad")))</f>
        <v>Almost Achieve</v>
      </c>
      <c r="P1176" s="7">
        <f>Table1[[#This Row],[Net Sales Actual]] - Table1[[#This Row],[Net Sales Target]]</f>
        <v>-62005638</v>
      </c>
      <c r="Q1176" s="7" t="str">
        <f>IF(Table1[[#This Row],[Profit]] &gt; 0, "Profit", "Loss")</f>
        <v>Profit</v>
      </c>
      <c r="R1176" s="9">
        <f>Table1[[#This Row],[Salary Cost]]/Table1[[#This Row],[Net Sales Actual]]</f>
        <v>0.10600012569783834</v>
      </c>
      <c r="S1176" s="9" t="str">
        <f>IF(Table1[[#This Row],[Salary Ratio]] &lt; 0.15, "Efficient",
 IF(Table1[[#This Row],[Salary Ratio]] &lt;= 0.25, "Needs Attention",
 "Too High"))</f>
        <v>Efficient</v>
      </c>
      <c r="T1176" s="9">
        <f>Table1[[#This Row],[Profit (EBIT)]]/Table1[[#This Row],[Net Sales Actual]]</f>
        <v>7.7861227721364945E-2</v>
      </c>
      <c r="U1176" s="7" t="str">
        <f>IF(Table1[[#This Row],[Profit Ratio]] &gt; 0.15, "Healthy",
 IF(Table1[[#This Row],[Profit Ratio]] &gt;= 0.05, "Moderate",
 "Low"))</f>
        <v>Moderate</v>
      </c>
      <c r="V1176" s="7">
        <f ca="1">DATEDIF(Table1[[#This Row],[Store Open Date]], TODAY(), "d")</f>
        <v>1039</v>
      </c>
      <c r="W1176" s="7">
        <f ca="1">INT(Table1[[#This Row],[Store Age (Days)]] / 30)</f>
        <v>34</v>
      </c>
      <c r="X1176" s="7" t="str">
        <f ca="1">IF(Table1[[#This Row],[Store Age (Months)]] &lt; 12, "&lt;12",
 IF(Table1[[#This Row],[Store Age (Months)]] &lt; 24, "12–24",
 "&gt;24"))</f>
        <v>&gt;24</v>
      </c>
    </row>
    <row r="1177" spans="1:24" x14ac:dyDescent="0.2">
      <c r="A1177" s="4">
        <v>3</v>
      </c>
      <c r="B1177" s="4" t="str">
        <f t="shared" si="18"/>
        <v>March</v>
      </c>
      <c r="C1177" s="1" t="s">
        <v>302</v>
      </c>
      <c r="D1177" s="1" t="s">
        <v>1222</v>
      </c>
      <c r="E1177" s="1" t="s">
        <v>743</v>
      </c>
      <c r="F1177" s="1" t="s">
        <v>908</v>
      </c>
      <c r="G1177" s="1" t="s">
        <v>925</v>
      </c>
      <c r="H1177" s="6">
        <v>44908</v>
      </c>
      <c r="I1177" s="7">
        <v>264517301</v>
      </c>
      <c r="J1177" s="7">
        <v>182642426</v>
      </c>
      <c r="K1177" s="7">
        <v>22235010</v>
      </c>
      <c r="L1177" s="7">
        <v>2719378</v>
      </c>
      <c r="M1177" s="7">
        <f>Table1[[#This Row],[Profit (EBIT)]] * (1 - 11%)</f>
        <v>2420246.42</v>
      </c>
      <c r="N1177" s="9">
        <f>Table1[[#This Row],[Net Sales Actual]]/Table1[[#This Row],[Net Sales Target]]*100%</f>
        <v>0.69047440492370671</v>
      </c>
      <c r="O1177" s="9" t="str">
        <f>IF(Table1[[#This Row],[% Achievement]]&gt;=100%, "Achieved",
 IF(Table1[[#This Row],[% Achievement]]&gt;=50%, "Almost Achieve",
 IF(Table1[[#This Row],[% Achievement]]&gt;=0, "Needs Improvement",
 "Bad")))</f>
        <v>Almost Achieve</v>
      </c>
      <c r="P1177" s="7">
        <f>Table1[[#This Row],[Net Sales Actual]] - Table1[[#This Row],[Net Sales Target]]</f>
        <v>-81874875</v>
      </c>
      <c r="Q1177" s="7" t="str">
        <f>IF(Table1[[#This Row],[Profit]] &gt; 0, "Profit", "Loss")</f>
        <v>Profit</v>
      </c>
      <c r="R1177" s="9">
        <f>Table1[[#This Row],[Salary Cost]]/Table1[[#This Row],[Net Sales Actual]]</f>
        <v>0.12174066281839686</v>
      </c>
      <c r="S1177" s="9" t="str">
        <f>IF(Table1[[#This Row],[Salary Ratio]] &lt; 0.15, "Efficient",
 IF(Table1[[#This Row],[Salary Ratio]] &lt;= 0.25, "Needs Attention",
 "Too High"))</f>
        <v>Efficient</v>
      </c>
      <c r="T1177" s="9">
        <f>Table1[[#This Row],[Profit (EBIT)]]/Table1[[#This Row],[Net Sales Actual]]</f>
        <v>1.4889081685763417E-2</v>
      </c>
      <c r="U1177" s="7" t="str">
        <f>IF(Table1[[#This Row],[Profit Ratio]] &gt; 0.15, "Healthy",
 IF(Table1[[#This Row],[Profit Ratio]] &gt;= 0.05, "Moderate",
 "Low"))</f>
        <v>Low</v>
      </c>
      <c r="V1177" s="7">
        <f ca="1">DATEDIF(Table1[[#This Row],[Store Open Date]], TODAY(), "d")</f>
        <v>1024</v>
      </c>
      <c r="W1177" s="7">
        <f ca="1">INT(Table1[[#This Row],[Store Age (Days)]] / 30)</f>
        <v>34</v>
      </c>
      <c r="X1177" s="7" t="str">
        <f ca="1">IF(Table1[[#This Row],[Store Age (Months)]] &lt; 12, "&lt;12",
 IF(Table1[[#This Row],[Store Age (Months)]] &lt; 24, "12–24",
 "&gt;24"))</f>
        <v>&gt;24</v>
      </c>
    </row>
    <row r="1178" spans="1:24" x14ac:dyDescent="0.2">
      <c r="A1178" s="4">
        <v>3</v>
      </c>
      <c r="B1178" s="4" t="str">
        <f t="shared" si="18"/>
        <v>March</v>
      </c>
      <c r="C1178" s="1" t="s">
        <v>303</v>
      </c>
      <c r="D1178" s="1" t="s">
        <v>1223</v>
      </c>
      <c r="E1178" s="1" t="s">
        <v>744</v>
      </c>
      <c r="F1178" s="1" t="s">
        <v>908</v>
      </c>
      <c r="G1178" s="1" t="s">
        <v>925</v>
      </c>
      <c r="H1178" s="6">
        <v>45135</v>
      </c>
      <c r="I1178" s="7">
        <v>89781974</v>
      </c>
      <c r="J1178" s="7">
        <v>77923132</v>
      </c>
      <c r="K1178" s="7">
        <v>12068275</v>
      </c>
      <c r="L1178" s="7">
        <v>6920295</v>
      </c>
      <c r="M1178" s="7">
        <f>Table1[[#This Row],[Profit (EBIT)]] * (1 - 11%)</f>
        <v>6159062.5499999998</v>
      </c>
      <c r="N1178" s="9">
        <f>Table1[[#This Row],[Net Sales Actual]]/Table1[[#This Row],[Net Sales Target]]*100%</f>
        <v>0.86791511177956504</v>
      </c>
      <c r="O1178" s="9" t="str">
        <f>IF(Table1[[#This Row],[% Achievement]]&gt;=100%, "Achieved",
 IF(Table1[[#This Row],[% Achievement]]&gt;=50%, "Almost Achieve",
 IF(Table1[[#This Row],[% Achievement]]&gt;=0, "Needs Improvement",
 "Bad")))</f>
        <v>Almost Achieve</v>
      </c>
      <c r="P1178" s="7">
        <f>Table1[[#This Row],[Net Sales Actual]] - Table1[[#This Row],[Net Sales Target]]</f>
        <v>-11858842</v>
      </c>
      <c r="Q1178" s="7" t="str">
        <f>IF(Table1[[#This Row],[Profit]] &gt; 0, "Profit", "Loss")</f>
        <v>Profit</v>
      </c>
      <c r="R1178" s="9">
        <f>Table1[[#This Row],[Salary Cost]]/Table1[[#This Row],[Net Sales Actual]]</f>
        <v>0.15487410079974712</v>
      </c>
      <c r="S1178" s="9" t="str">
        <f>IF(Table1[[#This Row],[Salary Ratio]] &lt; 0.15, "Efficient",
 IF(Table1[[#This Row],[Salary Ratio]] &lt;= 0.25, "Needs Attention",
 "Too High"))</f>
        <v>Needs Attention</v>
      </c>
      <c r="T1178" s="9">
        <f>Table1[[#This Row],[Profit (EBIT)]]/Table1[[#This Row],[Net Sales Actual]]</f>
        <v>8.8809251147656643E-2</v>
      </c>
      <c r="U1178" s="7" t="str">
        <f>IF(Table1[[#This Row],[Profit Ratio]] &gt; 0.15, "Healthy",
 IF(Table1[[#This Row],[Profit Ratio]] &gt;= 0.05, "Moderate",
 "Low"))</f>
        <v>Moderate</v>
      </c>
      <c r="V1178" s="7">
        <f ca="1">DATEDIF(Table1[[#This Row],[Store Open Date]], TODAY(), "d")</f>
        <v>797</v>
      </c>
      <c r="W1178" s="7">
        <f ca="1">INT(Table1[[#This Row],[Store Age (Days)]] / 30)</f>
        <v>26</v>
      </c>
      <c r="X1178" s="7" t="str">
        <f ca="1">IF(Table1[[#This Row],[Store Age (Months)]] &lt; 12, "&lt;12",
 IF(Table1[[#This Row],[Store Age (Months)]] &lt; 24, "12–24",
 "&gt;24"))</f>
        <v>&gt;24</v>
      </c>
    </row>
    <row r="1179" spans="1:24" x14ac:dyDescent="0.2">
      <c r="A1179" s="4">
        <v>3</v>
      </c>
      <c r="B1179" s="4" t="str">
        <f t="shared" si="18"/>
        <v>March</v>
      </c>
      <c r="C1179" s="1" t="s">
        <v>304</v>
      </c>
      <c r="D1179" s="1" t="s">
        <v>1224</v>
      </c>
      <c r="E1179" s="1" t="s">
        <v>745</v>
      </c>
      <c r="F1179" s="1" t="s">
        <v>908</v>
      </c>
      <c r="G1179" s="1" t="s">
        <v>925</v>
      </c>
      <c r="H1179" s="6">
        <v>45083</v>
      </c>
      <c r="I1179" s="7">
        <v>70961118</v>
      </c>
      <c r="J1179" s="7">
        <v>81621508</v>
      </c>
      <c r="K1179" s="7">
        <v>10774610</v>
      </c>
      <c r="L1179" s="7">
        <v>11033576</v>
      </c>
      <c r="M1179" s="7">
        <f>Table1[[#This Row],[Profit (EBIT)]] * (1 - 11%)</f>
        <v>9819882.6400000006</v>
      </c>
      <c r="N1179" s="9">
        <f>Table1[[#This Row],[Net Sales Actual]]/Table1[[#This Row],[Net Sales Target]]*100%</f>
        <v>1.15022860829222</v>
      </c>
      <c r="O1179" s="9" t="str">
        <f>IF(Table1[[#This Row],[% Achievement]]&gt;=100%, "Achieved",
 IF(Table1[[#This Row],[% Achievement]]&gt;=50%, "Almost Achieve",
 IF(Table1[[#This Row],[% Achievement]]&gt;=0, "Needs Improvement",
 "Bad")))</f>
        <v>Achieved</v>
      </c>
      <c r="P1179" s="7">
        <f>Table1[[#This Row],[Net Sales Actual]] - Table1[[#This Row],[Net Sales Target]]</f>
        <v>10660390</v>
      </c>
      <c r="Q1179" s="7" t="str">
        <f>IF(Table1[[#This Row],[Profit]] &gt; 0, "Profit", "Loss")</f>
        <v>Profit</v>
      </c>
      <c r="R1179" s="9">
        <f>Table1[[#This Row],[Salary Cost]]/Table1[[#This Row],[Net Sales Actual]]</f>
        <v>0.13200699501900895</v>
      </c>
      <c r="S1179" s="9" t="str">
        <f>IF(Table1[[#This Row],[Salary Ratio]] &lt; 0.15, "Efficient",
 IF(Table1[[#This Row],[Salary Ratio]] &lt;= 0.25, "Needs Attention",
 "Too High"))</f>
        <v>Efficient</v>
      </c>
      <c r="T1179" s="9">
        <f>Table1[[#This Row],[Profit (EBIT)]]/Table1[[#This Row],[Net Sales Actual]]</f>
        <v>0.13517976168732387</v>
      </c>
      <c r="U1179" s="7" t="str">
        <f>IF(Table1[[#This Row],[Profit Ratio]] &gt; 0.15, "Healthy",
 IF(Table1[[#This Row],[Profit Ratio]] &gt;= 0.05, "Moderate",
 "Low"))</f>
        <v>Moderate</v>
      </c>
      <c r="V1179" s="7">
        <f ca="1">DATEDIF(Table1[[#This Row],[Store Open Date]], TODAY(), "d")</f>
        <v>849</v>
      </c>
      <c r="W1179" s="7">
        <f ca="1">INT(Table1[[#This Row],[Store Age (Days)]] / 30)</f>
        <v>28</v>
      </c>
      <c r="X1179" s="7" t="str">
        <f ca="1">IF(Table1[[#This Row],[Store Age (Months)]] &lt; 12, "&lt;12",
 IF(Table1[[#This Row],[Store Age (Months)]] &lt; 24, "12–24",
 "&gt;24"))</f>
        <v>&gt;24</v>
      </c>
    </row>
    <row r="1180" spans="1:24" x14ac:dyDescent="0.2">
      <c r="A1180" s="4">
        <v>3</v>
      </c>
      <c r="B1180" s="4" t="str">
        <f t="shared" si="18"/>
        <v>March</v>
      </c>
      <c r="C1180" s="1" t="s">
        <v>305</v>
      </c>
      <c r="D1180" s="1" t="s">
        <v>1225</v>
      </c>
      <c r="E1180" s="1" t="s">
        <v>746</v>
      </c>
      <c r="F1180" s="1" t="s">
        <v>908</v>
      </c>
      <c r="G1180" s="1" t="s">
        <v>925</v>
      </c>
      <c r="H1180" s="6">
        <v>45143</v>
      </c>
      <c r="I1180" s="7">
        <v>178151877</v>
      </c>
      <c r="J1180" s="7">
        <v>145785084</v>
      </c>
      <c r="K1180" s="7">
        <v>25989350</v>
      </c>
      <c r="L1180" s="7">
        <v>-2229046</v>
      </c>
      <c r="M1180" s="7">
        <f>Table1[[#This Row],[Profit (EBIT)]] * (1 - 11%)</f>
        <v>-1983850.94</v>
      </c>
      <c r="N1180" s="9">
        <f>Table1[[#This Row],[Net Sales Actual]]/Table1[[#This Row],[Net Sales Target]]*100%</f>
        <v>0.81831910196489255</v>
      </c>
      <c r="O1180" s="9" t="str">
        <f>IF(Table1[[#This Row],[% Achievement]]&gt;=100%, "Achieved",
 IF(Table1[[#This Row],[% Achievement]]&gt;=50%, "Almost Achieve",
 IF(Table1[[#This Row],[% Achievement]]&gt;=0, "Needs Improvement",
 "Bad")))</f>
        <v>Almost Achieve</v>
      </c>
      <c r="P1180" s="7">
        <f>Table1[[#This Row],[Net Sales Actual]] - Table1[[#This Row],[Net Sales Target]]</f>
        <v>-32366793</v>
      </c>
      <c r="Q1180" s="7" t="str">
        <f>IF(Table1[[#This Row],[Profit]] &gt; 0, "Profit", "Loss")</f>
        <v>Loss</v>
      </c>
      <c r="R1180" s="9">
        <f>Table1[[#This Row],[Salary Cost]]/Table1[[#This Row],[Net Sales Actual]]</f>
        <v>0.17827166735384259</v>
      </c>
      <c r="S1180" s="9" t="str">
        <f>IF(Table1[[#This Row],[Salary Ratio]] &lt; 0.15, "Efficient",
 IF(Table1[[#This Row],[Salary Ratio]] &lt;= 0.25, "Needs Attention",
 "Too High"))</f>
        <v>Needs Attention</v>
      </c>
      <c r="T1180" s="9">
        <f>Table1[[#This Row],[Profit (EBIT)]]/Table1[[#This Row],[Net Sales Actual]]</f>
        <v>-1.5289945574953334E-2</v>
      </c>
      <c r="U1180" s="7" t="str">
        <f>IF(Table1[[#This Row],[Profit Ratio]] &gt; 0.15, "Healthy",
 IF(Table1[[#This Row],[Profit Ratio]] &gt;= 0.05, "Moderate",
 "Low"))</f>
        <v>Low</v>
      </c>
      <c r="V1180" s="7">
        <f ca="1">DATEDIF(Table1[[#This Row],[Store Open Date]], TODAY(), "d")</f>
        <v>789</v>
      </c>
      <c r="W1180" s="7">
        <f ca="1">INT(Table1[[#This Row],[Store Age (Days)]] / 30)</f>
        <v>26</v>
      </c>
      <c r="X1180" s="7" t="str">
        <f ca="1">IF(Table1[[#This Row],[Store Age (Months)]] &lt; 12, "&lt;12",
 IF(Table1[[#This Row],[Store Age (Months)]] &lt; 24, "12–24",
 "&gt;24"))</f>
        <v>&gt;24</v>
      </c>
    </row>
    <row r="1181" spans="1:24" x14ac:dyDescent="0.2">
      <c r="A1181" s="4">
        <v>3</v>
      </c>
      <c r="B1181" s="4" t="str">
        <f t="shared" si="18"/>
        <v>March</v>
      </c>
      <c r="C1181" s="1" t="s">
        <v>306</v>
      </c>
      <c r="D1181" s="1" t="s">
        <v>1226</v>
      </c>
      <c r="E1181" s="1" t="s">
        <v>747</v>
      </c>
      <c r="F1181" s="1" t="s">
        <v>908</v>
      </c>
      <c r="G1181" s="1" t="s">
        <v>925</v>
      </c>
      <c r="H1181" s="6">
        <v>45123</v>
      </c>
      <c r="I1181" s="7">
        <v>309540294</v>
      </c>
      <c r="J1181" s="7">
        <v>386008449</v>
      </c>
      <c r="K1181" s="7">
        <v>61155679</v>
      </c>
      <c r="L1181" s="7">
        <v>55688428</v>
      </c>
      <c r="M1181" s="7">
        <f>Table1[[#This Row],[Profit (EBIT)]] * (1 - 11%)</f>
        <v>49562700.920000002</v>
      </c>
      <c r="N1181" s="9">
        <f>Table1[[#This Row],[Net Sales Actual]]/Table1[[#This Row],[Net Sales Target]]*100%</f>
        <v>1.2470378056822546</v>
      </c>
      <c r="O1181" s="9" t="str">
        <f>IF(Table1[[#This Row],[% Achievement]]&gt;=100%, "Achieved",
 IF(Table1[[#This Row],[% Achievement]]&gt;=50%, "Almost Achieve",
 IF(Table1[[#This Row],[% Achievement]]&gt;=0, "Needs Improvement",
 "Bad")))</f>
        <v>Achieved</v>
      </c>
      <c r="P1181" s="7">
        <f>Table1[[#This Row],[Net Sales Actual]] - Table1[[#This Row],[Net Sales Target]]</f>
        <v>76468155</v>
      </c>
      <c r="Q1181" s="7" t="str">
        <f>IF(Table1[[#This Row],[Profit]] &gt; 0, "Profit", "Loss")</f>
        <v>Profit</v>
      </c>
      <c r="R1181" s="9">
        <f>Table1[[#This Row],[Salary Cost]]/Table1[[#This Row],[Net Sales Actual]]</f>
        <v>0.15843093372290409</v>
      </c>
      <c r="S1181" s="9" t="str">
        <f>IF(Table1[[#This Row],[Salary Ratio]] &lt; 0.15, "Efficient",
 IF(Table1[[#This Row],[Salary Ratio]] &lt;= 0.25, "Needs Attention",
 "Too High"))</f>
        <v>Needs Attention</v>
      </c>
      <c r="T1181" s="9">
        <f>Table1[[#This Row],[Profit (EBIT)]]/Table1[[#This Row],[Net Sales Actual]]</f>
        <v>0.14426738104895731</v>
      </c>
      <c r="U1181" s="7" t="str">
        <f>IF(Table1[[#This Row],[Profit Ratio]] &gt; 0.15, "Healthy",
 IF(Table1[[#This Row],[Profit Ratio]] &gt;= 0.05, "Moderate",
 "Low"))</f>
        <v>Moderate</v>
      </c>
      <c r="V1181" s="7">
        <f ca="1">DATEDIF(Table1[[#This Row],[Store Open Date]], TODAY(), "d")</f>
        <v>809</v>
      </c>
      <c r="W1181" s="7">
        <f ca="1">INT(Table1[[#This Row],[Store Age (Days)]] / 30)</f>
        <v>26</v>
      </c>
      <c r="X1181" s="7" t="str">
        <f ca="1">IF(Table1[[#This Row],[Store Age (Months)]] &lt; 12, "&lt;12",
 IF(Table1[[#This Row],[Store Age (Months)]] &lt; 24, "12–24",
 "&gt;24"))</f>
        <v>&gt;24</v>
      </c>
    </row>
    <row r="1182" spans="1:24" x14ac:dyDescent="0.2">
      <c r="A1182" s="4">
        <v>3</v>
      </c>
      <c r="B1182" s="4" t="str">
        <f t="shared" si="18"/>
        <v>March</v>
      </c>
      <c r="C1182" s="1" t="s">
        <v>307</v>
      </c>
      <c r="D1182" s="1" t="s">
        <v>1227</v>
      </c>
      <c r="E1182" s="1" t="s">
        <v>748</v>
      </c>
      <c r="F1182" s="1" t="s">
        <v>908</v>
      </c>
      <c r="G1182" s="1" t="s">
        <v>925</v>
      </c>
      <c r="H1182" s="6">
        <v>44881</v>
      </c>
      <c r="I1182" s="7">
        <v>168324695</v>
      </c>
      <c r="J1182" s="7">
        <v>149852842</v>
      </c>
      <c r="K1182" s="7">
        <v>13606821</v>
      </c>
      <c r="L1182" s="7">
        <v>11247642</v>
      </c>
      <c r="M1182" s="7">
        <f>Table1[[#This Row],[Profit (EBIT)]] * (1 - 11%)</f>
        <v>10010401.380000001</v>
      </c>
      <c r="N1182" s="9">
        <f>Table1[[#This Row],[Net Sales Actual]]/Table1[[#This Row],[Net Sales Target]]*100%</f>
        <v>0.89026058832306221</v>
      </c>
      <c r="O1182" s="9" t="str">
        <f>IF(Table1[[#This Row],[% Achievement]]&gt;=100%, "Achieved",
 IF(Table1[[#This Row],[% Achievement]]&gt;=50%, "Almost Achieve",
 IF(Table1[[#This Row],[% Achievement]]&gt;=0, "Needs Improvement",
 "Bad")))</f>
        <v>Almost Achieve</v>
      </c>
      <c r="P1182" s="7">
        <f>Table1[[#This Row],[Net Sales Actual]] - Table1[[#This Row],[Net Sales Target]]</f>
        <v>-18471853</v>
      </c>
      <c r="Q1182" s="7" t="str">
        <f>IF(Table1[[#This Row],[Profit]] &gt; 0, "Profit", "Loss")</f>
        <v>Profit</v>
      </c>
      <c r="R1182" s="9">
        <f>Table1[[#This Row],[Salary Cost]]/Table1[[#This Row],[Net Sales Actual]]</f>
        <v>9.0801220840376187E-2</v>
      </c>
      <c r="S1182" s="9" t="str">
        <f>IF(Table1[[#This Row],[Salary Ratio]] &lt; 0.15, "Efficient",
 IF(Table1[[#This Row],[Salary Ratio]] &lt;= 0.25, "Needs Attention",
 "Too High"))</f>
        <v>Efficient</v>
      </c>
      <c r="T1182" s="9">
        <f>Table1[[#This Row],[Profit (EBIT)]]/Table1[[#This Row],[Net Sales Actual]]</f>
        <v>7.5057915818506793E-2</v>
      </c>
      <c r="U1182" s="7" t="str">
        <f>IF(Table1[[#This Row],[Profit Ratio]] &gt; 0.15, "Healthy",
 IF(Table1[[#This Row],[Profit Ratio]] &gt;= 0.05, "Moderate",
 "Low"))</f>
        <v>Moderate</v>
      </c>
      <c r="V1182" s="7">
        <f ca="1">DATEDIF(Table1[[#This Row],[Store Open Date]], TODAY(), "d")</f>
        <v>1051</v>
      </c>
      <c r="W1182" s="7">
        <f ca="1">INT(Table1[[#This Row],[Store Age (Days)]] / 30)</f>
        <v>35</v>
      </c>
      <c r="X1182" s="7" t="str">
        <f ca="1">IF(Table1[[#This Row],[Store Age (Months)]] &lt; 12, "&lt;12",
 IF(Table1[[#This Row],[Store Age (Months)]] &lt; 24, "12–24",
 "&gt;24"))</f>
        <v>&gt;24</v>
      </c>
    </row>
    <row r="1183" spans="1:24" x14ac:dyDescent="0.2">
      <c r="A1183" s="4">
        <v>3</v>
      </c>
      <c r="B1183" s="4" t="str">
        <f t="shared" si="18"/>
        <v>March</v>
      </c>
      <c r="C1183" s="1" t="s">
        <v>308</v>
      </c>
      <c r="D1183" s="1" t="s">
        <v>1228</v>
      </c>
      <c r="E1183" s="1" t="s">
        <v>749</v>
      </c>
      <c r="F1183" s="1" t="s">
        <v>908</v>
      </c>
      <c r="G1183" s="1" t="s">
        <v>925</v>
      </c>
      <c r="H1183" s="6">
        <v>44967</v>
      </c>
      <c r="I1183" s="7">
        <v>196964339</v>
      </c>
      <c r="J1183" s="7">
        <v>239300553</v>
      </c>
      <c r="K1183" s="7">
        <v>42619616</v>
      </c>
      <c r="L1183" s="7">
        <v>14708278</v>
      </c>
      <c r="M1183" s="7">
        <f>Table1[[#This Row],[Profit (EBIT)]] * (1 - 11%)</f>
        <v>13090367.42</v>
      </c>
      <c r="N1183" s="9">
        <f>Table1[[#This Row],[Net Sales Actual]]/Table1[[#This Row],[Net Sales Target]]*100%</f>
        <v>1.2149435487405666</v>
      </c>
      <c r="O1183" s="9" t="str">
        <f>IF(Table1[[#This Row],[% Achievement]]&gt;=100%, "Achieved",
 IF(Table1[[#This Row],[% Achievement]]&gt;=50%, "Almost Achieve",
 IF(Table1[[#This Row],[% Achievement]]&gt;=0, "Needs Improvement",
 "Bad")))</f>
        <v>Achieved</v>
      </c>
      <c r="P1183" s="7">
        <f>Table1[[#This Row],[Net Sales Actual]] - Table1[[#This Row],[Net Sales Target]]</f>
        <v>42336214</v>
      </c>
      <c r="Q1183" s="7" t="str">
        <f>IF(Table1[[#This Row],[Profit]] &gt; 0, "Profit", "Loss")</f>
        <v>Profit</v>
      </c>
      <c r="R1183" s="9">
        <f>Table1[[#This Row],[Salary Cost]]/Table1[[#This Row],[Net Sales Actual]]</f>
        <v>0.17810078357821429</v>
      </c>
      <c r="S1183" s="9" t="str">
        <f>IF(Table1[[#This Row],[Salary Ratio]] &lt; 0.15, "Efficient",
 IF(Table1[[#This Row],[Salary Ratio]] &lt;= 0.25, "Needs Attention",
 "Too High"))</f>
        <v>Needs Attention</v>
      </c>
      <c r="T1183" s="9">
        <f>Table1[[#This Row],[Profit (EBIT)]]/Table1[[#This Row],[Net Sales Actual]]</f>
        <v>6.1463618932798704E-2</v>
      </c>
      <c r="U1183" s="7" t="str">
        <f>IF(Table1[[#This Row],[Profit Ratio]] &gt; 0.15, "Healthy",
 IF(Table1[[#This Row],[Profit Ratio]] &gt;= 0.05, "Moderate",
 "Low"))</f>
        <v>Moderate</v>
      </c>
      <c r="V1183" s="7">
        <f ca="1">DATEDIF(Table1[[#This Row],[Store Open Date]], TODAY(), "d")</f>
        <v>965</v>
      </c>
      <c r="W1183" s="7">
        <f ca="1">INT(Table1[[#This Row],[Store Age (Days)]] / 30)</f>
        <v>32</v>
      </c>
      <c r="X1183" s="7" t="str">
        <f ca="1">IF(Table1[[#This Row],[Store Age (Months)]] &lt; 12, "&lt;12",
 IF(Table1[[#This Row],[Store Age (Months)]] &lt; 24, "12–24",
 "&gt;24"))</f>
        <v>&gt;24</v>
      </c>
    </row>
    <row r="1184" spans="1:24" x14ac:dyDescent="0.2">
      <c r="A1184" s="4">
        <v>3</v>
      </c>
      <c r="B1184" s="4" t="str">
        <f t="shared" si="18"/>
        <v>March</v>
      </c>
      <c r="C1184" s="1" t="s">
        <v>309</v>
      </c>
      <c r="D1184" s="1" t="s">
        <v>1229</v>
      </c>
      <c r="E1184" s="1" t="s">
        <v>750</v>
      </c>
      <c r="F1184" s="1" t="s">
        <v>908</v>
      </c>
      <c r="G1184" s="1" t="s">
        <v>925</v>
      </c>
      <c r="H1184" s="6">
        <v>44979</v>
      </c>
      <c r="I1184" s="7">
        <v>191636439</v>
      </c>
      <c r="J1184" s="7">
        <v>200868627</v>
      </c>
      <c r="K1184" s="7">
        <v>30466471</v>
      </c>
      <c r="L1184" s="7">
        <v>2346135</v>
      </c>
      <c r="M1184" s="7">
        <f>Table1[[#This Row],[Profit (EBIT)]] * (1 - 11%)</f>
        <v>2088060.1500000001</v>
      </c>
      <c r="N1184" s="9">
        <f>Table1[[#This Row],[Net Sales Actual]]/Table1[[#This Row],[Net Sales Target]]*100%</f>
        <v>1.0481755351340045</v>
      </c>
      <c r="O1184" s="9" t="str">
        <f>IF(Table1[[#This Row],[% Achievement]]&gt;=100%, "Achieved",
 IF(Table1[[#This Row],[% Achievement]]&gt;=50%, "Almost Achieve",
 IF(Table1[[#This Row],[% Achievement]]&gt;=0, "Needs Improvement",
 "Bad")))</f>
        <v>Achieved</v>
      </c>
      <c r="P1184" s="7">
        <f>Table1[[#This Row],[Net Sales Actual]] - Table1[[#This Row],[Net Sales Target]]</f>
        <v>9232188</v>
      </c>
      <c r="Q1184" s="7" t="str">
        <f>IF(Table1[[#This Row],[Profit]] &gt; 0, "Profit", "Loss")</f>
        <v>Profit</v>
      </c>
      <c r="R1184" s="9">
        <f>Table1[[#This Row],[Salary Cost]]/Table1[[#This Row],[Net Sales Actual]]</f>
        <v>0.15167361600973159</v>
      </c>
      <c r="S1184" s="9" t="str">
        <f>IF(Table1[[#This Row],[Salary Ratio]] &lt; 0.15, "Efficient",
 IF(Table1[[#This Row],[Salary Ratio]] &lt;= 0.25, "Needs Attention",
 "Too High"))</f>
        <v>Needs Attention</v>
      </c>
      <c r="T1184" s="9">
        <f>Table1[[#This Row],[Profit (EBIT)]]/Table1[[#This Row],[Net Sales Actual]]</f>
        <v>1.1679947411598527E-2</v>
      </c>
      <c r="U1184" s="7" t="str">
        <f>IF(Table1[[#This Row],[Profit Ratio]] &gt; 0.15, "Healthy",
 IF(Table1[[#This Row],[Profit Ratio]] &gt;= 0.05, "Moderate",
 "Low"))</f>
        <v>Low</v>
      </c>
      <c r="V1184" s="7">
        <f ca="1">DATEDIF(Table1[[#This Row],[Store Open Date]], TODAY(), "d")</f>
        <v>953</v>
      </c>
      <c r="W1184" s="7">
        <f ca="1">INT(Table1[[#This Row],[Store Age (Days)]] / 30)</f>
        <v>31</v>
      </c>
      <c r="X1184" s="7" t="str">
        <f ca="1">IF(Table1[[#This Row],[Store Age (Months)]] &lt; 12, "&lt;12",
 IF(Table1[[#This Row],[Store Age (Months)]] &lt; 24, "12–24",
 "&gt;24"))</f>
        <v>&gt;24</v>
      </c>
    </row>
    <row r="1185" spans="1:24" x14ac:dyDescent="0.2">
      <c r="A1185" s="4">
        <v>3</v>
      </c>
      <c r="B1185" s="4" t="str">
        <f t="shared" si="18"/>
        <v>March</v>
      </c>
      <c r="C1185" s="1" t="s">
        <v>310</v>
      </c>
      <c r="D1185" s="1" t="s">
        <v>1230</v>
      </c>
      <c r="E1185" s="1" t="s">
        <v>751</v>
      </c>
      <c r="F1185" s="1" t="s">
        <v>908</v>
      </c>
      <c r="G1185" s="1" t="s">
        <v>925</v>
      </c>
      <c r="H1185" s="6">
        <v>45105</v>
      </c>
      <c r="I1185" s="7">
        <v>154932694</v>
      </c>
      <c r="J1185" s="7">
        <v>173317074</v>
      </c>
      <c r="K1185" s="7">
        <v>26425134</v>
      </c>
      <c r="L1185" s="7">
        <v>14030644</v>
      </c>
      <c r="M1185" s="7">
        <f>Table1[[#This Row],[Profit (EBIT)]] * (1 - 11%)</f>
        <v>12487273.16</v>
      </c>
      <c r="N1185" s="9">
        <f>Table1[[#This Row],[Net Sales Actual]]/Table1[[#This Row],[Net Sales Target]]*100%</f>
        <v>1.1186604294120128</v>
      </c>
      <c r="O1185" s="9" t="str">
        <f>IF(Table1[[#This Row],[% Achievement]]&gt;=100%, "Achieved",
 IF(Table1[[#This Row],[% Achievement]]&gt;=50%, "Almost Achieve",
 IF(Table1[[#This Row],[% Achievement]]&gt;=0, "Needs Improvement",
 "Bad")))</f>
        <v>Achieved</v>
      </c>
      <c r="P1185" s="7">
        <f>Table1[[#This Row],[Net Sales Actual]] - Table1[[#This Row],[Net Sales Target]]</f>
        <v>18384380</v>
      </c>
      <c r="Q1185" s="7" t="str">
        <f>IF(Table1[[#This Row],[Profit]] &gt; 0, "Profit", "Loss")</f>
        <v>Profit</v>
      </c>
      <c r="R1185" s="9">
        <f>Table1[[#This Row],[Salary Cost]]/Table1[[#This Row],[Net Sales Actual]]</f>
        <v>0.15246699814468365</v>
      </c>
      <c r="S1185" s="9" t="str">
        <f>IF(Table1[[#This Row],[Salary Ratio]] &lt; 0.15, "Efficient",
 IF(Table1[[#This Row],[Salary Ratio]] &lt;= 0.25, "Needs Attention",
 "Too High"))</f>
        <v>Needs Attention</v>
      </c>
      <c r="T1185" s="9">
        <f>Table1[[#This Row],[Profit (EBIT)]]/Table1[[#This Row],[Net Sales Actual]]</f>
        <v>8.09536168375425E-2</v>
      </c>
      <c r="U1185" s="7" t="str">
        <f>IF(Table1[[#This Row],[Profit Ratio]] &gt; 0.15, "Healthy",
 IF(Table1[[#This Row],[Profit Ratio]] &gt;= 0.05, "Moderate",
 "Low"))</f>
        <v>Moderate</v>
      </c>
      <c r="V1185" s="7">
        <f ca="1">DATEDIF(Table1[[#This Row],[Store Open Date]], TODAY(), "d")</f>
        <v>827</v>
      </c>
      <c r="W1185" s="7">
        <f ca="1">INT(Table1[[#This Row],[Store Age (Days)]] / 30)</f>
        <v>27</v>
      </c>
      <c r="X1185" s="7" t="str">
        <f ca="1">IF(Table1[[#This Row],[Store Age (Months)]] &lt; 12, "&lt;12",
 IF(Table1[[#This Row],[Store Age (Months)]] &lt; 24, "12–24",
 "&gt;24"))</f>
        <v>&gt;24</v>
      </c>
    </row>
    <row r="1186" spans="1:24" x14ac:dyDescent="0.2">
      <c r="A1186" s="4">
        <v>3</v>
      </c>
      <c r="B1186" s="4" t="str">
        <f t="shared" si="18"/>
        <v>March</v>
      </c>
      <c r="C1186" s="1" t="s">
        <v>311</v>
      </c>
      <c r="D1186" s="1" t="s">
        <v>1231</v>
      </c>
      <c r="E1186" s="1" t="s">
        <v>752</v>
      </c>
      <c r="F1186" s="1" t="s">
        <v>908</v>
      </c>
      <c r="G1186" s="1" t="s">
        <v>925</v>
      </c>
      <c r="H1186" s="6">
        <v>45107</v>
      </c>
      <c r="I1186" s="7">
        <v>145134872</v>
      </c>
      <c r="J1186" s="7">
        <v>119935881</v>
      </c>
      <c r="K1186" s="7">
        <v>13612399</v>
      </c>
      <c r="L1186" s="7">
        <v>2975653</v>
      </c>
      <c r="M1186" s="7">
        <f>Table1[[#This Row],[Profit (EBIT)]] * (1 - 11%)</f>
        <v>2648331.17</v>
      </c>
      <c r="N1186" s="9">
        <f>Table1[[#This Row],[Net Sales Actual]]/Table1[[#This Row],[Net Sales Target]]*100%</f>
        <v>0.82637535243769666</v>
      </c>
      <c r="O1186" s="9" t="str">
        <f>IF(Table1[[#This Row],[% Achievement]]&gt;=100%, "Achieved",
 IF(Table1[[#This Row],[% Achievement]]&gt;=50%, "Almost Achieve",
 IF(Table1[[#This Row],[% Achievement]]&gt;=0, "Needs Improvement",
 "Bad")))</f>
        <v>Almost Achieve</v>
      </c>
      <c r="P1186" s="7">
        <f>Table1[[#This Row],[Net Sales Actual]] - Table1[[#This Row],[Net Sales Target]]</f>
        <v>-25198991</v>
      </c>
      <c r="Q1186" s="7" t="str">
        <f>IF(Table1[[#This Row],[Profit]] &gt; 0, "Profit", "Loss")</f>
        <v>Profit</v>
      </c>
      <c r="R1186" s="9">
        <f>Table1[[#This Row],[Salary Cost]]/Table1[[#This Row],[Net Sales Actual]]</f>
        <v>0.11349730277964107</v>
      </c>
      <c r="S1186" s="9" t="str">
        <f>IF(Table1[[#This Row],[Salary Ratio]] &lt; 0.15, "Efficient",
 IF(Table1[[#This Row],[Salary Ratio]] &lt;= 0.25, "Needs Attention",
 "Too High"))</f>
        <v>Efficient</v>
      </c>
      <c r="T1186" s="9">
        <f>Table1[[#This Row],[Profit (EBIT)]]/Table1[[#This Row],[Net Sales Actual]]</f>
        <v>2.4810365131682319E-2</v>
      </c>
      <c r="U1186" s="7" t="str">
        <f>IF(Table1[[#This Row],[Profit Ratio]] &gt; 0.15, "Healthy",
 IF(Table1[[#This Row],[Profit Ratio]] &gt;= 0.05, "Moderate",
 "Low"))</f>
        <v>Low</v>
      </c>
      <c r="V1186" s="7">
        <f ca="1">DATEDIF(Table1[[#This Row],[Store Open Date]], TODAY(), "d")</f>
        <v>825</v>
      </c>
      <c r="W1186" s="7">
        <f ca="1">INT(Table1[[#This Row],[Store Age (Days)]] / 30)</f>
        <v>27</v>
      </c>
      <c r="X1186" s="7" t="str">
        <f ca="1">IF(Table1[[#This Row],[Store Age (Months)]] &lt; 12, "&lt;12",
 IF(Table1[[#This Row],[Store Age (Months)]] &lt; 24, "12–24",
 "&gt;24"))</f>
        <v>&gt;24</v>
      </c>
    </row>
    <row r="1187" spans="1:24" x14ac:dyDescent="0.2">
      <c r="A1187" s="4">
        <v>3</v>
      </c>
      <c r="B1187" s="4" t="str">
        <f t="shared" si="18"/>
        <v>March</v>
      </c>
      <c r="C1187" s="1" t="s">
        <v>312</v>
      </c>
      <c r="D1187" s="1" t="s">
        <v>1232</v>
      </c>
      <c r="E1187" s="1" t="s">
        <v>753</v>
      </c>
      <c r="F1187" s="1" t="s">
        <v>908</v>
      </c>
      <c r="G1187" s="1" t="s">
        <v>925</v>
      </c>
      <c r="H1187" s="6">
        <v>45149</v>
      </c>
      <c r="I1187" s="7">
        <v>209950732</v>
      </c>
      <c r="J1187" s="7">
        <v>220099901</v>
      </c>
      <c r="K1187" s="7">
        <v>27870656</v>
      </c>
      <c r="L1187" s="7">
        <v>14763345</v>
      </c>
      <c r="M1187" s="7">
        <f>Table1[[#This Row],[Profit (EBIT)]] * (1 - 11%)</f>
        <v>13139377.050000001</v>
      </c>
      <c r="N1187" s="9">
        <f>Table1[[#This Row],[Net Sales Actual]]/Table1[[#This Row],[Net Sales Target]]*100%</f>
        <v>1.048340717383162</v>
      </c>
      <c r="O1187" s="9" t="str">
        <f>IF(Table1[[#This Row],[% Achievement]]&gt;=100%, "Achieved",
 IF(Table1[[#This Row],[% Achievement]]&gt;=50%, "Almost Achieve",
 IF(Table1[[#This Row],[% Achievement]]&gt;=0, "Needs Improvement",
 "Bad")))</f>
        <v>Achieved</v>
      </c>
      <c r="P1187" s="7">
        <f>Table1[[#This Row],[Net Sales Actual]] - Table1[[#This Row],[Net Sales Target]]</f>
        <v>10149169</v>
      </c>
      <c r="Q1187" s="7" t="str">
        <f>IF(Table1[[#This Row],[Profit]] &gt; 0, "Profit", "Loss")</f>
        <v>Profit</v>
      </c>
      <c r="R1187" s="9">
        <f>Table1[[#This Row],[Salary Cost]]/Table1[[#This Row],[Net Sales Actual]]</f>
        <v>0.12662729911904866</v>
      </c>
      <c r="S1187" s="9" t="str">
        <f>IF(Table1[[#This Row],[Salary Ratio]] &lt; 0.15, "Efficient",
 IF(Table1[[#This Row],[Salary Ratio]] &lt;= 0.25, "Needs Attention",
 "Too High"))</f>
        <v>Efficient</v>
      </c>
      <c r="T1187" s="9">
        <f>Table1[[#This Row],[Profit (EBIT)]]/Table1[[#This Row],[Net Sales Actual]]</f>
        <v>6.7075654886369074E-2</v>
      </c>
      <c r="U1187" s="7" t="str">
        <f>IF(Table1[[#This Row],[Profit Ratio]] &gt; 0.15, "Healthy",
 IF(Table1[[#This Row],[Profit Ratio]] &gt;= 0.05, "Moderate",
 "Low"))</f>
        <v>Moderate</v>
      </c>
      <c r="V1187" s="7">
        <f ca="1">DATEDIF(Table1[[#This Row],[Store Open Date]], TODAY(), "d")</f>
        <v>783</v>
      </c>
      <c r="W1187" s="7">
        <f ca="1">INT(Table1[[#This Row],[Store Age (Days)]] / 30)</f>
        <v>26</v>
      </c>
      <c r="X1187" s="7" t="str">
        <f ca="1">IF(Table1[[#This Row],[Store Age (Months)]] &lt; 12, "&lt;12",
 IF(Table1[[#This Row],[Store Age (Months)]] &lt; 24, "12–24",
 "&gt;24"))</f>
        <v>&gt;24</v>
      </c>
    </row>
    <row r="1188" spans="1:24" x14ac:dyDescent="0.2">
      <c r="A1188" s="4">
        <v>3</v>
      </c>
      <c r="B1188" s="4" t="str">
        <f t="shared" si="18"/>
        <v>March</v>
      </c>
      <c r="C1188" s="1" t="s">
        <v>313</v>
      </c>
      <c r="D1188" s="1" t="s">
        <v>1233</v>
      </c>
      <c r="E1188" s="1" t="s">
        <v>754</v>
      </c>
      <c r="F1188" s="1" t="s">
        <v>909</v>
      </c>
      <c r="G1188" s="1" t="s">
        <v>925</v>
      </c>
      <c r="H1188" s="6">
        <v>45186</v>
      </c>
      <c r="I1188" s="7">
        <v>157400747</v>
      </c>
      <c r="J1188" s="7">
        <v>169280455</v>
      </c>
      <c r="K1188" s="7">
        <v>25146139</v>
      </c>
      <c r="L1188" s="7">
        <v>217195</v>
      </c>
      <c r="M1188" s="7">
        <f>Table1[[#This Row],[Profit (EBIT)]] * (1 - 11%)</f>
        <v>193303.55</v>
      </c>
      <c r="N1188" s="9">
        <f>Table1[[#This Row],[Net Sales Actual]]/Table1[[#This Row],[Net Sales Target]]*100%</f>
        <v>1.0754742796741619</v>
      </c>
      <c r="O1188" s="9" t="str">
        <f>IF(Table1[[#This Row],[% Achievement]]&gt;=100%, "Achieved",
 IF(Table1[[#This Row],[% Achievement]]&gt;=50%, "Almost Achieve",
 IF(Table1[[#This Row],[% Achievement]]&gt;=0, "Needs Improvement",
 "Bad")))</f>
        <v>Achieved</v>
      </c>
      <c r="P1188" s="7">
        <f>Table1[[#This Row],[Net Sales Actual]] - Table1[[#This Row],[Net Sales Target]]</f>
        <v>11879708</v>
      </c>
      <c r="Q1188" s="7" t="str">
        <f>IF(Table1[[#This Row],[Profit]] &gt; 0, "Profit", "Loss")</f>
        <v>Profit</v>
      </c>
      <c r="R1188" s="9">
        <f>Table1[[#This Row],[Salary Cost]]/Table1[[#This Row],[Net Sales Actual]]</f>
        <v>0.14854720824090412</v>
      </c>
      <c r="S1188" s="9" t="str">
        <f>IF(Table1[[#This Row],[Salary Ratio]] &lt; 0.15, "Efficient",
 IF(Table1[[#This Row],[Salary Ratio]] &lt;= 0.25, "Needs Attention",
 "Too High"))</f>
        <v>Efficient</v>
      </c>
      <c r="T1188" s="9">
        <f>Table1[[#This Row],[Profit (EBIT)]]/Table1[[#This Row],[Net Sales Actual]]</f>
        <v>1.2830482999351578E-3</v>
      </c>
      <c r="U1188" s="7" t="str">
        <f>IF(Table1[[#This Row],[Profit Ratio]] &gt; 0.15, "Healthy",
 IF(Table1[[#This Row],[Profit Ratio]] &gt;= 0.05, "Moderate",
 "Low"))</f>
        <v>Low</v>
      </c>
      <c r="V1188" s="7">
        <f ca="1">DATEDIF(Table1[[#This Row],[Store Open Date]], TODAY(), "d")</f>
        <v>746</v>
      </c>
      <c r="W1188" s="7">
        <f ca="1">INT(Table1[[#This Row],[Store Age (Days)]] / 30)</f>
        <v>24</v>
      </c>
      <c r="X1188" s="7" t="str">
        <f ca="1">IF(Table1[[#This Row],[Store Age (Months)]] &lt; 12, "&lt;12",
 IF(Table1[[#This Row],[Store Age (Months)]] &lt; 24, "12–24",
 "&gt;24"))</f>
        <v>&gt;24</v>
      </c>
    </row>
    <row r="1189" spans="1:24" x14ac:dyDescent="0.2">
      <c r="A1189" s="4">
        <v>3</v>
      </c>
      <c r="B1189" s="4" t="str">
        <f t="shared" si="18"/>
        <v>March</v>
      </c>
      <c r="C1189" s="1" t="s">
        <v>314</v>
      </c>
      <c r="D1189" s="1" t="s">
        <v>1234</v>
      </c>
      <c r="E1189" s="1" t="s">
        <v>755</v>
      </c>
      <c r="F1189" s="1" t="s">
        <v>909</v>
      </c>
      <c r="G1189" s="1" t="s">
        <v>925</v>
      </c>
      <c r="H1189" s="6">
        <v>45186</v>
      </c>
      <c r="I1189" s="7">
        <v>129727853</v>
      </c>
      <c r="J1189" s="7">
        <v>104528383</v>
      </c>
      <c r="K1189" s="7">
        <v>10455722</v>
      </c>
      <c r="L1189" s="7">
        <v>9926285</v>
      </c>
      <c r="M1189" s="7">
        <f>Table1[[#This Row],[Profit (EBIT)]] * (1 - 11%)</f>
        <v>8834393.6500000004</v>
      </c>
      <c r="N1189" s="9">
        <f>Table1[[#This Row],[Net Sales Actual]]/Table1[[#This Row],[Net Sales Target]]*100%</f>
        <v>0.80575127532558488</v>
      </c>
      <c r="O1189" s="9" t="str">
        <f>IF(Table1[[#This Row],[% Achievement]]&gt;=100%, "Achieved",
 IF(Table1[[#This Row],[% Achievement]]&gt;=50%, "Almost Achieve",
 IF(Table1[[#This Row],[% Achievement]]&gt;=0, "Needs Improvement",
 "Bad")))</f>
        <v>Almost Achieve</v>
      </c>
      <c r="P1189" s="7">
        <f>Table1[[#This Row],[Net Sales Actual]] - Table1[[#This Row],[Net Sales Target]]</f>
        <v>-25199470</v>
      </c>
      <c r="Q1189" s="7" t="str">
        <f>IF(Table1[[#This Row],[Profit]] &gt; 0, "Profit", "Loss")</f>
        <v>Profit</v>
      </c>
      <c r="R1189" s="9">
        <f>Table1[[#This Row],[Salary Cost]]/Table1[[#This Row],[Net Sales Actual]]</f>
        <v>0.10002758772227444</v>
      </c>
      <c r="S1189" s="9" t="str">
        <f>IF(Table1[[#This Row],[Salary Ratio]] &lt; 0.15, "Efficient",
 IF(Table1[[#This Row],[Salary Ratio]] &lt;= 0.25, "Needs Attention",
 "Too High"))</f>
        <v>Efficient</v>
      </c>
      <c r="T1189" s="9">
        <f>Table1[[#This Row],[Profit (EBIT)]]/Table1[[#This Row],[Net Sales Actual]]</f>
        <v>9.4962580641853034E-2</v>
      </c>
      <c r="U1189" s="7" t="str">
        <f>IF(Table1[[#This Row],[Profit Ratio]] &gt; 0.15, "Healthy",
 IF(Table1[[#This Row],[Profit Ratio]] &gt;= 0.05, "Moderate",
 "Low"))</f>
        <v>Moderate</v>
      </c>
      <c r="V1189" s="7">
        <f ca="1">DATEDIF(Table1[[#This Row],[Store Open Date]], TODAY(), "d")</f>
        <v>746</v>
      </c>
      <c r="W1189" s="7">
        <f ca="1">INT(Table1[[#This Row],[Store Age (Days)]] / 30)</f>
        <v>24</v>
      </c>
      <c r="X1189" s="7" t="str">
        <f ca="1">IF(Table1[[#This Row],[Store Age (Months)]] &lt; 12, "&lt;12",
 IF(Table1[[#This Row],[Store Age (Months)]] &lt; 24, "12–24",
 "&gt;24"))</f>
        <v>&gt;24</v>
      </c>
    </row>
    <row r="1190" spans="1:24" x14ac:dyDescent="0.2">
      <c r="A1190" s="4">
        <v>3</v>
      </c>
      <c r="B1190" s="4" t="str">
        <f t="shared" si="18"/>
        <v>March</v>
      </c>
      <c r="C1190" s="1" t="s">
        <v>315</v>
      </c>
      <c r="D1190" s="1" t="s">
        <v>1235</v>
      </c>
      <c r="E1190" s="1" t="s">
        <v>756</v>
      </c>
      <c r="F1190" s="1" t="s">
        <v>909</v>
      </c>
      <c r="G1190" s="1" t="s">
        <v>925</v>
      </c>
      <c r="H1190" s="6">
        <v>45252</v>
      </c>
      <c r="I1190" s="7">
        <v>120638783</v>
      </c>
      <c r="J1190" s="7">
        <v>83092568</v>
      </c>
      <c r="K1190" s="7">
        <v>10473835</v>
      </c>
      <c r="L1190" s="7">
        <v>4133329</v>
      </c>
      <c r="M1190" s="7">
        <f>Table1[[#This Row],[Profit (EBIT)]] * (1 - 11%)</f>
        <v>3678662.81</v>
      </c>
      <c r="N1190" s="9">
        <f>Table1[[#This Row],[Net Sales Actual]]/Table1[[#This Row],[Net Sales Target]]*100%</f>
        <v>0.68877160340717292</v>
      </c>
      <c r="O1190" s="9" t="str">
        <f>IF(Table1[[#This Row],[% Achievement]]&gt;=100%, "Achieved",
 IF(Table1[[#This Row],[% Achievement]]&gt;=50%, "Almost Achieve",
 IF(Table1[[#This Row],[% Achievement]]&gt;=0, "Needs Improvement",
 "Bad")))</f>
        <v>Almost Achieve</v>
      </c>
      <c r="P1190" s="7">
        <f>Table1[[#This Row],[Net Sales Actual]] - Table1[[#This Row],[Net Sales Target]]</f>
        <v>-37546215</v>
      </c>
      <c r="Q1190" s="7" t="str">
        <f>IF(Table1[[#This Row],[Profit]] &gt; 0, "Profit", "Loss")</f>
        <v>Profit</v>
      </c>
      <c r="R1190" s="9">
        <f>Table1[[#This Row],[Salary Cost]]/Table1[[#This Row],[Net Sales Actual]]</f>
        <v>0.12605020222747237</v>
      </c>
      <c r="S1190" s="9" t="str">
        <f>IF(Table1[[#This Row],[Salary Ratio]] &lt; 0.15, "Efficient",
 IF(Table1[[#This Row],[Salary Ratio]] &lt;= 0.25, "Needs Attention",
 "Too High"))</f>
        <v>Efficient</v>
      </c>
      <c r="T1190" s="9">
        <f>Table1[[#This Row],[Profit (EBIT)]]/Table1[[#This Row],[Net Sales Actual]]</f>
        <v>4.9743666605658404E-2</v>
      </c>
      <c r="U1190" s="7" t="str">
        <f>IF(Table1[[#This Row],[Profit Ratio]] &gt; 0.15, "Healthy",
 IF(Table1[[#This Row],[Profit Ratio]] &gt;= 0.05, "Moderate",
 "Low"))</f>
        <v>Low</v>
      </c>
      <c r="V1190" s="7">
        <f ca="1">DATEDIF(Table1[[#This Row],[Store Open Date]], TODAY(), "d")</f>
        <v>680</v>
      </c>
      <c r="W1190" s="7">
        <f ca="1">INT(Table1[[#This Row],[Store Age (Days)]] / 30)</f>
        <v>22</v>
      </c>
      <c r="X1190" s="7" t="str">
        <f ca="1">IF(Table1[[#This Row],[Store Age (Months)]] &lt; 12, "&lt;12",
 IF(Table1[[#This Row],[Store Age (Months)]] &lt; 24, "12–24",
 "&gt;24"))</f>
        <v>12–24</v>
      </c>
    </row>
    <row r="1191" spans="1:24" x14ac:dyDescent="0.2">
      <c r="A1191" s="4">
        <v>3</v>
      </c>
      <c r="B1191" s="4" t="str">
        <f t="shared" si="18"/>
        <v>March</v>
      </c>
      <c r="C1191" s="1" t="s">
        <v>316</v>
      </c>
      <c r="D1191" s="1" t="s">
        <v>1236</v>
      </c>
      <c r="E1191" s="1" t="s">
        <v>757</v>
      </c>
      <c r="F1191" s="1" t="s">
        <v>909</v>
      </c>
      <c r="G1191" s="1" t="s">
        <v>925</v>
      </c>
      <c r="H1191" s="6">
        <v>45369</v>
      </c>
      <c r="I1191" s="7">
        <v>119505334</v>
      </c>
      <c r="J1191" s="7">
        <v>99424725</v>
      </c>
      <c r="K1191" s="7">
        <v>16407418</v>
      </c>
      <c r="L1191" s="7">
        <v>13604345</v>
      </c>
      <c r="M1191" s="7">
        <f>Table1[[#This Row],[Profit (EBIT)]] * (1 - 11%)</f>
        <v>12107867.050000001</v>
      </c>
      <c r="N1191" s="9">
        <f>Table1[[#This Row],[Net Sales Actual]]/Table1[[#This Row],[Net Sales Target]]*100%</f>
        <v>0.83196893119431803</v>
      </c>
      <c r="O1191" s="9" t="str">
        <f>IF(Table1[[#This Row],[% Achievement]]&gt;=100%, "Achieved",
 IF(Table1[[#This Row],[% Achievement]]&gt;=50%, "Almost Achieve",
 IF(Table1[[#This Row],[% Achievement]]&gt;=0, "Needs Improvement",
 "Bad")))</f>
        <v>Almost Achieve</v>
      </c>
      <c r="P1191" s="7">
        <f>Table1[[#This Row],[Net Sales Actual]] - Table1[[#This Row],[Net Sales Target]]</f>
        <v>-20080609</v>
      </c>
      <c r="Q1191" s="7" t="str">
        <f>IF(Table1[[#This Row],[Profit]] &gt; 0, "Profit", "Loss")</f>
        <v>Profit</v>
      </c>
      <c r="R1191" s="9">
        <f>Table1[[#This Row],[Salary Cost]]/Table1[[#This Row],[Net Sales Actual]]</f>
        <v>0.16502351904921034</v>
      </c>
      <c r="S1191" s="9" t="str">
        <f>IF(Table1[[#This Row],[Salary Ratio]] &lt; 0.15, "Efficient",
 IF(Table1[[#This Row],[Salary Ratio]] &lt;= 0.25, "Needs Attention",
 "Too High"))</f>
        <v>Needs Attention</v>
      </c>
      <c r="T1191" s="9">
        <f>Table1[[#This Row],[Profit (EBIT)]]/Table1[[#This Row],[Net Sales Actual]]</f>
        <v>0.13683060224707688</v>
      </c>
      <c r="U1191" s="7" t="str">
        <f>IF(Table1[[#This Row],[Profit Ratio]] &gt; 0.15, "Healthy",
 IF(Table1[[#This Row],[Profit Ratio]] &gt;= 0.05, "Moderate",
 "Low"))</f>
        <v>Moderate</v>
      </c>
      <c r="V1191" s="7">
        <f ca="1">DATEDIF(Table1[[#This Row],[Store Open Date]], TODAY(), "d")</f>
        <v>563</v>
      </c>
      <c r="W1191" s="7">
        <f ca="1">INT(Table1[[#This Row],[Store Age (Days)]] / 30)</f>
        <v>18</v>
      </c>
      <c r="X1191" s="7" t="str">
        <f ca="1">IF(Table1[[#This Row],[Store Age (Months)]] &lt; 12, "&lt;12",
 IF(Table1[[#This Row],[Store Age (Months)]] &lt; 24, "12–24",
 "&gt;24"))</f>
        <v>12–24</v>
      </c>
    </row>
    <row r="1192" spans="1:24" x14ac:dyDescent="0.2">
      <c r="A1192" s="4">
        <v>3</v>
      </c>
      <c r="B1192" s="4" t="str">
        <f t="shared" si="18"/>
        <v>March</v>
      </c>
      <c r="C1192" s="1" t="s">
        <v>317</v>
      </c>
      <c r="D1192" s="1" t="s">
        <v>1237</v>
      </c>
      <c r="E1192" s="1" t="s">
        <v>758</v>
      </c>
      <c r="F1192" s="1" t="s">
        <v>909</v>
      </c>
      <c r="G1192" s="1" t="s">
        <v>925</v>
      </c>
      <c r="H1192" s="6">
        <v>45384</v>
      </c>
      <c r="I1192" s="7">
        <v>111694224</v>
      </c>
      <c r="J1192" s="7">
        <v>73230345</v>
      </c>
      <c r="K1192" s="7">
        <v>7802178</v>
      </c>
      <c r="L1192" s="7">
        <v>-3193074</v>
      </c>
      <c r="M1192" s="7">
        <f>Table1[[#This Row],[Profit (EBIT)]] * (1 - 11%)</f>
        <v>-2841835.86</v>
      </c>
      <c r="N1192" s="9">
        <f>Table1[[#This Row],[Net Sales Actual]]/Table1[[#This Row],[Net Sales Target]]*100%</f>
        <v>0.65563233601049953</v>
      </c>
      <c r="O1192" s="9" t="str">
        <f>IF(Table1[[#This Row],[% Achievement]]&gt;=100%, "Achieved",
 IF(Table1[[#This Row],[% Achievement]]&gt;=50%, "Almost Achieve",
 IF(Table1[[#This Row],[% Achievement]]&gt;=0, "Needs Improvement",
 "Bad")))</f>
        <v>Almost Achieve</v>
      </c>
      <c r="P1192" s="7">
        <f>Table1[[#This Row],[Net Sales Actual]] - Table1[[#This Row],[Net Sales Target]]</f>
        <v>-38463879</v>
      </c>
      <c r="Q1192" s="7" t="str">
        <f>IF(Table1[[#This Row],[Profit]] &gt; 0, "Profit", "Loss")</f>
        <v>Loss</v>
      </c>
      <c r="R1192" s="9">
        <f>Table1[[#This Row],[Salary Cost]]/Table1[[#This Row],[Net Sales Actual]]</f>
        <v>0.1065429638492076</v>
      </c>
      <c r="S1192" s="9" t="str">
        <f>IF(Table1[[#This Row],[Salary Ratio]] &lt; 0.15, "Efficient",
 IF(Table1[[#This Row],[Salary Ratio]] &lt;= 0.25, "Needs Attention",
 "Too High"))</f>
        <v>Efficient</v>
      </c>
      <c r="T1192" s="9">
        <f>Table1[[#This Row],[Profit (EBIT)]]/Table1[[#This Row],[Net Sales Actual]]</f>
        <v>-4.3603153856505796E-2</v>
      </c>
      <c r="U1192" s="7" t="str">
        <f>IF(Table1[[#This Row],[Profit Ratio]] &gt; 0.15, "Healthy",
 IF(Table1[[#This Row],[Profit Ratio]] &gt;= 0.05, "Moderate",
 "Low"))</f>
        <v>Low</v>
      </c>
      <c r="V1192" s="7">
        <f ca="1">DATEDIF(Table1[[#This Row],[Store Open Date]], TODAY(), "d")</f>
        <v>548</v>
      </c>
      <c r="W1192" s="7">
        <f ca="1">INT(Table1[[#This Row],[Store Age (Days)]] / 30)</f>
        <v>18</v>
      </c>
      <c r="X1192" s="7" t="str">
        <f ca="1">IF(Table1[[#This Row],[Store Age (Months)]] &lt; 12, "&lt;12",
 IF(Table1[[#This Row],[Store Age (Months)]] &lt; 24, "12–24",
 "&gt;24"))</f>
        <v>12–24</v>
      </c>
    </row>
    <row r="1193" spans="1:24" x14ac:dyDescent="0.2">
      <c r="A1193" s="4">
        <v>3</v>
      </c>
      <c r="B1193" s="4" t="str">
        <f t="shared" si="18"/>
        <v>March</v>
      </c>
      <c r="C1193" s="1" t="s">
        <v>318</v>
      </c>
      <c r="D1193" s="1" t="s">
        <v>1238</v>
      </c>
      <c r="E1193" s="1" t="s">
        <v>759</v>
      </c>
      <c r="F1193" s="1" t="s">
        <v>909</v>
      </c>
      <c r="G1193" s="1" t="s">
        <v>925</v>
      </c>
      <c r="H1193" s="6">
        <v>45182</v>
      </c>
      <c r="I1193" s="7">
        <v>376783459</v>
      </c>
      <c r="J1193" s="7">
        <v>354939633</v>
      </c>
      <c r="K1193" s="7">
        <v>48264113</v>
      </c>
      <c r="L1193" s="7">
        <v>-33514300</v>
      </c>
      <c r="M1193" s="7">
        <f>Table1[[#This Row],[Profit (EBIT)]] * (1 - 11%)</f>
        <v>-29827727</v>
      </c>
      <c r="N1193" s="9">
        <f>Table1[[#This Row],[Net Sales Actual]]/Table1[[#This Row],[Net Sales Target]]*100%</f>
        <v>0.94202551763292774</v>
      </c>
      <c r="O1193" s="9" t="str">
        <f>IF(Table1[[#This Row],[% Achievement]]&gt;=100%, "Achieved",
 IF(Table1[[#This Row],[% Achievement]]&gt;=50%, "Almost Achieve",
 IF(Table1[[#This Row],[% Achievement]]&gt;=0, "Needs Improvement",
 "Bad")))</f>
        <v>Almost Achieve</v>
      </c>
      <c r="P1193" s="7">
        <f>Table1[[#This Row],[Net Sales Actual]] - Table1[[#This Row],[Net Sales Target]]</f>
        <v>-21843826</v>
      </c>
      <c r="Q1193" s="7" t="str">
        <f>IF(Table1[[#This Row],[Profit]] &gt; 0, "Profit", "Loss")</f>
        <v>Loss</v>
      </c>
      <c r="R1193" s="9">
        <f>Table1[[#This Row],[Salary Cost]]/Table1[[#This Row],[Net Sales Actual]]</f>
        <v>0.13597837072198696</v>
      </c>
      <c r="S1193" s="9" t="str">
        <f>IF(Table1[[#This Row],[Salary Ratio]] &lt; 0.15, "Efficient",
 IF(Table1[[#This Row],[Salary Ratio]] &lt;= 0.25, "Needs Attention",
 "Too High"))</f>
        <v>Efficient</v>
      </c>
      <c r="T1193" s="9">
        <f>Table1[[#This Row],[Profit (EBIT)]]/Table1[[#This Row],[Net Sales Actual]]</f>
        <v>-9.4422535225870366E-2</v>
      </c>
      <c r="U1193" s="7" t="str">
        <f>IF(Table1[[#This Row],[Profit Ratio]] &gt; 0.15, "Healthy",
 IF(Table1[[#This Row],[Profit Ratio]] &gt;= 0.05, "Moderate",
 "Low"))</f>
        <v>Low</v>
      </c>
      <c r="V1193" s="7">
        <f ca="1">DATEDIF(Table1[[#This Row],[Store Open Date]], TODAY(), "d")</f>
        <v>750</v>
      </c>
      <c r="W1193" s="7">
        <f ca="1">INT(Table1[[#This Row],[Store Age (Days)]] / 30)</f>
        <v>25</v>
      </c>
      <c r="X1193" s="7" t="str">
        <f ca="1">IF(Table1[[#This Row],[Store Age (Months)]] &lt; 12, "&lt;12",
 IF(Table1[[#This Row],[Store Age (Months)]] &lt; 24, "12–24",
 "&gt;24"))</f>
        <v>&gt;24</v>
      </c>
    </row>
    <row r="1194" spans="1:24" x14ac:dyDescent="0.2">
      <c r="A1194" s="4">
        <v>3</v>
      </c>
      <c r="B1194" s="4" t="str">
        <f t="shared" si="18"/>
        <v>March</v>
      </c>
      <c r="C1194" s="1" t="s">
        <v>319</v>
      </c>
      <c r="D1194" s="1" t="s">
        <v>1239</v>
      </c>
      <c r="E1194" s="1" t="s">
        <v>760</v>
      </c>
      <c r="F1194" s="1" t="s">
        <v>909</v>
      </c>
      <c r="G1194" s="1" t="s">
        <v>925</v>
      </c>
      <c r="H1194" s="6">
        <v>45222</v>
      </c>
      <c r="I1194" s="7">
        <v>88365308</v>
      </c>
      <c r="J1194" s="7">
        <v>84786720</v>
      </c>
      <c r="K1194" s="7">
        <v>8393284</v>
      </c>
      <c r="L1194" s="7">
        <v>-7890244</v>
      </c>
      <c r="M1194" s="7">
        <f>Table1[[#This Row],[Profit (EBIT)]] * (1 - 11%)</f>
        <v>-7022317.1600000001</v>
      </c>
      <c r="N1194" s="9">
        <f>Table1[[#This Row],[Net Sales Actual]]/Table1[[#This Row],[Net Sales Target]]*100%</f>
        <v>0.95950234225404385</v>
      </c>
      <c r="O1194" s="9" t="str">
        <f>IF(Table1[[#This Row],[% Achievement]]&gt;=100%, "Achieved",
 IF(Table1[[#This Row],[% Achievement]]&gt;=50%, "Almost Achieve",
 IF(Table1[[#This Row],[% Achievement]]&gt;=0, "Needs Improvement",
 "Bad")))</f>
        <v>Almost Achieve</v>
      </c>
      <c r="P1194" s="7">
        <f>Table1[[#This Row],[Net Sales Actual]] - Table1[[#This Row],[Net Sales Target]]</f>
        <v>-3578588</v>
      </c>
      <c r="Q1194" s="7" t="str">
        <f>IF(Table1[[#This Row],[Profit]] &gt; 0, "Profit", "Loss")</f>
        <v>Loss</v>
      </c>
      <c r="R1194" s="9">
        <f>Table1[[#This Row],[Salary Cost]]/Table1[[#This Row],[Net Sales Actual]]</f>
        <v>9.8992908323378939E-2</v>
      </c>
      <c r="S1194" s="9" t="str">
        <f>IF(Table1[[#This Row],[Salary Ratio]] &lt; 0.15, "Efficient",
 IF(Table1[[#This Row],[Salary Ratio]] &lt;= 0.25, "Needs Attention",
 "Too High"))</f>
        <v>Efficient</v>
      </c>
      <c r="T1194" s="9">
        <f>Table1[[#This Row],[Profit (EBIT)]]/Table1[[#This Row],[Net Sales Actual]]</f>
        <v>-9.3059903720771373E-2</v>
      </c>
      <c r="U1194" s="7" t="str">
        <f>IF(Table1[[#This Row],[Profit Ratio]] &gt; 0.15, "Healthy",
 IF(Table1[[#This Row],[Profit Ratio]] &gt;= 0.05, "Moderate",
 "Low"))</f>
        <v>Low</v>
      </c>
      <c r="V1194" s="7">
        <f ca="1">DATEDIF(Table1[[#This Row],[Store Open Date]], TODAY(), "d")</f>
        <v>710</v>
      </c>
      <c r="W1194" s="7">
        <f ca="1">INT(Table1[[#This Row],[Store Age (Days)]] / 30)</f>
        <v>23</v>
      </c>
      <c r="X1194" s="7" t="str">
        <f ca="1">IF(Table1[[#This Row],[Store Age (Months)]] &lt; 12, "&lt;12",
 IF(Table1[[#This Row],[Store Age (Months)]] &lt; 24, "12–24",
 "&gt;24"))</f>
        <v>12–24</v>
      </c>
    </row>
    <row r="1195" spans="1:24" x14ac:dyDescent="0.2">
      <c r="A1195" s="4">
        <v>3</v>
      </c>
      <c r="B1195" s="4" t="str">
        <f t="shared" si="18"/>
        <v>March</v>
      </c>
      <c r="C1195" s="1" t="s">
        <v>320</v>
      </c>
      <c r="D1195" s="1" t="s">
        <v>1240</v>
      </c>
      <c r="E1195" s="1" t="s">
        <v>761</v>
      </c>
      <c r="F1195" s="1" t="s">
        <v>909</v>
      </c>
      <c r="G1195" s="1" t="s">
        <v>925</v>
      </c>
      <c r="H1195" s="6">
        <v>45313</v>
      </c>
      <c r="I1195" s="7">
        <v>166478287</v>
      </c>
      <c r="J1195" s="7">
        <v>136048956</v>
      </c>
      <c r="K1195" s="7">
        <v>13901550</v>
      </c>
      <c r="L1195" s="7">
        <v>1475740</v>
      </c>
      <c r="M1195" s="7">
        <f>Table1[[#This Row],[Profit (EBIT)]] * (1 - 11%)</f>
        <v>1313408.6000000001</v>
      </c>
      <c r="N1195" s="9">
        <f>Table1[[#This Row],[Net Sales Actual]]/Table1[[#This Row],[Net Sales Target]]*100%</f>
        <v>0.81721741886976529</v>
      </c>
      <c r="O1195" s="9" t="str">
        <f>IF(Table1[[#This Row],[% Achievement]]&gt;=100%, "Achieved",
 IF(Table1[[#This Row],[% Achievement]]&gt;=50%, "Almost Achieve",
 IF(Table1[[#This Row],[% Achievement]]&gt;=0, "Needs Improvement",
 "Bad")))</f>
        <v>Almost Achieve</v>
      </c>
      <c r="P1195" s="7">
        <f>Table1[[#This Row],[Net Sales Actual]] - Table1[[#This Row],[Net Sales Target]]</f>
        <v>-30429331</v>
      </c>
      <c r="Q1195" s="7" t="str">
        <f>IF(Table1[[#This Row],[Profit]] &gt; 0, "Profit", "Loss")</f>
        <v>Profit</v>
      </c>
      <c r="R1195" s="9">
        <f>Table1[[#This Row],[Salary Cost]]/Table1[[#This Row],[Net Sales Actual]]</f>
        <v>0.10218049743799577</v>
      </c>
      <c r="S1195" s="9" t="str">
        <f>IF(Table1[[#This Row],[Salary Ratio]] &lt; 0.15, "Efficient",
 IF(Table1[[#This Row],[Salary Ratio]] &lt;= 0.25, "Needs Attention",
 "Too High"))</f>
        <v>Efficient</v>
      </c>
      <c r="T1195" s="9">
        <f>Table1[[#This Row],[Profit (EBIT)]]/Table1[[#This Row],[Net Sales Actual]]</f>
        <v>1.0847124765882069E-2</v>
      </c>
      <c r="U1195" s="7" t="str">
        <f>IF(Table1[[#This Row],[Profit Ratio]] &gt; 0.15, "Healthy",
 IF(Table1[[#This Row],[Profit Ratio]] &gt;= 0.05, "Moderate",
 "Low"))</f>
        <v>Low</v>
      </c>
      <c r="V1195" s="7">
        <f ca="1">DATEDIF(Table1[[#This Row],[Store Open Date]], TODAY(), "d")</f>
        <v>619</v>
      </c>
      <c r="W1195" s="7">
        <f ca="1">INT(Table1[[#This Row],[Store Age (Days)]] / 30)</f>
        <v>20</v>
      </c>
      <c r="X1195" s="7" t="str">
        <f ca="1">IF(Table1[[#This Row],[Store Age (Months)]] &lt; 12, "&lt;12",
 IF(Table1[[#This Row],[Store Age (Months)]] &lt; 24, "12–24",
 "&gt;24"))</f>
        <v>12–24</v>
      </c>
    </row>
    <row r="1196" spans="1:24" x14ac:dyDescent="0.2">
      <c r="A1196" s="4">
        <v>3</v>
      </c>
      <c r="B1196" s="4" t="str">
        <f t="shared" si="18"/>
        <v>March</v>
      </c>
      <c r="C1196" s="1" t="s">
        <v>321</v>
      </c>
      <c r="D1196" s="1" t="s">
        <v>1241</v>
      </c>
      <c r="E1196" s="1" t="s">
        <v>762</v>
      </c>
      <c r="F1196" s="1" t="s">
        <v>909</v>
      </c>
      <c r="G1196" s="1" t="s">
        <v>925</v>
      </c>
      <c r="H1196" s="6">
        <v>45227</v>
      </c>
      <c r="I1196" s="7">
        <v>129631503</v>
      </c>
      <c r="J1196" s="7">
        <v>90113683</v>
      </c>
      <c r="K1196" s="7">
        <v>12994368</v>
      </c>
      <c r="L1196" s="7">
        <v>10477645</v>
      </c>
      <c r="M1196" s="7">
        <f>Table1[[#This Row],[Profit (EBIT)]] * (1 - 11%)</f>
        <v>9325104.0500000007</v>
      </c>
      <c r="N1196" s="9">
        <f>Table1[[#This Row],[Net Sales Actual]]/Table1[[#This Row],[Net Sales Target]]*100%</f>
        <v>0.69515265128107018</v>
      </c>
      <c r="O1196" s="9" t="str">
        <f>IF(Table1[[#This Row],[% Achievement]]&gt;=100%, "Achieved",
 IF(Table1[[#This Row],[% Achievement]]&gt;=50%, "Almost Achieve",
 IF(Table1[[#This Row],[% Achievement]]&gt;=0, "Needs Improvement",
 "Bad")))</f>
        <v>Almost Achieve</v>
      </c>
      <c r="P1196" s="7">
        <f>Table1[[#This Row],[Net Sales Actual]] - Table1[[#This Row],[Net Sales Target]]</f>
        <v>-39517820</v>
      </c>
      <c r="Q1196" s="7" t="str">
        <f>IF(Table1[[#This Row],[Profit]] &gt; 0, "Profit", "Loss")</f>
        <v>Profit</v>
      </c>
      <c r="R1196" s="9">
        <f>Table1[[#This Row],[Salary Cost]]/Table1[[#This Row],[Net Sales Actual]]</f>
        <v>0.14419972158945052</v>
      </c>
      <c r="S1196" s="9" t="str">
        <f>IF(Table1[[#This Row],[Salary Ratio]] &lt; 0.15, "Efficient",
 IF(Table1[[#This Row],[Salary Ratio]] &lt;= 0.25, "Needs Attention",
 "Too High"))</f>
        <v>Efficient</v>
      </c>
      <c r="T1196" s="9">
        <f>Table1[[#This Row],[Profit (EBIT)]]/Table1[[#This Row],[Net Sales Actual]]</f>
        <v>0.1162714101919461</v>
      </c>
      <c r="U1196" s="7" t="str">
        <f>IF(Table1[[#This Row],[Profit Ratio]] &gt; 0.15, "Healthy",
 IF(Table1[[#This Row],[Profit Ratio]] &gt;= 0.05, "Moderate",
 "Low"))</f>
        <v>Moderate</v>
      </c>
      <c r="V1196" s="7">
        <f ca="1">DATEDIF(Table1[[#This Row],[Store Open Date]], TODAY(), "d")</f>
        <v>705</v>
      </c>
      <c r="W1196" s="7">
        <f ca="1">INT(Table1[[#This Row],[Store Age (Days)]] / 30)</f>
        <v>23</v>
      </c>
      <c r="X1196" s="7" t="str">
        <f ca="1">IF(Table1[[#This Row],[Store Age (Months)]] &lt; 12, "&lt;12",
 IF(Table1[[#This Row],[Store Age (Months)]] &lt; 24, "12–24",
 "&gt;24"))</f>
        <v>12–24</v>
      </c>
    </row>
    <row r="1197" spans="1:24" x14ac:dyDescent="0.2">
      <c r="A1197" s="4">
        <v>3</v>
      </c>
      <c r="B1197" s="4" t="str">
        <f t="shared" si="18"/>
        <v>March</v>
      </c>
      <c r="C1197" s="1" t="s">
        <v>322</v>
      </c>
      <c r="D1197" s="1" t="s">
        <v>1242</v>
      </c>
      <c r="E1197" s="1" t="s">
        <v>763</v>
      </c>
      <c r="F1197" s="1" t="s">
        <v>909</v>
      </c>
      <c r="G1197" s="1" t="s">
        <v>925</v>
      </c>
      <c r="H1197" s="6">
        <v>45260</v>
      </c>
      <c r="I1197" s="7">
        <v>124668431</v>
      </c>
      <c r="J1197" s="7">
        <v>84753126</v>
      </c>
      <c r="K1197" s="7">
        <v>15228144</v>
      </c>
      <c r="L1197" s="7">
        <v>2128257</v>
      </c>
      <c r="M1197" s="7">
        <f>Table1[[#This Row],[Profit (EBIT)]] * (1 - 11%)</f>
        <v>1894148.73</v>
      </c>
      <c r="N1197" s="9">
        <f>Table1[[#This Row],[Net Sales Actual]]/Table1[[#This Row],[Net Sales Target]]*100%</f>
        <v>0.67982828788468508</v>
      </c>
      <c r="O1197" s="9" t="str">
        <f>IF(Table1[[#This Row],[% Achievement]]&gt;=100%, "Achieved",
 IF(Table1[[#This Row],[% Achievement]]&gt;=50%, "Almost Achieve",
 IF(Table1[[#This Row],[% Achievement]]&gt;=0, "Needs Improvement",
 "Bad")))</f>
        <v>Almost Achieve</v>
      </c>
      <c r="P1197" s="7">
        <f>Table1[[#This Row],[Net Sales Actual]] - Table1[[#This Row],[Net Sales Target]]</f>
        <v>-39915305</v>
      </c>
      <c r="Q1197" s="7" t="str">
        <f>IF(Table1[[#This Row],[Profit]] &gt; 0, "Profit", "Loss")</f>
        <v>Profit</v>
      </c>
      <c r="R1197" s="9">
        <f>Table1[[#This Row],[Salary Cost]]/Table1[[#This Row],[Net Sales Actual]]</f>
        <v>0.17967648768494981</v>
      </c>
      <c r="S1197" s="9" t="str">
        <f>IF(Table1[[#This Row],[Salary Ratio]] &lt; 0.15, "Efficient",
 IF(Table1[[#This Row],[Salary Ratio]] &lt;= 0.25, "Needs Attention",
 "Too High"))</f>
        <v>Needs Attention</v>
      </c>
      <c r="T1197" s="9">
        <f>Table1[[#This Row],[Profit (EBIT)]]/Table1[[#This Row],[Net Sales Actual]]</f>
        <v>2.5111250763777137E-2</v>
      </c>
      <c r="U1197" s="7" t="str">
        <f>IF(Table1[[#This Row],[Profit Ratio]] &gt; 0.15, "Healthy",
 IF(Table1[[#This Row],[Profit Ratio]] &gt;= 0.05, "Moderate",
 "Low"))</f>
        <v>Low</v>
      </c>
      <c r="V1197" s="7">
        <f ca="1">DATEDIF(Table1[[#This Row],[Store Open Date]], TODAY(), "d")</f>
        <v>672</v>
      </c>
      <c r="W1197" s="7">
        <f ca="1">INT(Table1[[#This Row],[Store Age (Days)]] / 30)</f>
        <v>22</v>
      </c>
      <c r="X1197" s="7" t="str">
        <f ca="1">IF(Table1[[#This Row],[Store Age (Months)]] &lt; 12, "&lt;12",
 IF(Table1[[#This Row],[Store Age (Months)]] &lt; 24, "12–24",
 "&gt;24"))</f>
        <v>12–24</v>
      </c>
    </row>
    <row r="1198" spans="1:24" x14ac:dyDescent="0.2">
      <c r="A1198" s="4">
        <v>3</v>
      </c>
      <c r="B1198" s="4" t="str">
        <f t="shared" si="18"/>
        <v>March</v>
      </c>
      <c r="C1198" s="1" t="s">
        <v>323</v>
      </c>
      <c r="D1198" s="1" t="s">
        <v>1243</v>
      </c>
      <c r="E1198" s="1" t="s">
        <v>764</v>
      </c>
      <c r="F1198" s="1" t="s">
        <v>909</v>
      </c>
      <c r="G1198" s="1" t="s">
        <v>925</v>
      </c>
      <c r="H1198" s="6">
        <v>45270</v>
      </c>
      <c r="I1198" s="7">
        <v>116157547</v>
      </c>
      <c r="J1198" s="7">
        <v>109522965</v>
      </c>
      <c r="K1198" s="7">
        <v>11167264</v>
      </c>
      <c r="L1198" s="7">
        <v>-973075</v>
      </c>
      <c r="M1198" s="7">
        <f>Table1[[#This Row],[Profit (EBIT)]] * (1 - 11%)</f>
        <v>-866036.75</v>
      </c>
      <c r="N1198" s="9">
        <f>Table1[[#This Row],[Net Sales Actual]]/Table1[[#This Row],[Net Sales Target]]*100%</f>
        <v>0.94288290196073099</v>
      </c>
      <c r="O1198" s="9" t="str">
        <f>IF(Table1[[#This Row],[% Achievement]]&gt;=100%, "Achieved",
 IF(Table1[[#This Row],[% Achievement]]&gt;=50%, "Almost Achieve",
 IF(Table1[[#This Row],[% Achievement]]&gt;=0, "Needs Improvement",
 "Bad")))</f>
        <v>Almost Achieve</v>
      </c>
      <c r="P1198" s="7">
        <f>Table1[[#This Row],[Net Sales Actual]] - Table1[[#This Row],[Net Sales Target]]</f>
        <v>-6634582</v>
      </c>
      <c r="Q1198" s="7" t="str">
        <f>IF(Table1[[#This Row],[Profit]] &gt; 0, "Profit", "Loss")</f>
        <v>Loss</v>
      </c>
      <c r="R1198" s="9">
        <f>Table1[[#This Row],[Salary Cost]]/Table1[[#This Row],[Net Sales Actual]]</f>
        <v>0.10196276187373123</v>
      </c>
      <c r="S1198" s="9" t="str">
        <f>IF(Table1[[#This Row],[Salary Ratio]] &lt; 0.15, "Efficient",
 IF(Table1[[#This Row],[Salary Ratio]] &lt;= 0.25, "Needs Attention",
 "Too High"))</f>
        <v>Efficient</v>
      </c>
      <c r="T1198" s="9">
        <f>Table1[[#This Row],[Profit (EBIT)]]/Table1[[#This Row],[Net Sales Actual]]</f>
        <v>-8.8846663345901935E-3</v>
      </c>
      <c r="U1198" s="7" t="str">
        <f>IF(Table1[[#This Row],[Profit Ratio]] &gt; 0.15, "Healthy",
 IF(Table1[[#This Row],[Profit Ratio]] &gt;= 0.05, "Moderate",
 "Low"))</f>
        <v>Low</v>
      </c>
      <c r="V1198" s="7">
        <f ca="1">DATEDIF(Table1[[#This Row],[Store Open Date]], TODAY(), "d")</f>
        <v>662</v>
      </c>
      <c r="W1198" s="7">
        <f ca="1">INT(Table1[[#This Row],[Store Age (Days)]] / 30)</f>
        <v>22</v>
      </c>
      <c r="X1198" s="7" t="str">
        <f ca="1">IF(Table1[[#This Row],[Store Age (Months)]] &lt; 12, "&lt;12",
 IF(Table1[[#This Row],[Store Age (Months)]] &lt; 24, "12–24",
 "&gt;24"))</f>
        <v>12–24</v>
      </c>
    </row>
    <row r="1199" spans="1:24" x14ac:dyDescent="0.2">
      <c r="A1199" s="4">
        <v>3</v>
      </c>
      <c r="B1199" s="4" t="str">
        <f t="shared" si="18"/>
        <v>March</v>
      </c>
      <c r="C1199" s="1" t="s">
        <v>324</v>
      </c>
      <c r="D1199" s="1" t="s">
        <v>1244</v>
      </c>
      <c r="E1199" s="1" t="s">
        <v>765</v>
      </c>
      <c r="F1199" s="1" t="s">
        <v>909</v>
      </c>
      <c r="G1199" s="1" t="s">
        <v>925</v>
      </c>
      <c r="H1199" s="6">
        <v>45338</v>
      </c>
      <c r="I1199" s="7">
        <v>134103073</v>
      </c>
      <c r="J1199" s="7">
        <v>140822915</v>
      </c>
      <c r="K1199" s="7">
        <v>14287513</v>
      </c>
      <c r="L1199" s="7">
        <v>-2809872</v>
      </c>
      <c r="M1199" s="7">
        <f>Table1[[#This Row],[Profit (EBIT)]] * (1 - 11%)</f>
        <v>-2500786.08</v>
      </c>
      <c r="N1199" s="9">
        <f>Table1[[#This Row],[Net Sales Actual]]/Table1[[#This Row],[Net Sales Target]]*100%</f>
        <v>1.0501095303013674</v>
      </c>
      <c r="O1199" s="9" t="str">
        <f>IF(Table1[[#This Row],[% Achievement]]&gt;=100%, "Achieved",
 IF(Table1[[#This Row],[% Achievement]]&gt;=50%, "Almost Achieve",
 IF(Table1[[#This Row],[% Achievement]]&gt;=0, "Needs Improvement",
 "Bad")))</f>
        <v>Achieved</v>
      </c>
      <c r="P1199" s="7">
        <f>Table1[[#This Row],[Net Sales Actual]] - Table1[[#This Row],[Net Sales Target]]</f>
        <v>6719842</v>
      </c>
      <c r="Q1199" s="7" t="str">
        <f>IF(Table1[[#This Row],[Profit]] &gt; 0, "Profit", "Loss")</f>
        <v>Loss</v>
      </c>
      <c r="R1199" s="9">
        <f>Table1[[#This Row],[Salary Cost]]/Table1[[#This Row],[Net Sales Actual]]</f>
        <v>0.10145730188868765</v>
      </c>
      <c r="S1199" s="9" t="str">
        <f>IF(Table1[[#This Row],[Salary Ratio]] &lt; 0.15, "Efficient",
 IF(Table1[[#This Row],[Salary Ratio]] &lt;= 0.25, "Needs Attention",
 "Too High"))</f>
        <v>Efficient</v>
      </c>
      <c r="T1199" s="9">
        <f>Table1[[#This Row],[Profit (EBIT)]]/Table1[[#This Row],[Net Sales Actual]]</f>
        <v>-1.9953229912901604E-2</v>
      </c>
      <c r="U1199" s="7" t="str">
        <f>IF(Table1[[#This Row],[Profit Ratio]] &gt; 0.15, "Healthy",
 IF(Table1[[#This Row],[Profit Ratio]] &gt;= 0.05, "Moderate",
 "Low"))</f>
        <v>Low</v>
      </c>
      <c r="V1199" s="7">
        <f ca="1">DATEDIF(Table1[[#This Row],[Store Open Date]], TODAY(), "d")</f>
        <v>594</v>
      </c>
      <c r="W1199" s="7">
        <f ca="1">INT(Table1[[#This Row],[Store Age (Days)]] / 30)</f>
        <v>19</v>
      </c>
      <c r="X1199" s="7" t="str">
        <f ca="1">IF(Table1[[#This Row],[Store Age (Months)]] &lt; 12, "&lt;12",
 IF(Table1[[#This Row],[Store Age (Months)]] &lt; 24, "12–24",
 "&gt;24"))</f>
        <v>12–24</v>
      </c>
    </row>
    <row r="1200" spans="1:24" x14ac:dyDescent="0.2">
      <c r="A1200" s="4">
        <v>3</v>
      </c>
      <c r="B1200" s="4" t="str">
        <f t="shared" si="18"/>
        <v>March</v>
      </c>
      <c r="C1200" s="1" t="s">
        <v>325</v>
      </c>
      <c r="D1200" s="1" t="s">
        <v>1245</v>
      </c>
      <c r="E1200" s="1" t="s">
        <v>766</v>
      </c>
      <c r="F1200" s="1" t="s">
        <v>909</v>
      </c>
      <c r="G1200" s="1" t="s">
        <v>925</v>
      </c>
      <c r="H1200" s="6">
        <v>45174</v>
      </c>
      <c r="I1200" s="7">
        <v>123272922</v>
      </c>
      <c r="J1200" s="7">
        <v>91124330</v>
      </c>
      <c r="K1200" s="7">
        <v>11695072</v>
      </c>
      <c r="L1200" s="7">
        <v>-7534616</v>
      </c>
      <c r="M1200" s="7">
        <f>Table1[[#This Row],[Profit (EBIT)]] * (1 - 11%)</f>
        <v>-6705808.2400000002</v>
      </c>
      <c r="N1200" s="9">
        <f>Table1[[#This Row],[Net Sales Actual]]/Table1[[#This Row],[Net Sales Target]]*100%</f>
        <v>0.7392079989796948</v>
      </c>
      <c r="O1200" s="9" t="str">
        <f>IF(Table1[[#This Row],[% Achievement]]&gt;=100%, "Achieved",
 IF(Table1[[#This Row],[% Achievement]]&gt;=50%, "Almost Achieve",
 IF(Table1[[#This Row],[% Achievement]]&gt;=0, "Needs Improvement",
 "Bad")))</f>
        <v>Almost Achieve</v>
      </c>
      <c r="P1200" s="7">
        <f>Table1[[#This Row],[Net Sales Actual]] - Table1[[#This Row],[Net Sales Target]]</f>
        <v>-32148592</v>
      </c>
      <c r="Q1200" s="7" t="str">
        <f>IF(Table1[[#This Row],[Profit]] &gt; 0, "Profit", "Loss")</f>
        <v>Loss</v>
      </c>
      <c r="R1200" s="9">
        <f>Table1[[#This Row],[Salary Cost]]/Table1[[#This Row],[Net Sales Actual]]</f>
        <v>0.12834192580620346</v>
      </c>
      <c r="S1200" s="9" t="str">
        <f>IF(Table1[[#This Row],[Salary Ratio]] &lt; 0.15, "Efficient",
 IF(Table1[[#This Row],[Salary Ratio]] &lt;= 0.25, "Needs Attention",
 "Too High"))</f>
        <v>Efficient</v>
      </c>
      <c r="T1200" s="9">
        <f>Table1[[#This Row],[Profit (EBIT)]]/Table1[[#This Row],[Net Sales Actual]]</f>
        <v>-8.2685008493340914E-2</v>
      </c>
      <c r="U1200" s="7" t="str">
        <f>IF(Table1[[#This Row],[Profit Ratio]] &gt; 0.15, "Healthy",
 IF(Table1[[#This Row],[Profit Ratio]] &gt;= 0.05, "Moderate",
 "Low"))</f>
        <v>Low</v>
      </c>
      <c r="V1200" s="7">
        <f ca="1">DATEDIF(Table1[[#This Row],[Store Open Date]], TODAY(), "d")</f>
        <v>758</v>
      </c>
      <c r="W1200" s="7">
        <f ca="1">INT(Table1[[#This Row],[Store Age (Days)]] / 30)</f>
        <v>25</v>
      </c>
      <c r="X1200" s="7" t="str">
        <f ca="1">IF(Table1[[#This Row],[Store Age (Months)]] &lt; 12, "&lt;12",
 IF(Table1[[#This Row],[Store Age (Months)]] &lt; 24, "12–24",
 "&gt;24"))</f>
        <v>&gt;24</v>
      </c>
    </row>
    <row r="1201" spans="1:24" x14ac:dyDescent="0.2">
      <c r="A1201" s="4">
        <v>3</v>
      </c>
      <c r="B1201" s="4" t="str">
        <f t="shared" si="18"/>
        <v>March</v>
      </c>
      <c r="C1201" s="1" t="s">
        <v>326</v>
      </c>
      <c r="D1201" s="1" t="s">
        <v>1246</v>
      </c>
      <c r="E1201" s="1" t="s">
        <v>767</v>
      </c>
      <c r="F1201" s="1" t="s">
        <v>909</v>
      </c>
      <c r="G1201" s="1" t="s">
        <v>925</v>
      </c>
      <c r="H1201" s="6">
        <v>45220</v>
      </c>
      <c r="I1201" s="7">
        <v>110147246</v>
      </c>
      <c r="J1201" s="7">
        <v>136726676</v>
      </c>
      <c r="K1201" s="7">
        <v>16344272</v>
      </c>
      <c r="L1201" s="7">
        <v>-1170917</v>
      </c>
      <c r="M1201" s="7">
        <f>Table1[[#This Row],[Profit (EBIT)]] * (1 - 11%)</f>
        <v>-1042116.13</v>
      </c>
      <c r="N1201" s="9">
        <f>Table1[[#This Row],[Net Sales Actual]]/Table1[[#This Row],[Net Sales Target]]*100%</f>
        <v>1.2413081667062289</v>
      </c>
      <c r="O1201" s="9" t="str">
        <f>IF(Table1[[#This Row],[% Achievement]]&gt;=100%, "Achieved",
 IF(Table1[[#This Row],[% Achievement]]&gt;=50%, "Almost Achieve",
 IF(Table1[[#This Row],[% Achievement]]&gt;=0, "Needs Improvement",
 "Bad")))</f>
        <v>Achieved</v>
      </c>
      <c r="P1201" s="7">
        <f>Table1[[#This Row],[Net Sales Actual]] - Table1[[#This Row],[Net Sales Target]]</f>
        <v>26579430</v>
      </c>
      <c r="Q1201" s="7" t="str">
        <f>IF(Table1[[#This Row],[Profit]] &gt; 0, "Profit", "Loss")</f>
        <v>Loss</v>
      </c>
      <c r="R1201" s="9">
        <f>Table1[[#This Row],[Salary Cost]]/Table1[[#This Row],[Net Sales Actual]]</f>
        <v>0.1195397451189408</v>
      </c>
      <c r="S1201" s="9" t="str">
        <f>IF(Table1[[#This Row],[Salary Ratio]] &lt; 0.15, "Efficient",
 IF(Table1[[#This Row],[Salary Ratio]] &lt;= 0.25, "Needs Attention",
 "Too High"))</f>
        <v>Efficient</v>
      </c>
      <c r="T1201" s="9">
        <f>Table1[[#This Row],[Profit (EBIT)]]/Table1[[#This Row],[Net Sales Actual]]</f>
        <v>-8.5639250090450529E-3</v>
      </c>
      <c r="U1201" s="7" t="str">
        <f>IF(Table1[[#This Row],[Profit Ratio]] &gt; 0.15, "Healthy",
 IF(Table1[[#This Row],[Profit Ratio]] &gt;= 0.05, "Moderate",
 "Low"))</f>
        <v>Low</v>
      </c>
      <c r="V1201" s="7">
        <f ca="1">DATEDIF(Table1[[#This Row],[Store Open Date]], TODAY(), "d")</f>
        <v>712</v>
      </c>
      <c r="W1201" s="7">
        <f ca="1">INT(Table1[[#This Row],[Store Age (Days)]] / 30)</f>
        <v>23</v>
      </c>
      <c r="X1201" s="7" t="str">
        <f ca="1">IF(Table1[[#This Row],[Store Age (Months)]] &lt; 12, "&lt;12",
 IF(Table1[[#This Row],[Store Age (Months)]] &lt; 24, "12–24",
 "&gt;24"))</f>
        <v>12–24</v>
      </c>
    </row>
    <row r="1202" spans="1:24" x14ac:dyDescent="0.2">
      <c r="A1202" s="4">
        <v>3</v>
      </c>
      <c r="B1202" s="4" t="str">
        <f t="shared" si="18"/>
        <v>March</v>
      </c>
      <c r="C1202" s="1" t="s">
        <v>327</v>
      </c>
      <c r="D1202" s="1" t="s">
        <v>1247</v>
      </c>
      <c r="E1202" s="1" t="s">
        <v>768</v>
      </c>
      <c r="F1202" s="1" t="s">
        <v>909</v>
      </c>
      <c r="G1202" s="1" t="s">
        <v>925</v>
      </c>
      <c r="H1202" s="6">
        <v>45297</v>
      </c>
      <c r="I1202" s="7">
        <v>122504255</v>
      </c>
      <c r="J1202" s="7">
        <v>85005029</v>
      </c>
      <c r="K1202" s="7">
        <v>13851773</v>
      </c>
      <c r="L1202" s="7">
        <v>418695</v>
      </c>
      <c r="M1202" s="7">
        <f>Table1[[#This Row],[Profit (EBIT)]] * (1 - 11%)</f>
        <v>372638.55</v>
      </c>
      <c r="N1202" s="9">
        <f>Table1[[#This Row],[Net Sales Actual]]/Table1[[#This Row],[Net Sales Target]]*100%</f>
        <v>0.69389450186852697</v>
      </c>
      <c r="O1202" s="9" t="str">
        <f>IF(Table1[[#This Row],[% Achievement]]&gt;=100%, "Achieved",
 IF(Table1[[#This Row],[% Achievement]]&gt;=50%, "Almost Achieve",
 IF(Table1[[#This Row],[% Achievement]]&gt;=0, "Needs Improvement",
 "Bad")))</f>
        <v>Almost Achieve</v>
      </c>
      <c r="P1202" s="7">
        <f>Table1[[#This Row],[Net Sales Actual]] - Table1[[#This Row],[Net Sales Target]]</f>
        <v>-37499226</v>
      </c>
      <c r="Q1202" s="7" t="str">
        <f>IF(Table1[[#This Row],[Profit]] &gt; 0, "Profit", "Loss")</f>
        <v>Profit</v>
      </c>
      <c r="R1202" s="9">
        <f>Table1[[#This Row],[Salary Cost]]/Table1[[#This Row],[Net Sales Actual]]</f>
        <v>0.16295239426363822</v>
      </c>
      <c r="S1202" s="9" t="str">
        <f>IF(Table1[[#This Row],[Salary Ratio]] &lt; 0.15, "Efficient",
 IF(Table1[[#This Row],[Salary Ratio]] &lt;= 0.25, "Needs Attention",
 "Too High"))</f>
        <v>Needs Attention</v>
      </c>
      <c r="T1202" s="9">
        <f>Table1[[#This Row],[Profit (EBIT)]]/Table1[[#This Row],[Net Sales Actual]]</f>
        <v>4.9255321117530589E-3</v>
      </c>
      <c r="U1202" s="7" t="str">
        <f>IF(Table1[[#This Row],[Profit Ratio]] &gt; 0.15, "Healthy",
 IF(Table1[[#This Row],[Profit Ratio]] &gt;= 0.05, "Moderate",
 "Low"))</f>
        <v>Low</v>
      </c>
      <c r="V1202" s="7">
        <f ca="1">DATEDIF(Table1[[#This Row],[Store Open Date]], TODAY(), "d")</f>
        <v>635</v>
      </c>
      <c r="W1202" s="7">
        <f ca="1">INT(Table1[[#This Row],[Store Age (Days)]] / 30)</f>
        <v>21</v>
      </c>
      <c r="X1202" s="7" t="str">
        <f ca="1">IF(Table1[[#This Row],[Store Age (Months)]] &lt; 12, "&lt;12",
 IF(Table1[[#This Row],[Store Age (Months)]] &lt; 24, "12–24",
 "&gt;24"))</f>
        <v>12–24</v>
      </c>
    </row>
    <row r="1203" spans="1:24" x14ac:dyDescent="0.2">
      <c r="A1203" s="4">
        <v>3</v>
      </c>
      <c r="B1203" s="4" t="str">
        <f t="shared" si="18"/>
        <v>March</v>
      </c>
      <c r="C1203" s="1" t="s">
        <v>328</v>
      </c>
      <c r="D1203" s="1" t="s">
        <v>1248</v>
      </c>
      <c r="E1203" s="1" t="s">
        <v>769</v>
      </c>
      <c r="F1203" s="1" t="s">
        <v>909</v>
      </c>
      <c r="G1203" s="1" t="s">
        <v>925</v>
      </c>
      <c r="H1203" s="6">
        <v>44936</v>
      </c>
      <c r="I1203" s="7">
        <v>148877522</v>
      </c>
      <c r="J1203" s="7">
        <v>155069689</v>
      </c>
      <c r="K1203" s="7">
        <v>23640672</v>
      </c>
      <c r="L1203" s="7">
        <v>10905172</v>
      </c>
      <c r="M1203" s="7">
        <f>Table1[[#This Row],[Profit (EBIT)]] * (1 - 11%)</f>
        <v>9705603.0800000001</v>
      </c>
      <c r="N1203" s="9">
        <f>Table1[[#This Row],[Net Sales Actual]]/Table1[[#This Row],[Net Sales Target]]*100%</f>
        <v>1.0415923567024443</v>
      </c>
      <c r="O1203" s="9" t="str">
        <f>IF(Table1[[#This Row],[% Achievement]]&gt;=100%, "Achieved",
 IF(Table1[[#This Row],[% Achievement]]&gt;=50%, "Almost Achieve",
 IF(Table1[[#This Row],[% Achievement]]&gt;=0, "Needs Improvement",
 "Bad")))</f>
        <v>Achieved</v>
      </c>
      <c r="P1203" s="7">
        <f>Table1[[#This Row],[Net Sales Actual]] - Table1[[#This Row],[Net Sales Target]]</f>
        <v>6192167</v>
      </c>
      <c r="Q1203" s="7" t="str">
        <f>IF(Table1[[#This Row],[Profit]] &gt; 0, "Profit", "Loss")</f>
        <v>Profit</v>
      </c>
      <c r="R1203" s="9">
        <f>Table1[[#This Row],[Salary Cost]]/Table1[[#This Row],[Net Sales Actual]]</f>
        <v>0.15245192114881975</v>
      </c>
      <c r="S1203" s="9" t="str">
        <f>IF(Table1[[#This Row],[Salary Ratio]] &lt; 0.15, "Efficient",
 IF(Table1[[#This Row],[Salary Ratio]] &lt;= 0.25, "Needs Attention",
 "Too High"))</f>
        <v>Needs Attention</v>
      </c>
      <c r="T1203" s="9">
        <f>Table1[[#This Row],[Profit (EBIT)]]/Table1[[#This Row],[Net Sales Actual]]</f>
        <v>7.0324330114571912E-2</v>
      </c>
      <c r="U1203" s="7" t="str">
        <f>IF(Table1[[#This Row],[Profit Ratio]] &gt; 0.15, "Healthy",
 IF(Table1[[#This Row],[Profit Ratio]] &gt;= 0.05, "Moderate",
 "Low"))</f>
        <v>Moderate</v>
      </c>
      <c r="V1203" s="7">
        <f ca="1">DATEDIF(Table1[[#This Row],[Store Open Date]], TODAY(), "d")</f>
        <v>996</v>
      </c>
      <c r="W1203" s="7">
        <f ca="1">INT(Table1[[#This Row],[Store Age (Days)]] / 30)</f>
        <v>33</v>
      </c>
      <c r="X1203" s="7" t="str">
        <f ca="1">IF(Table1[[#This Row],[Store Age (Months)]] &lt; 12, "&lt;12",
 IF(Table1[[#This Row],[Store Age (Months)]] &lt; 24, "12–24",
 "&gt;24"))</f>
        <v>&gt;24</v>
      </c>
    </row>
    <row r="1204" spans="1:24" x14ac:dyDescent="0.2">
      <c r="A1204" s="4">
        <v>3</v>
      </c>
      <c r="B1204" s="4" t="str">
        <f t="shared" si="18"/>
        <v>March</v>
      </c>
      <c r="C1204" s="1" t="s">
        <v>329</v>
      </c>
      <c r="D1204" s="1" t="s">
        <v>1249</v>
      </c>
      <c r="E1204" s="1" t="s">
        <v>770</v>
      </c>
      <c r="F1204" s="1" t="s">
        <v>909</v>
      </c>
      <c r="G1204" s="1" t="s">
        <v>925</v>
      </c>
      <c r="H1204" s="6">
        <v>45032</v>
      </c>
      <c r="I1204" s="7">
        <v>95667454</v>
      </c>
      <c r="J1204" s="7">
        <v>100380028</v>
      </c>
      <c r="K1204" s="7">
        <v>14798423</v>
      </c>
      <c r="L1204" s="7">
        <v>6365040</v>
      </c>
      <c r="M1204" s="7">
        <f>Table1[[#This Row],[Profit (EBIT)]] * (1 - 11%)</f>
        <v>5664885.5999999996</v>
      </c>
      <c r="N1204" s="9">
        <f>Table1[[#This Row],[Net Sales Actual]]/Table1[[#This Row],[Net Sales Target]]*100%</f>
        <v>1.0492599499930249</v>
      </c>
      <c r="O1204" s="9" t="str">
        <f>IF(Table1[[#This Row],[% Achievement]]&gt;=100%, "Achieved",
 IF(Table1[[#This Row],[% Achievement]]&gt;=50%, "Almost Achieve",
 IF(Table1[[#This Row],[% Achievement]]&gt;=0, "Needs Improvement",
 "Bad")))</f>
        <v>Achieved</v>
      </c>
      <c r="P1204" s="7">
        <f>Table1[[#This Row],[Net Sales Actual]] - Table1[[#This Row],[Net Sales Target]]</f>
        <v>4712574</v>
      </c>
      <c r="Q1204" s="7" t="str">
        <f>IF(Table1[[#This Row],[Profit]] &gt; 0, "Profit", "Loss")</f>
        <v>Profit</v>
      </c>
      <c r="R1204" s="9">
        <f>Table1[[#This Row],[Salary Cost]]/Table1[[#This Row],[Net Sales Actual]]</f>
        <v>0.14742397760638201</v>
      </c>
      <c r="S1204" s="9" t="str">
        <f>IF(Table1[[#This Row],[Salary Ratio]] &lt; 0.15, "Efficient",
 IF(Table1[[#This Row],[Salary Ratio]] &lt;= 0.25, "Needs Attention",
 "Too High"))</f>
        <v>Efficient</v>
      </c>
      <c r="T1204" s="9">
        <f>Table1[[#This Row],[Profit (EBIT)]]/Table1[[#This Row],[Net Sales Actual]]</f>
        <v>6.3409426424945806E-2</v>
      </c>
      <c r="U1204" s="7" t="str">
        <f>IF(Table1[[#This Row],[Profit Ratio]] &gt; 0.15, "Healthy",
 IF(Table1[[#This Row],[Profit Ratio]] &gt;= 0.05, "Moderate",
 "Low"))</f>
        <v>Moderate</v>
      </c>
      <c r="V1204" s="7">
        <f ca="1">DATEDIF(Table1[[#This Row],[Store Open Date]], TODAY(), "d")</f>
        <v>900</v>
      </c>
      <c r="W1204" s="7">
        <f ca="1">INT(Table1[[#This Row],[Store Age (Days)]] / 30)</f>
        <v>30</v>
      </c>
      <c r="X1204" s="7" t="str">
        <f ca="1">IF(Table1[[#This Row],[Store Age (Months)]] &lt; 12, "&lt;12",
 IF(Table1[[#This Row],[Store Age (Months)]] &lt; 24, "12–24",
 "&gt;24"))</f>
        <v>&gt;24</v>
      </c>
    </row>
    <row r="1205" spans="1:24" x14ac:dyDescent="0.2">
      <c r="A1205" s="4">
        <v>3</v>
      </c>
      <c r="B1205" s="4" t="str">
        <f t="shared" si="18"/>
        <v>March</v>
      </c>
      <c r="C1205" s="1" t="s">
        <v>330</v>
      </c>
      <c r="D1205" s="1" t="s">
        <v>1250</v>
      </c>
      <c r="E1205" s="1" t="s">
        <v>771</v>
      </c>
      <c r="F1205" s="1" t="s">
        <v>909</v>
      </c>
      <c r="G1205" s="1" t="s">
        <v>925</v>
      </c>
      <c r="H1205" s="6">
        <v>45032</v>
      </c>
      <c r="I1205" s="7">
        <v>52692807</v>
      </c>
      <c r="J1205" s="7">
        <v>34583166</v>
      </c>
      <c r="K1205" s="7">
        <v>3522946</v>
      </c>
      <c r="L1205" s="7">
        <v>-995499</v>
      </c>
      <c r="M1205" s="7">
        <f>Table1[[#This Row],[Profit (EBIT)]] * (1 - 11%)</f>
        <v>-885994.11</v>
      </c>
      <c r="N1205" s="9">
        <f>Table1[[#This Row],[Net Sales Actual]]/Table1[[#This Row],[Net Sales Target]]*100%</f>
        <v>0.65631663919517513</v>
      </c>
      <c r="O1205" s="9" t="str">
        <f>IF(Table1[[#This Row],[% Achievement]]&gt;=100%, "Achieved",
 IF(Table1[[#This Row],[% Achievement]]&gt;=50%, "Almost Achieve",
 IF(Table1[[#This Row],[% Achievement]]&gt;=0, "Needs Improvement",
 "Bad")))</f>
        <v>Almost Achieve</v>
      </c>
      <c r="P1205" s="7">
        <f>Table1[[#This Row],[Net Sales Actual]] - Table1[[#This Row],[Net Sales Target]]</f>
        <v>-18109641</v>
      </c>
      <c r="Q1205" s="7" t="str">
        <f>IF(Table1[[#This Row],[Profit]] &gt; 0, "Profit", "Loss")</f>
        <v>Loss</v>
      </c>
      <c r="R1205" s="9">
        <f>Table1[[#This Row],[Salary Cost]]/Table1[[#This Row],[Net Sales Actual]]</f>
        <v>0.10186881097005404</v>
      </c>
      <c r="S1205" s="9" t="str">
        <f>IF(Table1[[#This Row],[Salary Ratio]] &lt; 0.15, "Efficient",
 IF(Table1[[#This Row],[Salary Ratio]] &lt;= 0.25, "Needs Attention",
 "Too High"))</f>
        <v>Efficient</v>
      </c>
      <c r="T1205" s="9">
        <f>Table1[[#This Row],[Profit (EBIT)]]/Table1[[#This Row],[Net Sales Actual]]</f>
        <v>-2.8785652533952502E-2</v>
      </c>
      <c r="U1205" s="7" t="str">
        <f>IF(Table1[[#This Row],[Profit Ratio]] &gt; 0.15, "Healthy",
 IF(Table1[[#This Row],[Profit Ratio]] &gt;= 0.05, "Moderate",
 "Low"))</f>
        <v>Low</v>
      </c>
      <c r="V1205" s="7">
        <f ca="1">DATEDIF(Table1[[#This Row],[Store Open Date]], TODAY(), "d")</f>
        <v>900</v>
      </c>
      <c r="W1205" s="7">
        <f ca="1">INT(Table1[[#This Row],[Store Age (Days)]] / 30)</f>
        <v>30</v>
      </c>
      <c r="X1205" s="7" t="str">
        <f ca="1">IF(Table1[[#This Row],[Store Age (Months)]] &lt; 12, "&lt;12",
 IF(Table1[[#This Row],[Store Age (Months)]] &lt; 24, "12–24",
 "&gt;24"))</f>
        <v>&gt;24</v>
      </c>
    </row>
    <row r="1206" spans="1:24" x14ac:dyDescent="0.2">
      <c r="A1206" s="4">
        <v>3</v>
      </c>
      <c r="B1206" s="4" t="str">
        <f t="shared" si="18"/>
        <v>March</v>
      </c>
      <c r="C1206" s="1" t="s">
        <v>331</v>
      </c>
      <c r="D1206" s="1" t="s">
        <v>1251</v>
      </c>
      <c r="E1206" s="1" t="s">
        <v>772</v>
      </c>
      <c r="F1206" s="1" t="s">
        <v>909</v>
      </c>
      <c r="G1206" s="1" t="s">
        <v>925</v>
      </c>
      <c r="H1206" s="6">
        <v>45090</v>
      </c>
      <c r="I1206" s="7">
        <v>181702996</v>
      </c>
      <c r="J1206" s="7">
        <v>155207160</v>
      </c>
      <c r="K1206" s="7">
        <v>17919100</v>
      </c>
      <c r="L1206" s="7">
        <v>-97817</v>
      </c>
      <c r="M1206" s="7">
        <f>Table1[[#This Row],[Profit (EBIT)]] * (1 - 11%)</f>
        <v>-87057.13</v>
      </c>
      <c r="N1206" s="9">
        <f>Table1[[#This Row],[Net Sales Actual]]/Table1[[#This Row],[Net Sales Target]]*100%</f>
        <v>0.85418052215275531</v>
      </c>
      <c r="O1206" s="9" t="str">
        <f>IF(Table1[[#This Row],[% Achievement]]&gt;=100%, "Achieved",
 IF(Table1[[#This Row],[% Achievement]]&gt;=50%, "Almost Achieve",
 IF(Table1[[#This Row],[% Achievement]]&gt;=0, "Needs Improvement",
 "Bad")))</f>
        <v>Almost Achieve</v>
      </c>
      <c r="P1206" s="7">
        <f>Table1[[#This Row],[Net Sales Actual]] - Table1[[#This Row],[Net Sales Target]]</f>
        <v>-26495836</v>
      </c>
      <c r="Q1206" s="7" t="str">
        <f>IF(Table1[[#This Row],[Profit]] &gt; 0, "Profit", "Loss")</f>
        <v>Loss</v>
      </c>
      <c r="R1206" s="9">
        <f>Table1[[#This Row],[Salary Cost]]/Table1[[#This Row],[Net Sales Actual]]</f>
        <v>0.11545279225520266</v>
      </c>
      <c r="S1206" s="9" t="str">
        <f>IF(Table1[[#This Row],[Salary Ratio]] &lt; 0.15, "Efficient",
 IF(Table1[[#This Row],[Salary Ratio]] &lt;= 0.25, "Needs Attention",
 "Too High"))</f>
        <v>Efficient</v>
      </c>
      <c r="T1206" s="9">
        <f>Table1[[#This Row],[Profit (EBIT)]]/Table1[[#This Row],[Net Sales Actual]]</f>
        <v>-6.30235099978635E-4</v>
      </c>
      <c r="U1206" s="7" t="str">
        <f>IF(Table1[[#This Row],[Profit Ratio]] &gt; 0.15, "Healthy",
 IF(Table1[[#This Row],[Profit Ratio]] &gt;= 0.05, "Moderate",
 "Low"))</f>
        <v>Low</v>
      </c>
      <c r="V1206" s="7">
        <f ca="1">DATEDIF(Table1[[#This Row],[Store Open Date]], TODAY(), "d")</f>
        <v>842</v>
      </c>
      <c r="W1206" s="7">
        <f ca="1">INT(Table1[[#This Row],[Store Age (Days)]] / 30)</f>
        <v>28</v>
      </c>
      <c r="X1206" s="7" t="str">
        <f ca="1">IF(Table1[[#This Row],[Store Age (Months)]] &lt; 12, "&lt;12",
 IF(Table1[[#This Row],[Store Age (Months)]] &lt; 24, "12–24",
 "&gt;24"))</f>
        <v>&gt;24</v>
      </c>
    </row>
    <row r="1207" spans="1:24" x14ac:dyDescent="0.2">
      <c r="A1207" s="4">
        <v>3</v>
      </c>
      <c r="B1207" s="4" t="str">
        <f t="shared" si="18"/>
        <v>March</v>
      </c>
      <c r="C1207" s="1" t="s">
        <v>332</v>
      </c>
      <c r="D1207" s="1" t="s">
        <v>1252</v>
      </c>
      <c r="E1207" s="1" t="s">
        <v>773</v>
      </c>
      <c r="F1207" s="1" t="s">
        <v>909</v>
      </c>
      <c r="G1207" s="1" t="s">
        <v>925</v>
      </c>
      <c r="H1207" s="6">
        <v>45141</v>
      </c>
      <c r="I1207" s="7">
        <v>84682379</v>
      </c>
      <c r="J1207" s="7">
        <v>55692061</v>
      </c>
      <c r="K1207" s="7">
        <v>8041470</v>
      </c>
      <c r="L1207" s="7">
        <v>596653</v>
      </c>
      <c r="M1207" s="7">
        <f>Table1[[#This Row],[Profit (EBIT)]] * (1 - 11%)</f>
        <v>531021.17000000004</v>
      </c>
      <c r="N1207" s="9">
        <f>Table1[[#This Row],[Net Sales Actual]]/Table1[[#This Row],[Net Sales Target]]*100%</f>
        <v>0.65765820065116498</v>
      </c>
      <c r="O1207" s="9" t="str">
        <f>IF(Table1[[#This Row],[% Achievement]]&gt;=100%, "Achieved",
 IF(Table1[[#This Row],[% Achievement]]&gt;=50%, "Almost Achieve",
 IF(Table1[[#This Row],[% Achievement]]&gt;=0, "Needs Improvement",
 "Bad")))</f>
        <v>Almost Achieve</v>
      </c>
      <c r="P1207" s="7">
        <f>Table1[[#This Row],[Net Sales Actual]] - Table1[[#This Row],[Net Sales Target]]</f>
        <v>-28990318</v>
      </c>
      <c r="Q1207" s="7" t="str">
        <f>IF(Table1[[#This Row],[Profit]] &gt; 0, "Profit", "Loss")</f>
        <v>Profit</v>
      </c>
      <c r="R1207" s="9">
        <f>Table1[[#This Row],[Salary Cost]]/Table1[[#This Row],[Net Sales Actual]]</f>
        <v>0.14439167550290516</v>
      </c>
      <c r="S1207" s="9" t="str">
        <f>IF(Table1[[#This Row],[Salary Ratio]] &lt; 0.15, "Efficient",
 IF(Table1[[#This Row],[Salary Ratio]] &lt;= 0.25, "Needs Attention",
 "Too High"))</f>
        <v>Efficient</v>
      </c>
      <c r="T1207" s="9">
        <f>Table1[[#This Row],[Profit (EBIT)]]/Table1[[#This Row],[Net Sales Actual]]</f>
        <v>1.0713430052444997E-2</v>
      </c>
      <c r="U1207" s="7" t="str">
        <f>IF(Table1[[#This Row],[Profit Ratio]] &gt; 0.15, "Healthy",
 IF(Table1[[#This Row],[Profit Ratio]] &gt;= 0.05, "Moderate",
 "Low"))</f>
        <v>Low</v>
      </c>
      <c r="V1207" s="7">
        <f ca="1">DATEDIF(Table1[[#This Row],[Store Open Date]], TODAY(), "d")</f>
        <v>791</v>
      </c>
      <c r="W1207" s="7">
        <f ca="1">INT(Table1[[#This Row],[Store Age (Days)]] / 30)</f>
        <v>26</v>
      </c>
      <c r="X1207" s="7" t="str">
        <f ca="1">IF(Table1[[#This Row],[Store Age (Months)]] &lt; 12, "&lt;12",
 IF(Table1[[#This Row],[Store Age (Months)]] &lt; 24, "12–24",
 "&gt;24"))</f>
        <v>&gt;24</v>
      </c>
    </row>
    <row r="1208" spans="1:24" x14ac:dyDescent="0.2">
      <c r="A1208" s="4">
        <v>3</v>
      </c>
      <c r="B1208" s="4" t="str">
        <f t="shared" si="18"/>
        <v>March</v>
      </c>
      <c r="C1208" s="1" t="s">
        <v>333</v>
      </c>
      <c r="D1208" s="1" t="s">
        <v>1253</v>
      </c>
      <c r="E1208" s="1" t="s">
        <v>774</v>
      </c>
      <c r="F1208" s="1" t="s">
        <v>909</v>
      </c>
      <c r="G1208" s="1" t="s">
        <v>925</v>
      </c>
      <c r="H1208" s="6">
        <v>45148</v>
      </c>
      <c r="I1208" s="7">
        <v>284203794</v>
      </c>
      <c r="J1208" s="7">
        <v>325848179</v>
      </c>
      <c r="K1208" s="7">
        <v>35551600</v>
      </c>
      <c r="L1208" s="7">
        <v>8288577</v>
      </c>
      <c r="M1208" s="7">
        <f>Table1[[#This Row],[Profit (EBIT)]] * (1 - 11%)</f>
        <v>7376833.5300000003</v>
      </c>
      <c r="N1208" s="9">
        <f>Table1[[#This Row],[Net Sales Actual]]/Table1[[#This Row],[Net Sales Target]]*100%</f>
        <v>1.1465300107851482</v>
      </c>
      <c r="O1208" s="9" t="str">
        <f>IF(Table1[[#This Row],[% Achievement]]&gt;=100%, "Achieved",
 IF(Table1[[#This Row],[% Achievement]]&gt;=50%, "Almost Achieve",
 IF(Table1[[#This Row],[% Achievement]]&gt;=0, "Needs Improvement",
 "Bad")))</f>
        <v>Achieved</v>
      </c>
      <c r="P1208" s="7">
        <f>Table1[[#This Row],[Net Sales Actual]] - Table1[[#This Row],[Net Sales Target]]</f>
        <v>41644385</v>
      </c>
      <c r="Q1208" s="7" t="str">
        <f>IF(Table1[[#This Row],[Profit]] &gt; 0, "Profit", "Loss")</f>
        <v>Profit</v>
      </c>
      <c r="R1208" s="9">
        <f>Table1[[#This Row],[Salary Cost]]/Table1[[#This Row],[Net Sales Actual]]</f>
        <v>0.10910479877194587</v>
      </c>
      <c r="S1208" s="9" t="str">
        <f>IF(Table1[[#This Row],[Salary Ratio]] &lt; 0.15, "Efficient",
 IF(Table1[[#This Row],[Salary Ratio]] &lt;= 0.25, "Needs Attention",
 "Too High"))</f>
        <v>Efficient</v>
      </c>
      <c r="T1208" s="9">
        <f>Table1[[#This Row],[Profit (EBIT)]]/Table1[[#This Row],[Net Sales Actual]]</f>
        <v>2.5436929018406454E-2</v>
      </c>
      <c r="U1208" s="7" t="str">
        <f>IF(Table1[[#This Row],[Profit Ratio]] &gt; 0.15, "Healthy",
 IF(Table1[[#This Row],[Profit Ratio]] &gt;= 0.05, "Moderate",
 "Low"))</f>
        <v>Low</v>
      </c>
      <c r="V1208" s="7">
        <f ca="1">DATEDIF(Table1[[#This Row],[Store Open Date]], TODAY(), "d")</f>
        <v>784</v>
      </c>
      <c r="W1208" s="7">
        <f ca="1">INT(Table1[[#This Row],[Store Age (Days)]] / 30)</f>
        <v>26</v>
      </c>
      <c r="X1208" s="7" t="str">
        <f ca="1">IF(Table1[[#This Row],[Store Age (Months)]] &lt; 12, "&lt;12",
 IF(Table1[[#This Row],[Store Age (Months)]] &lt; 24, "12–24",
 "&gt;24"))</f>
        <v>&gt;24</v>
      </c>
    </row>
    <row r="1209" spans="1:24" x14ac:dyDescent="0.2">
      <c r="A1209" s="4">
        <v>3</v>
      </c>
      <c r="B1209" s="4" t="str">
        <f t="shared" si="18"/>
        <v>March</v>
      </c>
      <c r="C1209" s="1" t="s">
        <v>334</v>
      </c>
      <c r="D1209" s="1" t="s">
        <v>1254</v>
      </c>
      <c r="E1209" s="1" t="s">
        <v>775</v>
      </c>
      <c r="F1209" s="1" t="s">
        <v>909</v>
      </c>
      <c r="G1209" s="1" t="s">
        <v>925</v>
      </c>
      <c r="H1209" s="6">
        <v>45166</v>
      </c>
      <c r="I1209" s="7">
        <v>198807395</v>
      </c>
      <c r="J1209" s="7">
        <v>169159056</v>
      </c>
      <c r="K1209" s="7">
        <v>17537095</v>
      </c>
      <c r="L1209" s="7">
        <v>-10008180</v>
      </c>
      <c r="M1209" s="7">
        <f>Table1[[#This Row],[Profit (EBIT)]] * (1 - 11%)</f>
        <v>-8907280.1999999993</v>
      </c>
      <c r="N1209" s="9">
        <f>Table1[[#This Row],[Net Sales Actual]]/Table1[[#This Row],[Net Sales Target]]*100%</f>
        <v>0.85086903331739749</v>
      </c>
      <c r="O1209" s="9" t="str">
        <f>IF(Table1[[#This Row],[% Achievement]]&gt;=100%, "Achieved",
 IF(Table1[[#This Row],[% Achievement]]&gt;=50%, "Almost Achieve",
 IF(Table1[[#This Row],[% Achievement]]&gt;=0, "Needs Improvement",
 "Bad")))</f>
        <v>Almost Achieve</v>
      </c>
      <c r="P1209" s="7">
        <f>Table1[[#This Row],[Net Sales Actual]] - Table1[[#This Row],[Net Sales Target]]</f>
        <v>-29648339</v>
      </c>
      <c r="Q1209" s="7" t="str">
        <f>IF(Table1[[#This Row],[Profit]] &gt; 0, "Profit", "Loss")</f>
        <v>Loss</v>
      </c>
      <c r="R1209" s="9">
        <f>Table1[[#This Row],[Salary Cost]]/Table1[[#This Row],[Net Sales Actual]]</f>
        <v>0.10367222077663994</v>
      </c>
      <c r="S1209" s="9" t="str">
        <f>IF(Table1[[#This Row],[Salary Ratio]] &lt; 0.15, "Efficient",
 IF(Table1[[#This Row],[Salary Ratio]] &lt;= 0.25, "Needs Attention",
 "Too High"))</f>
        <v>Efficient</v>
      </c>
      <c r="T1209" s="9">
        <f>Table1[[#This Row],[Profit (EBIT)]]/Table1[[#This Row],[Net Sales Actual]]</f>
        <v>-5.9164316925485801E-2</v>
      </c>
      <c r="U1209" s="7" t="str">
        <f>IF(Table1[[#This Row],[Profit Ratio]] &gt; 0.15, "Healthy",
 IF(Table1[[#This Row],[Profit Ratio]] &gt;= 0.05, "Moderate",
 "Low"))</f>
        <v>Low</v>
      </c>
      <c r="V1209" s="7">
        <f ca="1">DATEDIF(Table1[[#This Row],[Store Open Date]], TODAY(), "d")</f>
        <v>766</v>
      </c>
      <c r="W1209" s="7">
        <f ca="1">INT(Table1[[#This Row],[Store Age (Days)]] / 30)</f>
        <v>25</v>
      </c>
      <c r="X1209" s="7" t="str">
        <f ca="1">IF(Table1[[#This Row],[Store Age (Months)]] &lt; 12, "&lt;12",
 IF(Table1[[#This Row],[Store Age (Months)]] &lt; 24, "12–24",
 "&gt;24"))</f>
        <v>&gt;24</v>
      </c>
    </row>
    <row r="1210" spans="1:24" x14ac:dyDescent="0.2">
      <c r="A1210" s="4">
        <v>3</v>
      </c>
      <c r="B1210" s="4" t="str">
        <f t="shared" si="18"/>
        <v>March</v>
      </c>
      <c r="C1210" s="1" t="s">
        <v>335</v>
      </c>
      <c r="D1210" s="1" t="s">
        <v>1255</v>
      </c>
      <c r="E1210" s="1" t="s">
        <v>776</v>
      </c>
      <c r="F1210" s="1" t="s">
        <v>909</v>
      </c>
      <c r="G1210" s="1" t="s">
        <v>925</v>
      </c>
      <c r="H1210" s="6">
        <v>45167</v>
      </c>
      <c r="I1210" s="7">
        <v>158664778</v>
      </c>
      <c r="J1210" s="7">
        <v>157249794</v>
      </c>
      <c r="K1210" s="7">
        <v>17047516</v>
      </c>
      <c r="L1210" s="7">
        <v>12659073</v>
      </c>
      <c r="M1210" s="7">
        <f>Table1[[#This Row],[Profit (EBIT)]] * (1 - 11%)</f>
        <v>11266574.970000001</v>
      </c>
      <c r="N1210" s="9">
        <f>Table1[[#This Row],[Net Sales Actual]]/Table1[[#This Row],[Net Sales Target]]*100%</f>
        <v>0.9910819274584054</v>
      </c>
      <c r="O1210" s="9" t="str">
        <f>IF(Table1[[#This Row],[% Achievement]]&gt;=100%, "Achieved",
 IF(Table1[[#This Row],[% Achievement]]&gt;=50%, "Almost Achieve",
 IF(Table1[[#This Row],[% Achievement]]&gt;=0, "Needs Improvement",
 "Bad")))</f>
        <v>Almost Achieve</v>
      </c>
      <c r="P1210" s="7">
        <f>Table1[[#This Row],[Net Sales Actual]] - Table1[[#This Row],[Net Sales Target]]</f>
        <v>-1414984</v>
      </c>
      <c r="Q1210" s="7" t="str">
        <f>IF(Table1[[#This Row],[Profit]] &gt; 0, "Profit", "Loss")</f>
        <v>Profit</v>
      </c>
      <c r="R1210" s="9">
        <f>Table1[[#This Row],[Salary Cost]]/Table1[[#This Row],[Net Sales Actual]]</f>
        <v>0.10841041864894271</v>
      </c>
      <c r="S1210" s="9" t="str">
        <f>IF(Table1[[#This Row],[Salary Ratio]] &lt; 0.15, "Efficient",
 IF(Table1[[#This Row],[Salary Ratio]] &lt;= 0.25, "Needs Attention",
 "Too High"))</f>
        <v>Efficient</v>
      </c>
      <c r="T1210" s="9">
        <f>Table1[[#This Row],[Profit (EBIT)]]/Table1[[#This Row],[Net Sales Actual]]</f>
        <v>8.0502954426763834E-2</v>
      </c>
      <c r="U1210" s="7" t="str">
        <f>IF(Table1[[#This Row],[Profit Ratio]] &gt; 0.15, "Healthy",
 IF(Table1[[#This Row],[Profit Ratio]] &gt;= 0.05, "Moderate",
 "Low"))</f>
        <v>Moderate</v>
      </c>
      <c r="V1210" s="7">
        <f ca="1">DATEDIF(Table1[[#This Row],[Store Open Date]], TODAY(), "d")</f>
        <v>765</v>
      </c>
      <c r="W1210" s="7">
        <f ca="1">INT(Table1[[#This Row],[Store Age (Days)]] / 30)</f>
        <v>25</v>
      </c>
      <c r="X1210" s="7" t="str">
        <f ca="1">IF(Table1[[#This Row],[Store Age (Months)]] &lt; 12, "&lt;12",
 IF(Table1[[#This Row],[Store Age (Months)]] &lt; 24, "12–24",
 "&gt;24"))</f>
        <v>&gt;24</v>
      </c>
    </row>
    <row r="1211" spans="1:24" x14ac:dyDescent="0.2">
      <c r="A1211" s="4">
        <v>3</v>
      </c>
      <c r="B1211" s="4" t="str">
        <f t="shared" si="18"/>
        <v>March</v>
      </c>
      <c r="C1211" s="1" t="s">
        <v>336</v>
      </c>
      <c r="D1211" s="1" t="s">
        <v>1256</v>
      </c>
      <c r="E1211" s="1" t="s">
        <v>777</v>
      </c>
      <c r="F1211" s="1" t="s">
        <v>906</v>
      </c>
      <c r="G1211" s="1" t="s">
        <v>925</v>
      </c>
      <c r="H1211" s="6">
        <v>44835</v>
      </c>
      <c r="I1211" s="7">
        <v>286989137</v>
      </c>
      <c r="J1211" s="7">
        <v>213347327</v>
      </c>
      <c r="K1211" s="7">
        <v>37801096</v>
      </c>
      <c r="L1211" s="7">
        <v>30547435</v>
      </c>
      <c r="M1211" s="7">
        <f>Table1[[#This Row],[Profit (EBIT)]] * (1 - 11%)</f>
        <v>27187217.150000002</v>
      </c>
      <c r="N1211" s="9">
        <f>Table1[[#This Row],[Net Sales Actual]]/Table1[[#This Row],[Net Sales Target]]*100%</f>
        <v>0.74339861511901062</v>
      </c>
      <c r="O1211" s="9" t="str">
        <f>IF(Table1[[#This Row],[% Achievement]]&gt;=100%, "Achieved",
 IF(Table1[[#This Row],[% Achievement]]&gt;=50%, "Almost Achieve",
 IF(Table1[[#This Row],[% Achievement]]&gt;=0, "Needs Improvement",
 "Bad")))</f>
        <v>Almost Achieve</v>
      </c>
      <c r="P1211" s="7">
        <f>Table1[[#This Row],[Net Sales Actual]] - Table1[[#This Row],[Net Sales Target]]</f>
        <v>-73641810</v>
      </c>
      <c r="Q1211" s="7" t="str">
        <f>IF(Table1[[#This Row],[Profit]] &gt; 0, "Profit", "Loss")</f>
        <v>Profit</v>
      </c>
      <c r="R1211" s="9">
        <f>Table1[[#This Row],[Salary Cost]]/Table1[[#This Row],[Net Sales Actual]]</f>
        <v>0.17718101525593521</v>
      </c>
      <c r="S1211" s="9" t="str">
        <f>IF(Table1[[#This Row],[Salary Ratio]] &lt; 0.15, "Efficient",
 IF(Table1[[#This Row],[Salary Ratio]] &lt;= 0.25, "Needs Attention",
 "Too High"))</f>
        <v>Needs Attention</v>
      </c>
      <c r="T1211" s="9">
        <f>Table1[[#This Row],[Profit (EBIT)]]/Table1[[#This Row],[Net Sales Actual]]</f>
        <v>0.14318170951352019</v>
      </c>
      <c r="U1211" s="7" t="str">
        <f>IF(Table1[[#This Row],[Profit Ratio]] &gt; 0.15, "Healthy",
 IF(Table1[[#This Row],[Profit Ratio]] &gt;= 0.05, "Moderate",
 "Low"))</f>
        <v>Moderate</v>
      </c>
      <c r="V1211" s="7">
        <f ca="1">DATEDIF(Table1[[#This Row],[Store Open Date]], TODAY(), "d")</f>
        <v>1097</v>
      </c>
      <c r="W1211" s="7">
        <f ca="1">INT(Table1[[#This Row],[Store Age (Days)]] / 30)</f>
        <v>36</v>
      </c>
      <c r="X1211" s="7" t="str">
        <f ca="1">IF(Table1[[#This Row],[Store Age (Months)]] &lt; 12, "&lt;12",
 IF(Table1[[#This Row],[Store Age (Months)]] &lt; 24, "12–24",
 "&gt;24"))</f>
        <v>&gt;24</v>
      </c>
    </row>
    <row r="1212" spans="1:24" x14ac:dyDescent="0.2">
      <c r="A1212" s="4">
        <v>3</v>
      </c>
      <c r="B1212" s="4" t="str">
        <f t="shared" si="18"/>
        <v>March</v>
      </c>
      <c r="C1212" s="1" t="s">
        <v>337</v>
      </c>
      <c r="D1212" s="1" t="s">
        <v>1257</v>
      </c>
      <c r="E1212" s="1" t="s">
        <v>778</v>
      </c>
      <c r="F1212" s="1" t="s">
        <v>906</v>
      </c>
      <c r="G1212" s="1" t="s">
        <v>925</v>
      </c>
      <c r="H1212" s="6">
        <v>45193</v>
      </c>
      <c r="I1212" s="7">
        <v>175710678</v>
      </c>
      <c r="J1212" s="7">
        <v>149459309</v>
      </c>
      <c r="K1212" s="7">
        <v>26476197</v>
      </c>
      <c r="L1212" s="7">
        <v>11712659</v>
      </c>
      <c r="M1212" s="7">
        <f>Table1[[#This Row],[Profit (EBIT)]] * (1 - 11%)</f>
        <v>10424266.51</v>
      </c>
      <c r="N1212" s="9">
        <f>Table1[[#This Row],[Net Sales Actual]]/Table1[[#This Row],[Net Sales Target]]*100%</f>
        <v>0.85059889758094265</v>
      </c>
      <c r="O1212" s="9" t="str">
        <f>IF(Table1[[#This Row],[% Achievement]]&gt;=100%, "Achieved",
 IF(Table1[[#This Row],[% Achievement]]&gt;=50%, "Almost Achieve",
 IF(Table1[[#This Row],[% Achievement]]&gt;=0, "Needs Improvement",
 "Bad")))</f>
        <v>Almost Achieve</v>
      </c>
      <c r="P1212" s="7">
        <f>Table1[[#This Row],[Net Sales Actual]] - Table1[[#This Row],[Net Sales Target]]</f>
        <v>-26251369</v>
      </c>
      <c r="Q1212" s="7" t="str">
        <f>IF(Table1[[#This Row],[Profit]] &gt; 0, "Profit", "Loss")</f>
        <v>Profit</v>
      </c>
      <c r="R1212" s="9">
        <f>Table1[[#This Row],[Salary Cost]]/Table1[[#This Row],[Net Sales Actual]]</f>
        <v>0.17714652353972812</v>
      </c>
      <c r="S1212" s="9" t="str">
        <f>IF(Table1[[#This Row],[Salary Ratio]] &lt; 0.15, "Efficient",
 IF(Table1[[#This Row],[Salary Ratio]] &lt;= 0.25, "Needs Attention",
 "Too High"))</f>
        <v>Needs Attention</v>
      </c>
      <c r="T1212" s="9">
        <f>Table1[[#This Row],[Profit (EBIT)]]/Table1[[#This Row],[Net Sales Actual]]</f>
        <v>7.8366875093742072E-2</v>
      </c>
      <c r="U1212" s="7" t="str">
        <f>IF(Table1[[#This Row],[Profit Ratio]] &gt; 0.15, "Healthy",
 IF(Table1[[#This Row],[Profit Ratio]] &gt;= 0.05, "Moderate",
 "Low"))</f>
        <v>Moderate</v>
      </c>
      <c r="V1212" s="7">
        <f ca="1">DATEDIF(Table1[[#This Row],[Store Open Date]], TODAY(), "d")</f>
        <v>739</v>
      </c>
      <c r="W1212" s="7">
        <f ca="1">INT(Table1[[#This Row],[Store Age (Days)]] / 30)</f>
        <v>24</v>
      </c>
      <c r="X1212" s="7" t="str">
        <f ca="1">IF(Table1[[#This Row],[Store Age (Months)]] &lt; 12, "&lt;12",
 IF(Table1[[#This Row],[Store Age (Months)]] &lt; 24, "12–24",
 "&gt;24"))</f>
        <v>&gt;24</v>
      </c>
    </row>
    <row r="1213" spans="1:24" x14ac:dyDescent="0.2">
      <c r="A1213" s="4">
        <v>3</v>
      </c>
      <c r="B1213" s="4" t="str">
        <f t="shared" si="18"/>
        <v>March</v>
      </c>
      <c r="C1213" s="1" t="s">
        <v>338</v>
      </c>
      <c r="D1213" s="1" t="s">
        <v>1258</v>
      </c>
      <c r="E1213" s="1" t="s">
        <v>779</v>
      </c>
      <c r="F1213" s="1" t="s">
        <v>906</v>
      </c>
      <c r="G1213" s="1" t="s">
        <v>925</v>
      </c>
      <c r="H1213" s="6">
        <v>45455</v>
      </c>
      <c r="I1213" s="7">
        <v>116374374</v>
      </c>
      <c r="J1213" s="7">
        <v>117650454</v>
      </c>
      <c r="K1213" s="7">
        <v>15204750</v>
      </c>
      <c r="L1213" s="7">
        <v>8423637</v>
      </c>
      <c r="M1213" s="7">
        <f>Table1[[#This Row],[Profit (EBIT)]] * (1 - 11%)</f>
        <v>7497036.9299999997</v>
      </c>
      <c r="N1213" s="9">
        <f>Table1[[#This Row],[Net Sales Actual]]/Table1[[#This Row],[Net Sales Target]]*100%</f>
        <v>1.0109653006597483</v>
      </c>
      <c r="O1213" s="9" t="str">
        <f>IF(Table1[[#This Row],[% Achievement]]&gt;=100%, "Achieved",
 IF(Table1[[#This Row],[% Achievement]]&gt;=50%, "Almost Achieve",
 IF(Table1[[#This Row],[% Achievement]]&gt;=0, "Needs Improvement",
 "Bad")))</f>
        <v>Achieved</v>
      </c>
      <c r="P1213" s="7">
        <f>Table1[[#This Row],[Net Sales Actual]] - Table1[[#This Row],[Net Sales Target]]</f>
        <v>1276080</v>
      </c>
      <c r="Q1213" s="7" t="str">
        <f>IF(Table1[[#This Row],[Profit]] &gt; 0, "Profit", "Loss")</f>
        <v>Profit</v>
      </c>
      <c r="R1213" s="9">
        <f>Table1[[#This Row],[Salary Cost]]/Table1[[#This Row],[Net Sales Actual]]</f>
        <v>0.12923664535965157</v>
      </c>
      <c r="S1213" s="9" t="str">
        <f>IF(Table1[[#This Row],[Salary Ratio]] &lt; 0.15, "Efficient",
 IF(Table1[[#This Row],[Salary Ratio]] &lt;= 0.25, "Needs Attention",
 "Too High"))</f>
        <v>Efficient</v>
      </c>
      <c r="T1213" s="9">
        <f>Table1[[#This Row],[Profit (EBIT)]]/Table1[[#This Row],[Net Sales Actual]]</f>
        <v>7.1598848228838968E-2</v>
      </c>
      <c r="U1213" s="7" t="str">
        <f>IF(Table1[[#This Row],[Profit Ratio]] &gt; 0.15, "Healthy",
 IF(Table1[[#This Row],[Profit Ratio]] &gt;= 0.05, "Moderate",
 "Low"))</f>
        <v>Moderate</v>
      </c>
      <c r="V1213" s="7">
        <f ca="1">DATEDIF(Table1[[#This Row],[Store Open Date]], TODAY(), "d")</f>
        <v>477</v>
      </c>
      <c r="W1213" s="7">
        <f ca="1">INT(Table1[[#This Row],[Store Age (Days)]] / 30)</f>
        <v>15</v>
      </c>
      <c r="X1213" s="7" t="str">
        <f ca="1">IF(Table1[[#This Row],[Store Age (Months)]] &lt; 12, "&lt;12",
 IF(Table1[[#This Row],[Store Age (Months)]] &lt; 24, "12–24",
 "&gt;24"))</f>
        <v>12–24</v>
      </c>
    </row>
    <row r="1214" spans="1:24" x14ac:dyDescent="0.2">
      <c r="A1214" s="4">
        <v>3</v>
      </c>
      <c r="B1214" s="4" t="str">
        <f t="shared" si="18"/>
        <v>March</v>
      </c>
      <c r="C1214" s="1" t="s">
        <v>339</v>
      </c>
      <c r="D1214" s="1" t="s">
        <v>1259</v>
      </c>
      <c r="E1214" s="1" t="s">
        <v>780</v>
      </c>
      <c r="F1214" s="1" t="s">
        <v>906</v>
      </c>
      <c r="G1214" s="1" t="s">
        <v>925</v>
      </c>
      <c r="H1214" s="6">
        <v>45309</v>
      </c>
      <c r="I1214" s="7">
        <v>220423813</v>
      </c>
      <c r="J1214" s="7">
        <v>255288169</v>
      </c>
      <c r="K1214" s="7">
        <v>32154515</v>
      </c>
      <c r="L1214" s="7">
        <v>11469789</v>
      </c>
      <c r="M1214" s="7">
        <f>Table1[[#This Row],[Profit (EBIT)]] * (1 - 11%)</f>
        <v>10208112.210000001</v>
      </c>
      <c r="N1214" s="9">
        <f>Table1[[#This Row],[Net Sales Actual]]/Table1[[#This Row],[Net Sales Target]]*100%</f>
        <v>1.158169643857853</v>
      </c>
      <c r="O1214" s="9" t="str">
        <f>IF(Table1[[#This Row],[% Achievement]]&gt;=100%, "Achieved",
 IF(Table1[[#This Row],[% Achievement]]&gt;=50%, "Almost Achieve",
 IF(Table1[[#This Row],[% Achievement]]&gt;=0, "Needs Improvement",
 "Bad")))</f>
        <v>Achieved</v>
      </c>
      <c r="P1214" s="7">
        <f>Table1[[#This Row],[Net Sales Actual]] - Table1[[#This Row],[Net Sales Target]]</f>
        <v>34864356</v>
      </c>
      <c r="Q1214" s="7" t="str">
        <f>IF(Table1[[#This Row],[Profit]] &gt; 0, "Profit", "Loss")</f>
        <v>Profit</v>
      </c>
      <c r="R1214" s="9">
        <f>Table1[[#This Row],[Salary Cost]]/Table1[[#This Row],[Net Sales Actual]]</f>
        <v>0.12595380007602311</v>
      </c>
      <c r="S1214" s="9" t="str">
        <f>IF(Table1[[#This Row],[Salary Ratio]] &lt; 0.15, "Efficient",
 IF(Table1[[#This Row],[Salary Ratio]] &lt;= 0.25, "Needs Attention",
 "Too High"))</f>
        <v>Efficient</v>
      </c>
      <c r="T1214" s="9">
        <f>Table1[[#This Row],[Profit (EBIT)]]/Table1[[#This Row],[Net Sales Actual]]</f>
        <v>4.4928791823486344E-2</v>
      </c>
      <c r="U1214" s="7" t="str">
        <f>IF(Table1[[#This Row],[Profit Ratio]] &gt; 0.15, "Healthy",
 IF(Table1[[#This Row],[Profit Ratio]] &gt;= 0.05, "Moderate",
 "Low"))</f>
        <v>Low</v>
      </c>
      <c r="V1214" s="7">
        <f ca="1">DATEDIF(Table1[[#This Row],[Store Open Date]], TODAY(), "d")</f>
        <v>623</v>
      </c>
      <c r="W1214" s="7">
        <f ca="1">INT(Table1[[#This Row],[Store Age (Days)]] / 30)</f>
        <v>20</v>
      </c>
      <c r="X1214" s="7" t="str">
        <f ca="1">IF(Table1[[#This Row],[Store Age (Months)]] &lt; 12, "&lt;12",
 IF(Table1[[#This Row],[Store Age (Months)]] &lt; 24, "12–24",
 "&gt;24"))</f>
        <v>12–24</v>
      </c>
    </row>
    <row r="1215" spans="1:24" x14ac:dyDescent="0.2">
      <c r="A1215" s="4">
        <v>3</v>
      </c>
      <c r="B1215" s="4" t="str">
        <f t="shared" si="18"/>
        <v>March</v>
      </c>
      <c r="C1215" s="1" t="s">
        <v>340</v>
      </c>
      <c r="D1215" s="1" t="s">
        <v>1260</v>
      </c>
      <c r="E1215" s="1" t="s">
        <v>781</v>
      </c>
      <c r="F1215" s="1" t="s">
        <v>906</v>
      </c>
      <c r="G1215" s="1" t="s">
        <v>925</v>
      </c>
      <c r="H1215" s="6">
        <v>45206</v>
      </c>
      <c r="I1215" s="7">
        <v>170378450</v>
      </c>
      <c r="J1215" s="7">
        <v>165807405</v>
      </c>
      <c r="K1215" s="7">
        <v>29411461</v>
      </c>
      <c r="L1215" s="7">
        <v>8637788</v>
      </c>
      <c r="M1215" s="7">
        <f>Table1[[#This Row],[Profit (EBIT)]] * (1 - 11%)</f>
        <v>7687631.3200000003</v>
      </c>
      <c r="N1215" s="9">
        <f>Table1[[#This Row],[Net Sales Actual]]/Table1[[#This Row],[Net Sales Target]]*100%</f>
        <v>0.9731712255863344</v>
      </c>
      <c r="O1215" s="9" t="str">
        <f>IF(Table1[[#This Row],[% Achievement]]&gt;=100%, "Achieved",
 IF(Table1[[#This Row],[% Achievement]]&gt;=50%, "Almost Achieve",
 IF(Table1[[#This Row],[% Achievement]]&gt;=0, "Needs Improvement",
 "Bad")))</f>
        <v>Almost Achieve</v>
      </c>
      <c r="P1215" s="7">
        <f>Table1[[#This Row],[Net Sales Actual]] - Table1[[#This Row],[Net Sales Target]]</f>
        <v>-4571045</v>
      </c>
      <c r="Q1215" s="7" t="str">
        <f>IF(Table1[[#This Row],[Profit]] &gt; 0, "Profit", "Loss")</f>
        <v>Profit</v>
      </c>
      <c r="R1215" s="9">
        <f>Table1[[#This Row],[Salary Cost]]/Table1[[#This Row],[Net Sales Actual]]</f>
        <v>0.17738327790607422</v>
      </c>
      <c r="S1215" s="9" t="str">
        <f>IF(Table1[[#This Row],[Salary Ratio]] &lt; 0.15, "Efficient",
 IF(Table1[[#This Row],[Salary Ratio]] &lt;= 0.25, "Needs Attention",
 "Too High"))</f>
        <v>Needs Attention</v>
      </c>
      <c r="T1215" s="9">
        <f>Table1[[#This Row],[Profit (EBIT)]]/Table1[[#This Row],[Net Sales Actual]]</f>
        <v>5.2095309012284464E-2</v>
      </c>
      <c r="U1215" s="7" t="str">
        <f>IF(Table1[[#This Row],[Profit Ratio]] &gt; 0.15, "Healthy",
 IF(Table1[[#This Row],[Profit Ratio]] &gt;= 0.05, "Moderate",
 "Low"))</f>
        <v>Moderate</v>
      </c>
      <c r="V1215" s="7">
        <f ca="1">DATEDIF(Table1[[#This Row],[Store Open Date]], TODAY(), "d")</f>
        <v>726</v>
      </c>
      <c r="W1215" s="7">
        <f ca="1">INT(Table1[[#This Row],[Store Age (Days)]] / 30)</f>
        <v>24</v>
      </c>
      <c r="X1215" s="7" t="str">
        <f ca="1">IF(Table1[[#This Row],[Store Age (Months)]] &lt; 12, "&lt;12",
 IF(Table1[[#This Row],[Store Age (Months)]] &lt; 24, "12–24",
 "&gt;24"))</f>
        <v>&gt;24</v>
      </c>
    </row>
    <row r="1216" spans="1:24" x14ac:dyDescent="0.2">
      <c r="A1216" s="4">
        <v>3</v>
      </c>
      <c r="B1216" s="4" t="str">
        <f t="shared" si="18"/>
        <v>March</v>
      </c>
      <c r="C1216" s="1" t="s">
        <v>341</v>
      </c>
      <c r="D1216" s="1" t="s">
        <v>1261</v>
      </c>
      <c r="E1216" s="1" t="s">
        <v>782</v>
      </c>
      <c r="F1216" s="1" t="s">
        <v>906</v>
      </c>
      <c r="G1216" s="1" t="s">
        <v>925</v>
      </c>
      <c r="H1216" s="6">
        <v>45199</v>
      </c>
      <c r="I1216" s="7">
        <v>61751352</v>
      </c>
      <c r="J1216" s="7">
        <v>74450763</v>
      </c>
      <c r="K1216" s="7">
        <v>7002717</v>
      </c>
      <c r="L1216" s="7">
        <v>-2301984</v>
      </c>
      <c r="M1216" s="7">
        <f>Table1[[#This Row],[Profit (EBIT)]] * (1 - 11%)</f>
        <v>-2048765.76</v>
      </c>
      <c r="N1216" s="9">
        <f>Table1[[#This Row],[Net Sales Actual]]/Table1[[#This Row],[Net Sales Target]]*100%</f>
        <v>1.2056539749931305</v>
      </c>
      <c r="O1216" s="9" t="str">
        <f>IF(Table1[[#This Row],[% Achievement]]&gt;=100%, "Achieved",
 IF(Table1[[#This Row],[% Achievement]]&gt;=50%, "Almost Achieve",
 IF(Table1[[#This Row],[% Achievement]]&gt;=0, "Needs Improvement",
 "Bad")))</f>
        <v>Achieved</v>
      </c>
      <c r="P1216" s="7">
        <f>Table1[[#This Row],[Net Sales Actual]] - Table1[[#This Row],[Net Sales Target]]</f>
        <v>12699411</v>
      </c>
      <c r="Q1216" s="7" t="str">
        <f>IF(Table1[[#This Row],[Profit]] &gt; 0, "Profit", "Loss")</f>
        <v>Loss</v>
      </c>
      <c r="R1216" s="9">
        <f>Table1[[#This Row],[Salary Cost]]/Table1[[#This Row],[Net Sales Actual]]</f>
        <v>9.4058364452221932E-2</v>
      </c>
      <c r="S1216" s="9" t="str">
        <f>IF(Table1[[#This Row],[Salary Ratio]] &lt; 0.15, "Efficient",
 IF(Table1[[#This Row],[Salary Ratio]] &lt;= 0.25, "Needs Attention",
 "Too High"))</f>
        <v>Efficient</v>
      </c>
      <c r="T1216" s="9">
        <f>Table1[[#This Row],[Profit (EBIT)]]/Table1[[#This Row],[Net Sales Actual]]</f>
        <v>-3.0919548803012266E-2</v>
      </c>
      <c r="U1216" s="7" t="str">
        <f>IF(Table1[[#This Row],[Profit Ratio]] &gt; 0.15, "Healthy",
 IF(Table1[[#This Row],[Profit Ratio]] &gt;= 0.05, "Moderate",
 "Low"))</f>
        <v>Low</v>
      </c>
      <c r="V1216" s="7">
        <f ca="1">DATEDIF(Table1[[#This Row],[Store Open Date]], TODAY(), "d")</f>
        <v>733</v>
      </c>
      <c r="W1216" s="7">
        <f ca="1">INT(Table1[[#This Row],[Store Age (Days)]] / 30)</f>
        <v>24</v>
      </c>
      <c r="X1216" s="7" t="str">
        <f ca="1">IF(Table1[[#This Row],[Store Age (Months)]] &lt; 12, "&lt;12",
 IF(Table1[[#This Row],[Store Age (Months)]] &lt; 24, "12–24",
 "&gt;24"))</f>
        <v>&gt;24</v>
      </c>
    </row>
    <row r="1217" spans="1:24" x14ac:dyDescent="0.2">
      <c r="A1217" s="4">
        <v>3</v>
      </c>
      <c r="B1217" s="4" t="str">
        <f t="shared" si="18"/>
        <v>March</v>
      </c>
      <c r="C1217" s="1" t="s">
        <v>342</v>
      </c>
      <c r="D1217" s="1" t="s">
        <v>1262</v>
      </c>
      <c r="E1217" s="1" t="s">
        <v>783</v>
      </c>
      <c r="F1217" s="1" t="s">
        <v>906</v>
      </c>
      <c r="G1217" s="1" t="s">
        <v>925</v>
      </c>
      <c r="H1217" s="6">
        <v>45266</v>
      </c>
      <c r="I1217" s="7">
        <v>149067259</v>
      </c>
      <c r="J1217" s="7">
        <v>167655536</v>
      </c>
      <c r="K1217" s="7">
        <v>16901448</v>
      </c>
      <c r="L1217" s="7">
        <v>2323866</v>
      </c>
      <c r="M1217" s="7">
        <f>Table1[[#This Row],[Profit (EBIT)]] * (1 - 11%)</f>
        <v>2068240.74</v>
      </c>
      <c r="N1217" s="9">
        <f>Table1[[#This Row],[Net Sales Actual]]/Table1[[#This Row],[Net Sales Target]]*100%</f>
        <v>1.1246972482401383</v>
      </c>
      <c r="O1217" s="9" t="str">
        <f>IF(Table1[[#This Row],[% Achievement]]&gt;=100%, "Achieved",
 IF(Table1[[#This Row],[% Achievement]]&gt;=50%, "Almost Achieve",
 IF(Table1[[#This Row],[% Achievement]]&gt;=0, "Needs Improvement",
 "Bad")))</f>
        <v>Achieved</v>
      </c>
      <c r="P1217" s="7">
        <f>Table1[[#This Row],[Net Sales Actual]] - Table1[[#This Row],[Net Sales Target]]</f>
        <v>18588277</v>
      </c>
      <c r="Q1217" s="7" t="str">
        <f>IF(Table1[[#This Row],[Profit]] &gt; 0, "Profit", "Loss")</f>
        <v>Profit</v>
      </c>
      <c r="R1217" s="9">
        <f>Table1[[#This Row],[Salary Cost]]/Table1[[#This Row],[Net Sales Actual]]</f>
        <v>0.10081055718911662</v>
      </c>
      <c r="S1217" s="9" t="str">
        <f>IF(Table1[[#This Row],[Salary Ratio]] &lt; 0.15, "Efficient",
 IF(Table1[[#This Row],[Salary Ratio]] &lt;= 0.25, "Needs Attention",
 "Too High"))</f>
        <v>Efficient</v>
      </c>
      <c r="T1217" s="9">
        <f>Table1[[#This Row],[Profit (EBIT)]]/Table1[[#This Row],[Net Sales Actual]]</f>
        <v>1.3860955954356317E-2</v>
      </c>
      <c r="U1217" s="7" t="str">
        <f>IF(Table1[[#This Row],[Profit Ratio]] &gt; 0.15, "Healthy",
 IF(Table1[[#This Row],[Profit Ratio]] &gt;= 0.05, "Moderate",
 "Low"))</f>
        <v>Low</v>
      </c>
      <c r="V1217" s="7">
        <f ca="1">DATEDIF(Table1[[#This Row],[Store Open Date]], TODAY(), "d")</f>
        <v>666</v>
      </c>
      <c r="W1217" s="7">
        <f ca="1">INT(Table1[[#This Row],[Store Age (Days)]] / 30)</f>
        <v>22</v>
      </c>
      <c r="X1217" s="7" t="str">
        <f ca="1">IF(Table1[[#This Row],[Store Age (Months)]] &lt; 12, "&lt;12",
 IF(Table1[[#This Row],[Store Age (Months)]] &lt; 24, "12–24",
 "&gt;24"))</f>
        <v>12–24</v>
      </c>
    </row>
    <row r="1218" spans="1:24" x14ac:dyDescent="0.2">
      <c r="A1218" s="4">
        <v>3</v>
      </c>
      <c r="B1218" s="4" t="str">
        <f t="shared" si="18"/>
        <v>March</v>
      </c>
      <c r="C1218" s="1" t="s">
        <v>343</v>
      </c>
      <c r="D1218" s="1" t="s">
        <v>1263</v>
      </c>
      <c r="E1218" s="1" t="s">
        <v>784</v>
      </c>
      <c r="F1218" s="1" t="s">
        <v>906</v>
      </c>
      <c r="G1218" s="1" t="s">
        <v>925</v>
      </c>
      <c r="H1218" s="6">
        <v>45363</v>
      </c>
      <c r="I1218" s="7">
        <v>110365532</v>
      </c>
      <c r="J1218" s="7">
        <v>85976281</v>
      </c>
      <c r="K1218" s="7">
        <v>8065446</v>
      </c>
      <c r="L1218" s="7">
        <v>9950155</v>
      </c>
      <c r="M1218" s="7">
        <f>Table1[[#This Row],[Profit (EBIT)]] * (1 - 11%)</f>
        <v>8855637.9499999993</v>
      </c>
      <c r="N1218" s="9">
        <f>Table1[[#This Row],[Net Sales Actual]]/Table1[[#This Row],[Net Sales Target]]*100%</f>
        <v>0.77901387726740623</v>
      </c>
      <c r="O1218" s="9" t="str">
        <f>IF(Table1[[#This Row],[% Achievement]]&gt;=100%, "Achieved",
 IF(Table1[[#This Row],[% Achievement]]&gt;=50%, "Almost Achieve",
 IF(Table1[[#This Row],[% Achievement]]&gt;=0, "Needs Improvement",
 "Bad")))</f>
        <v>Almost Achieve</v>
      </c>
      <c r="P1218" s="7">
        <f>Table1[[#This Row],[Net Sales Actual]] - Table1[[#This Row],[Net Sales Target]]</f>
        <v>-24389251</v>
      </c>
      <c r="Q1218" s="7" t="str">
        <f>IF(Table1[[#This Row],[Profit]] &gt; 0, "Profit", "Loss")</f>
        <v>Profit</v>
      </c>
      <c r="R1218" s="9">
        <f>Table1[[#This Row],[Salary Cost]]/Table1[[#This Row],[Net Sales Actual]]</f>
        <v>9.3810128865657733E-2</v>
      </c>
      <c r="S1218" s="9" t="str">
        <f>IF(Table1[[#This Row],[Salary Ratio]] &lt; 0.15, "Efficient",
 IF(Table1[[#This Row],[Salary Ratio]] &lt;= 0.25, "Needs Attention",
 "Too High"))</f>
        <v>Efficient</v>
      </c>
      <c r="T1218" s="9">
        <f>Table1[[#This Row],[Profit (EBIT)]]/Table1[[#This Row],[Net Sales Actual]]</f>
        <v>0.11573139573227179</v>
      </c>
      <c r="U1218" s="7" t="str">
        <f>IF(Table1[[#This Row],[Profit Ratio]] &gt; 0.15, "Healthy",
 IF(Table1[[#This Row],[Profit Ratio]] &gt;= 0.05, "Moderate",
 "Low"))</f>
        <v>Moderate</v>
      </c>
      <c r="V1218" s="7">
        <f ca="1">DATEDIF(Table1[[#This Row],[Store Open Date]], TODAY(), "d")</f>
        <v>569</v>
      </c>
      <c r="W1218" s="7">
        <f ca="1">INT(Table1[[#This Row],[Store Age (Days)]] / 30)</f>
        <v>18</v>
      </c>
      <c r="X1218" s="7" t="str">
        <f ca="1">IF(Table1[[#This Row],[Store Age (Months)]] &lt; 12, "&lt;12",
 IF(Table1[[#This Row],[Store Age (Months)]] &lt; 24, "12–24",
 "&gt;24"))</f>
        <v>12–24</v>
      </c>
    </row>
    <row r="1219" spans="1:24" x14ac:dyDescent="0.2">
      <c r="A1219" s="4">
        <v>3</v>
      </c>
      <c r="B1219" s="4" t="str">
        <f t="shared" ref="B1219:B1282" si="19">TEXT(DATE(2024, A1219, 1), "mmmm")</f>
        <v>March</v>
      </c>
      <c r="C1219" s="1" t="s">
        <v>344</v>
      </c>
      <c r="D1219" s="1" t="s">
        <v>1264</v>
      </c>
      <c r="E1219" s="1" t="s">
        <v>785</v>
      </c>
      <c r="F1219" s="1" t="s">
        <v>906</v>
      </c>
      <c r="G1219" s="1" t="s">
        <v>925</v>
      </c>
      <c r="H1219" s="6">
        <v>45372</v>
      </c>
      <c r="I1219" s="7">
        <v>72688369</v>
      </c>
      <c r="J1219" s="7">
        <v>84213827</v>
      </c>
      <c r="K1219" s="7">
        <v>11052524</v>
      </c>
      <c r="L1219" s="7">
        <v>4109486</v>
      </c>
      <c r="M1219" s="7">
        <f>Table1[[#This Row],[Profit (EBIT)]] * (1 - 11%)</f>
        <v>3657442.54</v>
      </c>
      <c r="N1219" s="9">
        <f>Table1[[#This Row],[Net Sales Actual]]/Table1[[#This Row],[Net Sales Target]]*100%</f>
        <v>1.1585598653341638</v>
      </c>
      <c r="O1219" s="9" t="str">
        <f>IF(Table1[[#This Row],[% Achievement]]&gt;=100%, "Achieved",
 IF(Table1[[#This Row],[% Achievement]]&gt;=50%, "Almost Achieve",
 IF(Table1[[#This Row],[% Achievement]]&gt;=0, "Needs Improvement",
 "Bad")))</f>
        <v>Achieved</v>
      </c>
      <c r="P1219" s="7">
        <f>Table1[[#This Row],[Net Sales Actual]] - Table1[[#This Row],[Net Sales Target]]</f>
        <v>11525458</v>
      </c>
      <c r="Q1219" s="7" t="str">
        <f>IF(Table1[[#This Row],[Profit]] &gt; 0, "Profit", "Loss")</f>
        <v>Profit</v>
      </c>
      <c r="R1219" s="9">
        <f>Table1[[#This Row],[Salary Cost]]/Table1[[#This Row],[Net Sales Actual]]</f>
        <v>0.13124357832592029</v>
      </c>
      <c r="S1219" s="9" t="str">
        <f>IF(Table1[[#This Row],[Salary Ratio]] &lt; 0.15, "Efficient",
 IF(Table1[[#This Row],[Salary Ratio]] &lt;= 0.25, "Needs Attention",
 "Too High"))</f>
        <v>Efficient</v>
      </c>
      <c r="T1219" s="9">
        <f>Table1[[#This Row],[Profit (EBIT)]]/Table1[[#This Row],[Net Sales Actual]]</f>
        <v>4.8798233572736223E-2</v>
      </c>
      <c r="U1219" s="7" t="str">
        <f>IF(Table1[[#This Row],[Profit Ratio]] &gt; 0.15, "Healthy",
 IF(Table1[[#This Row],[Profit Ratio]] &gt;= 0.05, "Moderate",
 "Low"))</f>
        <v>Low</v>
      </c>
      <c r="V1219" s="7">
        <f ca="1">DATEDIF(Table1[[#This Row],[Store Open Date]], TODAY(), "d")</f>
        <v>560</v>
      </c>
      <c r="W1219" s="7">
        <f ca="1">INT(Table1[[#This Row],[Store Age (Days)]] / 30)</f>
        <v>18</v>
      </c>
      <c r="X1219" s="7" t="str">
        <f ca="1">IF(Table1[[#This Row],[Store Age (Months)]] &lt; 12, "&lt;12",
 IF(Table1[[#This Row],[Store Age (Months)]] &lt; 24, "12–24",
 "&gt;24"))</f>
        <v>12–24</v>
      </c>
    </row>
    <row r="1220" spans="1:24" x14ac:dyDescent="0.2">
      <c r="A1220" s="4">
        <v>3</v>
      </c>
      <c r="B1220" s="4" t="str">
        <f t="shared" si="19"/>
        <v>March</v>
      </c>
      <c r="C1220" s="1" t="s">
        <v>345</v>
      </c>
      <c r="D1220" s="1" t="s">
        <v>1265</v>
      </c>
      <c r="E1220" s="1" t="s">
        <v>786</v>
      </c>
      <c r="F1220" s="1" t="s">
        <v>898</v>
      </c>
      <c r="G1220" s="1" t="s">
        <v>925</v>
      </c>
      <c r="H1220" s="6">
        <v>45373</v>
      </c>
      <c r="I1220" s="7">
        <v>198448579</v>
      </c>
      <c r="J1220" s="7">
        <v>181106719</v>
      </c>
      <c r="K1220" s="7">
        <v>21375529</v>
      </c>
      <c r="L1220" s="7">
        <v>844067</v>
      </c>
      <c r="M1220" s="7">
        <f>Table1[[#This Row],[Profit (EBIT)]] * (1 - 11%)</f>
        <v>751219.63</v>
      </c>
      <c r="N1220" s="9">
        <f>Table1[[#This Row],[Net Sales Actual]]/Table1[[#This Row],[Net Sales Target]]*100%</f>
        <v>0.91261282853529524</v>
      </c>
      <c r="O1220" s="9" t="str">
        <f>IF(Table1[[#This Row],[% Achievement]]&gt;=100%, "Achieved",
 IF(Table1[[#This Row],[% Achievement]]&gt;=50%, "Almost Achieve",
 IF(Table1[[#This Row],[% Achievement]]&gt;=0, "Needs Improvement",
 "Bad")))</f>
        <v>Almost Achieve</v>
      </c>
      <c r="P1220" s="7">
        <f>Table1[[#This Row],[Net Sales Actual]] - Table1[[#This Row],[Net Sales Target]]</f>
        <v>-17341860</v>
      </c>
      <c r="Q1220" s="7" t="str">
        <f>IF(Table1[[#This Row],[Profit]] &gt; 0, "Profit", "Loss")</f>
        <v>Profit</v>
      </c>
      <c r="R1220" s="9">
        <f>Table1[[#This Row],[Salary Cost]]/Table1[[#This Row],[Net Sales Actual]]</f>
        <v>0.11802725552109417</v>
      </c>
      <c r="S1220" s="9" t="str">
        <f>IF(Table1[[#This Row],[Salary Ratio]] &lt; 0.15, "Efficient",
 IF(Table1[[#This Row],[Salary Ratio]] &lt;= 0.25, "Needs Attention",
 "Too High"))</f>
        <v>Efficient</v>
      </c>
      <c r="T1220" s="9">
        <f>Table1[[#This Row],[Profit (EBIT)]]/Table1[[#This Row],[Net Sales Actual]]</f>
        <v>4.6606056620130147E-3</v>
      </c>
      <c r="U1220" s="7" t="str">
        <f>IF(Table1[[#This Row],[Profit Ratio]] &gt; 0.15, "Healthy",
 IF(Table1[[#This Row],[Profit Ratio]] &gt;= 0.05, "Moderate",
 "Low"))</f>
        <v>Low</v>
      </c>
      <c r="V1220" s="7">
        <f ca="1">DATEDIF(Table1[[#This Row],[Store Open Date]], TODAY(), "d")</f>
        <v>559</v>
      </c>
      <c r="W1220" s="7">
        <f ca="1">INT(Table1[[#This Row],[Store Age (Days)]] / 30)</f>
        <v>18</v>
      </c>
      <c r="X1220" s="7" t="str">
        <f ca="1">IF(Table1[[#This Row],[Store Age (Months)]] &lt; 12, "&lt;12",
 IF(Table1[[#This Row],[Store Age (Months)]] &lt; 24, "12–24",
 "&gt;24"))</f>
        <v>12–24</v>
      </c>
    </row>
    <row r="1221" spans="1:24" x14ac:dyDescent="0.2">
      <c r="A1221" s="4">
        <v>3</v>
      </c>
      <c r="B1221" s="4" t="str">
        <f t="shared" si="19"/>
        <v>March</v>
      </c>
      <c r="C1221" s="1" t="s">
        <v>346</v>
      </c>
      <c r="D1221" s="1" t="s">
        <v>1266</v>
      </c>
      <c r="E1221" s="1" t="s">
        <v>787</v>
      </c>
      <c r="F1221" s="1" t="s">
        <v>906</v>
      </c>
      <c r="G1221" s="1" t="s">
        <v>925</v>
      </c>
      <c r="H1221" s="6">
        <v>45404</v>
      </c>
      <c r="I1221" s="7">
        <v>71901147</v>
      </c>
      <c r="J1221" s="7">
        <v>82498739</v>
      </c>
      <c r="K1221" s="7">
        <v>8776590</v>
      </c>
      <c r="L1221" s="7">
        <v>9321823</v>
      </c>
      <c r="M1221" s="7">
        <f>Table1[[#This Row],[Profit (EBIT)]] * (1 - 11%)</f>
        <v>8296422.4699999997</v>
      </c>
      <c r="N1221" s="9">
        <f>Table1[[#This Row],[Net Sales Actual]]/Table1[[#This Row],[Net Sales Target]]*100%</f>
        <v>1.1473911396712488</v>
      </c>
      <c r="O1221" s="9" t="str">
        <f>IF(Table1[[#This Row],[% Achievement]]&gt;=100%, "Achieved",
 IF(Table1[[#This Row],[% Achievement]]&gt;=50%, "Almost Achieve",
 IF(Table1[[#This Row],[% Achievement]]&gt;=0, "Needs Improvement",
 "Bad")))</f>
        <v>Achieved</v>
      </c>
      <c r="P1221" s="7">
        <f>Table1[[#This Row],[Net Sales Actual]] - Table1[[#This Row],[Net Sales Target]]</f>
        <v>10597592</v>
      </c>
      <c r="Q1221" s="7" t="str">
        <f>IF(Table1[[#This Row],[Profit]] &gt; 0, "Profit", "Loss")</f>
        <v>Profit</v>
      </c>
      <c r="R1221" s="9">
        <f>Table1[[#This Row],[Salary Cost]]/Table1[[#This Row],[Net Sales Actual]]</f>
        <v>0.10638453516241018</v>
      </c>
      <c r="S1221" s="9" t="str">
        <f>IF(Table1[[#This Row],[Salary Ratio]] &lt; 0.15, "Efficient",
 IF(Table1[[#This Row],[Salary Ratio]] &lt;= 0.25, "Needs Attention",
 "Too High"))</f>
        <v>Efficient</v>
      </c>
      <c r="T1221" s="9">
        <f>Table1[[#This Row],[Profit (EBIT)]]/Table1[[#This Row],[Net Sales Actual]]</f>
        <v>0.11299352102824263</v>
      </c>
      <c r="U1221" s="7" t="str">
        <f>IF(Table1[[#This Row],[Profit Ratio]] &gt; 0.15, "Healthy",
 IF(Table1[[#This Row],[Profit Ratio]] &gt;= 0.05, "Moderate",
 "Low"))</f>
        <v>Moderate</v>
      </c>
      <c r="V1221" s="7">
        <f ca="1">DATEDIF(Table1[[#This Row],[Store Open Date]], TODAY(), "d")</f>
        <v>528</v>
      </c>
      <c r="W1221" s="7">
        <f ca="1">INT(Table1[[#This Row],[Store Age (Days)]] / 30)</f>
        <v>17</v>
      </c>
      <c r="X1221" s="7" t="str">
        <f ca="1">IF(Table1[[#This Row],[Store Age (Months)]] &lt; 12, "&lt;12",
 IF(Table1[[#This Row],[Store Age (Months)]] &lt; 24, "12–24",
 "&gt;24"))</f>
        <v>12–24</v>
      </c>
    </row>
    <row r="1222" spans="1:24" x14ac:dyDescent="0.2">
      <c r="A1222" s="4">
        <v>3</v>
      </c>
      <c r="B1222" s="4" t="str">
        <f t="shared" si="19"/>
        <v>March</v>
      </c>
      <c r="C1222" s="1" t="s">
        <v>347</v>
      </c>
      <c r="D1222" s="1" t="s">
        <v>1267</v>
      </c>
      <c r="E1222" s="1" t="s">
        <v>788</v>
      </c>
      <c r="F1222" s="1" t="s">
        <v>906</v>
      </c>
      <c r="G1222" s="1" t="s">
        <v>925</v>
      </c>
      <c r="H1222" s="6">
        <v>44886</v>
      </c>
      <c r="I1222" s="7">
        <v>317865299</v>
      </c>
      <c r="J1222" s="7">
        <v>229178082</v>
      </c>
      <c r="K1222" s="7">
        <v>24374090</v>
      </c>
      <c r="L1222" s="7">
        <v>19999343</v>
      </c>
      <c r="M1222" s="7">
        <f>Table1[[#This Row],[Profit (EBIT)]] * (1 - 11%)</f>
        <v>17799415.27</v>
      </c>
      <c r="N1222" s="9">
        <f>Table1[[#This Row],[Net Sales Actual]]/Table1[[#This Row],[Net Sales Target]]*100%</f>
        <v>0.72099119570771386</v>
      </c>
      <c r="O1222" s="9" t="str">
        <f>IF(Table1[[#This Row],[% Achievement]]&gt;=100%, "Achieved",
 IF(Table1[[#This Row],[% Achievement]]&gt;=50%, "Almost Achieve",
 IF(Table1[[#This Row],[% Achievement]]&gt;=0, "Needs Improvement",
 "Bad")))</f>
        <v>Almost Achieve</v>
      </c>
      <c r="P1222" s="7">
        <f>Table1[[#This Row],[Net Sales Actual]] - Table1[[#This Row],[Net Sales Target]]</f>
        <v>-88687217</v>
      </c>
      <c r="Q1222" s="7" t="str">
        <f>IF(Table1[[#This Row],[Profit]] &gt; 0, "Profit", "Loss")</f>
        <v>Profit</v>
      </c>
      <c r="R1222" s="9">
        <f>Table1[[#This Row],[Salary Cost]]/Table1[[#This Row],[Net Sales Actual]]</f>
        <v>0.10635436769210765</v>
      </c>
      <c r="S1222" s="9" t="str">
        <f>IF(Table1[[#This Row],[Salary Ratio]] &lt; 0.15, "Efficient",
 IF(Table1[[#This Row],[Salary Ratio]] &lt;= 0.25, "Needs Attention",
 "Too High"))</f>
        <v>Efficient</v>
      </c>
      <c r="T1222" s="9">
        <f>Table1[[#This Row],[Profit (EBIT)]]/Table1[[#This Row],[Net Sales Actual]]</f>
        <v>8.7265513462146879E-2</v>
      </c>
      <c r="U1222" s="7" t="str">
        <f>IF(Table1[[#This Row],[Profit Ratio]] &gt; 0.15, "Healthy",
 IF(Table1[[#This Row],[Profit Ratio]] &gt;= 0.05, "Moderate",
 "Low"))</f>
        <v>Moderate</v>
      </c>
      <c r="V1222" s="7">
        <f ca="1">DATEDIF(Table1[[#This Row],[Store Open Date]], TODAY(), "d")</f>
        <v>1046</v>
      </c>
      <c r="W1222" s="7">
        <f ca="1">INT(Table1[[#This Row],[Store Age (Days)]] / 30)</f>
        <v>34</v>
      </c>
      <c r="X1222" s="7" t="str">
        <f ca="1">IF(Table1[[#This Row],[Store Age (Months)]] &lt; 12, "&lt;12",
 IF(Table1[[#This Row],[Store Age (Months)]] &lt; 24, "12–24",
 "&gt;24"))</f>
        <v>&gt;24</v>
      </c>
    </row>
    <row r="1223" spans="1:24" x14ac:dyDescent="0.2">
      <c r="A1223" s="4">
        <v>3</v>
      </c>
      <c r="B1223" s="4" t="str">
        <f t="shared" si="19"/>
        <v>March</v>
      </c>
      <c r="C1223" s="1" t="s">
        <v>348</v>
      </c>
      <c r="D1223" s="1" t="s">
        <v>1268</v>
      </c>
      <c r="E1223" s="1" t="s">
        <v>789</v>
      </c>
      <c r="F1223" s="1" t="s">
        <v>906</v>
      </c>
      <c r="G1223" s="1" t="s">
        <v>925</v>
      </c>
      <c r="H1223" s="6">
        <v>44982</v>
      </c>
      <c r="I1223" s="7">
        <v>60635262</v>
      </c>
      <c r="J1223" s="7">
        <v>72004158</v>
      </c>
      <c r="K1223" s="7">
        <v>10249355</v>
      </c>
      <c r="L1223" s="7">
        <v>-5364793</v>
      </c>
      <c r="M1223" s="7">
        <f>Table1[[#This Row],[Profit (EBIT)]] * (1 - 11%)</f>
        <v>-4774665.7700000005</v>
      </c>
      <c r="N1223" s="9">
        <f>Table1[[#This Row],[Net Sales Actual]]/Table1[[#This Row],[Net Sales Target]]*100%</f>
        <v>1.1874964439009104</v>
      </c>
      <c r="O1223" s="9" t="str">
        <f>IF(Table1[[#This Row],[% Achievement]]&gt;=100%, "Achieved",
 IF(Table1[[#This Row],[% Achievement]]&gt;=50%, "Almost Achieve",
 IF(Table1[[#This Row],[% Achievement]]&gt;=0, "Needs Improvement",
 "Bad")))</f>
        <v>Achieved</v>
      </c>
      <c r="P1223" s="7">
        <f>Table1[[#This Row],[Net Sales Actual]] - Table1[[#This Row],[Net Sales Target]]</f>
        <v>11368896</v>
      </c>
      <c r="Q1223" s="7" t="str">
        <f>IF(Table1[[#This Row],[Profit]] &gt; 0, "Profit", "Loss")</f>
        <v>Loss</v>
      </c>
      <c r="R1223" s="9">
        <f>Table1[[#This Row],[Salary Cost]]/Table1[[#This Row],[Net Sales Actual]]</f>
        <v>0.14234393241568077</v>
      </c>
      <c r="S1223" s="9" t="str">
        <f>IF(Table1[[#This Row],[Salary Ratio]] &lt; 0.15, "Efficient",
 IF(Table1[[#This Row],[Salary Ratio]] &lt;= 0.25, "Needs Attention",
 "Too High"))</f>
        <v>Efficient</v>
      </c>
      <c r="T1223" s="9">
        <f>Table1[[#This Row],[Profit (EBIT)]]/Table1[[#This Row],[Net Sales Actual]]</f>
        <v>-7.4506711126321346E-2</v>
      </c>
      <c r="U1223" s="7" t="str">
        <f>IF(Table1[[#This Row],[Profit Ratio]] &gt; 0.15, "Healthy",
 IF(Table1[[#This Row],[Profit Ratio]] &gt;= 0.05, "Moderate",
 "Low"))</f>
        <v>Low</v>
      </c>
      <c r="V1223" s="7">
        <f ca="1">DATEDIF(Table1[[#This Row],[Store Open Date]], TODAY(), "d")</f>
        <v>950</v>
      </c>
      <c r="W1223" s="7">
        <f ca="1">INT(Table1[[#This Row],[Store Age (Days)]] / 30)</f>
        <v>31</v>
      </c>
      <c r="X1223" s="7" t="str">
        <f ca="1">IF(Table1[[#This Row],[Store Age (Months)]] &lt; 12, "&lt;12",
 IF(Table1[[#This Row],[Store Age (Months)]] &lt; 24, "12–24",
 "&gt;24"))</f>
        <v>&gt;24</v>
      </c>
    </row>
    <row r="1224" spans="1:24" x14ac:dyDescent="0.2">
      <c r="A1224" s="4">
        <v>3</v>
      </c>
      <c r="B1224" s="4" t="str">
        <f t="shared" si="19"/>
        <v>March</v>
      </c>
      <c r="C1224" s="1" t="s">
        <v>349</v>
      </c>
      <c r="D1224" s="1" t="s">
        <v>1269</v>
      </c>
      <c r="E1224" s="1" t="s">
        <v>790</v>
      </c>
      <c r="F1224" s="1" t="s">
        <v>906</v>
      </c>
      <c r="G1224" s="1" t="s">
        <v>925</v>
      </c>
      <c r="H1224" s="6">
        <v>45029</v>
      </c>
      <c r="I1224" s="7">
        <v>140226981</v>
      </c>
      <c r="J1224" s="7">
        <v>98103121</v>
      </c>
      <c r="K1224" s="7">
        <v>17261911</v>
      </c>
      <c r="L1224" s="7">
        <v>1841772</v>
      </c>
      <c r="M1224" s="7">
        <f>Table1[[#This Row],[Profit (EBIT)]] * (1 - 11%)</f>
        <v>1639177.08</v>
      </c>
      <c r="N1224" s="9">
        <f>Table1[[#This Row],[Net Sales Actual]]/Table1[[#This Row],[Net Sales Target]]*100%</f>
        <v>0.69960231832987974</v>
      </c>
      <c r="O1224" s="9" t="str">
        <f>IF(Table1[[#This Row],[% Achievement]]&gt;=100%, "Achieved",
 IF(Table1[[#This Row],[% Achievement]]&gt;=50%, "Almost Achieve",
 IF(Table1[[#This Row],[% Achievement]]&gt;=0, "Needs Improvement",
 "Bad")))</f>
        <v>Almost Achieve</v>
      </c>
      <c r="P1224" s="7">
        <f>Table1[[#This Row],[Net Sales Actual]] - Table1[[#This Row],[Net Sales Target]]</f>
        <v>-42123860</v>
      </c>
      <c r="Q1224" s="7" t="str">
        <f>IF(Table1[[#This Row],[Profit]] &gt; 0, "Profit", "Loss")</f>
        <v>Profit</v>
      </c>
      <c r="R1224" s="9">
        <f>Table1[[#This Row],[Salary Cost]]/Table1[[#This Row],[Net Sales Actual]]</f>
        <v>0.17595679754163987</v>
      </c>
      <c r="S1224" s="9" t="str">
        <f>IF(Table1[[#This Row],[Salary Ratio]] &lt; 0.15, "Efficient",
 IF(Table1[[#This Row],[Salary Ratio]] &lt;= 0.25, "Needs Attention",
 "Too High"))</f>
        <v>Needs Attention</v>
      </c>
      <c r="T1224" s="9">
        <f>Table1[[#This Row],[Profit (EBIT)]]/Table1[[#This Row],[Net Sales Actual]]</f>
        <v>1.877383697099708E-2</v>
      </c>
      <c r="U1224" s="7" t="str">
        <f>IF(Table1[[#This Row],[Profit Ratio]] &gt; 0.15, "Healthy",
 IF(Table1[[#This Row],[Profit Ratio]] &gt;= 0.05, "Moderate",
 "Low"))</f>
        <v>Low</v>
      </c>
      <c r="V1224" s="7">
        <f ca="1">DATEDIF(Table1[[#This Row],[Store Open Date]], TODAY(), "d")</f>
        <v>903</v>
      </c>
      <c r="W1224" s="7">
        <f ca="1">INT(Table1[[#This Row],[Store Age (Days)]] / 30)</f>
        <v>30</v>
      </c>
      <c r="X1224" s="7" t="str">
        <f ca="1">IF(Table1[[#This Row],[Store Age (Months)]] &lt; 12, "&lt;12",
 IF(Table1[[#This Row],[Store Age (Months)]] &lt; 24, "12–24",
 "&gt;24"))</f>
        <v>&gt;24</v>
      </c>
    </row>
    <row r="1225" spans="1:24" x14ac:dyDescent="0.2">
      <c r="A1225" s="4">
        <v>3</v>
      </c>
      <c r="B1225" s="4" t="str">
        <f t="shared" si="19"/>
        <v>March</v>
      </c>
      <c r="C1225" s="1" t="s">
        <v>350</v>
      </c>
      <c r="D1225" s="1" t="s">
        <v>1270</v>
      </c>
      <c r="E1225" s="1" t="s">
        <v>791</v>
      </c>
      <c r="F1225" s="1" t="s">
        <v>906</v>
      </c>
      <c r="G1225" s="1" t="s">
        <v>925</v>
      </c>
      <c r="H1225" s="6">
        <v>45016</v>
      </c>
      <c r="I1225" s="7">
        <v>115642442</v>
      </c>
      <c r="J1225" s="7">
        <v>126013988</v>
      </c>
      <c r="K1225" s="7">
        <v>20242405</v>
      </c>
      <c r="L1225" s="7">
        <v>-5256283</v>
      </c>
      <c r="M1225" s="7">
        <f>Table1[[#This Row],[Profit (EBIT)]] * (1 - 11%)</f>
        <v>-4678091.87</v>
      </c>
      <c r="N1225" s="9">
        <f>Table1[[#This Row],[Net Sales Actual]]/Table1[[#This Row],[Net Sales Target]]*100%</f>
        <v>1.0896863281389371</v>
      </c>
      <c r="O1225" s="9" t="str">
        <f>IF(Table1[[#This Row],[% Achievement]]&gt;=100%, "Achieved",
 IF(Table1[[#This Row],[% Achievement]]&gt;=50%, "Almost Achieve",
 IF(Table1[[#This Row],[% Achievement]]&gt;=0, "Needs Improvement",
 "Bad")))</f>
        <v>Achieved</v>
      </c>
      <c r="P1225" s="7">
        <f>Table1[[#This Row],[Net Sales Actual]] - Table1[[#This Row],[Net Sales Target]]</f>
        <v>10371546</v>
      </c>
      <c r="Q1225" s="7" t="str">
        <f>IF(Table1[[#This Row],[Profit]] &gt; 0, "Profit", "Loss")</f>
        <v>Loss</v>
      </c>
      <c r="R1225" s="9">
        <f>Table1[[#This Row],[Salary Cost]]/Table1[[#This Row],[Net Sales Actual]]</f>
        <v>0.16063617477132777</v>
      </c>
      <c r="S1225" s="9" t="str">
        <f>IF(Table1[[#This Row],[Salary Ratio]] &lt; 0.15, "Efficient",
 IF(Table1[[#This Row],[Salary Ratio]] &lt;= 0.25, "Needs Attention",
 "Too High"))</f>
        <v>Needs Attention</v>
      </c>
      <c r="T1225" s="9">
        <f>Table1[[#This Row],[Profit (EBIT)]]/Table1[[#This Row],[Net Sales Actual]]</f>
        <v>-4.1711901062920095E-2</v>
      </c>
      <c r="U1225" s="7" t="str">
        <f>IF(Table1[[#This Row],[Profit Ratio]] &gt; 0.15, "Healthy",
 IF(Table1[[#This Row],[Profit Ratio]] &gt;= 0.05, "Moderate",
 "Low"))</f>
        <v>Low</v>
      </c>
      <c r="V1225" s="7">
        <f ca="1">DATEDIF(Table1[[#This Row],[Store Open Date]], TODAY(), "d")</f>
        <v>916</v>
      </c>
      <c r="W1225" s="7">
        <f ca="1">INT(Table1[[#This Row],[Store Age (Days)]] / 30)</f>
        <v>30</v>
      </c>
      <c r="X1225" s="7" t="str">
        <f ca="1">IF(Table1[[#This Row],[Store Age (Months)]] &lt; 12, "&lt;12",
 IF(Table1[[#This Row],[Store Age (Months)]] &lt; 24, "12–24",
 "&gt;24"))</f>
        <v>&gt;24</v>
      </c>
    </row>
    <row r="1226" spans="1:24" x14ac:dyDescent="0.2">
      <c r="A1226" s="4">
        <v>3</v>
      </c>
      <c r="B1226" s="4" t="str">
        <f t="shared" si="19"/>
        <v>March</v>
      </c>
      <c r="C1226" s="1" t="s">
        <v>351</v>
      </c>
      <c r="D1226" s="1" t="s">
        <v>1271</v>
      </c>
      <c r="E1226" s="1" t="s">
        <v>792</v>
      </c>
      <c r="F1226" s="1" t="s">
        <v>906</v>
      </c>
      <c r="G1226" s="1" t="s">
        <v>925</v>
      </c>
      <c r="H1226" s="6">
        <v>45006</v>
      </c>
      <c r="I1226" s="7">
        <v>71504607</v>
      </c>
      <c r="J1226" s="7">
        <v>66363782</v>
      </c>
      <c r="K1226" s="7">
        <v>6972638</v>
      </c>
      <c r="L1226" s="7">
        <v>-1445334</v>
      </c>
      <c r="M1226" s="7">
        <f>Table1[[#This Row],[Profit (EBIT)]] * (1 - 11%)</f>
        <v>-1286347.26</v>
      </c>
      <c r="N1226" s="9">
        <f>Table1[[#This Row],[Net Sales Actual]]/Table1[[#This Row],[Net Sales Target]]*100%</f>
        <v>0.9281049821027616</v>
      </c>
      <c r="O1226" s="9" t="str">
        <f>IF(Table1[[#This Row],[% Achievement]]&gt;=100%, "Achieved",
 IF(Table1[[#This Row],[% Achievement]]&gt;=50%, "Almost Achieve",
 IF(Table1[[#This Row],[% Achievement]]&gt;=0, "Needs Improvement",
 "Bad")))</f>
        <v>Almost Achieve</v>
      </c>
      <c r="P1226" s="7">
        <f>Table1[[#This Row],[Net Sales Actual]] - Table1[[#This Row],[Net Sales Target]]</f>
        <v>-5140825</v>
      </c>
      <c r="Q1226" s="7" t="str">
        <f>IF(Table1[[#This Row],[Profit]] &gt; 0, "Profit", "Loss")</f>
        <v>Loss</v>
      </c>
      <c r="R1226" s="9">
        <f>Table1[[#This Row],[Salary Cost]]/Table1[[#This Row],[Net Sales Actual]]</f>
        <v>0.10506691737369639</v>
      </c>
      <c r="S1226" s="9" t="str">
        <f>IF(Table1[[#This Row],[Salary Ratio]] &lt; 0.15, "Efficient",
 IF(Table1[[#This Row],[Salary Ratio]] &lt;= 0.25, "Needs Attention",
 "Too High"))</f>
        <v>Efficient</v>
      </c>
      <c r="T1226" s="9">
        <f>Table1[[#This Row],[Profit (EBIT)]]/Table1[[#This Row],[Net Sales Actual]]</f>
        <v>-2.1778957685081902E-2</v>
      </c>
      <c r="U1226" s="7" t="str">
        <f>IF(Table1[[#This Row],[Profit Ratio]] &gt; 0.15, "Healthy",
 IF(Table1[[#This Row],[Profit Ratio]] &gt;= 0.05, "Moderate",
 "Low"))</f>
        <v>Low</v>
      </c>
      <c r="V1226" s="7">
        <f ca="1">DATEDIF(Table1[[#This Row],[Store Open Date]], TODAY(), "d")</f>
        <v>926</v>
      </c>
      <c r="W1226" s="7">
        <f ca="1">INT(Table1[[#This Row],[Store Age (Days)]] / 30)</f>
        <v>30</v>
      </c>
      <c r="X1226" s="7" t="str">
        <f ca="1">IF(Table1[[#This Row],[Store Age (Months)]] &lt; 12, "&lt;12",
 IF(Table1[[#This Row],[Store Age (Months)]] &lt; 24, "12–24",
 "&gt;24"))</f>
        <v>&gt;24</v>
      </c>
    </row>
    <row r="1227" spans="1:24" x14ac:dyDescent="0.2">
      <c r="A1227" s="4">
        <v>3</v>
      </c>
      <c r="B1227" s="4" t="str">
        <f t="shared" si="19"/>
        <v>March</v>
      </c>
      <c r="C1227" s="1" t="s">
        <v>352</v>
      </c>
      <c r="D1227" s="1" t="s">
        <v>1272</v>
      </c>
      <c r="E1227" s="1" t="s">
        <v>793</v>
      </c>
      <c r="F1227" s="1" t="s">
        <v>906</v>
      </c>
      <c r="G1227" s="1" t="s">
        <v>925</v>
      </c>
      <c r="H1227" s="6">
        <v>45125</v>
      </c>
      <c r="I1227" s="7">
        <v>127364788</v>
      </c>
      <c r="J1227" s="7">
        <v>136506618</v>
      </c>
      <c r="K1227" s="7">
        <v>23639132</v>
      </c>
      <c r="L1227" s="7">
        <v>-3540995</v>
      </c>
      <c r="M1227" s="7">
        <f>Table1[[#This Row],[Profit (EBIT)]] * (1 - 11%)</f>
        <v>-3151485.5500000003</v>
      </c>
      <c r="N1227" s="9">
        <f>Table1[[#This Row],[Net Sales Actual]]/Table1[[#This Row],[Net Sales Target]]*100%</f>
        <v>1.0717767457046292</v>
      </c>
      <c r="O1227" s="9" t="str">
        <f>IF(Table1[[#This Row],[% Achievement]]&gt;=100%, "Achieved",
 IF(Table1[[#This Row],[% Achievement]]&gt;=50%, "Almost Achieve",
 IF(Table1[[#This Row],[% Achievement]]&gt;=0, "Needs Improvement",
 "Bad")))</f>
        <v>Achieved</v>
      </c>
      <c r="P1227" s="7">
        <f>Table1[[#This Row],[Net Sales Actual]] - Table1[[#This Row],[Net Sales Target]]</f>
        <v>9141830</v>
      </c>
      <c r="Q1227" s="7" t="str">
        <f>IF(Table1[[#This Row],[Profit]] &gt; 0, "Profit", "Loss")</f>
        <v>Loss</v>
      </c>
      <c r="R1227" s="9">
        <f>Table1[[#This Row],[Salary Cost]]/Table1[[#This Row],[Net Sales Actual]]</f>
        <v>0.17317205822211493</v>
      </c>
      <c r="S1227" s="9" t="str">
        <f>IF(Table1[[#This Row],[Salary Ratio]] &lt; 0.15, "Efficient",
 IF(Table1[[#This Row],[Salary Ratio]] &lt;= 0.25, "Needs Attention",
 "Too High"))</f>
        <v>Needs Attention</v>
      </c>
      <c r="T1227" s="9">
        <f>Table1[[#This Row],[Profit (EBIT)]]/Table1[[#This Row],[Net Sales Actual]]</f>
        <v>-2.5940097644203595E-2</v>
      </c>
      <c r="U1227" s="7" t="str">
        <f>IF(Table1[[#This Row],[Profit Ratio]] &gt; 0.15, "Healthy",
 IF(Table1[[#This Row],[Profit Ratio]] &gt;= 0.05, "Moderate",
 "Low"))</f>
        <v>Low</v>
      </c>
      <c r="V1227" s="7">
        <f ca="1">DATEDIF(Table1[[#This Row],[Store Open Date]], TODAY(), "d")</f>
        <v>807</v>
      </c>
      <c r="W1227" s="7">
        <f ca="1">INT(Table1[[#This Row],[Store Age (Days)]] / 30)</f>
        <v>26</v>
      </c>
      <c r="X1227" s="7" t="str">
        <f ca="1">IF(Table1[[#This Row],[Store Age (Months)]] &lt; 12, "&lt;12",
 IF(Table1[[#This Row],[Store Age (Months)]] &lt; 24, "12–24",
 "&gt;24"))</f>
        <v>&gt;24</v>
      </c>
    </row>
    <row r="1228" spans="1:24" x14ac:dyDescent="0.2">
      <c r="A1228" s="4">
        <v>3</v>
      </c>
      <c r="B1228" s="4" t="str">
        <f t="shared" si="19"/>
        <v>March</v>
      </c>
      <c r="C1228" s="1" t="s">
        <v>353</v>
      </c>
      <c r="D1228" s="1" t="s">
        <v>1273</v>
      </c>
      <c r="E1228" s="1" t="s">
        <v>794</v>
      </c>
      <c r="F1228" s="1" t="s">
        <v>906</v>
      </c>
      <c r="G1228" s="1" t="s">
        <v>925</v>
      </c>
      <c r="H1228" s="6">
        <v>45083</v>
      </c>
      <c r="I1228" s="7">
        <v>247771752</v>
      </c>
      <c r="J1228" s="7">
        <v>167343059</v>
      </c>
      <c r="K1228" s="7">
        <v>27045211</v>
      </c>
      <c r="L1228" s="7">
        <v>-1420913</v>
      </c>
      <c r="M1228" s="7">
        <f>Table1[[#This Row],[Profit (EBIT)]] * (1 - 11%)</f>
        <v>-1264612.57</v>
      </c>
      <c r="N1228" s="9">
        <f>Table1[[#This Row],[Net Sales Actual]]/Table1[[#This Row],[Net Sales Target]]*100%</f>
        <v>0.6753919994883032</v>
      </c>
      <c r="O1228" s="9" t="str">
        <f>IF(Table1[[#This Row],[% Achievement]]&gt;=100%, "Achieved",
 IF(Table1[[#This Row],[% Achievement]]&gt;=50%, "Almost Achieve",
 IF(Table1[[#This Row],[% Achievement]]&gt;=0, "Needs Improvement",
 "Bad")))</f>
        <v>Almost Achieve</v>
      </c>
      <c r="P1228" s="7">
        <f>Table1[[#This Row],[Net Sales Actual]] - Table1[[#This Row],[Net Sales Target]]</f>
        <v>-80428693</v>
      </c>
      <c r="Q1228" s="7" t="str">
        <f>IF(Table1[[#This Row],[Profit]] &gt; 0, "Profit", "Loss")</f>
        <v>Loss</v>
      </c>
      <c r="R1228" s="9">
        <f>Table1[[#This Row],[Salary Cost]]/Table1[[#This Row],[Net Sales Actual]]</f>
        <v>0.1616153736020805</v>
      </c>
      <c r="S1228" s="9" t="str">
        <f>IF(Table1[[#This Row],[Salary Ratio]] &lt; 0.15, "Efficient",
 IF(Table1[[#This Row],[Salary Ratio]] &lt;= 0.25, "Needs Attention",
 "Too High"))</f>
        <v>Needs Attention</v>
      </c>
      <c r="T1228" s="9">
        <f>Table1[[#This Row],[Profit (EBIT)]]/Table1[[#This Row],[Net Sales Actual]]</f>
        <v>-8.4910184413444952E-3</v>
      </c>
      <c r="U1228" s="7" t="str">
        <f>IF(Table1[[#This Row],[Profit Ratio]] &gt; 0.15, "Healthy",
 IF(Table1[[#This Row],[Profit Ratio]] &gt;= 0.05, "Moderate",
 "Low"))</f>
        <v>Low</v>
      </c>
      <c r="V1228" s="7">
        <f ca="1">DATEDIF(Table1[[#This Row],[Store Open Date]], TODAY(), "d")</f>
        <v>849</v>
      </c>
      <c r="W1228" s="7">
        <f ca="1">INT(Table1[[#This Row],[Store Age (Days)]] / 30)</f>
        <v>28</v>
      </c>
      <c r="X1228" s="7" t="str">
        <f ca="1">IF(Table1[[#This Row],[Store Age (Months)]] &lt; 12, "&lt;12",
 IF(Table1[[#This Row],[Store Age (Months)]] &lt; 24, "12–24",
 "&gt;24"))</f>
        <v>&gt;24</v>
      </c>
    </row>
    <row r="1229" spans="1:24" x14ac:dyDescent="0.2">
      <c r="A1229" s="4">
        <v>3</v>
      </c>
      <c r="B1229" s="4" t="str">
        <f t="shared" si="19"/>
        <v>March</v>
      </c>
      <c r="C1229" s="1" t="s">
        <v>354</v>
      </c>
      <c r="D1229" s="1" t="s">
        <v>1274</v>
      </c>
      <c r="E1229" s="1" t="s">
        <v>795</v>
      </c>
      <c r="F1229" s="1" t="s">
        <v>906</v>
      </c>
      <c r="G1229" s="1" t="s">
        <v>925</v>
      </c>
      <c r="H1229" s="6">
        <v>45072</v>
      </c>
      <c r="I1229" s="7">
        <v>153628558</v>
      </c>
      <c r="J1229" s="7">
        <v>188624004</v>
      </c>
      <c r="K1229" s="7">
        <v>33921152</v>
      </c>
      <c r="L1229" s="7">
        <v>8969372</v>
      </c>
      <c r="M1229" s="7">
        <f>Table1[[#This Row],[Profit (EBIT)]] * (1 - 11%)</f>
        <v>7982741.0800000001</v>
      </c>
      <c r="N1229" s="9">
        <f>Table1[[#This Row],[Net Sales Actual]]/Table1[[#This Row],[Net Sales Target]]*100%</f>
        <v>1.2277925826785407</v>
      </c>
      <c r="O1229" s="9" t="str">
        <f>IF(Table1[[#This Row],[% Achievement]]&gt;=100%, "Achieved",
 IF(Table1[[#This Row],[% Achievement]]&gt;=50%, "Almost Achieve",
 IF(Table1[[#This Row],[% Achievement]]&gt;=0, "Needs Improvement",
 "Bad")))</f>
        <v>Achieved</v>
      </c>
      <c r="P1229" s="7">
        <f>Table1[[#This Row],[Net Sales Actual]] - Table1[[#This Row],[Net Sales Target]]</f>
        <v>34995446</v>
      </c>
      <c r="Q1229" s="7" t="str">
        <f>IF(Table1[[#This Row],[Profit]] &gt; 0, "Profit", "Loss")</f>
        <v>Profit</v>
      </c>
      <c r="R1229" s="9">
        <f>Table1[[#This Row],[Salary Cost]]/Table1[[#This Row],[Net Sales Actual]]</f>
        <v>0.17983475740447116</v>
      </c>
      <c r="S1229" s="9" t="str">
        <f>IF(Table1[[#This Row],[Salary Ratio]] &lt; 0.15, "Efficient",
 IF(Table1[[#This Row],[Salary Ratio]] &lt;= 0.25, "Needs Attention",
 "Too High"))</f>
        <v>Needs Attention</v>
      </c>
      <c r="T1229" s="9">
        <f>Table1[[#This Row],[Profit (EBIT)]]/Table1[[#This Row],[Net Sales Actual]]</f>
        <v>4.7551593698541145E-2</v>
      </c>
      <c r="U1229" s="7" t="str">
        <f>IF(Table1[[#This Row],[Profit Ratio]] &gt; 0.15, "Healthy",
 IF(Table1[[#This Row],[Profit Ratio]] &gt;= 0.05, "Moderate",
 "Low"))</f>
        <v>Low</v>
      </c>
      <c r="V1229" s="7">
        <f ca="1">DATEDIF(Table1[[#This Row],[Store Open Date]], TODAY(), "d")</f>
        <v>860</v>
      </c>
      <c r="W1229" s="7">
        <f ca="1">INT(Table1[[#This Row],[Store Age (Days)]] / 30)</f>
        <v>28</v>
      </c>
      <c r="X1229" s="7" t="str">
        <f ca="1">IF(Table1[[#This Row],[Store Age (Months)]] &lt; 12, "&lt;12",
 IF(Table1[[#This Row],[Store Age (Months)]] &lt; 24, "12–24",
 "&gt;24"))</f>
        <v>&gt;24</v>
      </c>
    </row>
    <row r="1230" spans="1:24" x14ac:dyDescent="0.2">
      <c r="A1230" s="4">
        <v>3</v>
      </c>
      <c r="B1230" s="4" t="str">
        <f t="shared" si="19"/>
        <v>March</v>
      </c>
      <c r="C1230" s="1" t="s">
        <v>355</v>
      </c>
      <c r="D1230" s="1" t="s">
        <v>1275</v>
      </c>
      <c r="E1230" s="1" t="s">
        <v>796</v>
      </c>
      <c r="F1230" s="1" t="s">
        <v>906</v>
      </c>
      <c r="G1230" s="1" t="s">
        <v>925</v>
      </c>
      <c r="H1230" s="6">
        <v>45100</v>
      </c>
      <c r="I1230" s="7">
        <v>102466965</v>
      </c>
      <c r="J1230" s="7">
        <v>117321138</v>
      </c>
      <c r="K1230" s="7">
        <v>17072878</v>
      </c>
      <c r="L1230" s="7">
        <v>6458838</v>
      </c>
      <c r="M1230" s="7">
        <f>Table1[[#This Row],[Profit (EBIT)]] * (1 - 11%)</f>
        <v>5748365.8200000003</v>
      </c>
      <c r="N1230" s="9">
        <f>Table1[[#This Row],[Net Sales Actual]]/Table1[[#This Row],[Net Sales Target]]*100%</f>
        <v>1.1449654822898288</v>
      </c>
      <c r="O1230" s="9" t="str">
        <f>IF(Table1[[#This Row],[% Achievement]]&gt;=100%, "Achieved",
 IF(Table1[[#This Row],[% Achievement]]&gt;=50%, "Almost Achieve",
 IF(Table1[[#This Row],[% Achievement]]&gt;=0, "Needs Improvement",
 "Bad")))</f>
        <v>Achieved</v>
      </c>
      <c r="P1230" s="7">
        <f>Table1[[#This Row],[Net Sales Actual]] - Table1[[#This Row],[Net Sales Target]]</f>
        <v>14854173</v>
      </c>
      <c r="Q1230" s="7" t="str">
        <f>IF(Table1[[#This Row],[Profit]] &gt; 0, "Profit", "Loss")</f>
        <v>Profit</v>
      </c>
      <c r="R1230" s="9">
        <f>Table1[[#This Row],[Salary Cost]]/Table1[[#This Row],[Net Sales Actual]]</f>
        <v>0.14552260821063634</v>
      </c>
      <c r="S1230" s="9" t="str">
        <f>IF(Table1[[#This Row],[Salary Ratio]] &lt; 0.15, "Efficient",
 IF(Table1[[#This Row],[Salary Ratio]] &lt;= 0.25, "Needs Attention",
 "Too High"))</f>
        <v>Efficient</v>
      </c>
      <c r="T1230" s="9">
        <f>Table1[[#This Row],[Profit (EBIT)]]/Table1[[#This Row],[Net Sales Actual]]</f>
        <v>5.505263680616531E-2</v>
      </c>
      <c r="U1230" s="7" t="str">
        <f>IF(Table1[[#This Row],[Profit Ratio]] &gt; 0.15, "Healthy",
 IF(Table1[[#This Row],[Profit Ratio]] &gt;= 0.05, "Moderate",
 "Low"))</f>
        <v>Moderate</v>
      </c>
      <c r="V1230" s="7">
        <f ca="1">DATEDIF(Table1[[#This Row],[Store Open Date]], TODAY(), "d")</f>
        <v>832</v>
      </c>
      <c r="W1230" s="7">
        <f ca="1">INT(Table1[[#This Row],[Store Age (Days)]] / 30)</f>
        <v>27</v>
      </c>
      <c r="X1230" s="7" t="str">
        <f ca="1">IF(Table1[[#This Row],[Store Age (Months)]] &lt; 12, "&lt;12",
 IF(Table1[[#This Row],[Store Age (Months)]] &lt; 24, "12–24",
 "&gt;24"))</f>
        <v>&gt;24</v>
      </c>
    </row>
    <row r="1231" spans="1:24" x14ac:dyDescent="0.2">
      <c r="A1231" s="4">
        <v>3</v>
      </c>
      <c r="B1231" s="4" t="str">
        <f t="shared" si="19"/>
        <v>March</v>
      </c>
      <c r="C1231" s="1" t="s">
        <v>356</v>
      </c>
      <c r="D1231" s="1" t="s">
        <v>1276</v>
      </c>
      <c r="E1231" s="1" t="s">
        <v>797</v>
      </c>
      <c r="F1231" s="1" t="s">
        <v>906</v>
      </c>
      <c r="G1231" s="1" t="s">
        <v>925</v>
      </c>
      <c r="H1231" s="6">
        <v>45103</v>
      </c>
      <c r="I1231" s="7">
        <v>111381781</v>
      </c>
      <c r="J1231" s="7">
        <v>128835473</v>
      </c>
      <c r="K1231" s="7">
        <v>17226271</v>
      </c>
      <c r="L1231" s="7">
        <v>10782379</v>
      </c>
      <c r="M1231" s="7">
        <f>Table1[[#This Row],[Profit (EBIT)]] * (1 - 11%)</f>
        <v>9596317.3100000005</v>
      </c>
      <c r="N1231" s="9">
        <f>Table1[[#This Row],[Net Sales Actual]]/Table1[[#This Row],[Net Sales Target]]*100%</f>
        <v>1.1567014986050546</v>
      </c>
      <c r="O1231" s="9" t="str">
        <f>IF(Table1[[#This Row],[% Achievement]]&gt;=100%, "Achieved",
 IF(Table1[[#This Row],[% Achievement]]&gt;=50%, "Almost Achieve",
 IF(Table1[[#This Row],[% Achievement]]&gt;=0, "Needs Improvement",
 "Bad")))</f>
        <v>Achieved</v>
      </c>
      <c r="P1231" s="7">
        <f>Table1[[#This Row],[Net Sales Actual]] - Table1[[#This Row],[Net Sales Target]]</f>
        <v>17453692</v>
      </c>
      <c r="Q1231" s="7" t="str">
        <f>IF(Table1[[#This Row],[Profit]] &gt; 0, "Profit", "Loss")</f>
        <v>Profit</v>
      </c>
      <c r="R1231" s="9">
        <f>Table1[[#This Row],[Salary Cost]]/Table1[[#This Row],[Net Sales Actual]]</f>
        <v>0.13370751547595902</v>
      </c>
      <c r="S1231" s="9" t="str">
        <f>IF(Table1[[#This Row],[Salary Ratio]] &lt; 0.15, "Efficient",
 IF(Table1[[#This Row],[Salary Ratio]] &lt;= 0.25, "Needs Attention",
 "Too High"))</f>
        <v>Efficient</v>
      </c>
      <c r="T1231" s="9">
        <f>Table1[[#This Row],[Profit (EBIT)]]/Table1[[#This Row],[Net Sales Actual]]</f>
        <v>8.3691073187583981E-2</v>
      </c>
      <c r="U1231" s="7" t="str">
        <f>IF(Table1[[#This Row],[Profit Ratio]] &gt; 0.15, "Healthy",
 IF(Table1[[#This Row],[Profit Ratio]] &gt;= 0.05, "Moderate",
 "Low"))</f>
        <v>Moderate</v>
      </c>
      <c r="V1231" s="7">
        <f ca="1">DATEDIF(Table1[[#This Row],[Store Open Date]], TODAY(), "d")</f>
        <v>829</v>
      </c>
      <c r="W1231" s="7">
        <f ca="1">INT(Table1[[#This Row],[Store Age (Days)]] / 30)</f>
        <v>27</v>
      </c>
      <c r="X1231" s="7" t="str">
        <f ca="1">IF(Table1[[#This Row],[Store Age (Months)]] &lt; 12, "&lt;12",
 IF(Table1[[#This Row],[Store Age (Months)]] &lt; 24, "12–24",
 "&gt;24"))</f>
        <v>&gt;24</v>
      </c>
    </row>
    <row r="1232" spans="1:24" x14ac:dyDescent="0.2">
      <c r="A1232" s="4">
        <v>3</v>
      </c>
      <c r="B1232" s="4" t="str">
        <f t="shared" si="19"/>
        <v>March</v>
      </c>
      <c r="C1232" s="1" t="s">
        <v>357</v>
      </c>
      <c r="D1232" s="1" t="s">
        <v>1277</v>
      </c>
      <c r="E1232" s="1" t="s">
        <v>798</v>
      </c>
      <c r="F1232" s="1" t="s">
        <v>906</v>
      </c>
      <c r="G1232" s="1" t="s">
        <v>925</v>
      </c>
      <c r="H1232" s="6">
        <v>45149</v>
      </c>
      <c r="I1232" s="7">
        <v>132636187</v>
      </c>
      <c r="J1232" s="7">
        <v>163818861</v>
      </c>
      <c r="K1232" s="7">
        <v>23974937</v>
      </c>
      <c r="L1232" s="7">
        <v>-6633399</v>
      </c>
      <c r="M1232" s="7">
        <f>Table1[[#This Row],[Profit (EBIT)]] * (1 - 11%)</f>
        <v>-5903725.1100000003</v>
      </c>
      <c r="N1232" s="9">
        <f>Table1[[#This Row],[Net Sales Actual]]/Table1[[#This Row],[Net Sales Target]]*100%</f>
        <v>1.2350992945839132</v>
      </c>
      <c r="O1232" s="9" t="str">
        <f>IF(Table1[[#This Row],[% Achievement]]&gt;=100%, "Achieved",
 IF(Table1[[#This Row],[% Achievement]]&gt;=50%, "Almost Achieve",
 IF(Table1[[#This Row],[% Achievement]]&gt;=0, "Needs Improvement",
 "Bad")))</f>
        <v>Achieved</v>
      </c>
      <c r="P1232" s="7">
        <f>Table1[[#This Row],[Net Sales Actual]] - Table1[[#This Row],[Net Sales Target]]</f>
        <v>31182674</v>
      </c>
      <c r="Q1232" s="7" t="str">
        <f>IF(Table1[[#This Row],[Profit]] &gt; 0, "Profit", "Loss")</f>
        <v>Loss</v>
      </c>
      <c r="R1232" s="9">
        <f>Table1[[#This Row],[Salary Cost]]/Table1[[#This Row],[Net Sales Actual]]</f>
        <v>0.14635028502609354</v>
      </c>
      <c r="S1232" s="9" t="str">
        <f>IF(Table1[[#This Row],[Salary Ratio]] &lt; 0.15, "Efficient",
 IF(Table1[[#This Row],[Salary Ratio]] &lt;= 0.25, "Needs Attention",
 "Too High"))</f>
        <v>Efficient</v>
      </c>
      <c r="T1232" s="9">
        <f>Table1[[#This Row],[Profit (EBIT)]]/Table1[[#This Row],[Net Sales Actual]]</f>
        <v>-4.0492278846939365E-2</v>
      </c>
      <c r="U1232" s="7" t="str">
        <f>IF(Table1[[#This Row],[Profit Ratio]] &gt; 0.15, "Healthy",
 IF(Table1[[#This Row],[Profit Ratio]] &gt;= 0.05, "Moderate",
 "Low"))</f>
        <v>Low</v>
      </c>
      <c r="V1232" s="7">
        <f ca="1">DATEDIF(Table1[[#This Row],[Store Open Date]], TODAY(), "d")</f>
        <v>783</v>
      </c>
      <c r="W1232" s="7">
        <f ca="1">INT(Table1[[#This Row],[Store Age (Days)]] / 30)</f>
        <v>26</v>
      </c>
      <c r="X1232" s="7" t="str">
        <f ca="1">IF(Table1[[#This Row],[Store Age (Months)]] &lt; 12, "&lt;12",
 IF(Table1[[#This Row],[Store Age (Months)]] &lt; 24, "12–24",
 "&gt;24"))</f>
        <v>&gt;24</v>
      </c>
    </row>
    <row r="1233" spans="1:24" x14ac:dyDescent="0.2">
      <c r="A1233" s="4">
        <v>3</v>
      </c>
      <c r="B1233" s="4" t="str">
        <f t="shared" si="19"/>
        <v>March</v>
      </c>
      <c r="C1233" s="1" t="s">
        <v>358</v>
      </c>
      <c r="D1233" s="1" t="s">
        <v>1278</v>
      </c>
      <c r="E1233" s="1" t="s">
        <v>799</v>
      </c>
      <c r="F1233" s="1" t="s">
        <v>910</v>
      </c>
      <c r="G1233" s="1" t="s">
        <v>926</v>
      </c>
      <c r="H1233" s="6">
        <v>45104</v>
      </c>
      <c r="I1233" s="7">
        <v>117918234</v>
      </c>
      <c r="J1233" s="7">
        <v>105025948</v>
      </c>
      <c r="K1233" s="7">
        <v>13802885</v>
      </c>
      <c r="L1233" s="7">
        <v>-4126248</v>
      </c>
      <c r="M1233" s="7">
        <f>Table1[[#This Row],[Profit (EBIT)]] * (1 - 11%)</f>
        <v>-3672360.72</v>
      </c>
      <c r="N1233" s="9">
        <f>Table1[[#This Row],[Net Sales Actual]]/Table1[[#This Row],[Net Sales Target]]*100%</f>
        <v>0.89066757902768456</v>
      </c>
      <c r="O1233" s="9" t="str">
        <f>IF(Table1[[#This Row],[% Achievement]]&gt;=100%, "Achieved",
 IF(Table1[[#This Row],[% Achievement]]&gt;=50%, "Almost Achieve",
 IF(Table1[[#This Row],[% Achievement]]&gt;=0, "Needs Improvement",
 "Bad")))</f>
        <v>Almost Achieve</v>
      </c>
      <c r="P1233" s="7">
        <f>Table1[[#This Row],[Net Sales Actual]] - Table1[[#This Row],[Net Sales Target]]</f>
        <v>-12892286</v>
      </c>
      <c r="Q1233" s="7" t="str">
        <f>IF(Table1[[#This Row],[Profit]] &gt; 0, "Profit", "Loss")</f>
        <v>Loss</v>
      </c>
      <c r="R1233" s="9">
        <f>Table1[[#This Row],[Salary Cost]]/Table1[[#This Row],[Net Sales Actual]]</f>
        <v>0.13142356972583574</v>
      </c>
      <c r="S1233" s="9" t="str">
        <f>IF(Table1[[#This Row],[Salary Ratio]] &lt; 0.15, "Efficient",
 IF(Table1[[#This Row],[Salary Ratio]] &lt;= 0.25, "Needs Attention",
 "Too High"))</f>
        <v>Efficient</v>
      </c>
      <c r="T1233" s="9">
        <f>Table1[[#This Row],[Profit (EBIT)]]/Table1[[#This Row],[Net Sales Actual]]</f>
        <v>-3.9287891026701327E-2</v>
      </c>
      <c r="U1233" s="7" t="str">
        <f>IF(Table1[[#This Row],[Profit Ratio]] &gt; 0.15, "Healthy",
 IF(Table1[[#This Row],[Profit Ratio]] &gt;= 0.05, "Moderate",
 "Low"))</f>
        <v>Low</v>
      </c>
      <c r="V1233" s="7">
        <f ca="1">DATEDIF(Table1[[#This Row],[Store Open Date]], TODAY(), "d")</f>
        <v>828</v>
      </c>
      <c r="W1233" s="7">
        <f ca="1">INT(Table1[[#This Row],[Store Age (Days)]] / 30)</f>
        <v>27</v>
      </c>
      <c r="X1233" s="7" t="str">
        <f ca="1">IF(Table1[[#This Row],[Store Age (Months)]] &lt; 12, "&lt;12",
 IF(Table1[[#This Row],[Store Age (Months)]] &lt; 24, "12–24",
 "&gt;24"))</f>
        <v>&gt;24</v>
      </c>
    </row>
    <row r="1234" spans="1:24" x14ac:dyDescent="0.2">
      <c r="A1234" s="4">
        <v>3</v>
      </c>
      <c r="B1234" s="4" t="str">
        <f t="shared" si="19"/>
        <v>March</v>
      </c>
      <c r="C1234" s="1" t="s">
        <v>359</v>
      </c>
      <c r="D1234" s="1" t="s">
        <v>1279</v>
      </c>
      <c r="E1234" s="1" t="s">
        <v>800</v>
      </c>
      <c r="F1234" s="1" t="s">
        <v>910</v>
      </c>
      <c r="G1234" s="1" t="s">
        <v>926</v>
      </c>
      <c r="H1234" s="6">
        <v>45117</v>
      </c>
      <c r="I1234" s="7">
        <v>155129169</v>
      </c>
      <c r="J1234" s="7">
        <v>186561147</v>
      </c>
      <c r="K1234" s="7">
        <v>30985165</v>
      </c>
      <c r="L1234" s="7">
        <v>-16481731</v>
      </c>
      <c r="M1234" s="7">
        <f>Table1[[#This Row],[Profit (EBIT)]] * (1 - 11%)</f>
        <v>-14668740.59</v>
      </c>
      <c r="N1234" s="9">
        <f>Table1[[#This Row],[Net Sales Actual]]/Table1[[#This Row],[Net Sales Target]]*100%</f>
        <v>1.2026181033690704</v>
      </c>
      <c r="O1234" s="9" t="str">
        <f>IF(Table1[[#This Row],[% Achievement]]&gt;=100%, "Achieved",
 IF(Table1[[#This Row],[% Achievement]]&gt;=50%, "Almost Achieve",
 IF(Table1[[#This Row],[% Achievement]]&gt;=0, "Needs Improvement",
 "Bad")))</f>
        <v>Achieved</v>
      </c>
      <c r="P1234" s="7">
        <f>Table1[[#This Row],[Net Sales Actual]] - Table1[[#This Row],[Net Sales Target]]</f>
        <v>31431978</v>
      </c>
      <c r="Q1234" s="7" t="str">
        <f>IF(Table1[[#This Row],[Profit]] &gt; 0, "Profit", "Loss")</f>
        <v>Loss</v>
      </c>
      <c r="R1234" s="9">
        <f>Table1[[#This Row],[Salary Cost]]/Table1[[#This Row],[Net Sales Actual]]</f>
        <v>0.16608584101383125</v>
      </c>
      <c r="S1234" s="9" t="str">
        <f>IF(Table1[[#This Row],[Salary Ratio]] &lt; 0.15, "Efficient",
 IF(Table1[[#This Row],[Salary Ratio]] &lt;= 0.25, "Needs Attention",
 "Too High"))</f>
        <v>Needs Attention</v>
      </c>
      <c r="T1234" s="9">
        <f>Table1[[#This Row],[Profit (EBIT)]]/Table1[[#This Row],[Net Sales Actual]]</f>
        <v>-8.8344927467668283E-2</v>
      </c>
      <c r="U1234" s="7" t="str">
        <f>IF(Table1[[#This Row],[Profit Ratio]] &gt; 0.15, "Healthy",
 IF(Table1[[#This Row],[Profit Ratio]] &gt;= 0.05, "Moderate",
 "Low"))</f>
        <v>Low</v>
      </c>
      <c r="V1234" s="7">
        <f ca="1">DATEDIF(Table1[[#This Row],[Store Open Date]], TODAY(), "d")</f>
        <v>815</v>
      </c>
      <c r="W1234" s="7">
        <f ca="1">INT(Table1[[#This Row],[Store Age (Days)]] / 30)</f>
        <v>27</v>
      </c>
      <c r="X1234" s="7" t="str">
        <f ca="1">IF(Table1[[#This Row],[Store Age (Months)]] &lt; 12, "&lt;12",
 IF(Table1[[#This Row],[Store Age (Months)]] &lt; 24, "12–24",
 "&gt;24"))</f>
        <v>&gt;24</v>
      </c>
    </row>
    <row r="1235" spans="1:24" x14ac:dyDescent="0.2">
      <c r="A1235" s="4">
        <v>3</v>
      </c>
      <c r="B1235" s="4" t="str">
        <f t="shared" si="19"/>
        <v>March</v>
      </c>
      <c r="C1235" s="1" t="s">
        <v>360</v>
      </c>
      <c r="D1235" s="1" t="s">
        <v>1280</v>
      </c>
      <c r="E1235" s="1" t="s">
        <v>801</v>
      </c>
      <c r="F1235" s="1" t="s">
        <v>910</v>
      </c>
      <c r="G1235" s="1" t="s">
        <v>926</v>
      </c>
      <c r="H1235" s="6">
        <v>45154</v>
      </c>
      <c r="I1235" s="7">
        <v>86857197</v>
      </c>
      <c r="J1235" s="7">
        <v>106802067</v>
      </c>
      <c r="K1235" s="7">
        <v>14556090</v>
      </c>
      <c r="L1235" s="7">
        <v>-4206675</v>
      </c>
      <c r="M1235" s="7">
        <f>Table1[[#This Row],[Profit (EBIT)]] * (1 - 11%)</f>
        <v>-3743940.75</v>
      </c>
      <c r="N1235" s="9">
        <f>Table1[[#This Row],[Net Sales Actual]]/Table1[[#This Row],[Net Sales Target]]*100%</f>
        <v>1.2296282943599941</v>
      </c>
      <c r="O1235" s="9" t="str">
        <f>IF(Table1[[#This Row],[% Achievement]]&gt;=100%, "Achieved",
 IF(Table1[[#This Row],[% Achievement]]&gt;=50%, "Almost Achieve",
 IF(Table1[[#This Row],[% Achievement]]&gt;=0, "Needs Improvement",
 "Bad")))</f>
        <v>Achieved</v>
      </c>
      <c r="P1235" s="7">
        <f>Table1[[#This Row],[Net Sales Actual]] - Table1[[#This Row],[Net Sales Target]]</f>
        <v>19944870</v>
      </c>
      <c r="Q1235" s="7" t="str">
        <f>IF(Table1[[#This Row],[Profit]] &gt; 0, "Profit", "Loss")</f>
        <v>Loss</v>
      </c>
      <c r="R1235" s="9">
        <f>Table1[[#This Row],[Salary Cost]]/Table1[[#This Row],[Net Sales Actual]]</f>
        <v>0.13629033977404201</v>
      </c>
      <c r="S1235" s="9" t="str">
        <f>IF(Table1[[#This Row],[Salary Ratio]] &lt; 0.15, "Efficient",
 IF(Table1[[#This Row],[Salary Ratio]] &lt;= 0.25, "Needs Attention",
 "Too High"))</f>
        <v>Efficient</v>
      </c>
      <c r="T1235" s="9">
        <f>Table1[[#This Row],[Profit (EBIT)]]/Table1[[#This Row],[Net Sales Actual]]</f>
        <v>-3.9387580392053645E-2</v>
      </c>
      <c r="U1235" s="7" t="str">
        <f>IF(Table1[[#This Row],[Profit Ratio]] &gt; 0.15, "Healthy",
 IF(Table1[[#This Row],[Profit Ratio]] &gt;= 0.05, "Moderate",
 "Low"))</f>
        <v>Low</v>
      </c>
      <c r="V1235" s="7">
        <f ca="1">DATEDIF(Table1[[#This Row],[Store Open Date]], TODAY(), "d")</f>
        <v>778</v>
      </c>
      <c r="W1235" s="7">
        <f ca="1">INT(Table1[[#This Row],[Store Age (Days)]] / 30)</f>
        <v>25</v>
      </c>
      <c r="X1235" s="7" t="str">
        <f ca="1">IF(Table1[[#This Row],[Store Age (Months)]] &lt; 12, "&lt;12",
 IF(Table1[[#This Row],[Store Age (Months)]] &lt; 24, "12–24",
 "&gt;24"))</f>
        <v>&gt;24</v>
      </c>
    </row>
    <row r="1236" spans="1:24" x14ac:dyDescent="0.2">
      <c r="A1236" s="4">
        <v>3</v>
      </c>
      <c r="B1236" s="4" t="str">
        <f t="shared" si="19"/>
        <v>March</v>
      </c>
      <c r="C1236" s="1" t="s">
        <v>361</v>
      </c>
      <c r="D1236" s="1" t="s">
        <v>1281</v>
      </c>
      <c r="E1236" s="1" t="s">
        <v>802</v>
      </c>
      <c r="F1236" s="1" t="s">
        <v>910</v>
      </c>
      <c r="G1236" s="1" t="s">
        <v>926</v>
      </c>
      <c r="H1236" s="6">
        <v>45160</v>
      </c>
      <c r="I1236" s="7">
        <v>127949522</v>
      </c>
      <c r="J1236" s="7">
        <v>154394628</v>
      </c>
      <c r="K1236" s="7">
        <v>23385428</v>
      </c>
      <c r="L1236" s="7">
        <v>22543483</v>
      </c>
      <c r="M1236" s="7">
        <f>Table1[[#This Row],[Profit (EBIT)]] * (1 - 11%)</f>
        <v>20063699.870000001</v>
      </c>
      <c r="N1236" s="9">
        <f>Table1[[#This Row],[Net Sales Actual]]/Table1[[#This Row],[Net Sales Target]]*100%</f>
        <v>1.2066838983579791</v>
      </c>
      <c r="O1236" s="9" t="str">
        <f>IF(Table1[[#This Row],[% Achievement]]&gt;=100%, "Achieved",
 IF(Table1[[#This Row],[% Achievement]]&gt;=50%, "Almost Achieve",
 IF(Table1[[#This Row],[% Achievement]]&gt;=0, "Needs Improvement",
 "Bad")))</f>
        <v>Achieved</v>
      </c>
      <c r="P1236" s="7">
        <f>Table1[[#This Row],[Net Sales Actual]] - Table1[[#This Row],[Net Sales Target]]</f>
        <v>26445106</v>
      </c>
      <c r="Q1236" s="7" t="str">
        <f>IF(Table1[[#This Row],[Profit]] &gt; 0, "Profit", "Loss")</f>
        <v>Profit</v>
      </c>
      <c r="R1236" s="9">
        <f>Table1[[#This Row],[Salary Cost]]/Table1[[#This Row],[Net Sales Actual]]</f>
        <v>0.15146529580031762</v>
      </c>
      <c r="S1236" s="9" t="str">
        <f>IF(Table1[[#This Row],[Salary Ratio]] &lt; 0.15, "Efficient",
 IF(Table1[[#This Row],[Salary Ratio]] &lt;= 0.25, "Needs Attention",
 "Too High"))</f>
        <v>Needs Attention</v>
      </c>
      <c r="T1236" s="9">
        <f>Table1[[#This Row],[Profit (EBIT)]]/Table1[[#This Row],[Net Sales Actual]]</f>
        <v>0.14601209441043506</v>
      </c>
      <c r="U1236" s="7" t="str">
        <f>IF(Table1[[#This Row],[Profit Ratio]] &gt; 0.15, "Healthy",
 IF(Table1[[#This Row],[Profit Ratio]] &gt;= 0.05, "Moderate",
 "Low"))</f>
        <v>Moderate</v>
      </c>
      <c r="V1236" s="7">
        <f ca="1">DATEDIF(Table1[[#This Row],[Store Open Date]], TODAY(), "d")</f>
        <v>772</v>
      </c>
      <c r="W1236" s="7">
        <f ca="1">INT(Table1[[#This Row],[Store Age (Days)]] / 30)</f>
        <v>25</v>
      </c>
      <c r="X1236" s="7" t="str">
        <f ca="1">IF(Table1[[#This Row],[Store Age (Months)]] &lt; 12, "&lt;12",
 IF(Table1[[#This Row],[Store Age (Months)]] &lt; 24, "12–24",
 "&gt;24"))</f>
        <v>&gt;24</v>
      </c>
    </row>
    <row r="1237" spans="1:24" x14ac:dyDescent="0.2">
      <c r="A1237" s="4">
        <v>3</v>
      </c>
      <c r="B1237" s="4" t="str">
        <f t="shared" si="19"/>
        <v>March</v>
      </c>
      <c r="C1237" s="1" t="s">
        <v>362</v>
      </c>
      <c r="D1237" s="1" t="s">
        <v>1282</v>
      </c>
      <c r="E1237" s="1" t="s">
        <v>803</v>
      </c>
      <c r="F1237" s="1" t="s">
        <v>910</v>
      </c>
      <c r="G1237" s="1" t="s">
        <v>926</v>
      </c>
      <c r="H1237" s="6">
        <v>45154</v>
      </c>
      <c r="I1237" s="7">
        <v>147230386</v>
      </c>
      <c r="J1237" s="7">
        <v>182419996</v>
      </c>
      <c r="K1237" s="7">
        <v>17457989</v>
      </c>
      <c r="L1237" s="7">
        <v>14484538</v>
      </c>
      <c r="M1237" s="7">
        <f>Table1[[#This Row],[Profit (EBIT)]] * (1 - 11%)</f>
        <v>12891238.82</v>
      </c>
      <c r="N1237" s="9">
        <f>Table1[[#This Row],[Net Sales Actual]]/Table1[[#This Row],[Net Sales Target]]*100%</f>
        <v>1.2390105124087631</v>
      </c>
      <c r="O1237" s="9" t="str">
        <f>IF(Table1[[#This Row],[% Achievement]]&gt;=100%, "Achieved",
 IF(Table1[[#This Row],[% Achievement]]&gt;=50%, "Almost Achieve",
 IF(Table1[[#This Row],[% Achievement]]&gt;=0, "Needs Improvement",
 "Bad")))</f>
        <v>Achieved</v>
      </c>
      <c r="P1237" s="7">
        <f>Table1[[#This Row],[Net Sales Actual]] - Table1[[#This Row],[Net Sales Target]]</f>
        <v>35189610</v>
      </c>
      <c r="Q1237" s="7" t="str">
        <f>IF(Table1[[#This Row],[Profit]] &gt; 0, "Profit", "Loss")</f>
        <v>Profit</v>
      </c>
      <c r="R1237" s="9">
        <f>Table1[[#This Row],[Salary Cost]]/Table1[[#This Row],[Net Sales Actual]]</f>
        <v>9.5702167431250248E-2</v>
      </c>
      <c r="S1237" s="9" t="str">
        <f>IF(Table1[[#This Row],[Salary Ratio]] &lt; 0.15, "Efficient",
 IF(Table1[[#This Row],[Salary Ratio]] &lt;= 0.25, "Needs Attention",
 "Too High"))</f>
        <v>Efficient</v>
      </c>
      <c r="T1237" s="9">
        <f>Table1[[#This Row],[Profit (EBIT)]]/Table1[[#This Row],[Net Sales Actual]]</f>
        <v>7.9402139664557392E-2</v>
      </c>
      <c r="U1237" s="7" t="str">
        <f>IF(Table1[[#This Row],[Profit Ratio]] &gt; 0.15, "Healthy",
 IF(Table1[[#This Row],[Profit Ratio]] &gt;= 0.05, "Moderate",
 "Low"))</f>
        <v>Moderate</v>
      </c>
      <c r="V1237" s="7">
        <f ca="1">DATEDIF(Table1[[#This Row],[Store Open Date]], TODAY(), "d")</f>
        <v>778</v>
      </c>
      <c r="W1237" s="7">
        <f ca="1">INT(Table1[[#This Row],[Store Age (Days)]] / 30)</f>
        <v>25</v>
      </c>
      <c r="X1237" s="7" t="str">
        <f ca="1">IF(Table1[[#This Row],[Store Age (Months)]] &lt; 12, "&lt;12",
 IF(Table1[[#This Row],[Store Age (Months)]] &lt; 24, "12–24",
 "&gt;24"))</f>
        <v>&gt;24</v>
      </c>
    </row>
    <row r="1238" spans="1:24" x14ac:dyDescent="0.2">
      <c r="A1238" s="4">
        <v>3</v>
      </c>
      <c r="B1238" s="4" t="str">
        <f t="shared" si="19"/>
        <v>March</v>
      </c>
      <c r="C1238" s="1" t="s">
        <v>363</v>
      </c>
      <c r="D1238" s="1" t="s">
        <v>1283</v>
      </c>
      <c r="E1238" s="1" t="s">
        <v>804</v>
      </c>
      <c r="F1238" s="1" t="s">
        <v>910</v>
      </c>
      <c r="G1238" s="1" t="s">
        <v>926</v>
      </c>
      <c r="H1238" s="6">
        <v>45164</v>
      </c>
      <c r="I1238" s="7">
        <v>190737943</v>
      </c>
      <c r="J1238" s="7">
        <v>187832069</v>
      </c>
      <c r="K1238" s="7">
        <v>17248034</v>
      </c>
      <c r="L1238" s="7">
        <v>-17835123</v>
      </c>
      <c r="M1238" s="7">
        <f>Table1[[#This Row],[Profit (EBIT)]] * (1 - 11%)</f>
        <v>-15873259.470000001</v>
      </c>
      <c r="N1238" s="9">
        <f>Table1[[#This Row],[Net Sales Actual]]/Table1[[#This Row],[Net Sales Target]]*100%</f>
        <v>0.9847650973146963</v>
      </c>
      <c r="O1238" s="9" t="str">
        <f>IF(Table1[[#This Row],[% Achievement]]&gt;=100%, "Achieved",
 IF(Table1[[#This Row],[% Achievement]]&gt;=50%, "Almost Achieve",
 IF(Table1[[#This Row],[% Achievement]]&gt;=0, "Needs Improvement",
 "Bad")))</f>
        <v>Almost Achieve</v>
      </c>
      <c r="P1238" s="7">
        <f>Table1[[#This Row],[Net Sales Actual]] - Table1[[#This Row],[Net Sales Target]]</f>
        <v>-2905874</v>
      </c>
      <c r="Q1238" s="7" t="str">
        <f>IF(Table1[[#This Row],[Profit]] &gt; 0, "Profit", "Loss")</f>
        <v>Loss</v>
      </c>
      <c r="R1238" s="9">
        <f>Table1[[#This Row],[Salary Cost]]/Table1[[#This Row],[Net Sales Actual]]</f>
        <v>9.1826886068108002E-2</v>
      </c>
      <c r="S1238" s="9" t="str">
        <f>IF(Table1[[#This Row],[Salary Ratio]] &lt; 0.15, "Efficient",
 IF(Table1[[#This Row],[Salary Ratio]] &lt;= 0.25, "Needs Attention",
 "Too High"))</f>
        <v>Efficient</v>
      </c>
      <c r="T1238" s="9">
        <f>Table1[[#This Row],[Profit (EBIT)]]/Table1[[#This Row],[Net Sales Actual]]</f>
        <v>-9.4952491845255671E-2</v>
      </c>
      <c r="U1238" s="7" t="str">
        <f>IF(Table1[[#This Row],[Profit Ratio]] &gt; 0.15, "Healthy",
 IF(Table1[[#This Row],[Profit Ratio]] &gt;= 0.05, "Moderate",
 "Low"))</f>
        <v>Low</v>
      </c>
      <c r="V1238" s="7">
        <f ca="1">DATEDIF(Table1[[#This Row],[Store Open Date]], TODAY(), "d")</f>
        <v>768</v>
      </c>
      <c r="W1238" s="7">
        <f ca="1">INT(Table1[[#This Row],[Store Age (Days)]] / 30)</f>
        <v>25</v>
      </c>
      <c r="X1238" s="7" t="str">
        <f ca="1">IF(Table1[[#This Row],[Store Age (Months)]] &lt; 12, "&lt;12",
 IF(Table1[[#This Row],[Store Age (Months)]] &lt; 24, "12–24",
 "&gt;24"))</f>
        <v>&gt;24</v>
      </c>
    </row>
    <row r="1239" spans="1:24" x14ac:dyDescent="0.2">
      <c r="A1239" s="4">
        <v>3</v>
      </c>
      <c r="B1239" s="4" t="str">
        <f t="shared" si="19"/>
        <v>March</v>
      </c>
      <c r="C1239" s="1" t="s">
        <v>364</v>
      </c>
      <c r="D1239" s="1" t="s">
        <v>1284</v>
      </c>
      <c r="E1239" s="1" t="s">
        <v>805</v>
      </c>
      <c r="F1239" s="1" t="s">
        <v>910</v>
      </c>
      <c r="G1239" s="1" t="s">
        <v>926</v>
      </c>
      <c r="H1239" s="6">
        <v>45345</v>
      </c>
      <c r="I1239" s="7">
        <v>174848116</v>
      </c>
      <c r="J1239" s="7">
        <v>176435280</v>
      </c>
      <c r="K1239" s="7">
        <v>28643731</v>
      </c>
      <c r="L1239" s="7">
        <v>4943608</v>
      </c>
      <c r="M1239" s="7">
        <f>Table1[[#This Row],[Profit (EBIT)]] * (1 - 11%)</f>
        <v>4399811.12</v>
      </c>
      <c r="N1239" s="9">
        <f>Table1[[#This Row],[Net Sales Actual]]/Table1[[#This Row],[Net Sales Target]]*100%</f>
        <v>1.0090773869133369</v>
      </c>
      <c r="O1239" s="9" t="str">
        <f>IF(Table1[[#This Row],[% Achievement]]&gt;=100%, "Achieved",
 IF(Table1[[#This Row],[% Achievement]]&gt;=50%, "Almost Achieve",
 IF(Table1[[#This Row],[% Achievement]]&gt;=0, "Needs Improvement",
 "Bad")))</f>
        <v>Achieved</v>
      </c>
      <c r="P1239" s="7">
        <f>Table1[[#This Row],[Net Sales Actual]] - Table1[[#This Row],[Net Sales Target]]</f>
        <v>1587164</v>
      </c>
      <c r="Q1239" s="7" t="str">
        <f>IF(Table1[[#This Row],[Profit]] &gt; 0, "Profit", "Loss")</f>
        <v>Profit</v>
      </c>
      <c r="R1239" s="9">
        <f>Table1[[#This Row],[Salary Cost]]/Table1[[#This Row],[Net Sales Actual]]</f>
        <v>0.16234695804603252</v>
      </c>
      <c r="S1239" s="9" t="str">
        <f>IF(Table1[[#This Row],[Salary Ratio]] &lt; 0.15, "Efficient",
 IF(Table1[[#This Row],[Salary Ratio]] &lt;= 0.25, "Needs Attention",
 "Too High"))</f>
        <v>Needs Attention</v>
      </c>
      <c r="T1239" s="9">
        <f>Table1[[#This Row],[Profit (EBIT)]]/Table1[[#This Row],[Net Sales Actual]]</f>
        <v>2.8019384785174486E-2</v>
      </c>
      <c r="U1239" s="7" t="str">
        <f>IF(Table1[[#This Row],[Profit Ratio]] &gt; 0.15, "Healthy",
 IF(Table1[[#This Row],[Profit Ratio]] &gt;= 0.05, "Moderate",
 "Low"))</f>
        <v>Low</v>
      </c>
      <c r="V1239" s="7">
        <f ca="1">DATEDIF(Table1[[#This Row],[Store Open Date]], TODAY(), "d")</f>
        <v>587</v>
      </c>
      <c r="W1239" s="7">
        <f ca="1">INT(Table1[[#This Row],[Store Age (Days)]] / 30)</f>
        <v>19</v>
      </c>
      <c r="X1239" s="7" t="str">
        <f ca="1">IF(Table1[[#This Row],[Store Age (Months)]] &lt; 12, "&lt;12",
 IF(Table1[[#This Row],[Store Age (Months)]] &lt; 24, "12–24",
 "&gt;24"))</f>
        <v>12–24</v>
      </c>
    </row>
    <row r="1240" spans="1:24" x14ac:dyDescent="0.2">
      <c r="A1240" s="4">
        <v>3</v>
      </c>
      <c r="B1240" s="4" t="str">
        <f t="shared" si="19"/>
        <v>March</v>
      </c>
      <c r="C1240" s="1" t="s">
        <v>365</v>
      </c>
      <c r="D1240" s="1" t="s">
        <v>1285</v>
      </c>
      <c r="E1240" s="1" t="s">
        <v>806</v>
      </c>
      <c r="F1240" s="1" t="s">
        <v>910</v>
      </c>
      <c r="G1240" s="1" t="s">
        <v>926</v>
      </c>
      <c r="H1240" s="6">
        <v>45444</v>
      </c>
      <c r="I1240" s="7">
        <v>132979455</v>
      </c>
      <c r="J1240" s="7">
        <v>132096546</v>
      </c>
      <c r="K1240" s="7">
        <v>14951378</v>
      </c>
      <c r="L1240" s="7">
        <v>307017</v>
      </c>
      <c r="M1240" s="7">
        <f>Table1[[#This Row],[Profit (EBIT)]] * (1 - 11%)</f>
        <v>273245.13</v>
      </c>
      <c r="N1240" s="9">
        <f>Table1[[#This Row],[Net Sales Actual]]/Table1[[#This Row],[Net Sales Target]]*100%</f>
        <v>0.99336056084753843</v>
      </c>
      <c r="O1240" s="9" t="str">
        <f>IF(Table1[[#This Row],[% Achievement]]&gt;=100%, "Achieved",
 IF(Table1[[#This Row],[% Achievement]]&gt;=50%, "Almost Achieve",
 IF(Table1[[#This Row],[% Achievement]]&gt;=0, "Needs Improvement",
 "Bad")))</f>
        <v>Almost Achieve</v>
      </c>
      <c r="P1240" s="7">
        <f>Table1[[#This Row],[Net Sales Actual]] - Table1[[#This Row],[Net Sales Target]]</f>
        <v>-882909</v>
      </c>
      <c r="Q1240" s="7" t="str">
        <f>IF(Table1[[#This Row],[Profit]] &gt; 0, "Profit", "Loss")</f>
        <v>Profit</v>
      </c>
      <c r="R1240" s="9">
        <f>Table1[[#This Row],[Salary Cost]]/Table1[[#This Row],[Net Sales Actual]]</f>
        <v>0.11318523044501103</v>
      </c>
      <c r="S1240" s="9" t="str">
        <f>IF(Table1[[#This Row],[Salary Ratio]] &lt; 0.15, "Efficient",
 IF(Table1[[#This Row],[Salary Ratio]] &lt;= 0.25, "Needs Attention",
 "Too High"))</f>
        <v>Efficient</v>
      </c>
      <c r="T1240" s="9">
        <f>Table1[[#This Row],[Profit (EBIT)]]/Table1[[#This Row],[Net Sales Actual]]</f>
        <v>2.3241864325506283E-3</v>
      </c>
      <c r="U1240" s="7" t="str">
        <f>IF(Table1[[#This Row],[Profit Ratio]] &gt; 0.15, "Healthy",
 IF(Table1[[#This Row],[Profit Ratio]] &gt;= 0.05, "Moderate",
 "Low"))</f>
        <v>Low</v>
      </c>
      <c r="V1240" s="7">
        <f ca="1">DATEDIF(Table1[[#This Row],[Store Open Date]], TODAY(), "d")</f>
        <v>488</v>
      </c>
      <c r="W1240" s="7">
        <f ca="1">INT(Table1[[#This Row],[Store Age (Days)]] / 30)</f>
        <v>16</v>
      </c>
      <c r="X1240" s="7" t="str">
        <f ca="1">IF(Table1[[#This Row],[Store Age (Months)]] &lt; 12, "&lt;12",
 IF(Table1[[#This Row],[Store Age (Months)]] &lt; 24, "12–24",
 "&gt;24"))</f>
        <v>12–24</v>
      </c>
    </row>
    <row r="1241" spans="1:24" x14ac:dyDescent="0.2">
      <c r="A1241" s="4">
        <v>3</v>
      </c>
      <c r="B1241" s="4" t="str">
        <f t="shared" si="19"/>
        <v>March</v>
      </c>
      <c r="C1241" s="1" t="s">
        <v>366</v>
      </c>
      <c r="D1241" s="1" t="s">
        <v>1286</v>
      </c>
      <c r="E1241" s="1" t="s">
        <v>807</v>
      </c>
      <c r="F1241" s="1" t="s">
        <v>910</v>
      </c>
      <c r="G1241" s="1" t="s">
        <v>926</v>
      </c>
      <c r="H1241" s="6">
        <v>45370</v>
      </c>
      <c r="I1241" s="7">
        <v>106847654</v>
      </c>
      <c r="J1241" s="7">
        <v>74418003</v>
      </c>
      <c r="K1241" s="7">
        <v>8794989</v>
      </c>
      <c r="L1241" s="7">
        <v>6204115</v>
      </c>
      <c r="M1241" s="7">
        <f>Table1[[#This Row],[Profit (EBIT)]] * (1 - 11%)</f>
        <v>5521662.3499999996</v>
      </c>
      <c r="N1241" s="9">
        <f>Table1[[#This Row],[Net Sales Actual]]/Table1[[#This Row],[Net Sales Target]]*100%</f>
        <v>0.69648700943869113</v>
      </c>
      <c r="O1241" s="9" t="str">
        <f>IF(Table1[[#This Row],[% Achievement]]&gt;=100%, "Achieved",
 IF(Table1[[#This Row],[% Achievement]]&gt;=50%, "Almost Achieve",
 IF(Table1[[#This Row],[% Achievement]]&gt;=0, "Needs Improvement",
 "Bad")))</f>
        <v>Almost Achieve</v>
      </c>
      <c r="P1241" s="7">
        <f>Table1[[#This Row],[Net Sales Actual]] - Table1[[#This Row],[Net Sales Target]]</f>
        <v>-32429651</v>
      </c>
      <c r="Q1241" s="7" t="str">
        <f>IF(Table1[[#This Row],[Profit]] &gt; 0, "Profit", "Loss")</f>
        <v>Profit</v>
      </c>
      <c r="R1241" s="9">
        <f>Table1[[#This Row],[Salary Cost]]/Table1[[#This Row],[Net Sales Actual]]</f>
        <v>0.11818362016513666</v>
      </c>
      <c r="S1241" s="9" t="str">
        <f>IF(Table1[[#This Row],[Salary Ratio]] &lt; 0.15, "Efficient",
 IF(Table1[[#This Row],[Salary Ratio]] &lt;= 0.25, "Needs Attention",
 "Too High"))</f>
        <v>Efficient</v>
      </c>
      <c r="T1241" s="9">
        <f>Table1[[#This Row],[Profit (EBIT)]]/Table1[[#This Row],[Net Sales Actual]]</f>
        <v>8.3368469320521804E-2</v>
      </c>
      <c r="U1241" s="7" t="str">
        <f>IF(Table1[[#This Row],[Profit Ratio]] &gt; 0.15, "Healthy",
 IF(Table1[[#This Row],[Profit Ratio]] &gt;= 0.05, "Moderate",
 "Low"))</f>
        <v>Moderate</v>
      </c>
      <c r="V1241" s="7">
        <f ca="1">DATEDIF(Table1[[#This Row],[Store Open Date]], TODAY(), "d")</f>
        <v>562</v>
      </c>
      <c r="W1241" s="7">
        <f ca="1">INT(Table1[[#This Row],[Store Age (Days)]] / 30)</f>
        <v>18</v>
      </c>
      <c r="X1241" s="7" t="str">
        <f ca="1">IF(Table1[[#This Row],[Store Age (Months)]] &lt; 12, "&lt;12",
 IF(Table1[[#This Row],[Store Age (Months)]] &lt; 24, "12–24",
 "&gt;24"))</f>
        <v>12–24</v>
      </c>
    </row>
    <row r="1242" spans="1:24" x14ac:dyDescent="0.2">
      <c r="A1242" s="4">
        <v>3</v>
      </c>
      <c r="B1242" s="4" t="str">
        <f t="shared" si="19"/>
        <v>March</v>
      </c>
      <c r="C1242" s="1" t="s">
        <v>367</v>
      </c>
      <c r="D1242" s="1" t="s">
        <v>1287</v>
      </c>
      <c r="E1242" s="1" t="s">
        <v>808</v>
      </c>
      <c r="F1242" s="1" t="s">
        <v>910</v>
      </c>
      <c r="G1242" s="1" t="s">
        <v>926</v>
      </c>
      <c r="H1242" s="6">
        <v>45217</v>
      </c>
      <c r="I1242" s="7">
        <v>235191261</v>
      </c>
      <c r="J1242" s="7">
        <v>241321301</v>
      </c>
      <c r="K1242" s="7">
        <v>40601336</v>
      </c>
      <c r="L1242" s="7">
        <v>9220723</v>
      </c>
      <c r="M1242" s="7">
        <f>Table1[[#This Row],[Profit (EBIT)]] * (1 - 11%)</f>
        <v>8206443.4699999997</v>
      </c>
      <c r="N1242" s="9">
        <f>Table1[[#This Row],[Net Sales Actual]]/Table1[[#This Row],[Net Sales Target]]*100%</f>
        <v>1.0260640636643383</v>
      </c>
      <c r="O1242" s="9" t="str">
        <f>IF(Table1[[#This Row],[% Achievement]]&gt;=100%, "Achieved",
 IF(Table1[[#This Row],[% Achievement]]&gt;=50%, "Almost Achieve",
 IF(Table1[[#This Row],[% Achievement]]&gt;=0, "Needs Improvement",
 "Bad")))</f>
        <v>Achieved</v>
      </c>
      <c r="P1242" s="7">
        <f>Table1[[#This Row],[Net Sales Actual]] - Table1[[#This Row],[Net Sales Target]]</f>
        <v>6130040</v>
      </c>
      <c r="Q1242" s="7" t="str">
        <f>IF(Table1[[#This Row],[Profit]] &gt; 0, "Profit", "Loss")</f>
        <v>Profit</v>
      </c>
      <c r="R1242" s="9">
        <f>Table1[[#This Row],[Salary Cost]]/Table1[[#This Row],[Net Sales Actual]]</f>
        <v>0.16824596847337567</v>
      </c>
      <c r="S1242" s="9" t="str">
        <f>IF(Table1[[#This Row],[Salary Ratio]] &lt; 0.15, "Efficient",
 IF(Table1[[#This Row],[Salary Ratio]] &lt;= 0.25, "Needs Attention",
 "Too High"))</f>
        <v>Needs Attention</v>
      </c>
      <c r="T1242" s="9">
        <f>Table1[[#This Row],[Profit (EBIT)]]/Table1[[#This Row],[Net Sales Actual]]</f>
        <v>3.8209320776038745E-2</v>
      </c>
      <c r="U1242" s="7" t="str">
        <f>IF(Table1[[#This Row],[Profit Ratio]] &gt; 0.15, "Healthy",
 IF(Table1[[#This Row],[Profit Ratio]] &gt;= 0.05, "Moderate",
 "Low"))</f>
        <v>Low</v>
      </c>
      <c r="V1242" s="7">
        <f ca="1">DATEDIF(Table1[[#This Row],[Store Open Date]], TODAY(), "d")</f>
        <v>715</v>
      </c>
      <c r="W1242" s="7">
        <f ca="1">INT(Table1[[#This Row],[Store Age (Days)]] / 30)</f>
        <v>23</v>
      </c>
      <c r="X1242" s="7" t="str">
        <f ca="1">IF(Table1[[#This Row],[Store Age (Months)]] &lt; 12, "&lt;12",
 IF(Table1[[#This Row],[Store Age (Months)]] &lt; 24, "12–24",
 "&gt;24"))</f>
        <v>12–24</v>
      </c>
    </row>
    <row r="1243" spans="1:24" x14ac:dyDescent="0.2">
      <c r="A1243" s="4">
        <v>3</v>
      </c>
      <c r="B1243" s="4" t="str">
        <f t="shared" si="19"/>
        <v>March</v>
      </c>
      <c r="C1243" s="1" t="s">
        <v>368</v>
      </c>
      <c r="D1243" s="1" t="s">
        <v>1288</v>
      </c>
      <c r="E1243" s="1" t="s">
        <v>809</v>
      </c>
      <c r="F1243" s="1" t="s">
        <v>910</v>
      </c>
      <c r="G1243" s="1" t="s">
        <v>926</v>
      </c>
      <c r="H1243" s="6">
        <v>45259</v>
      </c>
      <c r="I1243" s="7">
        <v>127879687</v>
      </c>
      <c r="J1243" s="7">
        <v>88836706</v>
      </c>
      <c r="K1243" s="7">
        <v>14890913</v>
      </c>
      <c r="L1243" s="7">
        <v>3205546</v>
      </c>
      <c r="M1243" s="7">
        <f>Table1[[#This Row],[Profit (EBIT)]] * (1 - 11%)</f>
        <v>2852935.94</v>
      </c>
      <c r="N1243" s="9">
        <f>Table1[[#This Row],[Net Sales Actual]]/Table1[[#This Row],[Net Sales Target]]*100%</f>
        <v>0.69468973598598194</v>
      </c>
      <c r="O1243" s="9" t="str">
        <f>IF(Table1[[#This Row],[% Achievement]]&gt;=100%, "Achieved",
 IF(Table1[[#This Row],[% Achievement]]&gt;=50%, "Almost Achieve",
 IF(Table1[[#This Row],[% Achievement]]&gt;=0, "Needs Improvement",
 "Bad")))</f>
        <v>Almost Achieve</v>
      </c>
      <c r="P1243" s="7">
        <f>Table1[[#This Row],[Net Sales Actual]] - Table1[[#This Row],[Net Sales Target]]</f>
        <v>-39042981</v>
      </c>
      <c r="Q1243" s="7" t="str">
        <f>IF(Table1[[#This Row],[Profit]] &gt; 0, "Profit", "Loss")</f>
        <v>Profit</v>
      </c>
      <c r="R1243" s="9">
        <f>Table1[[#This Row],[Salary Cost]]/Table1[[#This Row],[Net Sales Actual]]</f>
        <v>0.1676211745176594</v>
      </c>
      <c r="S1243" s="9" t="str">
        <f>IF(Table1[[#This Row],[Salary Ratio]] &lt; 0.15, "Efficient",
 IF(Table1[[#This Row],[Salary Ratio]] &lt;= 0.25, "Needs Attention",
 "Too High"))</f>
        <v>Needs Attention</v>
      </c>
      <c r="T1243" s="9">
        <f>Table1[[#This Row],[Profit (EBIT)]]/Table1[[#This Row],[Net Sales Actual]]</f>
        <v>3.6083575633702583E-2</v>
      </c>
      <c r="U1243" s="7" t="str">
        <f>IF(Table1[[#This Row],[Profit Ratio]] &gt; 0.15, "Healthy",
 IF(Table1[[#This Row],[Profit Ratio]] &gt;= 0.05, "Moderate",
 "Low"))</f>
        <v>Low</v>
      </c>
      <c r="V1243" s="7">
        <f ca="1">DATEDIF(Table1[[#This Row],[Store Open Date]], TODAY(), "d")</f>
        <v>673</v>
      </c>
      <c r="W1243" s="7">
        <f ca="1">INT(Table1[[#This Row],[Store Age (Days)]] / 30)</f>
        <v>22</v>
      </c>
      <c r="X1243" s="7" t="str">
        <f ca="1">IF(Table1[[#This Row],[Store Age (Months)]] &lt; 12, "&lt;12",
 IF(Table1[[#This Row],[Store Age (Months)]] &lt; 24, "12–24",
 "&gt;24"))</f>
        <v>12–24</v>
      </c>
    </row>
    <row r="1244" spans="1:24" x14ac:dyDescent="0.2">
      <c r="A1244" s="4">
        <v>3</v>
      </c>
      <c r="B1244" s="4" t="str">
        <f t="shared" si="19"/>
        <v>March</v>
      </c>
      <c r="C1244" s="1" t="s">
        <v>369</v>
      </c>
      <c r="D1244" s="1" t="s">
        <v>1289</v>
      </c>
      <c r="E1244" s="1" t="s">
        <v>810</v>
      </c>
      <c r="F1244" s="1" t="s">
        <v>910</v>
      </c>
      <c r="G1244" s="1" t="s">
        <v>926</v>
      </c>
      <c r="H1244" s="6">
        <v>45189</v>
      </c>
      <c r="I1244" s="7">
        <v>152786347</v>
      </c>
      <c r="J1244" s="7">
        <v>159273433</v>
      </c>
      <c r="K1244" s="7">
        <v>20406365</v>
      </c>
      <c r="L1244" s="7">
        <v>9675530</v>
      </c>
      <c r="M1244" s="7">
        <f>Table1[[#This Row],[Profit (EBIT)]] * (1 - 11%)</f>
        <v>8611221.6999999993</v>
      </c>
      <c r="N1244" s="9">
        <f>Table1[[#This Row],[Net Sales Actual]]/Table1[[#This Row],[Net Sales Target]]*100%</f>
        <v>1.0424585450688209</v>
      </c>
      <c r="O1244" s="9" t="str">
        <f>IF(Table1[[#This Row],[% Achievement]]&gt;=100%, "Achieved",
 IF(Table1[[#This Row],[% Achievement]]&gt;=50%, "Almost Achieve",
 IF(Table1[[#This Row],[% Achievement]]&gt;=0, "Needs Improvement",
 "Bad")))</f>
        <v>Achieved</v>
      </c>
      <c r="P1244" s="7">
        <f>Table1[[#This Row],[Net Sales Actual]] - Table1[[#This Row],[Net Sales Target]]</f>
        <v>6487086</v>
      </c>
      <c r="Q1244" s="7" t="str">
        <f>IF(Table1[[#This Row],[Profit]] &gt; 0, "Profit", "Loss")</f>
        <v>Profit</v>
      </c>
      <c r="R1244" s="9">
        <f>Table1[[#This Row],[Salary Cost]]/Table1[[#This Row],[Net Sales Actual]]</f>
        <v>0.12812158698180381</v>
      </c>
      <c r="S1244" s="9" t="str">
        <f>IF(Table1[[#This Row],[Salary Ratio]] &lt; 0.15, "Efficient",
 IF(Table1[[#This Row],[Salary Ratio]] &lt;= 0.25, "Needs Attention",
 "Too High"))</f>
        <v>Efficient</v>
      </c>
      <c r="T1244" s="9">
        <f>Table1[[#This Row],[Profit (EBIT)]]/Table1[[#This Row],[Net Sales Actual]]</f>
        <v>6.0747921469112807E-2</v>
      </c>
      <c r="U1244" s="7" t="str">
        <f>IF(Table1[[#This Row],[Profit Ratio]] &gt; 0.15, "Healthy",
 IF(Table1[[#This Row],[Profit Ratio]] &gt;= 0.05, "Moderate",
 "Low"))</f>
        <v>Moderate</v>
      </c>
      <c r="V1244" s="7">
        <f ca="1">DATEDIF(Table1[[#This Row],[Store Open Date]], TODAY(), "d")</f>
        <v>743</v>
      </c>
      <c r="W1244" s="7">
        <f ca="1">INT(Table1[[#This Row],[Store Age (Days)]] / 30)</f>
        <v>24</v>
      </c>
      <c r="X1244" s="7" t="str">
        <f ca="1">IF(Table1[[#This Row],[Store Age (Months)]] &lt; 12, "&lt;12",
 IF(Table1[[#This Row],[Store Age (Months)]] &lt; 24, "12–24",
 "&gt;24"))</f>
        <v>&gt;24</v>
      </c>
    </row>
    <row r="1245" spans="1:24" x14ac:dyDescent="0.2">
      <c r="A1245" s="4">
        <v>3</v>
      </c>
      <c r="B1245" s="4" t="str">
        <f t="shared" si="19"/>
        <v>March</v>
      </c>
      <c r="C1245" s="1" t="s">
        <v>370</v>
      </c>
      <c r="D1245" s="1" t="s">
        <v>1290</v>
      </c>
      <c r="E1245" s="1" t="s">
        <v>811</v>
      </c>
      <c r="F1245" s="1" t="s">
        <v>910</v>
      </c>
      <c r="G1245" s="1" t="s">
        <v>926</v>
      </c>
      <c r="H1245" s="6">
        <v>45456</v>
      </c>
      <c r="I1245" s="7">
        <v>293646784</v>
      </c>
      <c r="J1245" s="7">
        <v>342843247</v>
      </c>
      <c r="K1245" s="7">
        <v>60849438</v>
      </c>
      <c r="L1245" s="7">
        <v>31385319</v>
      </c>
      <c r="M1245" s="7">
        <f>Table1[[#This Row],[Profit (EBIT)]] * (1 - 11%)</f>
        <v>27932933.91</v>
      </c>
      <c r="N1245" s="9">
        <f>Table1[[#This Row],[Net Sales Actual]]/Table1[[#This Row],[Net Sales Target]]*100%</f>
        <v>1.167536188647651</v>
      </c>
      <c r="O1245" s="9" t="str">
        <f>IF(Table1[[#This Row],[% Achievement]]&gt;=100%, "Achieved",
 IF(Table1[[#This Row],[% Achievement]]&gt;=50%, "Almost Achieve",
 IF(Table1[[#This Row],[% Achievement]]&gt;=0, "Needs Improvement",
 "Bad")))</f>
        <v>Achieved</v>
      </c>
      <c r="P1245" s="7">
        <f>Table1[[#This Row],[Net Sales Actual]] - Table1[[#This Row],[Net Sales Target]]</f>
        <v>49196463</v>
      </c>
      <c r="Q1245" s="7" t="str">
        <f>IF(Table1[[#This Row],[Profit]] &gt; 0, "Profit", "Loss")</f>
        <v>Profit</v>
      </c>
      <c r="R1245" s="9">
        <f>Table1[[#This Row],[Salary Cost]]/Table1[[#This Row],[Net Sales Actual]]</f>
        <v>0.17748472088178538</v>
      </c>
      <c r="S1245" s="9" t="str">
        <f>IF(Table1[[#This Row],[Salary Ratio]] &lt; 0.15, "Efficient",
 IF(Table1[[#This Row],[Salary Ratio]] &lt;= 0.25, "Needs Attention",
 "Too High"))</f>
        <v>Needs Attention</v>
      </c>
      <c r="T1245" s="9">
        <f>Table1[[#This Row],[Profit (EBIT)]]/Table1[[#This Row],[Net Sales Actual]]</f>
        <v>9.154422399925527E-2</v>
      </c>
      <c r="U1245" s="7" t="str">
        <f>IF(Table1[[#This Row],[Profit Ratio]] &gt; 0.15, "Healthy",
 IF(Table1[[#This Row],[Profit Ratio]] &gt;= 0.05, "Moderate",
 "Low"))</f>
        <v>Moderate</v>
      </c>
      <c r="V1245" s="7">
        <f ca="1">DATEDIF(Table1[[#This Row],[Store Open Date]], TODAY(), "d")</f>
        <v>476</v>
      </c>
      <c r="W1245" s="7">
        <f ca="1">INT(Table1[[#This Row],[Store Age (Days)]] / 30)</f>
        <v>15</v>
      </c>
      <c r="X1245" s="7" t="str">
        <f ca="1">IF(Table1[[#This Row],[Store Age (Months)]] &lt; 12, "&lt;12",
 IF(Table1[[#This Row],[Store Age (Months)]] &lt; 24, "12–24",
 "&gt;24"))</f>
        <v>12–24</v>
      </c>
    </row>
    <row r="1246" spans="1:24" x14ac:dyDescent="0.2">
      <c r="A1246" s="4">
        <v>3</v>
      </c>
      <c r="B1246" s="4" t="str">
        <f t="shared" si="19"/>
        <v>March</v>
      </c>
      <c r="C1246" s="1" t="s">
        <v>371</v>
      </c>
      <c r="D1246" s="1" t="s">
        <v>1291</v>
      </c>
      <c r="E1246" s="1" t="s">
        <v>812</v>
      </c>
      <c r="F1246" s="1" t="s">
        <v>910</v>
      </c>
      <c r="G1246" s="1" t="s">
        <v>926</v>
      </c>
      <c r="H1246" s="6">
        <v>45286</v>
      </c>
      <c r="I1246" s="7">
        <v>116944783</v>
      </c>
      <c r="J1246" s="7">
        <v>126923903</v>
      </c>
      <c r="K1246" s="7">
        <v>19505959</v>
      </c>
      <c r="L1246" s="7">
        <v>8551564</v>
      </c>
      <c r="M1246" s="7">
        <f>Table1[[#This Row],[Profit (EBIT)]] * (1 - 11%)</f>
        <v>7610891.96</v>
      </c>
      <c r="N1246" s="9">
        <f>Table1[[#This Row],[Net Sales Actual]]/Table1[[#This Row],[Net Sales Target]]*100%</f>
        <v>1.0853318954809639</v>
      </c>
      <c r="O1246" s="9" t="str">
        <f>IF(Table1[[#This Row],[% Achievement]]&gt;=100%, "Achieved",
 IF(Table1[[#This Row],[% Achievement]]&gt;=50%, "Almost Achieve",
 IF(Table1[[#This Row],[% Achievement]]&gt;=0, "Needs Improvement",
 "Bad")))</f>
        <v>Achieved</v>
      </c>
      <c r="P1246" s="7">
        <f>Table1[[#This Row],[Net Sales Actual]] - Table1[[#This Row],[Net Sales Target]]</f>
        <v>9979120</v>
      </c>
      <c r="Q1246" s="7" t="str">
        <f>IF(Table1[[#This Row],[Profit]] &gt; 0, "Profit", "Loss")</f>
        <v>Profit</v>
      </c>
      <c r="R1246" s="9">
        <f>Table1[[#This Row],[Salary Cost]]/Table1[[#This Row],[Net Sales Actual]]</f>
        <v>0.15368231309432709</v>
      </c>
      <c r="S1246" s="9" t="str">
        <f>IF(Table1[[#This Row],[Salary Ratio]] &lt; 0.15, "Efficient",
 IF(Table1[[#This Row],[Salary Ratio]] &lt;= 0.25, "Needs Attention",
 "Too High"))</f>
        <v>Needs Attention</v>
      </c>
      <c r="T1246" s="9">
        <f>Table1[[#This Row],[Profit (EBIT)]]/Table1[[#This Row],[Net Sales Actual]]</f>
        <v>6.7375520275325923E-2</v>
      </c>
      <c r="U1246" s="7" t="str">
        <f>IF(Table1[[#This Row],[Profit Ratio]] &gt; 0.15, "Healthy",
 IF(Table1[[#This Row],[Profit Ratio]] &gt;= 0.05, "Moderate",
 "Low"))</f>
        <v>Moderate</v>
      </c>
      <c r="V1246" s="7">
        <f ca="1">DATEDIF(Table1[[#This Row],[Store Open Date]], TODAY(), "d")</f>
        <v>646</v>
      </c>
      <c r="W1246" s="7">
        <f ca="1">INT(Table1[[#This Row],[Store Age (Days)]] / 30)</f>
        <v>21</v>
      </c>
      <c r="X1246" s="7" t="str">
        <f ca="1">IF(Table1[[#This Row],[Store Age (Months)]] &lt; 12, "&lt;12",
 IF(Table1[[#This Row],[Store Age (Months)]] &lt; 24, "12–24",
 "&gt;24"))</f>
        <v>12–24</v>
      </c>
    </row>
    <row r="1247" spans="1:24" x14ac:dyDescent="0.2">
      <c r="A1247" s="4">
        <v>3</v>
      </c>
      <c r="B1247" s="4" t="str">
        <f t="shared" si="19"/>
        <v>March</v>
      </c>
      <c r="C1247" s="1" t="s">
        <v>372</v>
      </c>
      <c r="D1247" s="1" t="s">
        <v>1292</v>
      </c>
      <c r="E1247" s="1" t="s">
        <v>813</v>
      </c>
      <c r="F1247" s="1" t="s">
        <v>910</v>
      </c>
      <c r="G1247" s="1" t="s">
        <v>926</v>
      </c>
      <c r="H1247" s="6">
        <v>45266</v>
      </c>
      <c r="I1247" s="7">
        <v>115695168</v>
      </c>
      <c r="J1247" s="7">
        <v>105367696</v>
      </c>
      <c r="K1247" s="7">
        <v>12713754</v>
      </c>
      <c r="L1247" s="7">
        <v>-5213465</v>
      </c>
      <c r="M1247" s="7">
        <f>Table1[[#This Row],[Profit (EBIT)]] * (1 - 11%)</f>
        <v>-4639983.8499999996</v>
      </c>
      <c r="N1247" s="9">
        <f>Table1[[#This Row],[Net Sales Actual]]/Table1[[#This Row],[Net Sales Target]]*100%</f>
        <v>0.91073549415650612</v>
      </c>
      <c r="O1247" s="9" t="str">
        <f>IF(Table1[[#This Row],[% Achievement]]&gt;=100%, "Achieved",
 IF(Table1[[#This Row],[% Achievement]]&gt;=50%, "Almost Achieve",
 IF(Table1[[#This Row],[% Achievement]]&gt;=0, "Needs Improvement",
 "Bad")))</f>
        <v>Almost Achieve</v>
      </c>
      <c r="P1247" s="7">
        <f>Table1[[#This Row],[Net Sales Actual]] - Table1[[#This Row],[Net Sales Target]]</f>
        <v>-10327472</v>
      </c>
      <c r="Q1247" s="7" t="str">
        <f>IF(Table1[[#This Row],[Profit]] &gt; 0, "Profit", "Loss")</f>
        <v>Loss</v>
      </c>
      <c r="R1247" s="9">
        <f>Table1[[#This Row],[Salary Cost]]/Table1[[#This Row],[Net Sales Actual]]</f>
        <v>0.12066083327854109</v>
      </c>
      <c r="S1247" s="9" t="str">
        <f>IF(Table1[[#This Row],[Salary Ratio]] &lt; 0.15, "Efficient",
 IF(Table1[[#This Row],[Salary Ratio]] &lt;= 0.25, "Needs Attention",
 "Too High"))</f>
        <v>Efficient</v>
      </c>
      <c r="T1247" s="9">
        <f>Table1[[#This Row],[Profit (EBIT)]]/Table1[[#This Row],[Net Sales Actual]]</f>
        <v>-4.9478779530303101E-2</v>
      </c>
      <c r="U1247" s="7" t="str">
        <f>IF(Table1[[#This Row],[Profit Ratio]] &gt; 0.15, "Healthy",
 IF(Table1[[#This Row],[Profit Ratio]] &gt;= 0.05, "Moderate",
 "Low"))</f>
        <v>Low</v>
      </c>
      <c r="V1247" s="7">
        <f ca="1">DATEDIF(Table1[[#This Row],[Store Open Date]], TODAY(), "d")</f>
        <v>666</v>
      </c>
      <c r="W1247" s="7">
        <f ca="1">INT(Table1[[#This Row],[Store Age (Days)]] / 30)</f>
        <v>22</v>
      </c>
      <c r="X1247" s="7" t="str">
        <f ca="1">IF(Table1[[#This Row],[Store Age (Months)]] &lt; 12, "&lt;12",
 IF(Table1[[#This Row],[Store Age (Months)]] &lt; 24, "12–24",
 "&gt;24"))</f>
        <v>12–24</v>
      </c>
    </row>
    <row r="1248" spans="1:24" x14ac:dyDescent="0.2">
      <c r="A1248" s="4">
        <v>3</v>
      </c>
      <c r="B1248" s="4" t="str">
        <f t="shared" si="19"/>
        <v>March</v>
      </c>
      <c r="C1248" s="1" t="s">
        <v>373</v>
      </c>
      <c r="D1248" s="1" t="s">
        <v>1293</v>
      </c>
      <c r="E1248" s="1" t="s">
        <v>814</v>
      </c>
      <c r="F1248" s="1" t="s">
        <v>911</v>
      </c>
      <c r="G1248" s="1" t="s">
        <v>926</v>
      </c>
      <c r="H1248" s="6">
        <v>45235</v>
      </c>
      <c r="I1248" s="7">
        <v>240001410</v>
      </c>
      <c r="J1248" s="7">
        <v>292755153</v>
      </c>
      <c r="K1248" s="7">
        <v>42584436</v>
      </c>
      <c r="L1248" s="7">
        <v>37825142</v>
      </c>
      <c r="M1248" s="7">
        <f>Table1[[#This Row],[Profit (EBIT)]] * (1 - 11%)</f>
        <v>33664376.380000003</v>
      </c>
      <c r="N1248" s="9">
        <f>Table1[[#This Row],[Net Sales Actual]]/Table1[[#This Row],[Net Sales Target]]*100%</f>
        <v>1.2198059711399196</v>
      </c>
      <c r="O1248" s="9" t="str">
        <f>IF(Table1[[#This Row],[% Achievement]]&gt;=100%, "Achieved",
 IF(Table1[[#This Row],[% Achievement]]&gt;=50%, "Almost Achieve",
 IF(Table1[[#This Row],[% Achievement]]&gt;=0, "Needs Improvement",
 "Bad")))</f>
        <v>Achieved</v>
      </c>
      <c r="P1248" s="7">
        <f>Table1[[#This Row],[Net Sales Actual]] - Table1[[#This Row],[Net Sales Target]]</f>
        <v>52753743</v>
      </c>
      <c r="Q1248" s="7" t="str">
        <f>IF(Table1[[#This Row],[Profit]] &gt; 0, "Profit", "Loss")</f>
        <v>Profit</v>
      </c>
      <c r="R1248" s="9">
        <f>Table1[[#This Row],[Salary Cost]]/Table1[[#This Row],[Net Sales Actual]]</f>
        <v>0.14546092720697559</v>
      </c>
      <c r="S1248" s="9" t="str">
        <f>IF(Table1[[#This Row],[Salary Ratio]] &lt; 0.15, "Efficient",
 IF(Table1[[#This Row],[Salary Ratio]] &lt;= 0.25, "Needs Attention",
 "Too High"))</f>
        <v>Efficient</v>
      </c>
      <c r="T1248" s="9">
        <f>Table1[[#This Row],[Profit (EBIT)]]/Table1[[#This Row],[Net Sales Actual]]</f>
        <v>0.12920401780254914</v>
      </c>
      <c r="U1248" s="7" t="str">
        <f>IF(Table1[[#This Row],[Profit Ratio]] &gt; 0.15, "Healthy",
 IF(Table1[[#This Row],[Profit Ratio]] &gt;= 0.05, "Moderate",
 "Low"))</f>
        <v>Moderate</v>
      </c>
      <c r="V1248" s="7">
        <f ca="1">DATEDIF(Table1[[#This Row],[Store Open Date]], TODAY(), "d")</f>
        <v>697</v>
      </c>
      <c r="W1248" s="7">
        <f ca="1">INT(Table1[[#This Row],[Store Age (Days)]] / 30)</f>
        <v>23</v>
      </c>
      <c r="X1248" s="7" t="str">
        <f ca="1">IF(Table1[[#This Row],[Store Age (Months)]] &lt; 12, "&lt;12",
 IF(Table1[[#This Row],[Store Age (Months)]] &lt; 24, "12–24",
 "&gt;24"))</f>
        <v>12–24</v>
      </c>
    </row>
    <row r="1249" spans="1:24" x14ac:dyDescent="0.2">
      <c r="A1249" s="4">
        <v>3</v>
      </c>
      <c r="B1249" s="4" t="str">
        <f t="shared" si="19"/>
        <v>March</v>
      </c>
      <c r="C1249" s="1" t="s">
        <v>374</v>
      </c>
      <c r="D1249" s="1" t="s">
        <v>1294</v>
      </c>
      <c r="E1249" s="1" t="s">
        <v>815</v>
      </c>
      <c r="F1249" s="1" t="s">
        <v>911</v>
      </c>
      <c r="G1249" s="1" t="s">
        <v>926</v>
      </c>
      <c r="H1249" s="6">
        <v>45170</v>
      </c>
      <c r="I1249" s="7">
        <v>143772133</v>
      </c>
      <c r="J1249" s="7">
        <v>173779062</v>
      </c>
      <c r="K1249" s="7">
        <v>30766870</v>
      </c>
      <c r="L1249" s="7">
        <v>8443115</v>
      </c>
      <c r="M1249" s="7">
        <f>Table1[[#This Row],[Profit (EBIT)]] * (1 - 11%)</f>
        <v>7514372.3500000006</v>
      </c>
      <c r="N1249" s="9">
        <f>Table1[[#This Row],[Net Sales Actual]]/Table1[[#This Row],[Net Sales Target]]*100%</f>
        <v>1.2087117188419261</v>
      </c>
      <c r="O1249" s="9" t="str">
        <f>IF(Table1[[#This Row],[% Achievement]]&gt;=100%, "Achieved",
 IF(Table1[[#This Row],[% Achievement]]&gt;=50%, "Almost Achieve",
 IF(Table1[[#This Row],[% Achievement]]&gt;=0, "Needs Improvement",
 "Bad")))</f>
        <v>Achieved</v>
      </c>
      <c r="P1249" s="7">
        <f>Table1[[#This Row],[Net Sales Actual]] - Table1[[#This Row],[Net Sales Target]]</f>
        <v>30006929</v>
      </c>
      <c r="Q1249" s="7" t="str">
        <f>IF(Table1[[#This Row],[Profit]] &gt; 0, "Profit", "Loss")</f>
        <v>Profit</v>
      </c>
      <c r="R1249" s="9">
        <f>Table1[[#This Row],[Salary Cost]]/Table1[[#This Row],[Net Sales Actual]]</f>
        <v>0.17704589750864233</v>
      </c>
      <c r="S1249" s="9" t="str">
        <f>IF(Table1[[#This Row],[Salary Ratio]] &lt; 0.15, "Efficient",
 IF(Table1[[#This Row],[Salary Ratio]] &lt;= 0.25, "Needs Attention",
 "Too High"))</f>
        <v>Needs Attention</v>
      </c>
      <c r="T1249" s="9">
        <f>Table1[[#This Row],[Profit (EBIT)]]/Table1[[#This Row],[Net Sales Actual]]</f>
        <v>4.8585341080964059E-2</v>
      </c>
      <c r="U1249" s="7" t="str">
        <f>IF(Table1[[#This Row],[Profit Ratio]] &gt; 0.15, "Healthy",
 IF(Table1[[#This Row],[Profit Ratio]] &gt;= 0.05, "Moderate",
 "Low"))</f>
        <v>Low</v>
      </c>
      <c r="V1249" s="7">
        <f ca="1">DATEDIF(Table1[[#This Row],[Store Open Date]], TODAY(), "d")</f>
        <v>762</v>
      </c>
      <c r="W1249" s="7">
        <f ca="1">INT(Table1[[#This Row],[Store Age (Days)]] / 30)</f>
        <v>25</v>
      </c>
      <c r="X1249" s="7" t="str">
        <f ca="1">IF(Table1[[#This Row],[Store Age (Months)]] &lt; 12, "&lt;12",
 IF(Table1[[#This Row],[Store Age (Months)]] &lt; 24, "12–24",
 "&gt;24"))</f>
        <v>&gt;24</v>
      </c>
    </row>
    <row r="1250" spans="1:24" x14ac:dyDescent="0.2">
      <c r="A1250" s="4">
        <v>3</v>
      </c>
      <c r="B1250" s="4" t="str">
        <f t="shared" si="19"/>
        <v>March</v>
      </c>
      <c r="C1250" s="1" t="s">
        <v>375</v>
      </c>
      <c r="D1250" s="1" t="s">
        <v>1295</v>
      </c>
      <c r="E1250" s="1" t="s">
        <v>816</v>
      </c>
      <c r="F1250" s="1" t="s">
        <v>910</v>
      </c>
      <c r="G1250" s="1" t="s">
        <v>926</v>
      </c>
      <c r="H1250" s="6">
        <v>45319</v>
      </c>
      <c r="I1250" s="7">
        <v>146276897</v>
      </c>
      <c r="J1250" s="7">
        <v>152874270</v>
      </c>
      <c r="K1250" s="7">
        <v>16462566</v>
      </c>
      <c r="L1250" s="7">
        <v>11747360</v>
      </c>
      <c r="M1250" s="7">
        <f>Table1[[#This Row],[Profit (EBIT)]] * (1 - 11%)</f>
        <v>10455150.4</v>
      </c>
      <c r="N1250" s="9">
        <f>Table1[[#This Row],[Net Sales Actual]]/Table1[[#This Row],[Net Sales Target]]*100%</f>
        <v>1.0451019479856754</v>
      </c>
      <c r="O1250" s="9" t="str">
        <f>IF(Table1[[#This Row],[% Achievement]]&gt;=100%, "Achieved",
 IF(Table1[[#This Row],[% Achievement]]&gt;=50%, "Almost Achieve",
 IF(Table1[[#This Row],[% Achievement]]&gt;=0, "Needs Improvement",
 "Bad")))</f>
        <v>Achieved</v>
      </c>
      <c r="P1250" s="7">
        <f>Table1[[#This Row],[Net Sales Actual]] - Table1[[#This Row],[Net Sales Target]]</f>
        <v>6597373</v>
      </c>
      <c r="Q1250" s="7" t="str">
        <f>IF(Table1[[#This Row],[Profit]] &gt; 0, "Profit", "Loss")</f>
        <v>Profit</v>
      </c>
      <c r="R1250" s="9">
        <f>Table1[[#This Row],[Salary Cost]]/Table1[[#This Row],[Net Sales Actual]]</f>
        <v>0.10768696393448028</v>
      </c>
      <c r="S1250" s="9" t="str">
        <f>IF(Table1[[#This Row],[Salary Ratio]] &lt; 0.15, "Efficient",
 IF(Table1[[#This Row],[Salary Ratio]] &lt;= 0.25, "Needs Attention",
 "Too High"))</f>
        <v>Efficient</v>
      </c>
      <c r="T1250" s="9">
        <f>Table1[[#This Row],[Profit (EBIT)]]/Table1[[#This Row],[Net Sales Actual]]</f>
        <v>7.6843277812544908E-2</v>
      </c>
      <c r="U1250" s="7" t="str">
        <f>IF(Table1[[#This Row],[Profit Ratio]] &gt; 0.15, "Healthy",
 IF(Table1[[#This Row],[Profit Ratio]] &gt;= 0.05, "Moderate",
 "Low"))</f>
        <v>Moderate</v>
      </c>
      <c r="V1250" s="7">
        <f ca="1">DATEDIF(Table1[[#This Row],[Store Open Date]], TODAY(), "d")</f>
        <v>613</v>
      </c>
      <c r="W1250" s="7">
        <f ca="1">INT(Table1[[#This Row],[Store Age (Days)]] / 30)</f>
        <v>20</v>
      </c>
      <c r="X1250" s="7" t="str">
        <f ca="1">IF(Table1[[#This Row],[Store Age (Months)]] &lt; 12, "&lt;12",
 IF(Table1[[#This Row],[Store Age (Months)]] &lt; 24, "12–24",
 "&gt;24"))</f>
        <v>12–24</v>
      </c>
    </row>
    <row r="1251" spans="1:24" x14ac:dyDescent="0.2">
      <c r="A1251" s="4">
        <v>3</v>
      </c>
      <c r="B1251" s="4" t="str">
        <f t="shared" si="19"/>
        <v>March</v>
      </c>
      <c r="C1251" s="1" t="s">
        <v>376</v>
      </c>
      <c r="D1251" s="1" t="s">
        <v>1296</v>
      </c>
      <c r="E1251" s="1" t="s">
        <v>817</v>
      </c>
      <c r="F1251" s="1" t="s">
        <v>910</v>
      </c>
      <c r="G1251" s="1" t="s">
        <v>926</v>
      </c>
      <c r="H1251" s="6">
        <v>45430</v>
      </c>
      <c r="I1251" s="7">
        <v>143449944</v>
      </c>
      <c r="J1251" s="7">
        <v>140425298</v>
      </c>
      <c r="K1251" s="7">
        <v>14683275</v>
      </c>
      <c r="L1251" s="7">
        <v>10481766</v>
      </c>
      <c r="M1251" s="7">
        <f>Table1[[#This Row],[Profit (EBIT)]] * (1 - 11%)</f>
        <v>9328771.7400000002</v>
      </c>
      <c r="N1251" s="9">
        <f>Table1[[#This Row],[Net Sales Actual]]/Table1[[#This Row],[Net Sales Target]]*100%</f>
        <v>0.978914972598386</v>
      </c>
      <c r="O1251" s="9" t="str">
        <f>IF(Table1[[#This Row],[% Achievement]]&gt;=100%, "Achieved",
 IF(Table1[[#This Row],[% Achievement]]&gt;=50%, "Almost Achieve",
 IF(Table1[[#This Row],[% Achievement]]&gt;=0, "Needs Improvement",
 "Bad")))</f>
        <v>Almost Achieve</v>
      </c>
      <c r="P1251" s="7">
        <f>Table1[[#This Row],[Net Sales Actual]] - Table1[[#This Row],[Net Sales Target]]</f>
        <v>-3024646</v>
      </c>
      <c r="Q1251" s="7" t="str">
        <f>IF(Table1[[#This Row],[Profit]] &gt; 0, "Profit", "Loss")</f>
        <v>Profit</v>
      </c>
      <c r="R1251" s="9">
        <f>Table1[[#This Row],[Salary Cost]]/Table1[[#This Row],[Net Sales Actual]]</f>
        <v>0.10456289008551721</v>
      </c>
      <c r="S1251" s="9" t="str">
        <f>IF(Table1[[#This Row],[Salary Ratio]] &lt; 0.15, "Efficient",
 IF(Table1[[#This Row],[Salary Ratio]] &lt;= 0.25, "Needs Attention",
 "Too High"))</f>
        <v>Efficient</v>
      </c>
      <c r="T1251" s="9">
        <f>Table1[[#This Row],[Profit (EBIT)]]/Table1[[#This Row],[Net Sales Actual]]</f>
        <v>7.4643003428057533E-2</v>
      </c>
      <c r="U1251" s="7" t="str">
        <f>IF(Table1[[#This Row],[Profit Ratio]] &gt; 0.15, "Healthy",
 IF(Table1[[#This Row],[Profit Ratio]] &gt;= 0.05, "Moderate",
 "Low"))</f>
        <v>Moderate</v>
      </c>
      <c r="V1251" s="7">
        <f ca="1">DATEDIF(Table1[[#This Row],[Store Open Date]], TODAY(), "d")</f>
        <v>502</v>
      </c>
      <c r="W1251" s="7">
        <f ca="1">INT(Table1[[#This Row],[Store Age (Days)]] / 30)</f>
        <v>16</v>
      </c>
      <c r="X1251" s="7" t="str">
        <f ca="1">IF(Table1[[#This Row],[Store Age (Months)]] &lt; 12, "&lt;12",
 IF(Table1[[#This Row],[Store Age (Months)]] &lt; 24, "12–24",
 "&gt;24"))</f>
        <v>12–24</v>
      </c>
    </row>
    <row r="1252" spans="1:24" x14ac:dyDescent="0.2">
      <c r="A1252" s="4">
        <v>3</v>
      </c>
      <c r="B1252" s="4" t="str">
        <f t="shared" si="19"/>
        <v>March</v>
      </c>
      <c r="C1252" s="1" t="s">
        <v>377</v>
      </c>
      <c r="D1252" s="1" t="s">
        <v>1297</v>
      </c>
      <c r="E1252" s="1" t="s">
        <v>818</v>
      </c>
      <c r="F1252" s="1" t="s">
        <v>911</v>
      </c>
      <c r="G1252" s="1" t="s">
        <v>926</v>
      </c>
      <c r="H1252" s="6">
        <v>45296</v>
      </c>
      <c r="I1252" s="7">
        <v>98541123</v>
      </c>
      <c r="J1252" s="7">
        <v>113631544</v>
      </c>
      <c r="K1252" s="7">
        <v>11535852</v>
      </c>
      <c r="L1252" s="7">
        <v>6549462</v>
      </c>
      <c r="M1252" s="7">
        <f>Table1[[#This Row],[Profit (EBIT)]] * (1 - 11%)</f>
        <v>5829021.1799999997</v>
      </c>
      <c r="N1252" s="9">
        <f>Table1[[#This Row],[Net Sales Actual]]/Table1[[#This Row],[Net Sales Target]]*100%</f>
        <v>1.1531383095766019</v>
      </c>
      <c r="O1252" s="9" t="str">
        <f>IF(Table1[[#This Row],[% Achievement]]&gt;=100%, "Achieved",
 IF(Table1[[#This Row],[% Achievement]]&gt;=50%, "Almost Achieve",
 IF(Table1[[#This Row],[% Achievement]]&gt;=0, "Needs Improvement",
 "Bad")))</f>
        <v>Achieved</v>
      </c>
      <c r="P1252" s="7">
        <f>Table1[[#This Row],[Net Sales Actual]] - Table1[[#This Row],[Net Sales Target]]</f>
        <v>15090421</v>
      </c>
      <c r="Q1252" s="7" t="str">
        <f>IF(Table1[[#This Row],[Profit]] &gt; 0, "Profit", "Loss")</f>
        <v>Profit</v>
      </c>
      <c r="R1252" s="9">
        <f>Table1[[#This Row],[Salary Cost]]/Table1[[#This Row],[Net Sales Actual]]</f>
        <v>0.10151980333911506</v>
      </c>
      <c r="S1252" s="9" t="str">
        <f>IF(Table1[[#This Row],[Salary Ratio]] &lt; 0.15, "Efficient",
 IF(Table1[[#This Row],[Salary Ratio]] &lt;= 0.25, "Needs Attention",
 "Too High"))</f>
        <v>Efficient</v>
      </c>
      <c r="T1252" s="9">
        <f>Table1[[#This Row],[Profit (EBIT)]]/Table1[[#This Row],[Net Sales Actual]]</f>
        <v>5.7637710176674184E-2</v>
      </c>
      <c r="U1252" s="7" t="str">
        <f>IF(Table1[[#This Row],[Profit Ratio]] &gt; 0.15, "Healthy",
 IF(Table1[[#This Row],[Profit Ratio]] &gt;= 0.05, "Moderate",
 "Low"))</f>
        <v>Moderate</v>
      </c>
      <c r="V1252" s="7">
        <f ca="1">DATEDIF(Table1[[#This Row],[Store Open Date]], TODAY(), "d")</f>
        <v>636</v>
      </c>
      <c r="W1252" s="7">
        <f ca="1">INT(Table1[[#This Row],[Store Age (Days)]] / 30)</f>
        <v>21</v>
      </c>
      <c r="X1252" s="7" t="str">
        <f ca="1">IF(Table1[[#This Row],[Store Age (Months)]] &lt; 12, "&lt;12",
 IF(Table1[[#This Row],[Store Age (Months)]] &lt; 24, "12–24",
 "&gt;24"))</f>
        <v>12–24</v>
      </c>
    </row>
    <row r="1253" spans="1:24" x14ac:dyDescent="0.2">
      <c r="A1253" s="4">
        <v>3</v>
      </c>
      <c r="B1253" s="4" t="str">
        <f t="shared" si="19"/>
        <v>March</v>
      </c>
      <c r="C1253" s="1" t="s">
        <v>378</v>
      </c>
      <c r="D1253" s="1" t="s">
        <v>1298</v>
      </c>
      <c r="E1253" s="1" t="s">
        <v>819</v>
      </c>
      <c r="F1253" s="1" t="s">
        <v>912</v>
      </c>
      <c r="G1253" s="1" t="s">
        <v>927</v>
      </c>
      <c r="H1253" s="6">
        <v>45192</v>
      </c>
      <c r="I1253" s="7">
        <v>116993190</v>
      </c>
      <c r="J1253" s="7">
        <v>124098170</v>
      </c>
      <c r="K1253" s="7">
        <v>15006432</v>
      </c>
      <c r="L1253" s="7">
        <v>-4377221</v>
      </c>
      <c r="M1253" s="7">
        <f>Table1[[#This Row],[Profit (EBIT)]] * (1 - 11%)</f>
        <v>-3895726.69</v>
      </c>
      <c r="N1253" s="9">
        <f>Table1[[#This Row],[Net Sales Actual]]/Table1[[#This Row],[Net Sales Target]]*100%</f>
        <v>1.0607298595755872</v>
      </c>
      <c r="O1253" s="9" t="str">
        <f>IF(Table1[[#This Row],[% Achievement]]&gt;=100%, "Achieved",
 IF(Table1[[#This Row],[% Achievement]]&gt;=50%, "Almost Achieve",
 IF(Table1[[#This Row],[% Achievement]]&gt;=0, "Needs Improvement",
 "Bad")))</f>
        <v>Achieved</v>
      </c>
      <c r="P1253" s="7">
        <f>Table1[[#This Row],[Net Sales Actual]] - Table1[[#This Row],[Net Sales Target]]</f>
        <v>7104980</v>
      </c>
      <c r="Q1253" s="7" t="str">
        <f>IF(Table1[[#This Row],[Profit]] &gt; 0, "Profit", "Loss")</f>
        <v>Loss</v>
      </c>
      <c r="R1253" s="9">
        <f>Table1[[#This Row],[Salary Cost]]/Table1[[#This Row],[Net Sales Actual]]</f>
        <v>0.12092387824897015</v>
      </c>
      <c r="S1253" s="9" t="str">
        <f>IF(Table1[[#This Row],[Salary Ratio]] &lt; 0.15, "Efficient",
 IF(Table1[[#This Row],[Salary Ratio]] &lt;= 0.25, "Needs Attention",
 "Too High"))</f>
        <v>Efficient</v>
      </c>
      <c r="T1253" s="9">
        <f>Table1[[#This Row],[Profit (EBIT)]]/Table1[[#This Row],[Net Sales Actual]]</f>
        <v>-3.5272244546394195E-2</v>
      </c>
      <c r="U1253" s="7" t="str">
        <f>IF(Table1[[#This Row],[Profit Ratio]] &gt; 0.15, "Healthy",
 IF(Table1[[#This Row],[Profit Ratio]] &gt;= 0.05, "Moderate",
 "Low"))</f>
        <v>Low</v>
      </c>
      <c r="V1253" s="7">
        <f ca="1">DATEDIF(Table1[[#This Row],[Store Open Date]], TODAY(), "d")</f>
        <v>740</v>
      </c>
      <c r="W1253" s="7">
        <f ca="1">INT(Table1[[#This Row],[Store Age (Days)]] / 30)</f>
        <v>24</v>
      </c>
      <c r="X1253" s="7" t="str">
        <f ca="1">IF(Table1[[#This Row],[Store Age (Months)]] &lt; 12, "&lt;12",
 IF(Table1[[#This Row],[Store Age (Months)]] &lt; 24, "12–24",
 "&gt;24"))</f>
        <v>&gt;24</v>
      </c>
    </row>
    <row r="1254" spans="1:24" x14ac:dyDescent="0.2">
      <c r="A1254" s="4">
        <v>3</v>
      </c>
      <c r="B1254" s="4" t="str">
        <f t="shared" si="19"/>
        <v>March</v>
      </c>
      <c r="C1254" s="1" t="s">
        <v>379</v>
      </c>
      <c r="D1254" s="1" t="s">
        <v>1299</v>
      </c>
      <c r="E1254" s="1" t="s">
        <v>820</v>
      </c>
      <c r="F1254" s="1" t="s">
        <v>912</v>
      </c>
      <c r="G1254" s="1" t="s">
        <v>927</v>
      </c>
      <c r="H1254" s="6">
        <v>45260</v>
      </c>
      <c r="I1254" s="7">
        <v>106288494</v>
      </c>
      <c r="J1254" s="7">
        <v>115128282</v>
      </c>
      <c r="K1254" s="7">
        <v>13548343</v>
      </c>
      <c r="L1254" s="7">
        <v>-5520628</v>
      </c>
      <c r="M1254" s="7">
        <f>Table1[[#This Row],[Profit (EBIT)]] * (1 - 11%)</f>
        <v>-4913358.92</v>
      </c>
      <c r="N1254" s="9">
        <f>Table1[[#This Row],[Net Sales Actual]]/Table1[[#This Row],[Net Sales Target]]*100%</f>
        <v>1.0831678732789272</v>
      </c>
      <c r="O1254" s="9" t="str">
        <f>IF(Table1[[#This Row],[% Achievement]]&gt;=100%, "Achieved",
 IF(Table1[[#This Row],[% Achievement]]&gt;=50%, "Almost Achieve",
 IF(Table1[[#This Row],[% Achievement]]&gt;=0, "Needs Improvement",
 "Bad")))</f>
        <v>Achieved</v>
      </c>
      <c r="P1254" s="7">
        <f>Table1[[#This Row],[Net Sales Actual]] - Table1[[#This Row],[Net Sales Target]]</f>
        <v>8839788</v>
      </c>
      <c r="Q1254" s="7" t="str">
        <f>IF(Table1[[#This Row],[Profit]] &gt; 0, "Profit", "Loss")</f>
        <v>Loss</v>
      </c>
      <c r="R1254" s="9">
        <f>Table1[[#This Row],[Salary Cost]]/Table1[[#This Row],[Net Sales Actual]]</f>
        <v>0.11768040627931893</v>
      </c>
      <c r="S1254" s="9" t="str">
        <f>IF(Table1[[#This Row],[Salary Ratio]] &lt; 0.15, "Efficient",
 IF(Table1[[#This Row],[Salary Ratio]] &lt;= 0.25, "Needs Attention",
 "Too High"))</f>
        <v>Efficient</v>
      </c>
      <c r="T1254" s="9">
        <f>Table1[[#This Row],[Profit (EBIT)]]/Table1[[#This Row],[Net Sales Actual]]</f>
        <v>-4.7951970654786631E-2</v>
      </c>
      <c r="U1254" s="7" t="str">
        <f>IF(Table1[[#This Row],[Profit Ratio]] &gt; 0.15, "Healthy",
 IF(Table1[[#This Row],[Profit Ratio]] &gt;= 0.05, "Moderate",
 "Low"))</f>
        <v>Low</v>
      </c>
      <c r="V1254" s="7">
        <f ca="1">DATEDIF(Table1[[#This Row],[Store Open Date]], TODAY(), "d")</f>
        <v>672</v>
      </c>
      <c r="W1254" s="7">
        <f ca="1">INT(Table1[[#This Row],[Store Age (Days)]] / 30)</f>
        <v>22</v>
      </c>
      <c r="X1254" s="7" t="str">
        <f ca="1">IF(Table1[[#This Row],[Store Age (Months)]] &lt; 12, "&lt;12",
 IF(Table1[[#This Row],[Store Age (Months)]] &lt; 24, "12–24",
 "&gt;24"))</f>
        <v>12–24</v>
      </c>
    </row>
    <row r="1255" spans="1:24" x14ac:dyDescent="0.2">
      <c r="A1255" s="4">
        <v>3</v>
      </c>
      <c r="B1255" s="4" t="str">
        <f t="shared" si="19"/>
        <v>March</v>
      </c>
      <c r="C1255" s="1" t="s">
        <v>380</v>
      </c>
      <c r="D1255" s="1" t="s">
        <v>1300</v>
      </c>
      <c r="E1255" s="1" t="s">
        <v>821</v>
      </c>
      <c r="F1255" s="1" t="s">
        <v>912</v>
      </c>
      <c r="G1255" s="1" t="s">
        <v>927</v>
      </c>
      <c r="H1255" s="6">
        <v>45240</v>
      </c>
      <c r="I1255" s="7">
        <v>149006530</v>
      </c>
      <c r="J1255" s="7">
        <v>158151071</v>
      </c>
      <c r="K1255" s="7">
        <v>20023337</v>
      </c>
      <c r="L1255" s="7">
        <v>-1106268</v>
      </c>
      <c r="M1255" s="7">
        <f>Table1[[#This Row],[Profit (EBIT)]] * (1 - 11%)</f>
        <v>-984578.52</v>
      </c>
      <c r="N1255" s="9">
        <f>Table1[[#This Row],[Net Sales Actual]]/Table1[[#This Row],[Net Sales Target]]*100%</f>
        <v>1.0613700688151049</v>
      </c>
      <c r="O1255" s="9" t="str">
        <f>IF(Table1[[#This Row],[% Achievement]]&gt;=100%, "Achieved",
 IF(Table1[[#This Row],[% Achievement]]&gt;=50%, "Almost Achieve",
 IF(Table1[[#This Row],[% Achievement]]&gt;=0, "Needs Improvement",
 "Bad")))</f>
        <v>Achieved</v>
      </c>
      <c r="P1255" s="7">
        <f>Table1[[#This Row],[Net Sales Actual]] - Table1[[#This Row],[Net Sales Target]]</f>
        <v>9144541</v>
      </c>
      <c r="Q1255" s="7" t="str">
        <f>IF(Table1[[#This Row],[Profit]] &gt; 0, "Profit", "Loss")</f>
        <v>Loss</v>
      </c>
      <c r="R1255" s="9">
        <f>Table1[[#This Row],[Salary Cost]]/Table1[[#This Row],[Net Sales Actual]]</f>
        <v>0.12660892445047053</v>
      </c>
      <c r="S1255" s="9" t="str">
        <f>IF(Table1[[#This Row],[Salary Ratio]] &lt; 0.15, "Efficient",
 IF(Table1[[#This Row],[Salary Ratio]] &lt;= 0.25, "Needs Attention",
 "Too High"))</f>
        <v>Efficient</v>
      </c>
      <c r="T1255" s="9">
        <f>Table1[[#This Row],[Profit (EBIT)]]/Table1[[#This Row],[Net Sales Actual]]</f>
        <v>-6.9950079566644223E-3</v>
      </c>
      <c r="U1255" s="7" t="str">
        <f>IF(Table1[[#This Row],[Profit Ratio]] &gt; 0.15, "Healthy",
 IF(Table1[[#This Row],[Profit Ratio]] &gt;= 0.05, "Moderate",
 "Low"))</f>
        <v>Low</v>
      </c>
      <c r="V1255" s="7">
        <f ca="1">DATEDIF(Table1[[#This Row],[Store Open Date]], TODAY(), "d")</f>
        <v>692</v>
      </c>
      <c r="W1255" s="7">
        <f ca="1">INT(Table1[[#This Row],[Store Age (Days)]] / 30)</f>
        <v>23</v>
      </c>
      <c r="X1255" s="7" t="str">
        <f ca="1">IF(Table1[[#This Row],[Store Age (Months)]] &lt; 12, "&lt;12",
 IF(Table1[[#This Row],[Store Age (Months)]] &lt; 24, "12–24",
 "&gt;24"))</f>
        <v>12–24</v>
      </c>
    </row>
    <row r="1256" spans="1:24" x14ac:dyDescent="0.2">
      <c r="A1256" s="4">
        <v>3</v>
      </c>
      <c r="B1256" s="4" t="str">
        <f t="shared" si="19"/>
        <v>March</v>
      </c>
      <c r="C1256" s="1" t="s">
        <v>381</v>
      </c>
      <c r="D1256" s="1" t="s">
        <v>1301</v>
      </c>
      <c r="E1256" s="1" t="s">
        <v>822</v>
      </c>
      <c r="F1256" s="1" t="s">
        <v>912</v>
      </c>
      <c r="G1256" s="1" t="s">
        <v>927</v>
      </c>
      <c r="H1256" s="6">
        <v>45308</v>
      </c>
      <c r="I1256" s="7">
        <v>102025578</v>
      </c>
      <c r="J1256" s="7">
        <v>102043440</v>
      </c>
      <c r="K1256" s="7">
        <v>14441453</v>
      </c>
      <c r="L1256" s="7">
        <v>3187568</v>
      </c>
      <c r="M1256" s="7">
        <f>Table1[[#This Row],[Profit (EBIT)]] * (1 - 11%)</f>
        <v>2836935.52</v>
      </c>
      <c r="N1256" s="9">
        <f>Table1[[#This Row],[Net Sales Actual]]/Table1[[#This Row],[Net Sales Target]]*100%</f>
        <v>1.0001750737447428</v>
      </c>
      <c r="O1256" s="9" t="str">
        <f>IF(Table1[[#This Row],[% Achievement]]&gt;=100%, "Achieved",
 IF(Table1[[#This Row],[% Achievement]]&gt;=50%, "Almost Achieve",
 IF(Table1[[#This Row],[% Achievement]]&gt;=0, "Needs Improvement",
 "Bad")))</f>
        <v>Achieved</v>
      </c>
      <c r="P1256" s="7">
        <f>Table1[[#This Row],[Net Sales Actual]] - Table1[[#This Row],[Net Sales Target]]</f>
        <v>17862</v>
      </c>
      <c r="Q1256" s="7" t="str">
        <f>IF(Table1[[#This Row],[Profit]] &gt; 0, "Profit", "Loss")</f>
        <v>Profit</v>
      </c>
      <c r="R1256" s="9">
        <f>Table1[[#This Row],[Salary Cost]]/Table1[[#This Row],[Net Sales Actual]]</f>
        <v>0.14152260057089411</v>
      </c>
      <c r="S1256" s="9" t="str">
        <f>IF(Table1[[#This Row],[Salary Ratio]] &lt; 0.15, "Efficient",
 IF(Table1[[#This Row],[Salary Ratio]] &lt;= 0.25, "Needs Attention",
 "Too High"))</f>
        <v>Efficient</v>
      </c>
      <c r="T1256" s="9">
        <f>Table1[[#This Row],[Profit (EBIT)]]/Table1[[#This Row],[Net Sales Actual]]</f>
        <v>3.1237363224916759E-2</v>
      </c>
      <c r="U1256" s="7" t="str">
        <f>IF(Table1[[#This Row],[Profit Ratio]] &gt; 0.15, "Healthy",
 IF(Table1[[#This Row],[Profit Ratio]] &gt;= 0.05, "Moderate",
 "Low"))</f>
        <v>Low</v>
      </c>
      <c r="V1256" s="7">
        <f ca="1">DATEDIF(Table1[[#This Row],[Store Open Date]], TODAY(), "d")</f>
        <v>624</v>
      </c>
      <c r="W1256" s="7">
        <f ca="1">INT(Table1[[#This Row],[Store Age (Days)]] / 30)</f>
        <v>20</v>
      </c>
      <c r="X1256" s="7" t="str">
        <f ca="1">IF(Table1[[#This Row],[Store Age (Months)]] &lt; 12, "&lt;12",
 IF(Table1[[#This Row],[Store Age (Months)]] &lt; 24, "12–24",
 "&gt;24"))</f>
        <v>12–24</v>
      </c>
    </row>
    <row r="1257" spans="1:24" x14ac:dyDescent="0.2">
      <c r="A1257" s="4">
        <v>3</v>
      </c>
      <c r="B1257" s="4" t="str">
        <f t="shared" si="19"/>
        <v>March</v>
      </c>
      <c r="C1257" s="1" t="s">
        <v>382</v>
      </c>
      <c r="D1257" s="1" t="s">
        <v>1302</v>
      </c>
      <c r="E1257" s="1" t="s">
        <v>823</v>
      </c>
      <c r="F1257" s="1" t="s">
        <v>912</v>
      </c>
      <c r="G1257" s="1" t="s">
        <v>927</v>
      </c>
      <c r="H1257" s="6">
        <v>45236</v>
      </c>
      <c r="I1257" s="7">
        <v>94367923</v>
      </c>
      <c r="J1257" s="7">
        <v>97240525</v>
      </c>
      <c r="K1257" s="7">
        <v>10219606</v>
      </c>
      <c r="L1257" s="7">
        <v>10143888</v>
      </c>
      <c r="M1257" s="7">
        <f>Table1[[#This Row],[Profit (EBIT)]] * (1 - 11%)</f>
        <v>9028060.3200000003</v>
      </c>
      <c r="N1257" s="9">
        <f>Table1[[#This Row],[Net Sales Actual]]/Table1[[#This Row],[Net Sales Target]]*100%</f>
        <v>1.0304404495582677</v>
      </c>
      <c r="O1257" s="9" t="str">
        <f>IF(Table1[[#This Row],[% Achievement]]&gt;=100%, "Achieved",
 IF(Table1[[#This Row],[% Achievement]]&gt;=50%, "Almost Achieve",
 IF(Table1[[#This Row],[% Achievement]]&gt;=0, "Needs Improvement",
 "Bad")))</f>
        <v>Achieved</v>
      </c>
      <c r="P1257" s="7">
        <f>Table1[[#This Row],[Net Sales Actual]] - Table1[[#This Row],[Net Sales Target]]</f>
        <v>2872602</v>
      </c>
      <c r="Q1257" s="7" t="str">
        <f>IF(Table1[[#This Row],[Profit]] &gt; 0, "Profit", "Loss")</f>
        <v>Profit</v>
      </c>
      <c r="R1257" s="9">
        <f>Table1[[#This Row],[Salary Cost]]/Table1[[#This Row],[Net Sales Actual]]</f>
        <v>0.10509616232532681</v>
      </c>
      <c r="S1257" s="9" t="str">
        <f>IF(Table1[[#This Row],[Salary Ratio]] &lt; 0.15, "Efficient",
 IF(Table1[[#This Row],[Salary Ratio]] &lt;= 0.25, "Needs Attention",
 "Too High"))</f>
        <v>Efficient</v>
      </c>
      <c r="T1257" s="9">
        <f>Table1[[#This Row],[Profit (EBIT)]]/Table1[[#This Row],[Net Sales Actual]]</f>
        <v>0.10431749520068923</v>
      </c>
      <c r="U1257" s="7" t="str">
        <f>IF(Table1[[#This Row],[Profit Ratio]] &gt; 0.15, "Healthy",
 IF(Table1[[#This Row],[Profit Ratio]] &gt;= 0.05, "Moderate",
 "Low"))</f>
        <v>Moderate</v>
      </c>
      <c r="V1257" s="7">
        <f ca="1">DATEDIF(Table1[[#This Row],[Store Open Date]], TODAY(), "d")</f>
        <v>696</v>
      </c>
      <c r="W1257" s="7">
        <f ca="1">INT(Table1[[#This Row],[Store Age (Days)]] / 30)</f>
        <v>23</v>
      </c>
      <c r="X1257" s="7" t="str">
        <f ca="1">IF(Table1[[#This Row],[Store Age (Months)]] &lt; 12, "&lt;12",
 IF(Table1[[#This Row],[Store Age (Months)]] &lt; 24, "12–24",
 "&gt;24"))</f>
        <v>12–24</v>
      </c>
    </row>
    <row r="1258" spans="1:24" x14ac:dyDescent="0.2">
      <c r="A1258" s="4">
        <v>3</v>
      </c>
      <c r="B1258" s="4" t="str">
        <f t="shared" si="19"/>
        <v>March</v>
      </c>
      <c r="C1258" s="1" t="s">
        <v>383</v>
      </c>
      <c r="D1258" s="1" t="s">
        <v>1303</v>
      </c>
      <c r="E1258" s="1" t="s">
        <v>824</v>
      </c>
      <c r="F1258" s="1" t="s">
        <v>912</v>
      </c>
      <c r="G1258" s="1" t="s">
        <v>927</v>
      </c>
      <c r="H1258" s="6">
        <v>45336</v>
      </c>
      <c r="I1258" s="7">
        <v>116864677</v>
      </c>
      <c r="J1258" s="7">
        <v>127243566</v>
      </c>
      <c r="K1258" s="7">
        <v>20588569</v>
      </c>
      <c r="L1258" s="7">
        <v>18795501</v>
      </c>
      <c r="M1258" s="7">
        <f>Table1[[#This Row],[Profit (EBIT)]] * (1 - 11%)</f>
        <v>16727995.890000001</v>
      </c>
      <c r="N1258" s="9">
        <f>Table1[[#This Row],[Net Sales Actual]]/Table1[[#This Row],[Net Sales Target]]*100%</f>
        <v>1.0888111726009391</v>
      </c>
      <c r="O1258" s="9" t="str">
        <f>IF(Table1[[#This Row],[% Achievement]]&gt;=100%, "Achieved",
 IF(Table1[[#This Row],[% Achievement]]&gt;=50%, "Almost Achieve",
 IF(Table1[[#This Row],[% Achievement]]&gt;=0, "Needs Improvement",
 "Bad")))</f>
        <v>Achieved</v>
      </c>
      <c r="P1258" s="7">
        <f>Table1[[#This Row],[Net Sales Actual]] - Table1[[#This Row],[Net Sales Target]]</f>
        <v>10378889</v>
      </c>
      <c r="Q1258" s="7" t="str">
        <f>IF(Table1[[#This Row],[Profit]] &gt; 0, "Profit", "Loss")</f>
        <v>Profit</v>
      </c>
      <c r="R1258" s="9">
        <f>Table1[[#This Row],[Salary Cost]]/Table1[[#This Row],[Net Sales Actual]]</f>
        <v>0.16180440117498751</v>
      </c>
      <c r="S1258" s="9" t="str">
        <f>IF(Table1[[#This Row],[Salary Ratio]] &lt; 0.15, "Efficient",
 IF(Table1[[#This Row],[Salary Ratio]] &lt;= 0.25, "Needs Attention",
 "Too High"))</f>
        <v>Needs Attention</v>
      </c>
      <c r="T1258" s="9">
        <f>Table1[[#This Row],[Profit (EBIT)]]/Table1[[#This Row],[Net Sales Actual]]</f>
        <v>0.14771278101401214</v>
      </c>
      <c r="U1258" s="7" t="str">
        <f>IF(Table1[[#This Row],[Profit Ratio]] &gt; 0.15, "Healthy",
 IF(Table1[[#This Row],[Profit Ratio]] &gt;= 0.05, "Moderate",
 "Low"))</f>
        <v>Moderate</v>
      </c>
      <c r="V1258" s="7">
        <f ca="1">DATEDIF(Table1[[#This Row],[Store Open Date]], TODAY(), "d")</f>
        <v>596</v>
      </c>
      <c r="W1258" s="7">
        <f ca="1">INT(Table1[[#This Row],[Store Age (Days)]] / 30)</f>
        <v>19</v>
      </c>
      <c r="X1258" s="7" t="str">
        <f ca="1">IF(Table1[[#This Row],[Store Age (Months)]] &lt; 12, "&lt;12",
 IF(Table1[[#This Row],[Store Age (Months)]] &lt; 24, "12–24",
 "&gt;24"))</f>
        <v>12–24</v>
      </c>
    </row>
    <row r="1259" spans="1:24" x14ac:dyDescent="0.2">
      <c r="A1259" s="4">
        <v>3</v>
      </c>
      <c r="B1259" s="4" t="str">
        <f t="shared" si="19"/>
        <v>March</v>
      </c>
      <c r="C1259" s="1" t="s">
        <v>384</v>
      </c>
      <c r="D1259" s="1" t="s">
        <v>1304</v>
      </c>
      <c r="E1259" s="1" t="s">
        <v>825</v>
      </c>
      <c r="F1259" s="1" t="s">
        <v>912</v>
      </c>
      <c r="G1259" s="1" t="s">
        <v>927</v>
      </c>
      <c r="H1259" s="6">
        <v>45290</v>
      </c>
      <c r="I1259" s="7">
        <v>143323397</v>
      </c>
      <c r="J1259" s="7">
        <v>139883335</v>
      </c>
      <c r="K1259" s="7">
        <v>17579161</v>
      </c>
      <c r="L1259" s="7">
        <v>11177277</v>
      </c>
      <c r="M1259" s="7">
        <f>Table1[[#This Row],[Profit (EBIT)]] * (1 - 11%)</f>
        <v>9947776.5299999993</v>
      </c>
      <c r="N1259" s="9">
        <f>Table1[[#This Row],[Net Sales Actual]]/Table1[[#This Row],[Net Sales Target]]*100%</f>
        <v>0.97599790353838733</v>
      </c>
      <c r="O1259" s="9" t="str">
        <f>IF(Table1[[#This Row],[% Achievement]]&gt;=100%, "Achieved",
 IF(Table1[[#This Row],[% Achievement]]&gt;=50%, "Almost Achieve",
 IF(Table1[[#This Row],[% Achievement]]&gt;=0, "Needs Improvement",
 "Bad")))</f>
        <v>Almost Achieve</v>
      </c>
      <c r="P1259" s="7">
        <f>Table1[[#This Row],[Net Sales Actual]] - Table1[[#This Row],[Net Sales Target]]</f>
        <v>-3440062</v>
      </c>
      <c r="Q1259" s="7" t="str">
        <f>IF(Table1[[#This Row],[Profit]] &gt; 0, "Profit", "Loss")</f>
        <v>Profit</v>
      </c>
      <c r="R1259" s="9">
        <f>Table1[[#This Row],[Salary Cost]]/Table1[[#This Row],[Net Sales Actual]]</f>
        <v>0.1256701593510049</v>
      </c>
      <c r="S1259" s="9" t="str">
        <f>IF(Table1[[#This Row],[Salary Ratio]] &lt; 0.15, "Efficient",
 IF(Table1[[#This Row],[Salary Ratio]] &lt;= 0.25, "Needs Attention",
 "Too High"))</f>
        <v>Efficient</v>
      </c>
      <c r="T1259" s="9">
        <f>Table1[[#This Row],[Profit (EBIT)]]/Table1[[#This Row],[Net Sales Actual]]</f>
        <v>7.9904278804905526E-2</v>
      </c>
      <c r="U1259" s="7" t="str">
        <f>IF(Table1[[#This Row],[Profit Ratio]] &gt; 0.15, "Healthy",
 IF(Table1[[#This Row],[Profit Ratio]] &gt;= 0.05, "Moderate",
 "Low"))</f>
        <v>Moderate</v>
      </c>
      <c r="V1259" s="7">
        <f ca="1">DATEDIF(Table1[[#This Row],[Store Open Date]], TODAY(), "d")</f>
        <v>642</v>
      </c>
      <c r="W1259" s="7">
        <f ca="1">INT(Table1[[#This Row],[Store Age (Days)]] / 30)</f>
        <v>21</v>
      </c>
      <c r="X1259" s="7" t="str">
        <f ca="1">IF(Table1[[#This Row],[Store Age (Months)]] &lt; 12, "&lt;12",
 IF(Table1[[#This Row],[Store Age (Months)]] &lt; 24, "12–24",
 "&gt;24"))</f>
        <v>12–24</v>
      </c>
    </row>
    <row r="1260" spans="1:24" x14ac:dyDescent="0.2">
      <c r="A1260" s="4">
        <v>3</v>
      </c>
      <c r="B1260" s="4" t="str">
        <f t="shared" si="19"/>
        <v>March</v>
      </c>
      <c r="C1260" s="1" t="s">
        <v>385</v>
      </c>
      <c r="D1260" s="1" t="s">
        <v>1305</v>
      </c>
      <c r="E1260" s="1" t="s">
        <v>826</v>
      </c>
      <c r="F1260" s="1" t="s">
        <v>912</v>
      </c>
      <c r="G1260" s="1" t="s">
        <v>927</v>
      </c>
      <c r="H1260" s="6">
        <v>45334</v>
      </c>
      <c r="I1260" s="7">
        <v>86864191</v>
      </c>
      <c r="J1260" s="7">
        <v>61561447</v>
      </c>
      <c r="K1260" s="7">
        <v>6777900</v>
      </c>
      <c r="L1260" s="7">
        <v>8954669</v>
      </c>
      <c r="M1260" s="7">
        <f>Table1[[#This Row],[Profit (EBIT)]] * (1 - 11%)</f>
        <v>7969655.4100000001</v>
      </c>
      <c r="N1260" s="9">
        <f>Table1[[#This Row],[Net Sales Actual]]/Table1[[#This Row],[Net Sales Target]]*100%</f>
        <v>0.70870915035633042</v>
      </c>
      <c r="O1260" s="9" t="str">
        <f>IF(Table1[[#This Row],[% Achievement]]&gt;=100%, "Achieved",
 IF(Table1[[#This Row],[% Achievement]]&gt;=50%, "Almost Achieve",
 IF(Table1[[#This Row],[% Achievement]]&gt;=0, "Needs Improvement",
 "Bad")))</f>
        <v>Almost Achieve</v>
      </c>
      <c r="P1260" s="7">
        <f>Table1[[#This Row],[Net Sales Actual]] - Table1[[#This Row],[Net Sales Target]]</f>
        <v>-25302744</v>
      </c>
      <c r="Q1260" s="7" t="str">
        <f>IF(Table1[[#This Row],[Profit]] &gt; 0, "Profit", "Loss")</f>
        <v>Profit</v>
      </c>
      <c r="R1260" s="9">
        <f>Table1[[#This Row],[Salary Cost]]/Table1[[#This Row],[Net Sales Actual]]</f>
        <v>0.11009975122904438</v>
      </c>
      <c r="S1260" s="9" t="str">
        <f>IF(Table1[[#This Row],[Salary Ratio]] &lt; 0.15, "Efficient",
 IF(Table1[[#This Row],[Salary Ratio]] &lt;= 0.25, "Needs Attention",
 "Too High"))</f>
        <v>Efficient</v>
      </c>
      <c r="T1260" s="9">
        <f>Table1[[#This Row],[Profit (EBIT)]]/Table1[[#This Row],[Net Sales Actual]]</f>
        <v>0.14545904029838674</v>
      </c>
      <c r="U1260" s="7" t="str">
        <f>IF(Table1[[#This Row],[Profit Ratio]] &gt; 0.15, "Healthy",
 IF(Table1[[#This Row],[Profit Ratio]] &gt;= 0.05, "Moderate",
 "Low"))</f>
        <v>Moderate</v>
      </c>
      <c r="V1260" s="7">
        <f ca="1">DATEDIF(Table1[[#This Row],[Store Open Date]], TODAY(), "d")</f>
        <v>598</v>
      </c>
      <c r="W1260" s="7">
        <f ca="1">INT(Table1[[#This Row],[Store Age (Days)]] / 30)</f>
        <v>19</v>
      </c>
      <c r="X1260" s="7" t="str">
        <f ca="1">IF(Table1[[#This Row],[Store Age (Months)]] &lt; 12, "&lt;12",
 IF(Table1[[#This Row],[Store Age (Months)]] &lt; 24, "12–24",
 "&gt;24"))</f>
        <v>12–24</v>
      </c>
    </row>
    <row r="1261" spans="1:24" x14ac:dyDescent="0.2">
      <c r="A1261" s="4">
        <v>3</v>
      </c>
      <c r="B1261" s="4" t="str">
        <f t="shared" si="19"/>
        <v>March</v>
      </c>
      <c r="C1261" s="1" t="s">
        <v>386</v>
      </c>
      <c r="D1261" s="1" t="s">
        <v>1306</v>
      </c>
      <c r="E1261" s="1" t="s">
        <v>827</v>
      </c>
      <c r="F1261" s="1" t="s">
        <v>913</v>
      </c>
      <c r="G1261" s="1" t="s">
        <v>927</v>
      </c>
      <c r="H1261" s="6">
        <v>45237</v>
      </c>
      <c r="I1261" s="7">
        <v>189539140</v>
      </c>
      <c r="J1261" s="7">
        <v>236119113</v>
      </c>
      <c r="K1261" s="7">
        <v>38063205</v>
      </c>
      <c r="L1261" s="7">
        <v>-6693154</v>
      </c>
      <c r="M1261" s="7">
        <f>Table1[[#This Row],[Profit (EBIT)]] * (1 - 11%)</f>
        <v>-5956907.0600000005</v>
      </c>
      <c r="N1261" s="9">
        <f>Table1[[#This Row],[Net Sales Actual]]/Table1[[#This Row],[Net Sales Target]]*100%</f>
        <v>1.245753847991502</v>
      </c>
      <c r="O1261" s="9" t="str">
        <f>IF(Table1[[#This Row],[% Achievement]]&gt;=100%, "Achieved",
 IF(Table1[[#This Row],[% Achievement]]&gt;=50%, "Almost Achieve",
 IF(Table1[[#This Row],[% Achievement]]&gt;=0, "Needs Improvement",
 "Bad")))</f>
        <v>Achieved</v>
      </c>
      <c r="P1261" s="7">
        <f>Table1[[#This Row],[Net Sales Actual]] - Table1[[#This Row],[Net Sales Target]]</f>
        <v>46579973</v>
      </c>
      <c r="Q1261" s="7" t="str">
        <f>IF(Table1[[#This Row],[Profit]] &gt; 0, "Profit", "Loss")</f>
        <v>Loss</v>
      </c>
      <c r="R1261" s="9">
        <f>Table1[[#This Row],[Salary Cost]]/Table1[[#This Row],[Net Sales Actual]]</f>
        <v>0.16120340499500352</v>
      </c>
      <c r="S1261" s="9" t="str">
        <f>IF(Table1[[#This Row],[Salary Ratio]] &lt; 0.15, "Efficient",
 IF(Table1[[#This Row],[Salary Ratio]] &lt;= 0.25, "Needs Attention",
 "Too High"))</f>
        <v>Needs Attention</v>
      </c>
      <c r="T1261" s="9">
        <f>Table1[[#This Row],[Profit (EBIT)]]/Table1[[#This Row],[Net Sales Actual]]</f>
        <v>-2.8346515091304786E-2</v>
      </c>
      <c r="U1261" s="7" t="str">
        <f>IF(Table1[[#This Row],[Profit Ratio]] &gt; 0.15, "Healthy",
 IF(Table1[[#This Row],[Profit Ratio]] &gt;= 0.05, "Moderate",
 "Low"))</f>
        <v>Low</v>
      </c>
      <c r="V1261" s="7">
        <f ca="1">DATEDIF(Table1[[#This Row],[Store Open Date]], TODAY(), "d")</f>
        <v>695</v>
      </c>
      <c r="W1261" s="7">
        <f ca="1">INT(Table1[[#This Row],[Store Age (Days)]] / 30)</f>
        <v>23</v>
      </c>
      <c r="X1261" s="7" t="str">
        <f ca="1">IF(Table1[[#This Row],[Store Age (Months)]] &lt; 12, "&lt;12",
 IF(Table1[[#This Row],[Store Age (Months)]] &lt; 24, "12–24",
 "&gt;24"))</f>
        <v>12–24</v>
      </c>
    </row>
    <row r="1262" spans="1:24" x14ac:dyDescent="0.2">
      <c r="A1262" s="4">
        <v>3</v>
      </c>
      <c r="B1262" s="4" t="str">
        <f t="shared" si="19"/>
        <v>March</v>
      </c>
      <c r="C1262" s="1" t="s">
        <v>387</v>
      </c>
      <c r="D1262" s="1" t="s">
        <v>1307</v>
      </c>
      <c r="E1262" s="1" t="s">
        <v>828</v>
      </c>
      <c r="F1262" s="1" t="s">
        <v>913</v>
      </c>
      <c r="G1262" s="1" t="s">
        <v>927</v>
      </c>
      <c r="H1262" s="6">
        <v>45273</v>
      </c>
      <c r="I1262" s="7">
        <v>191398652</v>
      </c>
      <c r="J1262" s="7">
        <v>178118979</v>
      </c>
      <c r="K1262" s="7">
        <v>23452587</v>
      </c>
      <c r="L1262" s="7">
        <v>19014236</v>
      </c>
      <c r="M1262" s="7">
        <f>Table1[[#This Row],[Profit (EBIT)]] * (1 - 11%)</f>
        <v>16922670.039999999</v>
      </c>
      <c r="N1262" s="9">
        <f>Table1[[#This Row],[Net Sales Actual]]/Table1[[#This Row],[Net Sales Target]]*100%</f>
        <v>0.93061772974242263</v>
      </c>
      <c r="O1262" s="9" t="str">
        <f>IF(Table1[[#This Row],[% Achievement]]&gt;=100%, "Achieved",
 IF(Table1[[#This Row],[% Achievement]]&gt;=50%, "Almost Achieve",
 IF(Table1[[#This Row],[% Achievement]]&gt;=0, "Needs Improvement",
 "Bad")))</f>
        <v>Almost Achieve</v>
      </c>
      <c r="P1262" s="7">
        <f>Table1[[#This Row],[Net Sales Actual]] - Table1[[#This Row],[Net Sales Target]]</f>
        <v>-13279673</v>
      </c>
      <c r="Q1262" s="7" t="str">
        <f>IF(Table1[[#This Row],[Profit]] &gt; 0, "Profit", "Loss")</f>
        <v>Profit</v>
      </c>
      <c r="R1262" s="9">
        <f>Table1[[#This Row],[Salary Cost]]/Table1[[#This Row],[Net Sales Actual]]</f>
        <v>0.13166809697466322</v>
      </c>
      <c r="S1262" s="9" t="str">
        <f>IF(Table1[[#This Row],[Salary Ratio]] &lt; 0.15, "Efficient",
 IF(Table1[[#This Row],[Salary Ratio]] &lt;= 0.25, "Needs Attention",
 "Too High"))</f>
        <v>Efficient</v>
      </c>
      <c r="T1262" s="9">
        <f>Table1[[#This Row],[Profit (EBIT)]]/Table1[[#This Row],[Net Sales Actual]]</f>
        <v>0.10675019645155276</v>
      </c>
      <c r="U1262" s="7" t="str">
        <f>IF(Table1[[#This Row],[Profit Ratio]] &gt; 0.15, "Healthy",
 IF(Table1[[#This Row],[Profit Ratio]] &gt;= 0.05, "Moderate",
 "Low"))</f>
        <v>Moderate</v>
      </c>
      <c r="V1262" s="7">
        <f ca="1">DATEDIF(Table1[[#This Row],[Store Open Date]], TODAY(), "d")</f>
        <v>659</v>
      </c>
      <c r="W1262" s="7">
        <f ca="1">INT(Table1[[#This Row],[Store Age (Days)]] / 30)</f>
        <v>21</v>
      </c>
      <c r="X1262" s="7" t="str">
        <f ca="1">IF(Table1[[#This Row],[Store Age (Months)]] &lt; 12, "&lt;12",
 IF(Table1[[#This Row],[Store Age (Months)]] &lt; 24, "12–24",
 "&gt;24"))</f>
        <v>12–24</v>
      </c>
    </row>
    <row r="1263" spans="1:24" x14ac:dyDescent="0.2">
      <c r="A1263" s="4">
        <v>3</v>
      </c>
      <c r="B1263" s="4" t="str">
        <f t="shared" si="19"/>
        <v>March</v>
      </c>
      <c r="C1263" s="1" t="s">
        <v>388</v>
      </c>
      <c r="D1263" s="1" t="s">
        <v>1308</v>
      </c>
      <c r="E1263" s="1" t="s">
        <v>829</v>
      </c>
      <c r="F1263" s="1" t="s">
        <v>913</v>
      </c>
      <c r="G1263" s="1" t="s">
        <v>927</v>
      </c>
      <c r="H1263" s="6">
        <v>45257</v>
      </c>
      <c r="I1263" s="7">
        <v>195293746</v>
      </c>
      <c r="J1263" s="7">
        <v>200334083</v>
      </c>
      <c r="K1263" s="7">
        <v>21620213</v>
      </c>
      <c r="L1263" s="7">
        <v>17277590</v>
      </c>
      <c r="M1263" s="7">
        <f>Table1[[#This Row],[Profit (EBIT)]] * (1 - 11%)</f>
        <v>15377055.1</v>
      </c>
      <c r="N1263" s="9">
        <f>Table1[[#This Row],[Net Sales Actual]]/Table1[[#This Row],[Net Sales Target]]*100%</f>
        <v>1.025809003632917</v>
      </c>
      <c r="O1263" s="9" t="str">
        <f>IF(Table1[[#This Row],[% Achievement]]&gt;=100%, "Achieved",
 IF(Table1[[#This Row],[% Achievement]]&gt;=50%, "Almost Achieve",
 IF(Table1[[#This Row],[% Achievement]]&gt;=0, "Needs Improvement",
 "Bad")))</f>
        <v>Achieved</v>
      </c>
      <c r="P1263" s="7">
        <f>Table1[[#This Row],[Net Sales Actual]] - Table1[[#This Row],[Net Sales Target]]</f>
        <v>5040337</v>
      </c>
      <c r="Q1263" s="7" t="str">
        <f>IF(Table1[[#This Row],[Profit]] &gt; 0, "Profit", "Loss")</f>
        <v>Profit</v>
      </c>
      <c r="R1263" s="9">
        <f>Table1[[#This Row],[Salary Cost]]/Table1[[#This Row],[Net Sales Actual]]</f>
        <v>0.1079207924894138</v>
      </c>
      <c r="S1263" s="9" t="str">
        <f>IF(Table1[[#This Row],[Salary Ratio]] &lt; 0.15, "Efficient",
 IF(Table1[[#This Row],[Salary Ratio]] &lt;= 0.25, "Needs Attention",
 "Too High"))</f>
        <v>Efficient</v>
      </c>
      <c r="T1263" s="9">
        <f>Table1[[#This Row],[Profit (EBIT)]]/Table1[[#This Row],[Net Sales Actual]]</f>
        <v>8.6243886917634474E-2</v>
      </c>
      <c r="U1263" s="7" t="str">
        <f>IF(Table1[[#This Row],[Profit Ratio]] &gt; 0.15, "Healthy",
 IF(Table1[[#This Row],[Profit Ratio]] &gt;= 0.05, "Moderate",
 "Low"))</f>
        <v>Moderate</v>
      </c>
      <c r="V1263" s="7">
        <f ca="1">DATEDIF(Table1[[#This Row],[Store Open Date]], TODAY(), "d")</f>
        <v>675</v>
      </c>
      <c r="W1263" s="7">
        <f ca="1">INT(Table1[[#This Row],[Store Age (Days)]] / 30)</f>
        <v>22</v>
      </c>
      <c r="X1263" s="7" t="str">
        <f ca="1">IF(Table1[[#This Row],[Store Age (Months)]] &lt; 12, "&lt;12",
 IF(Table1[[#This Row],[Store Age (Months)]] &lt; 24, "12–24",
 "&gt;24"))</f>
        <v>12–24</v>
      </c>
    </row>
    <row r="1264" spans="1:24" x14ac:dyDescent="0.2">
      <c r="A1264" s="4">
        <v>3</v>
      </c>
      <c r="B1264" s="4" t="str">
        <f t="shared" si="19"/>
        <v>March</v>
      </c>
      <c r="C1264" s="1" t="s">
        <v>389</v>
      </c>
      <c r="D1264" s="1" t="s">
        <v>1309</v>
      </c>
      <c r="E1264" s="1" t="s">
        <v>830</v>
      </c>
      <c r="F1264" s="1" t="s">
        <v>913</v>
      </c>
      <c r="G1264" s="1" t="s">
        <v>927</v>
      </c>
      <c r="H1264" s="6">
        <v>45283</v>
      </c>
      <c r="I1264" s="7">
        <v>150558304</v>
      </c>
      <c r="J1264" s="7">
        <v>165661240</v>
      </c>
      <c r="K1264" s="7">
        <v>19222120</v>
      </c>
      <c r="L1264" s="7">
        <v>14249662</v>
      </c>
      <c r="M1264" s="7">
        <f>Table1[[#This Row],[Profit (EBIT)]] * (1 - 11%)</f>
        <v>12682199.18</v>
      </c>
      <c r="N1264" s="9">
        <f>Table1[[#This Row],[Net Sales Actual]]/Table1[[#This Row],[Net Sales Target]]*100%</f>
        <v>1.1003128728123823</v>
      </c>
      <c r="O1264" s="9" t="str">
        <f>IF(Table1[[#This Row],[% Achievement]]&gt;=100%, "Achieved",
 IF(Table1[[#This Row],[% Achievement]]&gt;=50%, "Almost Achieve",
 IF(Table1[[#This Row],[% Achievement]]&gt;=0, "Needs Improvement",
 "Bad")))</f>
        <v>Achieved</v>
      </c>
      <c r="P1264" s="7">
        <f>Table1[[#This Row],[Net Sales Actual]] - Table1[[#This Row],[Net Sales Target]]</f>
        <v>15102936</v>
      </c>
      <c r="Q1264" s="7" t="str">
        <f>IF(Table1[[#This Row],[Profit]] &gt; 0, "Profit", "Loss")</f>
        <v>Profit</v>
      </c>
      <c r="R1264" s="9">
        <f>Table1[[#This Row],[Salary Cost]]/Table1[[#This Row],[Net Sales Actual]]</f>
        <v>0.11603269418966078</v>
      </c>
      <c r="S1264" s="9" t="str">
        <f>IF(Table1[[#This Row],[Salary Ratio]] &lt; 0.15, "Efficient",
 IF(Table1[[#This Row],[Salary Ratio]] &lt;= 0.25, "Needs Attention",
 "Too High"))</f>
        <v>Efficient</v>
      </c>
      <c r="T1264" s="9">
        <f>Table1[[#This Row],[Profit (EBIT)]]/Table1[[#This Row],[Net Sales Actual]]</f>
        <v>8.6016873953134718E-2</v>
      </c>
      <c r="U1264" s="7" t="str">
        <f>IF(Table1[[#This Row],[Profit Ratio]] &gt; 0.15, "Healthy",
 IF(Table1[[#This Row],[Profit Ratio]] &gt;= 0.05, "Moderate",
 "Low"))</f>
        <v>Moderate</v>
      </c>
      <c r="V1264" s="7">
        <f ca="1">DATEDIF(Table1[[#This Row],[Store Open Date]], TODAY(), "d")</f>
        <v>649</v>
      </c>
      <c r="W1264" s="7">
        <f ca="1">INT(Table1[[#This Row],[Store Age (Days)]] / 30)</f>
        <v>21</v>
      </c>
      <c r="X1264" s="7" t="str">
        <f ca="1">IF(Table1[[#This Row],[Store Age (Months)]] &lt; 12, "&lt;12",
 IF(Table1[[#This Row],[Store Age (Months)]] &lt; 24, "12–24",
 "&gt;24"))</f>
        <v>12–24</v>
      </c>
    </row>
    <row r="1265" spans="1:24" x14ac:dyDescent="0.2">
      <c r="A1265" s="4">
        <v>3</v>
      </c>
      <c r="B1265" s="4" t="str">
        <f t="shared" si="19"/>
        <v>March</v>
      </c>
      <c r="C1265" s="1" t="s">
        <v>390</v>
      </c>
      <c r="D1265" s="1" t="s">
        <v>1310</v>
      </c>
      <c r="E1265" s="1" t="s">
        <v>831</v>
      </c>
      <c r="F1265" s="1" t="s">
        <v>913</v>
      </c>
      <c r="G1265" s="1" t="s">
        <v>927</v>
      </c>
      <c r="H1265" s="6">
        <v>45223</v>
      </c>
      <c r="I1265" s="7">
        <v>212269703</v>
      </c>
      <c r="J1265" s="7">
        <v>174001277</v>
      </c>
      <c r="K1265" s="7">
        <v>25247400</v>
      </c>
      <c r="L1265" s="7">
        <v>15493176</v>
      </c>
      <c r="M1265" s="7">
        <f>Table1[[#This Row],[Profit (EBIT)]] * (1 - 11%)</f>
        <v>13788926.640000001</v>
      </c>
      <c r="N1265" s="9">
        <f>Table1[[#This Row],[Net Sales Actual]]/Table1[[#This Row],[Net Sales Target]]*100%</f>
        <v>0.81971790858914995</v>
      </c>
      <c r="O1265" s="9" t="str">
        <f>IF(Table1[[#This Row],[% Achievement]]&gt;=100%, "Achieved",
 IF(Table1[[#This Row],[% Achievement]]&gt;=50%, "Almost Achieve",
 IF(Table1[[#This Row],[% Achievement]]&gt;=0, "Needs Improvement",
 "Bad")))</f>
        <v>Almost Achieve</v>
      </c>
      <c r="P1265" s="7">
        <f>Table1[[#This Row],[Net Sales Actual]] - Table1[[#This Row],[Net Sales Target]]</f>
        <v>-38268426</v>
      </c>
      <c r="Q1265" s="7" t="str">
        <f>IF(Table1[[#This Row],[Profit]] &gt; 0, "Profit", "Loss")</f>
        <v>Profit</v>
      </c>
      <c r="R1265" s="9">
        <f>Table1[[#This Row],[Salary Cost]]/Table1[[#This Row],[Net Sales Actual]]</f>
        <v>0.14509893510724062</v>
      </c>
      <c r="S1265" s="9" t="str">
        <f>IF(Table1[[#This Row],[Salary Ratio]] &lt; 0.15, "Efficient",
 IF(Table1[[#This Row],[Salary Ratio]] &lt;= 0.25, "Needs Attention",
 "Too High"))</f>
        <v>Efficient</v>
      </c>
      <c r="T1265" s="9">
        <f>Table1[[#This Row],[Profit (EBIT)]]/Table1[[#This Row],[Net Sales Actual]]</f>
        <v>8.9040587903271531E-2</v>
      </c>
      <c r="U1265" s="7" t="str">
        <f>IF(Table1[[#This Row],[Profit Ratio]] &gt; 0.15, "Healthy",
 IF(Table1[[#This Row],[Profit Ratio]] &gt;= 0.05, "Moderate",
 "Low"))</f>
        <v>Moderate</v>
      </c>
      <c r="V1265" s="7">
        <f ca="1">DATEDIF(Table1[[#This Row],[Store Open Date]], TODAY(), "d")</f>
        <v>709</v>
      </c>
      <c r="W1265" s="7">
        <f ca="1">INT(Table1[[#This Row],[Store Age (Days)]] / 30)</f>
        <v>23</v>
      </c>
      <c r="X1265" s="7" t="str">
        <f ca="1">IF(Table1[[#This Row],[Store Age (Months)]] &lt; 12, "&lt;12",
 IF(Table1[[#This Row],[Store Age (Months)]] &lt; 24, "12–24",
 "&gt;24"))</f>
        <v>12–24</v>
      </c>
    </row>
    <row r="1266" spans="1:24" x14ac:dyDescent="0.2">
      <c r="A1266" s="4">
        <v>3</v>
      </c>
      <c r="B1266" s="4" t="str">
        <f t="shared" si="19"/>
        <v>March</v>
      </c>
      <c r="C1266" s="1" t="s">
        <v>391</v>
      </c>
      <c r="D1266" s="1" t="s">
        <v>1311</v>
      </c>
      <c r="E1266" s="1" t="s">
        <v>832</v>
      </c>
      <c r="F1266" s="1" t="s">
        <v>913</v>
      </c>
      <c r="G1266" s="1" t="s">
        <v>927</v>
      </c>
      <c r="H1266" s="6">
        <v>45327</v>
      </c>
      <c r="I1266" s="7">
        <v>191590911</v>
      </c>
      <c r="J1266" s="7">
        <v>187759071</v>
      </c>
      <c r="K1266" s="7">
        <v>27206682</v>
      </c>
      <c r="L1266" s="7">
        <v>16045602</v>
      </c>
      <c r="M1266" s="7">
        <f>Table1[[#This Row],[Profit (EBIT)]] * (1 - 11%)</f>
        <v>14280585.779999999</v>
      </c>
      <c r="N1266" s="9">
        <f>Table1[[#This Row],[Net Sales Actual]]/Table1[[#This Row],[Net Sales Target]]*100%</f>
        <v>0.97999988632028578</v>
      </c>
      <c r="O1266" s="9" t="str">
        <f>IF(Table1[[#This Row],[% Achievement]]&gt;=100%, "Achieved",
 IF(Table1[[#This Row],[% Achievement]]&gt;=50%, "Almost Achieve",
 IF(Table1[[#This Row],[% Achievement]]&gt;=0, "Needs Improvement",
 "Bad")))</f>
        <v>Almost Achieve</v>
      </c>
      <c r="P1266" s="7">
        <f>Table1[[#This Row],[Net Sales Actual]] - Table1[[#This Row],[Net Sales Target]]</f>
        <v>-3831840</v>
      </c>
      <c r="Q1266" s="7" t="str">
        <f>IF(Table1[[#This Row],[Profit]] &gt; 0, "Profit", "Loss")</f>
        <v>Profit</v>
      </c>
      <c r="R1266" s="9">
        <f>Table1[[#This Row],[Salary Cost]]/Table1[[#This Row],[Net Sales Actual]]</f>
        <v>0.14490209104198221</v>
      </c>
      <c r="S1266" s="9" t="str">
        <f>IF(Table1[[#This Row],[Salary Ratio]] &lt; 0.15, "Efficient",
 IF(Table1[[#This Row],[Salary Ratio]] &lt;= 0.25, "Needs Attention",
 "Too High"))</f>
        <v>Efficient</v>
      </c>
      <c r="T1266" s="9">
        <f>Table1[[#This Row],[Profit (EBIT)]]/Table1[[#This Row],[Net Sales Actual]]</f>
        <v>8.5458465013389426E-2</v>
      </c>
      <c r="U1266" s="7" t="str">
        <f>IF(Table1[[#This Row],[Profit Ratio]] &gt; 0.15, "Healthy",
 IF(Table1[[#This Row],[Profit Ratio]] &gt;= 0.05, "Moderate",
 "Low"))</f>
        <v>Moderate</v>
      </c>
      <c r="V1266" s="7">
        <f ca="1">DATEDIF(Table1[[#This Row],[Store Open Date]], TODAY(), "d")</f>
        <v>605</v>
      </c>
      <c r="W1266" s="7">
        <f ca="1">INT(Table1[[#This Row],[Store Age (Days)]] / 30)</f>
        <v>20</v>
      </c>
      <c r="X1266" s="7" t="str">
        <f ca="1">IF(Table1[[#This Row],[Store Age (Months)]] &lt; 12, "&lt;12",
 IF(Table1[[#This Row],[Store Age (Months)]] &lt; 24, "12–24",
 "&gt;24"))</f>
        <v>12–24</v>
      </c>
    </row>
    <row r="1267" spans="1:24" x14ac:dyDescent="0.2">
      <c r="A1267" s="4">
        <v>3</v>
      </c>
      <c r="B1267" s="4" t="str">
        <f t="shared" si="19"/>
        <v>March</v>
      </c>
      <c r="C1267" s="1" t="s">
        <v>392</v>
      </c>
      <c r="D1267" s="1" t="s">
        <v>1312</v>
      </c>
      <c r="E1267" s="1" t="s">
        <v>833</v>
      </c>
      <c r="F1267" s="1" t="s">
        <v>913</v>
      </c>
      <c r="G1267" s="1" t="s">
        <v>927</v>
      </c>
      <c r="H1267" s="6">
        <v>45315</v>
      </c>
      <c r="I1267" s="7">
        <v>149017660</v>
      </c>
      <c r="J1267" s="7">
        <v>144120068</v>
      </c>
      <c r="K1267" s="7">
        <v>14585387</v>
      </c>
      <c r="L1267" s="7">
        <v>17816478</v>
      </c>
      <c r="M1267" s="7">
        <f>Table1[[#This Row],[Profit (EBIT)]] * (1 - 11%)</f>
        <v>15856665.42</v>
      </c>
      <c r="N1267" s="9">
        <f>Table1[[#This Row],[Net Sales Actual]]/Table1[[#This Row],[Net Sales Target]]*100%</f>
        <v>0.96713415040875017</v>
      </c>
      <c r="O1267" s="9" t="str">
        <f>IF(Table1[[#This Row],[% Achievement]]&gt;=100%, "Achieved",
 IF(Table1[[#This Row],[% Achievement]]&gt;=50%, "Almost Achieve",
 IF(Table1[[#This Row],[% Achievement]]&gt;=0, "Needs Improvement",
 "Bad")))</f>
        <v>Almost Achieve</v>
      </c>
      <c r="P1267" s="7">
        <f>Table1[[#This Row],[Net Sales Actual]] - Table1[[#This Row],[Net Sales Target]]</f>
        <v>-4897592</v>
      </c>
      <c r="Q1267" s="7" t="str">
        <f>IF(Table1[[#This Row],[Profit]] &gt; 0, "Profit", "Loss")</f>
        <v>Profit</v>
      </c>
      <c r="R1267" s="9">
        <f>Table1[[#This Row],[Salary Cost]]/Table1[[#This Row],[Net Sales Actual]]</f>
        <v>0.10120302607684031</v>
      </c>
      <c r="S1267" s="9" t="str">
        <f>IF(Table1[[#This Row],[Salary Ratio]] &lt; 0.15, "Efficient",
 IF(Table1[[#This Row],[Salary Ratio]] &lt;= 0.25, "Needs Attention",
 "Too High"))</f>
        <v>Efficient</v>
      </c>
      <c r="T1267" s="9">
        <f>Table1[[#This Row],[Profit (EBIT)]]/Table1[[#This Row],[Net Sales Actual]]</f>
        <v>0.12362246456891764</v>
      </c>
      <c r="U1267" s="7" t="str">
        <f>IF(Table1[[#This Row],[Profit Ratio]] &gt; 0.15, "Healthy",
 IF(Table1[[#This Row],[Profit Ratio]] &gt;= 0.05, "Moderate",
 "Low"))</f>
        <v>Moderate</v>
      </c>
      <c r="V1267" s="7">
        <f ca="1">DATEDIF(Table1[[#This Row],[Store Open Date]], TODAY(), "d")</f>
        <v>617</v>
      </c>
      <c r="W1267" s="7">
        <f ca="1">INT(Table1[[#This Row],[Store Age (Days)]] / 30)</f>
        <v>20</v>
      </c>
      <c r="X1267" s="7" t="str">
        <f ca="1">IF(Table1[[#This Row],[Store Age (Months)]] &lt; 12, "&lt;12",
 IF(Table1[[#This Row],[Store Age (Months)]] &lt; 24, "12–24",
 "&gt;24"))</f>
        <v>12–24</v>
      </c>
    </row>
    <row r="1268" spans="1:24" x14ac:dyDescent="0.2">
      <c r="A1268" s="4">
        <v>3</v>
      </c>
      <c r="B1268" s="4" t="str">
        <f t="shared" si="19"/>
        <v>March</v>
      </c>
      <c r="C1268" s="1" t="s">
        <v>393</v>
      </c>
      <c r="D1268" s="1" t="s">
        <v>1313</v>
      </c>
      <c r="E1268" s="1" t="s">
        <v>834</v>
      </c>
      <c r="F1268" s="1" t="s">
        <v>913</v>
      </c>
      <c r="G1268" s="1" t="s">
        <v>927</v>
      </c>
      <c r="H1268" s="6">
        <v>45341</v>
      </c>
      <c r="I1268" s="7">
        <v>60757604</v>
      </c>
      <c r="J1268" s="7">
        <v>54341312</v>
      </c>
      <c r="K1268" s="7">
        <v>8662630</v>
      </c>
      <c r="L1268" s="7">
        <v>-2159550</v>
      </c>
      <c r="M1268" s="7">
        <f>Table1[[#This Row],[Profit (EBIT)]] * (1 - 11%)</f>
        <v>-1921999.5</v>
      </c>
      <c r="N1268" s="9">
        <f>Table1[[#This Row],[Net Sales Actual]]/Table1[[#This Row],[Net Sales Target]]*100%</f>
        <v>0.8943952431040566</v>
      </c>
      <c r="O1268" s="9" t="str">
        <f>IF(Table1[[#This Row],[% Achievement]]&gt;=100%, "Achieved",
 IF(Table1[[#This Row],[% Achievement]]&gt;=50%, "Almost Achieve",
 IF(Table1[[#This Row],[% Achievement]]&gt;=0, "Needs Improvement",
 "Bad")))</f>
        <v>Almost Achieve</v>
      </c>
      <c r="P1268" s="7">
        <f>Table1[[#This Row],[Net Sales Actual]] - Table1[[#This Row],[Net Sales Target]]</f>
        <v>-6416292</v>
      </c>
      <c r="Q1268" s="7" t="str">
        <f>IF(Table1[[#This Row],[Profit]] &gt; 0, "Profit", "Loss")</f>
        <v>Loss</v>
      </c>
      <c r="R1268" s="9">
        <f>Table1[[#This Row],[Salary Cost]]/Table1[[#This Row],[Net Sales Actual]]</f>
        <v>0.15941149893473311</v>
      </c>
      <c r="S1268" s="9" t="str">
        <f>IF(Table1[[#This Row],[Salary Ratio]] &lt; 0.15, "Efficient",
 IF(Table1[[#This Row],[Salary Ratio]] &lt;= 0.25, "Needs Attention",
 "Too High"))</f>
        <v>Needs Attention</v>
      </c>
      <c r="T1268" s="9">
        <f>Table1[[#This Row],[Profit (EBIT)]]/Table1[[#This Row],[Net Sales Actual]]</f>
        <v>-3.9740483262531462E-2</v>
      </c>
      <c r="U1268" s="7" t="str">
        <f>IF(Table1[[#This Row],[Profit Ratio]] &gt; 0.15, "Healthy",
 IF(Table1[[#This Row],[Profit Ratio]] &gt;= 0.05, "Moderate",
 "Low"))</f>
        <v>Low</v>
      </c>
      <c r="V1268" s="7">
        <f ca="1">DATEDIF(Table1[[#This Row],[Store Open Date]], TODAY(), "d")</f>
        <v>591</v>
      </c>
      <c r="W1268" s="7">
        <f ca="1">INT(Table1[[#This Row],[Store Age (Days)]] / 30)</f>
        <v>19</v>
      </c>
      <c r="X1268" s="7" t="str">
        <f ca="1">IF(Table1[[#This Row],[Store Age (Months)]] &lt; 12, "&lt;12",
 IF(Table1[[#This Row],[Store Age (Months)]] &lt; 24, "12–24",
 "&gt;24"))</f>
        <v>12–24</v>
      </c>
    </row>
    <row r="1269" spans="1:24" x14ac:dyDescent="0.2">
      <c r="A1269" s="4">
        <v>3</v>
      </c>
      <c r="B1269" s="4" t="str">
        <f t="shared" si="19"/>
        <v>March</v>
      </c>
      <c r="C1269" s="1" t="s">
        <v>394</v>
      </c>
      <c r="D1269" s="1" t="s">
        <v>1314</v>
      </c>
      <c r="E1269" s="1" t="s">
        <v>835</v>
      </c>
      <c r="F1269" s="1" t="s">
        <v>913</v>
      </c>
      <c r="G1269" s="1" t="s">
        <v>927</v>
      </c>
      <c r="H1269" s="6">
        <v>45198</v>
      </c>
      <c r="I1269" s="7">
        <v>126412558</v>
      </c>
      <c r="J1269" s="7">
        <v>153006664</v>
      </c>
      <c r="K1269" s="7">
        <v>18732359</v>
      </c>
      <c r="L1269" s="7">
        <v>22632799</v>
      </c>
      <c r="M1269" s="7">
        <f>Table1[[#This Row],[Profit (EBIT)]] * (1 - 11%)</f>
        <v>20143191.109999999</v>
      </c>
      <c r="N1269" s="9">
        <f>Table1[[#This Row],[Net Sales Actual]]/Table1[[#This Row],[Net Sales Target]]*100%</f>
        <v>1.210375507154914</v>
      </c>
      <c r="O1269" s="9" t="str">
        <f>IF(Table1[[#This Row],[% Achievement]]&gt;=100%, "Achieved",
 IF(Table1[[#This Row],[% Achievement]]&gt;=50%, "Almost Achieve",
 IF(Table1[[#This Row],[% Achievement]]&gt;=0, "Needs Improvement",
 "Bad")))</f>
        <v>Achieved</v>
      </c>
      <c r="P1269" s="7">
        <f>Table1[[#This Row],[Net Sales Actual]] - Table1[[#This Row],[Net Sales Target]]</f>
        <v>26594106</v>
      </c>
      <c r="Q1269" s="7" t="str">
        <f>IF(Table1[[#This Row],[Profit]] &gt; 0, "Profit", "Loss")</f>
        <v>Profit</v>
      </c>
      <c r="R1269" s="9">
        <f>Table1[[#This Row],[Salary Cost]]/Table1[[#This Row],[Net Sales Actual]]</f>
        <v>0.12242838651785781</v>
      </c>
      <c r="S1269" s="9" t="str">
        <f>IF(Table1[[#This Row],[Salary Ratio]] &lt; 0.15, "Efficient",
 IF(Table1[[#This Row],[Salary Ratio]] &lt;= 0.25, "Needs Attention",
 "Too High"))</f>
        <v>Efficient</v>
      </c>
      <c r="T1269" s="9">
        <f>Table1[[#This Row],[Profit (EBIT)]]/Table1[[#This Row],[Net Sales Actual]]</f>
        <v>0.14792034809673388</v>
      </c>
      <c r="U1269" s="7" t="str">
        <f>IF(Table1[[#This Row],[Profit Ratio]] &gt; 0.15, "Healthy",
 IF(Table1[[#This Row],[Profit Ratio]] &gt;= 0.05, "Moderate",
 "Low"))</f>
        <v>Moderate</v>
      </c>
      <c r="V1269" s="7">
        <f ca="1">DATEDIF(Table1[[#This Row],[Store Open Date]], TODAY(), "d")</f>
        <v>734</v>
      </c>
      <c r="W1269" s="7">
        <f ca="1">INT(Table1[[#This Row],[Store Age (Days)]] / 30)</f>
        <v>24</v>
      </c>
      <c r="X1269" s="7" t="str">
        <f ca="1">IF(Table1[[#This Row],[Store Age (Months)]] &lt; 12, "&lt;12",
 IF(Table1[[#This Row],[Store Age (Months)]] &lt; 24, "12–24",
 "&gt;24"))</f>
        <v>&gt;24</v>
      </c>
    </row>
    <row r="1270" spans="1:24" x14ac:dyDescent="0.2">
      <c r="A1270" s="4">
        <v>3</v>
      </c>
      <c r="B1270" s="4" t="str">
        <f t="shared" si="19"/>
        <v>March</v>
      </c>
      <c r="C1270" s="1" t="s">
        <v>395</v>
      </c>
      <c r="D1270" s="1" t="s">
        <v>1315</v>
      </c>
      <c r="E1270" s="1" t="s">
        <v>836</v>
      </c>
      <c r="F1270" s="1" t="s">
        <v>913</v>
      </c>
      <c r="G1270" s="1" t="s">
        <v>927</v>
      </c>
      <c r="H1270" s="6">
        <v>45257</v>
      </c>
      <c r="I1270" s="7">
        <v>211030551</v>
      </c>
      <c r="J1270" s="7">
        <v>154877903</v>
      </c>
      <c r="K1270" s="7">
        <v>24771106</v>
      </c>
      <c r="L1270" s="7">
        <v>-5468462</v>
      </c>
      <c r="M1270" s="7">
        <f>Table1[[#This Row],[Profit (EBIT)]] * (1 - 11%)</f>
        <v>-4866931.18</v>
      </c>
      <c r="N1270" s="9">
        <f>Table1[[#This Row],[Net Sales Actual]]/Table1[[#This Row],[Net Sales Target]]*100%</f>
        <v>0.73391223339979816</v>
      </c>
      <c r="O1270" s="9" t="str">
        <f>IF(Table1[[#This Row],[% Achievement]]&gt;=100%, "Achieved",
 IF(Table1[[#This Row],[% Achievement]]&gt;=50%, "Almost Achieve",
 IF(Table1[[#This Row],[% Achievement]]&gt;=0, "Needs Improvement",
 "Bad")))</f>
        <v>Almost Achieve</v>
      </c>
      <c r="P1270" s="7">
        <f>Table1[[#This Row],[Net Sales Actual]] - Table1[[#This Row],[Net Sales Target]]</f>
        <v>-56152648</v>
      </c>
      <c r="Q1270" s="7" t="str">
        <f>IF(Table1[[#This Row],[Profit]] &gt; 0, "Profit", "Loss")</f>
        <v>Loss</v>
      </c>
      <c r="R1270" s="9">
        <f>Table1[[#This Row],[Salary Cost]]/Table1[[#This Row],[Net Sales Actual]]</f>
        <v>0.15993957511162843</v>
      </c>
      <c r="S1270" s="9" t="str">
        <f>IF(Table1[[#This Row],[Salary Ratio]] &lt; 0.15, "Efficient",
 IF(Table1[[#This Row],[Salary Ratio]] &lt;= 0.25, "Needs Attention",
 "Too High"))</f>
        <v>Needs Attention</v>
      </c>
      <c r="T1270" s="9">
        <f>Table1[[#This Row],[Profit (EBIT)]]/Table1[[#This Row],[Net Sales Actual]]</f>
        <v>-3.5308213076722765E-2</v>
      </c>
      <c r="U1270" s="7" t="str">
        <f>IF(Table1[[#This Row],[Profit Ratio]] &gt; 0.15, "Healthy",
 IF(Table1[[#This Row],[Profit Ratio]] &gt;= 0.05, "Moderate",
 "Low"))</f>
        <v>Low</v>
      </c>
      <c r="V1270" s="7">
        <f ca="1">DATEDIF(Table1[[#This Row],[Store Open Date]], TODAY(), "d")</f>
        <v>675</v>
      </c>
      <c r="W1270" s="7">
        <f ca="1">INT(Table1[[#This Row],[Store Age (Days)]] / 30)</f>
        <v>22</v>
      </c>
      <c r="X1270" s="7" t="str">
        <f ca="1">IF(Table1[[#This Row],[Store Age (Months)]] &lt; 12, "&lt;12",
 IF(Table1[[#This Row],[Store Age (Months)]] &lt; 24, "12–24",
 "&gt;24"))</f>
        <v>12–24</v>
      </c>
    </row>
    <row r="1271" spans="1:24" x14ac:dyDescent="0.2">
      <c r="A1271" s="4">
        <v>3</v>
      </c>
      <c r="B1271" s="4" t="str">
        <f t="shared" si="19"/>
        <v>March</v>
      </c>
      <c r="C1271" s="1" t="s">
        <v>396</v>
      </c>
      <c r="D1271" s="1" t="s">
        <v>1316</v>
      </c>
      <c r="E1271" s="1" t="s">
        <v>837</v>
      </c>
      <c r="F1271" s="1" t="s">
        <v>913</v>
      </c>
      <c r="G1271" s="1" t="s">
        <v>927</v>
      </c>
      <c r="H1271" s="6">
        <v>45283</v>
      </c>
      <c r="I1271" s="7">
        <v>75186917</v>
      </c>
      <c r="J1271" s="7">
        <v>93444280</v>
      </c>
      <c r="K1271" s="7">
        <v>15320363</v>
      </c>
      <c r="L1271" s="7">
        <v>666321</v>
      </c>
      <c r="M1271" s="7">
        <f>Table1[[#This Row],[Profit (EBIT)]] * (1 - 11%)</f>
        <v>593025.69000000006</v>
      </c>
      <c r="N1271" s="9">
        <f>Table1[[#This Row],[Net Sales Actual]]/Table1[[#This Row],[Net Sales Target]]*100%</f>
        <v>1.2428263284156205</v>
      </c>
      <c r="O1271" s="9" t="str">
        <f>IF(Table1[[#This Row],[% Achievement]]&gt;=100%, "Achieved",
 IF(Table1[[#This Row],[% Achievement]]&gt;=50%, "Almost Achieve",
 IF(Table1[[#This Row],[% Achievement]]&gt;=0, "Needs Improvement",
 "Bad")))</f>
        <v>Achieved</v>
      </c>
      <c r="P1271" s="7">
        <f>Table1[[#This Row],[Net Sales Actual]] - Table1[[#This Row],[Net Sales Target]]</f>
        <v>18257363</v>
      </c>
      <c r="Q1271" s="7" t="str">
        <f>IF(Table1[[#This Row],[Profit]] &gt; 0, "Profit", "Loss")</f>
        <v>Profit</v>
      </c>
      <c r="R1271" s="9">
        <f>Table1[[#This Row],[Salary Cost]]/Table1[[#This Row],[Net Sales Actual]]</f>
        <v>0.16395185451693781</v>
      </c>
      <c r="S1271" s="9" t="str">
        <f>IF(Table1[[#This Row],[Salary Ratio]] &lt; 0.15, "Efficient",
 IF(Table1[[#This Row],[Salary Ratio]] &lt;= 0.25, "Needs Attention",
 "Too High"))</f>
        <v>Needs Attention</v>
      </c>
      <c r="T1271" s="9">
        <f>Table1[[#This Row],[Profit (EBIT)]]/Table1[[#This Row],[Net Sales Actual]]</f>
        <v>7.130677233534252E-3</v>
      </c>
      <c r="U1271" s="7" t="str">
        <f>IF(Table1[[#This Row],[Profit Ratio]] &gt; 0.15, "Healthy",
 IF(Table1[[#This Row],[Profit Ratio]] &gt;= 0.05, "Moderate",
 "Low"))</f>
        <v>Low</v>
      </c>
      <c r="V1271" s="7">
        <f ca="1">DATEDIF(Table1[[#This Row],[Store Open Date]], TODAY(), "d")</f>
        <v>649</v>
      </c>
      <c r="W1271" s="7">
        <f ca="1">INT(Table1[[#This Row],[Store Age (Days)]] / 30)</f>
        <v>21</v>
      </c>
      <c r="X1271" s="7" t="str">
        <f ca="1">IF(Table1[[#This Row],[Store Age (Months)]] &lt; 12, "&lt;12",
 IF(Table1[[#This Row],[Store Age (Months)]] &lt; 24, "12–24",
 "&gt;24"))</f>
        <v>12–24</v>
      </c>
    </row>
    <row r="1272" spans="1:24" x14ac:dyDescent="0.2">
      <c r="A1272" s="4">
        <v>3</v>
      </c>
      <c r="B1272" s="4" t="str">
        <f t="shared" si="19"/>
        <v>March</v>
      </c>
      <c r="C1272" s="1" t="s">
        <v>397</v>
      </c>
      <c r="D1272" s="1" t="s">
        <v>1317</v>
      </c>
      <c r="E1272" s="1" t="s">
        <v>838</v>
      </c>
      <c r="F1272" s="1" t="s">
        <v>914</v>
      </c>
      <c r="G1272" s="1" t="s">
        <v>927</v>
      </c>
      <c r="H1272" s="6">
        <v>45519</v>
      </c>
      <c r="I1272" s="7">
        <v>167359522</v>
      </c>
      <c r="J1272" s="7">
        <v>160396259</v>
      </c>
      <c r="K1272" s="7">
        <v>14527860</v>
      </c>
      <c r="L1272" s="7">
        <v>-2457208</v>
      </c>
      <c r="M1272" s="7">
        <f>Table1[[#This Row],[Profit (EBIT)]] * (1 - 11%)</f>
        <v>-2186915.12</v>
      </c>
      <c r="N1272" s="9">
        <f>Table1[[#This Row],[Net Sales Actual]]/Table1[[#This Row],[Net Sales Target]]*100%</f>
        <v>0.95839338618569903</v>
      </c>
      <c r="O1272" s="9" t="str">
        <f>IF(Table1[[#This Row],[% Achievement]]&gt;=100%, "Achieved",
 IF(Table1[[#This Row],[% Achievement]]&gt;=50%, "Almost Achieve",
 IF(Table1[[#This Row],[% Achievement]]&gt;=0, "Needs Improvement",
 "Bad")))</f>
        <v>Almost Achieve</v>
      </c>
      <c r="P1272" s="7">
        <f>Table1[[#This Row],[Net Sales Actual]] - Table1[[#This Row],[Net Sales Target]]</f>
        <v>-6963263</v>
      </c>
      <c r="Q1272" s="7" t="str">
        <f>IF(Table1[[#This Row],[Profit]] &gt; 0, "Profit", "Loss")</f>
        <v>Loss</v>
      </c>
      <c r="R1272" s="9">
        <f>Table1[[#This Row],[Salary Cost]]/Table1[[#This Row],[Net Sales Actual]]</f>
        <v>9.0574805737832081E-2</v>
      </c>
      <c r="S1272" s="9" t="str">
        <f>IF(Table1[[#This Row],[Salary Ratio]] &lt; 0.15, "Efficient",
 IF(Table1[[#This Row],[Salary Ratio]] &lt;= 0.25, "Needs Attention",
 "Too High"))</f>
        <v>Efficient</v>
      </c>
      <c r="T1272" s="9">
        <f>Table1[[#This Row],[Profit (EBIT)]]/Table1[[#This Row],[Net Sales Actual]]</f>
        <v>-1.531960916869015E-2</v>
      </c>
      <c r="U1272" s="7" t="str">
        <f>IF(Table1[[#This Row],[Profit Ratio]] &gt; 0.15, "Healthy",
 IF(Table1[[#This Row],[Profit Ratio]] &gt;= 0.05, "Moderate",
 "Low"))</f>
        <v>Low</v>
      </c>
      <c r="V1272" s="7">
        <f ca="1">DATEDIF(Table1[[#This Row],[Store Open Date]], TODAY(), "d")</f>
        <v>413</v>
      </c>
      <c r="W1272" s="7">
        <f ca="1">INT(Table1[[#This Row],[Store Age (Days)]] / 30)</f>
        <v>13</v>
      </c>
      <c r="X1272" s="7" t="str">
        <f ca="1">IF(Table1[[#This Row],[Store Age (Months)]] &lt; 12, "&lt;12",
 IF(Table1[[#This Row],[Store Age (Months)]] &lt; 24, "12–24",
 "&gt;24"))</f>
        <v>12–24</v>
      </c>
    </row>
    <row r="1273" spans="1:24" x14ac:dyDescent="0.2">
      <c r="A1273" s="4">
        <v>3</v>
      </c>
      <c r="B1273" s="4" t="str">
        <f t="shared" si="19"/>
        <v>March</v>
      </c>
      <c r="C1273" s="1" t="s">
        <v>398</v>
      </c>
      <c r="D1273" s="1" t="s">
        <v>1318</v>
      </c>
      <c r="E1273" s="1" t="s">
        <v>839</v>
      </c>
      <c r="F1273" s="1" t="s">
        <v>915</v>
      </c>
      <c r="G1273" s="1" t="s">
        <v>927</v>
      </c>
      <c r="H1273" s="6">
        <v>45387</v>
      </c>
      <c r="I1273" s="7">
        <v>90585620</v>
      </c>
      <c r="J1273" s="7">
        <v>111450742</v>
      </c>
      <c r="K1273" s="7">
        <v>20017194</v>
      </c>
      <c r="L1273" s="7">
        <v>4707972</v>
      </c>
      <c r="M1273" s="7">
        <f>Table1[[#This Row],[Profit (EBIT)]] * (1 - 11%)</f>
        <v>4190095.08</v>
      </c>
      <c r="N1273" s="9">
        <f>Table1[[#This Row],[Net Sales Actual]]/Table1[[#This Row],[Net Sales Target]]*100%</f>
        <v>1.2303359186590543</v>
      </c>
      <c r="O1273" s="9" t="str">
        <f>IF(Table1[[#This Row],[% Achievement]]&gt;=100%, "Achieved",
 IF(Table1[[#This Row],[% Achievement]]&gt;=50%, "Almost Achieve",
 IF(Table1[[#This Row],[% Achievement]]&gt;=0, "Needs Improvement",
 "Bad")))</f>
        <v>Achieved</v>
      </c>
      <c r="P1273" s="7">
        <f>Table1[[#This Row],[Net Sales Actual]] - Table1[[#This Row],[Net Sales Target]]</f>
        <v>20865122</v>
      </c>
      <c r="Q1273" s="7" t="str">
        <f>IF(Table1[[#This Row],[Profit]] &gt; 0, "Profit", "Loss")</f>
        <v>Profit</v>
      </c>
      <c r="R1273" s="9">
        <f>Table1[[#This Row],[Salary Cost]]/Table1[[#This Row],[Net Sales Actual]]</f>
        <v>0.17960574905818033</v>
      </c>
      <c r="S1273" s="9" t="str">
        <f>IF(Table1[[#This Row],[Salary Ratio]] &lt; 0.15, "Efficient",
 IF(Table1[[#This Row],[Salary Ratio]] &lt;= 0.25, "Needs Attention",
 "Too High"))</f>
        <v>Needs Attention</v>
      </c>
      <c r="T1273" s="9">
        <f>Table1[[#This Row],[Profit (EBIT)]]/Table1[[#This Row],[Net Sales Actual]]</f>
        <v>4.224262589476524E-2</v>
      </c>
      <c r="U1273" s="7" t="str">
        <f>IF(Table1[[#This Row],[Profit Ratio]] &gt; 0.15, "Healthy",
 IF(Table1[[#This Row],[Profit Ratio]] &gt;= 0.05, "Moderate",
 "Low"))</f>
        <v>Low</v>
      </c>
      <c r="V1273" s="7">
        <f ca="1">DATEDIF(Table1[[#This Row],[Store Open Date]], TODAY(), "d")</f>
        <v>545</v>
      </c>
      <c r="W1273" s="7">
        <f ca="1">INT(Table1[[#This Row],[Store Age (Days)]] / 30)</f>
        <v>18</v>
      </c>
      <c r="X1273" s="7" t="str">
        <f ca="1">IF(Table1[[#This Row],[Store Age (Months)]] &lt; 12, "&lt;12",
 IF(Table1[[#This Row],[Store Age (Months)]] &lt; 24, "12–24",
 "&gt;24"))</f>
        <v>12–24</v>
      </c>
    </row>
    <row r="1274" spans="1:24" x14ac:dyDescent="0.2">
      <c r="A1274" s="4">
        <v>3</v>
      </c>
      <c r="B1274" s="4" t="str">
        <f t="shared" si="19"/>
        <v>March</v>
      </c>
      <c r="C1274" s="1" t="s">
        <v>399</v>
      </c>
      <c r="D1274" s="1" t="s">
        <v>1319</v>
      </c>
      <c r="E1274" s="1" t="s">
        <v>840</v>
      </c>
      <c r="F1274" s="1" t="s">
        <v>915</v>
      </c>
      <c r="G1274" s="1" t="s">
        <v>927</v>
      </c>
      <c r="H1274" s="6">
        <v>45344</v>
      </c>
      <c r="I1274" s="7">
        <v>79037657</v>
      </c>
      <c r="J1274" s="7">
        <v>91880415</v>
      </c>
      <c r="K1274" s="7">
        <v>10627547</v>
      </c>
      <c r="L1274" s="7">
        <v>12021832</v>
      </c>
      <c r="M1274" s="7">
        <f>Table1[[#This Row],[Profit (EBIT)]] * (1 - 11%)</f>
        <v>10699430.48</v>
      </c>
      <c r="N1274" s="9">
        <f>Table1[[#This Row],[Net Sales Actual]]/Table1[[#This Row],[Net Sales Target]]*100%</f>
        <v>1.1624891031372553</v>
      </c>
      <c r="O1274" s="9" t="str">
        <f>IF(Table1[[#This Row],[% Achievement]]&gt;=100%, "Achieved",
 IF(Table1[[#This Row],[% Achievement]]&gt;=50%, "Almost Achieve",
 IF(Table1[[#This Row],[% Achievement]]&gt;=0, "Needs Improvement",
 "Bad")))</f>
        <v>Achieved</v>
      </c>
      <c r="P1274" s="7">
        <f>Table1[[#This Row],[Net Sales Actual]] - Table1[[#This Row],[Net Sales Target]]</f>
        <v>12842758</v>
      </c>
      <c r="Q1274" s="7" t="str">
        <f>IF(Table1[[#This Row],[Profit]] &gt; 0, "Profit", "Loss")</f>
        <v>Profit</v>
      </c>
      <c r="R1274" s="9">
        <f>Table1[[#This Row],[Salary Cost]]/Table1[[#This Row],[Net Sales Actual]]</f>
        <v>0.11566716367138742</v>
      </c>
      <c r="S1274" s="9" t="str">
        <f>IF(Table1[[#This Row],[Salary Ratio]] &lt; 0.15, "Efficient",
 IF(Table1[[#This Row],[Salary Ratio]] &lt;= 0.25, "Needs Attention",
 "Too High"))</f>
        <v>Efficient</v>
      </c>
      <c r="T1274" s="9">
        <f>Table1[[#This Row],[Profit (EBIT)]]/Table1[[#This Row],[Net Sales Actual]]</f>
        <v>0.13084216043212255</v>
      </c>
      <c r="U1274" s="7" t="str">
        <f>IF(Table1[[#This Row],[Profit Ratio]] &gt; 0.15, "Healthy",
 IF(Table1[[#This Row],[Profit Ratio]] &gt;= 0.05, "Moderate",
 "Low"))</f>
        <v>Moderate</v>
      </c>
      <c r="V1274" s="7">
        <f ca="1">DATEDIF(Table1[[#This Row],[Store Open Date]], TODAY(), "d")</f>
        <v>588</v>
      </c>
      <c r="W1274" s="7">
        <f ca="1">INT(Table1[[#This Row],[Store Age (Days)]] / 30)</f>
        <v>19</v>
      </c>
      <c r="X1274" s="7" t="str">
        <f ca="1">IF(Table1[[#This Row],[Store Age (Months)]] &lt; 12, "&lt;12",
 IF(Table1[[#This Row],[Store Age (Months)]] &lt; 24, "12–24",
 "&gt;24"))</f>
        <v>12–24</v>
      </c>
    </row>
    <row r="1275" spans="1:24" x14ac:dyDescent="0.2">
      <c r="A1275" s="4">
        <v>3</v>
      </c>
      <c r="B1275" s="4" t="str">
        <f t="shared" si="19"/>
        <v>March</v>
      </c>
      <c r="C1275" s="1" t="s">
        <v>400</v>
      </c>
      <c r="D1275" s="1" t="s">
        <v>1320</v>
      </c>
      <c r="E1275" s="1" t="s">
        <v>841</v>
      </c>
      <c r="F1275" s="1" t="s">
        <v>915</v>
      </c>
      <c r="G1275" s="1" t="s">
        <v>927</v>
      </c>
      <c r="H1275" s="6">
        <v>45424</v>
      </c>
      <c r="I1275" s="7">
        <v>78554864</v>
      </c>
      <c r="J1275" s="7">
        <v>88787661</v>
      </c>
      <c r="K1275" s="7">
        <v>12920173</v>
      </c>
      <c r="L1275" s="7">
        <v>3406439</v>
      </c>
      <c r="M1275" s="7">
        <f>Table1[[#This Row],[Profit (EBIT)]] * (1 - 11%)</f>
        <v>3031730.71</v>
      </c>
      <c r="N1275" s="9">
        <f>Table1[[#This Row],[Net Sales Actual]]/Table1[[#This Row],[Net Sales Target]]*100%</f>
        <v>1.1302630604770698</v>
      </c>
      <c r="O1275" s="9" t="str">
        <f>IF(Table1[[#This Row],[% Achievement]]&gt;=100%, "Achieved",
 IF(Table1[[#This Row],[% Achievement]]&gt;=50%, "Almost Achieve",
 IF(Table1[[#This Row],[% Achievement]]&gt;=0, "Needs Improvement",
 "Bad")))</f>
        <v>Achieved</v>
      </c>
      <c r="P1275" s="7">
        <f>Table1[[#This Row],[Net Sales Actual]] - Table1[[#This Row],[Net Sales Target]]</f>
        <v>10232797</v>
      </c>
      <c r="Q1275" s="7" t="str">
        <f>IF(Table1[[#This Row],[Profit]] &gt; 0, "Profit", "Loss")</f>
        <v>Profit</v>
      </c>
      <c r="R1275" s="9">
        <f>Table1[[#This Row],[Salary Cost]]/Table1[[#This Row],[Net Sales Actual]]</f>
        <v>0.14551766376636502</v>
      </c>
      <c r="S1275" s="9" t="str">
        <f>IF(Table1[[#This Row],[Salary Ratio]] &lt; 0.15, "Efficient",
 IF(Table1[[#This Row],[Salary Ratio]] &lt;= 0.25, "Needs Attention",
 "Too High"))</f>
        <v>Efficient</v>
      </c>
      <c r="T1275" s="9">
        <f>Table1[[#This Row],[Profit (EBIT)]]/Table1[[#This Row],[Net Sales Actual]]</f>
        <v>3.8366130627092432E-2</v>
      </c>
      <c r="U1275" s="7" t="str">
        <f>IF(Table1[[#This Row],[Profit Ratio]] &gt; 0.15, "Healthy",
 IF(Table1[[#This Row],[Profit Ratio]] &gt;= 0.05, "Moderate",
 "Low"))</f>
        <v>Low</v>
      </c>
      <c r="V1275" s="7">
        <f ca="1">DATEDIF(Table1[[#This Row],[Store Open Date]], TODAY(), "d")</f>
        <v>508</v>
      </c>
      <c r="W1275" s="7">
        <f ca="1">INT(Table1[[#This Row],[Store Age (Days)]] / 30)</f>
        <v>16</v>
      </c>
      <c r="X1275" s="7" t="str">
        <f ca="1">IF(Table1[[#This Row],[Store Age (Months)]] &lt; 12, "&lt;12",
 IF(Table1[[#This Row],[Store Age (Months)]] &lt; 24, "12–24",
 "&gt;24"))</f>
        <v>12–24</v>
      </c>
    </row>
    <row r="1276" spans="1:24" x14ac:dyDescent="0.2">
      <c r="A1276" s="4">
        <v>3</v>
      </c>
      <c r="B1276" s="4" t="str">
        <f t="shared" si="19"/>
        <v>March</v>
      </c>
      <c r="C1276" s="1" t="s">
        <v>401</v>
      </c>
      <c r="D1276" s="1" t="s">
        <v>1321</v>
      </c>
      <c r="E1276" s="1" t="s">
        <v>842</v>
      </c>
      <c r="F1276" s="1" t="s">
        <v>916</v>
      </c>
      <c r="G1276" s="1" t="s">
        <v>928</v>
      </c>
      <c r="H1276" s="6">
        <v>45248</v>
      </c>
      <c r="I1276" s="7">
        <v>128832844</v>
      </c>
      <c r="J1276" s="7">
        <v>123144535</v>
      </c>
      <c r="K1276" s="7">
        <v>11585790</v>
      </c>
      <c r="L1276" s="7">
        <v>12446347</v>
      </c>
      <c r="M1276" s="7">
        <f>Table1[[#This Row],[Profit (EBIT)]] * (1 - 11%)</f>
        <v>11077248.83</v>
      </c>
      <c r="N1276" s="9">
        <f>Table1[[#This Row],[Net Sales Actual]]/Table1[[#This Row],[Net Sales Target]]*100%</f>
        <v>0.95584736916930901</v>
      </c>
      <c r="O1276" s="9" t="str">
        <f>IF(Table1[[#This Row],[% Achievement]]&gt;=100%, "Achieved",
 IF(Table1[[#This Row],[% Achievement]]&gt;=50%, "Almost Achieve",
 IF(Table1[[#This Row],[% Achievement]]&gt;=0, "Needs Improvement",
 "Bad")))</f>
        <v>Almost Achieve</v>
      </c>
      <c r="P1276" s="7">
        <f>Table1[[#This Row],[Net Sales Actual]] - Table1[[#This Row],[Net Sales Target]]</f>
        <v>-5688309</v>
      </c>
      <c r="Q1276" s="7" t="str">
        <f>IF(Table1[[#This Row],[Profit]] &gt; 0, "Profit", "Loss")</f>
        <v>Profit</v>
      </c>
      <c r="R1276" s="9">
        <f>Table1[[#This Row],[Salary Cost]]/Table1[[#This Row],[Net Sales Actual]]</f>
        <v>9.40828596250739E-2</v>
      </c>
      <c r="S1276" s="9" t="str">
        <f>IF(Table1[[#This Row],[Salary Ratio]] &lt; 0.15, "Efficient",
 IF(Table1[[#This Row],[Salary Ratio]] &lt;= 0.25, "Needs Attention",
 "Too High"))</f>
        <v>Efficient</v>
      </c>
      <c r="T1276" s="9">
        <f>Table1[[#This Row],[Profit (EBIT)]]/Table1[[#This Row],[Net Sales Actual]]</f>
        <v>0.10107104631155577</v>
      </c>
      <c r="U1276" s="7" t="str">
        <f>IF(Table1[[#This Row],[Profit Ratio]] &gt; 0.15, "Healthy",
 IF(Table1[[#This Row],[Profit Ratio]] &gt;= 0.05, "Moderate",
 "Low"))</f>
        <v>Moderate</v>
      </c>
      <c r="V1276" s="7">
        <f ca="1">DATEDIF(Table1[[#This Row],[Store Open Date]], TODAY(), "d")</f>
        <v>684</v>
      </c>
      <c r="W1276" s="7">
        <f ca="1">INT(Table1[[#This Row],[Store Age (Days)]] / 30)</f>
        <v>22</v>
      </c>
      <c r="X1276" s="7" t="str">
        <f ca="1">IF(Table1[[#This Row],[Store Age (Months)]] &lt; 12, "&lt;12",
 IF(Table1[[#This Row],[Store Age (Months)]] &lt; 24, "12–24",
 "&gt;24"))</f>
        <v>12–24</v>
      </c>
    </row>
    <row r="1277" spans="1:24" x14ac:dyDescent="0.2">
      <c r="A1277" s="4">
        <v>3</v>
      </c>
      <c r="B1277" s="4" t="str">
        <f t="shared" si="19"/>
        <v>March</v>
      </c>
      <c r="C1277" s="1" t="s">
        <v>402</v>
      </c>
      <c r="D1277" s="1" t="s">
        <v>1322</v>
      </c>
      <c r="E1277" s="1" t="s">
        <v>843</v>
      </c>
      <c r="F1277" s="1" t="s">
        <v>916</v>
      </c>
      <c r="G1277" s="1" t="s">
        <v>928</v>
      </c>
      <c r="H1277" s="6">
        <v>45259</v>
      </c>
      <c r="I1277" s="7">
        <v>172649163</v>
      </c>
      <c r="J1277" s="7">
        <v>193531908</v>
      </c>
      <c r="K1277" s="7">
        <v>19340864</v>
      </c>
      <c r="L1277" s="7">
        <v>9719313</v>
      </c>
      <c r="M1277" s="7">
        <f>Table1[[#This Row],[Profit (EBIT)]] * (1 - 11%)</f>
        <v>8650188.5700000003</v>
      </c>
      <c r="N1277" s="9">
        <f>Table1[[#This Row],[Net Sales Actual]]/Table1[[#This Row],[Net Sales Target]]*100%</f>
        <v>1.1209548001110206</v>
      </c>
      <c r="O1277" s="9" t="str">
        <f>IF(Table1[[#This Row],[% Achievement]]&gt;=100%, "Achieved",
 IF(Table1[[#This Row],[% Achievement]]&gt;=50%, "Almost Achieve",
 IF(Table1[[#This Row],[% Achievement]]&gt;=0, "Needs Improvement",
 "Bad")))</f>
        <v>Achieved</v>
      </c>
      <c r="P1277" s="7">
        <f>Table1[[#This Row],[Net Sales Actual]] - Table1[[#This Row],[Net Sales Target]]</f>
        <v>20882745</v>
      </c>
      <c r="Q1277" s="7" t="str">
        <f>IF(Table1[[#This Row],[Profit]] &gt; 0, "Profit", "Loss")</f>
        <v>Profit</v>
      </c>
      <c r="R1277" s="9">
        <f>Table1[[#This Row],[Salary Cost]]/Table1[[#This Row],[Net Sales Actual]]</f>
        <v>9.9936306110308182E-2</v>
      </c>
      <c r="S1277" s="9" t="str">
        <f>IF(Table1[[#This Row],[Salary Ratio]] &lt; 0.15, "Efficient",
 IF(Table1[[#This Row],[Salary Ratio]] &lt;= 0.25, "Needs Attention",
 "Too High"))</f>
        <v>Efficient</v>
      </c>
      <c r="T1277" s="9">
        <f>Table1[[#This Row],[Profit (EBIT)]]/Table1[[#This Row],[Net Sales Actual]]</f>
        <v>5.0220726393086564E-2</v>
      </c>
      <c r="U1277" s="7" t="str">
        <f>IF(Table1[[#This Row],[Profit Ratio]] &gt; 0.15, "Healthy",
 IF(Table1[[#This Row],[Profit Ratio]] &gt;= 0.05, "Moderate",
 "Low"))</f>
        <v>Moderate</v>
      </c>
      <c r="V1277" s="7">
        <f ca="1">DATEDIF(Table1[[#This Row],[Store Open Date]], TODAY(), "d")</f>
        <v>673</v>
      </c>
      <c r="W1277" s="7">
        <f ca="1">INT(Table1[[#This Row],[Store Age (Days)]] / 30)</f>
        <v>22</v>
      </c>
      <c r="X1277" s="7" t="str">
        <f ca="1">IF(Table1[[#This Row],[Store Age (Months)]] &lt; 12, "&lt;12",
 IF(Table1[[#This Row],[Store Age (Months)]] &lt; 24, "12–24",
 "&gt;24"))</f>
        <v>12–24</v>
      </c>
    </row>
    <row r="1278" spans="1:24" x14ac:dyDescent="0.2">
      <c r="A1278" s="4">
        <v>3</v>
      </c>
      <c r="B1278" s="4" t="str">
        <f t="shared" si="19"/>
        <v>March</v>
      </c>
      <c r="C1278" s="1" t="s">
        <v>403</v>
      </c>
      <c r="D1278" s="1" t="s">
        <v>1323</v>
      </c>
      <c r="E1278" s="1" t="s">
        <v>844</v>
      </c>
      <c r="F1278" s="1" t="s">
        <v>916</v>
      </c>
      <c r="G1278" s="1" t="s">
        <v>928</v>
      </c>
      <c r="H1278" s="6">
        <v>45291</v>
      </c>
      <c r="I1278" s="7">
        <v>132098661</v>
      </c>
      <c r="J1278" s="7">
        <v>145250486</v>
      </c>
      <c r="K1278" s="7">
        <v>19317263</v>
      </c>
      <c r="L1278" s="7">
        <v>15841188</v>
      </c>
      <c r="M1278" s="7">
        <f>Table1[[#This Row],[Profit (EBIT)]] * (1 - 11%)</f>
        <v>14098657.32</v>
      </c>
      <c r="N1278" s="9">
        <f>Table1[[#This Row],[Net Sales Actual]]/Table1[[#This Row],[Net Sales Target]]*100%</f>
        <v>1.099560623101244</v>
      </c>
      <c r="O1278" s="9" t="str">
        <f>IF(Table1[[#This Row],[% Achievement]]&gt;=100%, "Achieved",
 IF(Table1[[#This Row],[% Achievement]]&gt;=50%, "Almost Achieve",
 IF(Table1[[#This Row],[% Achievement]]&gt;=0, "Needs Improvement",
 "Bad")))</f>
        <v>Achieved</v>
      </c>
      <c r="P1278" s="7">
        <f>Table1[[#This Row],[Net Sales Actual]] - Table1[[#This Row],[Net Sales Target]]</f>
        <v>13151825</v>
      </c>
      <c r="Q1278" s="7" t="str">
        <f>IF(Table1[[#This Row],[Profit]] &gt; 0, "Profit", "Loss")</f>
        <v>Profit</v>
      </c>
      <c r="R1278" s="9">
        <f>Table1[[#This Row],[Salary Cost]]/Table1[[#This Row],[Net Sales Actual]]</f>
        <v>0.1329927598314542</v>
      </c>
      <c r="S1278" s="9" t="str">
        <f>IF(Table1[[#This Row],[Salary Ratio]] &lt; 0.15, "Efficient",
 IF(Table1[[#This Row],[Salary Ratio]] &lt;= 0.25, "Needs Attention",
 "Too High"))</f>
        <v>Efficient</v>
      </c>
      <c r="T1278" s="9">
        <f>Table1[[#This Row],[Profit (EBIT)]]/Table1[[#This Row],[Net Sales Actual]]</f>
        <v>0.10906117037019759</v>
      </c>
      <c r="U1278" s="7" t="str">
        <f>IF(Table1[[#This Row],[Profit Ratio]] &gt; 0.15, "Healthy",
 IF(Table1[[#This Row],[Profit Ratio]] &gt;= 0.05, "Moderate",
 "Low"))</f>
        <v>Moderate</v>
      </c>
      <c r="V1278" s="7">
        <f ca="1">DATEDIF(Table1[[#This Row],[Store Open Date]], TODAY(), "d")</f>
        <v>641</v>
      </c>
      <c r="W1278" s="7">
        <f ca="1">INT(Table1[[#This Row],[Store Age (Days)]] / 30)</f>
        <v>21</v>
      </c>
      <c r="X1278" s="7" t="str">
        <f ca="1">IF(Table1[[#This Row],[Store Age (Months)]] &lt; 12, "&lt;12",
 IF(Table1[[#This Row],[Store Age (Months)]] &lt; 24, "12–24",
 "&gt;24"))</f>
        <v>12–24</v>
      </c>
    </row>
    <row r="1279" spans="1:24" x14ac:dyDescent="0.2">
      <c r="A1279" s="4">
        <v>3</v>
      </c>
      <c r="B1279" s="4" t="str">
        <f t="shared" si="19"/>
        <v>March</v>
      </c>
      <c r="C1279" s="1" t="s">
        <v>404</v>
      </c>
      <c r="D1279" s="1" t="s">
        <v>1324</v>
      </c>
      <c r="E1279" s="1" t="s">
        <v>845</v>
      </c>
      <c r="F1279" s="1" t="s">
        <v>916</v>
      </c>
      <c r="G1279" s="1" t="s">
        <v>928</v>
      </c>
      <c r="H1279" s="6">
        <v>45291</v>
      </c>
      <c r="I1279" s="7">
        <v>77233362</v>
      </c>
      <c r="J1279" s="7">
        <v>88430734</v>
      </c>
      <c r="K1279" s="7">
        <v>9806069</v>
      </c>
      <c r="L1279" s="7">
        <v>5182098</v>
      </c>
      <c r="M1279" s="7">
        <f>Table1[[#This Row],[Profit (EBIT)]] * (1 - 11%)</f>
        <v>4612067.22</v>
      </c>
      <c r="N1279" s="9">
        <f>Table1[[#This Row],[Net Sales Actual]]/Table1[[#This Row],[Net Sales Target]]*100%</f>
        <v>1.1449810251688901</v>
      </c>
      <c r="O1279" s="9" t="str">
        <f>IF(Table1[[#This Row],[% Achievement]]&gt;=100%, "Achieved",
 IF(Table1[[#This Row],[% Achievement]]&gt;=50%, "Almost Achieve",
 IF(Table1[[#This Row],[% Achievement]]&gt;=0, "Needs Improvement",
 "Bad")))</f>
        <v>Achieved</v>
      </c>
      <c r="P1279" s="7">
        <f>Table1[[#This Row],[Net Sales Actual]] - Table1[[#This Row],[Net Sales Target]]</f>
        <v>11197372</v>
      </c>
      <c r="Q1279" s="7" t="str">
        <f>IF(Table1[[#This Row],[Profit]] &gt; 0, "Profit", "Loss")</f>
        <v>Profit</v>
      </c>
      <c r="R1279" s="9">
        <f>Table1[[#This Row],[Salary Cost]]/Table1[[#This Row],[Net Sales Actual]]</f>
        <v>0.11088982932110458</v>
      </c>
      <c r="S1279" s="9" t="str">
        <f>IF(Table1[[#This Row],[Salary Ratio]] &lt; 0.15, "Efficient",
 IF(Table1[[#This Row],[Salary Ratio]] &lt;= 0.25, "Needs Attention",
 "Too High"))</f>
        <v>Efficient</v>
      </c>
      <c r="T1279" s="9">
        <f>Table1[[#This Row],[Profit (EBIT)]]/Table1[[#This Row],[Net Sales Actual]]</f>
        <v>5.8600644432059104E-2</v>
      </c>
      <c r="U1279" s="7" t="str">
        <f>IF(Table1[[#This Row],[Profit Ratio]] &gt; 0.15, "Healthy",
 IF(Table1[[#This Row],[Profit Ratio]] &gt;= 0.05, "Moderate",
 "Low"))</f>
        <v>Moderate</v>
      </c>
      <c r="V1279" s="7">
        <f ca="1">DATEDIF(Table1[[#This Row],[Store Open Date]], TODAY(), "d")</f>
        <v>641</v>
      </c>
      <c r="W1279" s="7">
        <f ca="1">INT(Table1[[#This Row],[Store Age (Days)]] / 30)</f>
        <v>21</v>
      </c>
      <c r="X1279" s="7" t="str">
        <f ca="1">IF(Table1[[#This Row],[Store Age (Months)]] &lt; 12, "&lt;12",
 IF(Table1[[#This Row],[Store Age (Months)]] &lt; 24, "12–24",
 "&gt;24"))</f>
        <v>12–24</v>
      </c>
    </row>
    <row r="1280" spans="1:24" x14ac:dyDescent="0.2">
      <c r="A1280" s="4">
        <v>3</v>
      </c>
      <c r="B1280" s="4" t="str">
        <f t="shared" si="19"/>
        <v>March</v>
      </c>
      <c r="C1280" s="1" t="s">
        <v>405</v>
      </c>
      <c r="D1280" s="1" t="s">
        <v>1325</v>
      </c>
      <c r="E1280" s="1" t="s">
        <v>846</v>
      </c>
      <c r="F1280" s="1" t="s">
        <v>916</v>
      </c>
      <c r="G1280" s="1" t="s">
        <v>928</v>
      </c>
      <c r="H1280" s="6">
        <v>45274</v>
      </c>
      <c r="I1280" s="7">
        <v>198910091</v>
      </c>
      <c r="J1280" s="7">
        <v>194827116</v>
      </c>
      <c r="K1280" s="7">
        <v>30572547</v>
      </c>
      <c r="L1280" s="7">
        <v>24154715</v>
      </c>
      <c r="M1280" s="7">
        <f>Table1[[#This Row],[Profit (EBIT)]] * (1 - 11%)</f>
        <v>21497696.350000001</v>
      </c>
      <c r="N1280" s="9">
        <f>Table1[[#This Row],[Net Sales Actual]]/Table1[[#This Row],[Net Sales Target]]*100%</f>
        <v>0.97947326362642906</v>
      </c>
      <c r="O1280" s="9" t="str">
        <f>IF(Table1[[#This Row],[% Achievement]]&gt;=100%, "Achieved",
 IF(Table1[[#This Row],[% Achievement]]&gt;=50%, "Almost Achieve",
 IF(Table1[[#This Row],[% Achievement]]&gt;=0, "Needs Improvement",
 "Bad")))</f>
        <v>Almost Achieve</v>
      </c>
      <c r="P1280" s="7">
        <f>Table1[[#This Row],[Net Sales Actual]] - Table1[[#This Row],[Net Sales Target]]</f>
        <v>-4082975</v>
      </c>
      <c r="Q1280" s="7" t="str">
        <f>IF(Table1[[#This Row],[Profit]] &gt; 0, "Profit", "Loss")</f>
        <v>Profit</v>
      </c>
      <c r="R1280" s="9">
        <f>Table1[[#This Row],[Salary Cost]]/Table1[[#This Row],[Net Sales Actual]]</f>
        <v>0.1569214164213158</v>
      </c>
      <c r="S1280" s="9" t="str">
        <f>IF(Table1[[#This Row],[Salary Ratio]] &lt; 0.15, "Efficient",
 IF(Table1[[#This Row],[Salary Ratio]] &lt;= 0.25, "Needs Attention",
 "Too High"))</f>
        <v>Needs Attention</v>
      </c>
      <c r="T1280" s="9">
        <f>Table1[[#This Row],[Profit (EBIT)]]/Table1[[#This Row],[Net Sales Actual]]</f>
        <v>0.12398025231764967</v>
      </c>
      <c r="U1280" s="7" t="str">
        <f>IF(Table1[[#This Row],[Profit Ratio]] &gt; 0.15, "Healthy",
 IF(Table1[[#This Row],[Profit Ratio]] &gt;= 0.05, "Moderate",
 "Low"))</f>
        <v>Moderate</v>
      </c>
      <c r="V1280" s="7">
        <f ca="1">DATEDIF(Table1[[#This Row],[Store Open Date]], TODAY(), "d")</f>
        <v>658</v>
      </c>
      <c r="W1280" s="7">
        <f ca="1">INT(Table1[[#This Row],[Store Age (Days)]] / 30)</f>
        <v>21</v>
      </c>
      <c r="X1280" s="7" t="str">
        <f ca="1">IF(Table1[[#This Row],[Store Age (Months)]] &lt; 12, "&lt;12",
 IF(Table1[[#This Row],[Store Age (Months)]] &lt; 24, "12–24",
 "&gt;24"))</f>
        <v>12–24</v>
      </c>
    </row>
    <row r="1281" spans="1:24" x14ac:dyDescent="0.2">
      <c r="A1281" s="4">
        <v>3</v>
      </c>
      <c r="B1281" s="4" t="str">
        <f t="shared" si="19"/>
        <v>March</v>
      </c>
      <c r="C1281" s="1" t="s">
        <v>406</v>
      </c>
      <c r="D1281" s="1" t="s">
        <v>1326</v>
      </c>
      <c r="E1281" s="1" t="s">
        <v>847</v>
      </c>
      <c r="F1281" s="1" t="s">
        <v>916</v>
      </c>
      <c r="G1281" s="1" t="s">
        <v>928</v>
      </c>
      <c r="H1281" s="6">
        <v>45341</v>
      </c>
      <c r="I1281" s="7">
        <v>139195776</v>
      </c>
      <c r="J1281" s="7">
        <v>150052742</v>
      </c>
      <c r="K1281" s="7">
        <v>25123664</v>
      </c>
      <c r="L1281" s="7">
        <v>8631145</v>
      </c>
      <c r="M1281" s="7">
        <f>Table1[[#This Row],[Profit (EBIT)]] * (1 - 11%)</f>
        <v>7681719.0499999998</v>
      </c>
      <c r="N1281" s="9">
        <f>Table1[[#This Row],[Net Sales Actual]]/Table1[[#This Row],[Net Sales Target]]*100%</f>
        <v>1.0779978122324632</v>
      </c>
      <c r="O1281" s="9" t="str">
        <f>IF(Table1[[#This Row],[% Achievement]]&gt;=100%, "Achieved",
 IF(Table1[[#This Row],[% Achievement]]&gt;=50%, "Almost Achieve",
 IF(Table1[[#This Row],[% Achievement]]&gt;=0, "Needs Improvement",
 "Bad")))</f>
        <v>Achieved</v>
      </c>
      <c r="P1281" s="7">
        <f>Table1[[#This Row],[Net Sales Actual]] - Table1[[#This Row],[Net Sales Target]]</f>
        <v>10856966</v>
      </c>
      <c r="Q1281" s="7" t="str">
        <f>IF(Table1[[#This Row],[Profit]] &gt; 0, "Profit", "Loss")</f>
        <v>Profit</v>
      </c>
      <c r="R1281" s="9">
        <f>Table1[[#This Row],[Salary Cost]]/Table1[[#This Row],[Net Sales Actual]]</f>
        <v>0.16743222193167254</v>
      </c>
      <c r="S1281" s="9" t="str">
        <f>IF(Table1[[#This Row],[Salary Ratio]] &lt; 0.15, "Efficient",
 IF(Table1[[#This Row],[Salary Ratio]] &lt;= 0.25, "Needs Attention",
 "Too High"))</f>
        <v>Needs Attention</v>
      </c>
      <c r="T1281" s="9">
        <f>Table1[[#This Row],[Profit (EBIT)]]/Table1[[#This Row],[Net Sales Actual]]</f>
        <v>5.7520741606974436E-2</v>
      </c>
      <c r="U1281" s="7" t="str">
        <f>IF(Table1[[#This Row],[Profit Ratio]] &gt; 0.15, "Healthy",
 IF(Table1[[#This Row],[Profit Ratio]] &gt;= 0.05, "Moderate",
 "Low"))</f>
        <v>Moderate</v>
      </c>
      <c r="V1281" s="7">
        <f ca="1">DATEDIF(Table1[[#This Row],[Store Open Date]], TODAY(), "d")</f>
        <v>591</v>
      </c>
      <c r="W1281" s="7">
        <f ca="1">INT(Table1[[#This Row],[Store Age (Days)]] / 30)</f>
        <v>19</v>
      </c>
      <c r="X1281" s="7" t="str">
        <f ca="1">IF(Table1[[#This Row],[Store Age (Months)]] &lt; 12, "&lt;12",
 IF(Table1[[#This Row],[Store Age (Months)]] &lt; 24, "12–24",
 "&gt;24"))</f>
        <v>12–24</v>
      </c>
    </row>
    <row r="1282" spans="1:24" x14ac:dyDescent="0.2">
      <c r="A1282" s="4">
        <v>3</v>
      </c>
      <c r="B1282" s="4" t="str">
        <f t="shared" si="19"/>
        <v>March</v>
      </c>
      <c r="C1282" s="1" t="s">
        <v>407</v>
      </c>
      <c r="D1282" s="1" t="s">
        <v>1327</v>
      </c>
      <c r="E1282" s="1" t="s">
        <v>848</v>
      </c>
      <c r="F1282" s="1" t="s">
        <v>916</v>
      </c>
      <c r="G1282" s="1" t="s">
        <v>928</v>
      </c>
      <c r="H1282" s="6">
        <v>45207</v>
      </c>
      <c r="I1282" s="7">
        <v>111147386</v>
      </c>
      <c r="J1282" s="7">
        <v>128085238</v>
      </c>
      <c r="K1282" s="7">
        <v>12310191</v>
      </c>
      <c r="L1282" s="7">
        <v>6158580</v>
      </c>
      <c r="M1282" s="7">
        <f>Table1[[#This Row],[Profit (EBIT)]] * (1 - 11%)</f>
        <v>5481136.2000000002</v>
      </c>
      <c r="N1282" s="9">
        <f>Table1[[#This Row],[Net Sales Actual]]/Table1[[#This Row],[Net Sales Target]]*100%</f>
        <v>1.1523909163279826</v>
      </c>
      <c r="O1282" s="9" t="str">
        <f>IF(Table1[[#This Row],[% Achievement]]&gt;=100%, "Achieved",
 IF(Table1[[#This Row],[% Achievement]]&gt;=50%, "Almost Achieve",
 IF(Table1[[#This Row],[% Achievement]]&gt;=0, "Needs Improvement",
 "Bad")))</f>
        <v>Achieved</v>
      </c>
      <c r="P1282" s="7">
        <f>Table1[[#This Row],[Net Sales Actual]] - Table1[[#This Row],[Net Sales Target]]</f>
        <v>16937852</v>
      </c>
      <c r="Q1282" s="7" t="str">
        <f>IF(Table1[[#This Row],[Profit]] &gt; 0, "Profit", "Loss")</f>
        <v>Profit</v>
      </c>
      <c r="R1282" s="9">
        <f>Table1[[#This Row],[Salary Cost]]/Table1[[#This Row],[Net Sales Actual]]</f>
        <v>9.610936585838252E-2</v>
      </c>
      <c r="S1282" s="9" t="str">
        <f>IF(Table1[[#This Row],[Salary Ratio]] &lt; 0.15, "Efficient",
 IF(Table1[[#This Row],[Salary Ratio]] &lt;= 0.25, "Needs Attention",
 "Too High"))</f>
        <v>Efficient</v>
      </c>
      <c r="T1282" s="9">
        <f>Table1[[#This Row],[Profit (EBIT)]]/Table1[[#This Row],[Net Sales Actual]]</f>
        <v>4.8081887469342874E-2</v>
      </c>
      <c r="U1282" s="7" t="str">
        <f>IF(Table1[[#This Row],[Profit Ratio]] &gt; 0.15, "Healthy",
 IF(Table1[[#This Row],[Profit Ratio]] &gt;= 0.05, "Moderate",
 "Low"))</f>
        <v>Low</v>
      </c>
      <c r="V1282" s="7">
        <f ca="1">DATEDIF(Table1[[#This Row],[Store Open Date]], TODAY(), "d")</f>
        <v>725</v>
      </c>
      <c r="W1282" s="7">
        <f ca="1">INT(Table1[[#This Row],[Store Age (Days)]] / 30)</f>
        <v>24</v>
      </c>
      <c r="X1282" s="7" t="str">
        <f ca="1">IF(Table1[[#This Row],[Store Age (Months)]] &lt; 12, "&lt;12",
 IF(Table1[[#This Row],[Store Age (Months)]] &lt; 24, "12–24",
 "&gt;24"))</f>
        <v>&gt;24</v>
      </c>
    </row>
    <row r="1283" spans="1:24" x14ac:dyDescent="0.2">
      <c r="A1283" s="4">
        <v>3</v>
      </c>
      <c r="B1283" s="4" t="str">
        <f t="shared" ref="B1283:B1346" si="20">TEXT(DATE(2024, A1283, 1), "mmmm")</f>
        <v>March</v>
      </c>
      <c r="C1283" s="1" t="s">
        <v>408</v>
      </c>
      <c r="D1283" s="1" t="s">
        <v>1328</v>
      </c>
      <c r="E1283" s="1" t="s">
        <v>849</v>
      </c>
      <c r="F1283" s="1" t="s">
        <v>916</v>
      </c>
      <c r="G1283" s="1" t="s">
        <v>928</v>
      </c>
      <c r="H1283" s="6">
        <v>45261</v>
      </c>
      <c r="I1283" s="7">
        <v>256985463</v>
      </c>
      <c r="J1283" s="7">
        <v>230379134</v>
      </c>
      <c r="K1283" s="7">
        <v>33399174</v>
      </c>
      <c r="L1283" s="7">
        <v>-9616278</v>
      </c>
      <c r="M1283" s="7">
        <f>Table1[[#This Row],[Profit (EBIT)]] * (1 - 11%)</f>
        <v>-8558487.4199999999</v>
      </c>
      <c r="N1283" s="9">
        <f>Table1[[#This Row],[Net Sales Actual]]/Table1[[#This Row],[Net Sales Target]]*100%</f>
        <v>0.89646757178634651</v>
      </c>
      <c r="O1283" s="9" t="str">
        <f>IF(Table1[[#This Row],[% Achievement]]&gt;=100%, "Achieved",
 IF(Table1[[#This Row],[% Achievement]]&gt;=50%, "Almost Achieve",
 IF(Table1[[#This Row],[% Achievement]]&gt;=0, "Needs Improvement",
 "Bad")))</f>
        <v>Almost Achieve</v>
      </c>
      <c r="P1283" s="7">
        <f>Table1[[#This Row],[Net Sales Actual]] - Table1[[#This Row],[Net Sales Target]]</f>
        <v>-26606329</v>
      </c>
      <c r="Q1283" s="7" t="str">
        <f>IF(Table1[[#This Row],[Profit]] &gt; 0, "Profit", "Loss")</f>
        <v>Loss</v>
      </c>
      <c r="R1283" s="9">
        <f>Table1[[#This Row],[Salary Cost]]/Table1[[#This Row],[Net Sales Actual]]</f>
        <v>0.14497482224236505</v>
      </c>
      <c r="S1283" s="9" t="str">
        <f>IF(Table1[[#This Row],[Salary Ratio]] &lt; 0.15, "Efficient",
 IF(Table1[[#This Row],[Salary Ratio]] &lt;= 0.25, "Needs Attention",
 "Too High"))</f>
        <v>Efficient</v>
      </c>
      <c r="T1283" s="9">
        <f>Table1[[#This Row],[Profit (EBIT)]]/Table1[[#This Row],[Net Sales Actual]]</f>
        <v>-4.1741097958984424E-2</v>
      </c>
      <c r="U1283" s="7" t="str">
        <f>IF(Table1[[#This Row],[Profit Ratio]] &gt; 0.15, "Healthy",
 IF(Table1[[#This Row],[Profit Ratio]] &gt;= 0.05, "Moderate",
 "Low"))</f>
        <v>Low</v>
      </c>
      <c r="V1283" s="7">
        <f ca="1">DATEDIF(Table1[[#This Row],[Store Open Date]], TODAY(), "d")</f>
        <v>671</v>
      </c>
      <c r="W1283" s="7">
        <f ca="1">INT(Table1[[#This Row],[Store Age (Days)]] / 30)</f>
        <v>22</v>
      </c>
      <c r="X1283" s="7" t="str">
        <f ca="1">IF(Table1[[#This Row],[Store Age (Months)]] &lt; 12, "&lt;12",
 IF(Table1[[#This Row],[Store Age (Months)]] &lt; 24, "12–24",
 "&gt;24"))</f>
        <v>12–24</v>
      </c>
    </row>
    <row r="1284" spans="1:24" x14ac:dyDescent="0.2">
      <c r="A1284" s="4">
        <v>3</v>
      </c>
      <c r="B1284" s="4" t="str">
        <f t="shared" si="20"/>
        <v>March</v>
      </c>
      <c r="C1284" s="1" t="s">
        <v>409</v>
      </c>
      <c r="D1284" s="1" t="s">
        <v>1329</v>
      </c>
      <c r="E1284" s="1" t="s">
        <v>850</v>
      </c>
      <c r="F1284" s="1" t="s">
        <v>916</v>
      </c>
      <c r="G1284" s="1" t="s">
        <v>928</v>
      </c>
      <c r="H1284" s="6">
        <v>45365</v>
      </c>
      <c r="I1284" s="7">
        <v>174651804</v>
      </c>
      <c r="J1284" s="7">
        <v>194409758</v>
      </c>
      <c r="K1284" s="7">
        <v>17888657</v>
      </c>
      <c r="L1284" s="7">
        <v>23340510</v>
      </c>
      <c r="M1284" s="7">
        <f>Table1[[#This Row],[Profit (EBIT)]] * (1 - 11%)</f>
        <v>20773053.899999999</v>
      </c>
      <c r="N1284" s="9">
        <f>Table1[[#This Row],[Net Sales Actual]]/Table1[[#This Row],[Net Sales Target]]*100%</f>
        <v>1.1131276834678443</v>
      </c>
      <c r="O1284" s="9" t="str">
        <f>IF(Table1[[#This Row],[% Achievement]]&gt;=100%, "Achieved",
 IF(Table1[[#This Row],[% Achievement]]&gt;=50%, "Almost Achieve",
 IF(Table1[[#This Row],[% Achievement]]&gt;=0, "Needs Improvement",
 "Bad")))</f>
        <v>Achieved</v>
      </c>
      <c r="P1284" s="7">
        <f>Table1[[#This Row],[Net Sales Actual]] - Table1[[#This Row],[Net Sales Target]]</f>
        <v>19757954</v>
      </c>
      <c r="Q1284" s="7" t="str">
        <f>IF(Table1[[#This Row],[Profit]] &gt; 0, "Profit", "Loss")</f>
        <v>Profit</v>
      </c>
      <c r="R1284" s="9">
        <f>Table1[[#This Row],[Salary Cost]]/Table1[[#This Row],[Net Sales Actual]]</f>
        <v>9.2015221787375506E-2</v>
      </c>
      <c r="S1284" s="9" t="str">
        <f>IF(Table1[[#This Row],[Salary Ratio]] &lt; 0.15, "Efficient",
 IF(Table1[[#This Row],[Salary Ratio]] &lt;= 0.25, "Needs Attention",
 "Too High"))</f>
        <v>Efficient</v>
      </c>
      <c r="T1284" s="9">
        <f>Table1[[#This Row],[Profit (EBIT)]]/Table1[[#This Row],[Net Sales Actual]]</f>
        <v>0.12005832546738729</v>
      </c>
      <c r="U1284" s="7" t="str">
        <f>IF(Table1[[#This Row],[Profit Ratio]] &gt; 0.15, "Healthy",
 IF(Table1[[#This Row],[Profit Ratio]] &gt;= 0.05, "Moderate",
 "Low"))</f>
        <v>Moderate</v>
      </c>
      <c r="V1284" s="7">
        <f ca="1">DATEDIF(Table1[[#This Row],[Store Open Date]], TODAY(), "d")</f>
        <v>567</v>
      </c>
      <c r="W1284" s="7">
        <f ca="1">INT(Table1[[#This Row],[Store Age (Days)]] / 30)</f>
        <v>18</v>
      </c>
      <c r="X1284" s="7" t="str">
        <f ca="1">IF(Table1[[#This Row],[Store Age (Months)]] &lt; 12, "&lt;12",
 IF(Table1[[#This Row],[Store Age (Months)]] &lt; 24, "12–24",
 "&gt;24"))</f>
        <v>12–24</v>
      </c>
    </row>
    <row r="1285" spans="1:24" x14ac:dyDescent="0.2">
      <c r="A1285" s="4">
        <v>3</v>
      </c>
      <c r="B1285" s="4" t="str">
        <f t="shared" si="20"/>
        <v>March</v>
      </c>
      <c r="C1285" s="1" t="s">
        <v>410</v>
      </c>
      <c r="D1285" s="1" t="s">
        <v>1330</v>
      </c>
      <c r="E1285" s="1" t="s">
        <v>851</v>
      </c>
      <c r="F1285" s="1" t="s">
        <v>916</v>
      </c>
      <c r="G1285" s="1" t="s">
        <v>928</v>
      </c>
      <c r="H1285" s="6">
        <v>45255</v>
      </c>
      <c r="I1285" s="7">
        <v>129317668</v>
      </c>
      <c r="J1285" s="7">
        <v>134156602</v>
      </c>
      <c r="K1285" s="7">
        <v>12139453</v>
      </c>
      <c r="L1285" s="7">
        <v>-12377310</v>
      </c>
      <c r="M1285" s="7">
        <f>Table1[[#This Row],[Profit (EBIT)]] * (1 - 11%)</f>
        <v>-11015805.9</v>
      </c>
      <c r="N1285" s="9">
        <f>Table1[[#This Row],[Net Sales Actual]]/Table1[[#This Row],[Net Sales Target]]*100%</f>
        <v>1.0374189704689076</v>
      </c>
      <c r="O1285" s="9" t="str">
        <f>IF(Table1[[#This Row],[% Achievement]]&gt;=100%, "Achieved",
 IF(Table1[[#This Row],[% Achievement]]&gt;=50%, "Almost Achieve",
 IF(Table1[[#This Row],[% Achievement]]&gt;=0, "Needs Improvement",
 "Bad")))</f>
        <v>Achieved</v>
      </c>
      <c r="P1285" s="7">
        <f>Table1[[#This Row],[Net Sales Actual]] - Table1[[#This Row],[Net Sales Target]]</f>
        <v>4838934</v>
      </c>
      <c r="Q1285" s="7" t="str">
        <f>IF(Table1[[#This Row],[Profit]] &gt; 0, "Profit", "Loss")</f>
        <v>Loss</v>
      </c>
      <c r="R1285" s="9">
        <f>Table1[[#This Row],[Salary Cost]]/Table1[[#This Row],[Net Sales Actual]]</f>
        <v>9.0487183031066926E-2</v>
      </c>
      <c r="S1285" s="9" t="str">
        <f>IF(Table1[[#This Row],[Salary Ratio]] &lt; 0.15, "Efficient",
 IF(Table1[[#This Row],[Salary Ratio]] &lt;= 0.25, "Needs Attention",
 "Too High"))</f>
        <v>Efficient</v>
      </c>
      <c r="T1285" s="9">
        <f>Table1[[#This Row],[Profit (EBIT)]]/Table1[[#This Row],[Net Sales Actual]]</f>
        <v>-9.2260163238183382E-2</v>
      </c>
      <c r="U1285" s="7" t="str">
        <f>IF(Table1[[#This Row],[Profit Ratio]] &gt; 0.15, "Healthy",
 IF(Table1[[#This Row],[Profit Ratio]] &gt;= 0.05, "Moderate",
 "Low"))</f>
        <v>Low</v>
      </c>
      <c r="V1285" s="7">
        <f ca="1">DATEDIF(Table1[[#This Row],[Store Open Date]], TODAY(), "d")</f>
        <v>677</v>
      </c>
      <c r="W1285" s="7">
        <f ca="1">INT(Table1[[#This Row],[Store Age (Days)]] / 30)</f>
        <v>22</v>
      </c>
      <c r="X1285" s="7" t="str">
        <f ca="1">IF(Table1[[#This Row],[Store Age (Months)]] &lt; 12, "&lt;12",
 IF(Table1[[#This Row],[Store Age (Months)]] &lt; 24, "12–24",
 "&gt;24"))</f>
        <v>12–24</v>
      </c>
    </row>
    <row r="1286" spans="1:24" x14ac:dyDescent="0.2">
      <c r="A1286" s="4">
        <v>3</v>
      </c>
      <c r="B1286" s="4" t="str">
        <f t="shared" si="20"/>
        <v>March</v>
      </c>
      <c r="C1286" s="1" t="s">
        <v>411</v>
      </c>
      <c r="D1286" s="1" t="s">
        <v>1331</v>
      </c>
      <c r="E1286" s="1" t="s">
        <v>852</v>
      </c>
      <c r="F1286" s="1" t="s">
        <v>916</v>
      </c>
      <c r="G1286" s="1" t="s">
        <v>928</v>
      </c>
      <c r="H1286" s="6">
        <v>45444</v>
      </c>
      <c r="I1286" s="7">
        <v>109519894</v>
      </c>
      <c r="J1286" s="7">
        <v>72348890</v>
      </c>
      <c r="K1286" s="7">
        <v>12405446</v>
      </c>
      <c r="L1286" s="7">
        <v>4516366</v>
      </c>
      <c r="M1286" s="7">
        <f>Table1[[#This Row],[Profit (EBIT)]] * (1 - 11%)</f>
        <v>4019565.74</v>
      </c>
      <c r="N1286" s="9">
        <f>Table1[[#This Row],[Net Sales Actual]]/Table1[[#This Row],[Net Sales Target]]*100%</f>
        <v>0.6606004384920241</v>
      </c>
      <c r="O1286" s="9" t="str">
        <f>IF(Table1[[#This Row],[% Achievement]]&gt;=100%, "Achieved",
 IF(Table1[[#This Row],[% Achievement]]&gt;=50%, "Almost Achieve",
 IF(Table1[[#This Row],[% Achievement]]&gt;=0, "Needs Improvement",
 "Bad")))</f>
        <v>Almost Achieve</v>
      </c>
      <c r="P1286" s="7">
        <f>Table1[[#This Row],[Net Sales Actual]] - Table1[[#This Row],[Net Sales Target]]</f>
        <v>-37171004</v>
      </c>
      <c r="Q1286" s="7" t="str">
        <f>IF(Table1[[#This Row],[Profit]] &gt; 0, "Profit", "Loss")</f>
        <v>Profit</v>
      </c>
      <c r="R1286" s="9">
        <f>Table1[[#This Row],[Salary Cost]]/Table1[[#This Row],[Net Sales Actual]]</f>
        <v>0.17146698449692871</v>
      </c>
      <c r="S1286" s="9" t="str">
        <f>IF(Table1[[#This Row],[Salary Ratio]] &lt; 0.15, "Efficient",
 IF(Table1[[#This Row],[Salary Ratio]] &lt;= 0.25, "Needs Attention",
 "Too High"))</f>
        <v>Needs Attention</v>
      </c>
      <c r="T1286" s="9">
        <f>Table1[[#This Row],[Profit (EBIT)]]/Table1[[#This Row],[Net Sales Actual]]</f>
        <v>6.2424813981251132E-2</v>
      </c>
      <c r="U1286" s="7" t="str">
        <f>IF(Table1[[#This Row],[Profit Ratio]] &gt; 0.15, "Healthy",
 IF(Table1[[#This Row],[Profit Ratio]] &gt;= 0.05, "Moderate",
 "Low"))</f>
        <v>Moderate</v>
      </c>
      <c r="V1286" s="7">
        <f ca="1">DATEDIF(Table1[[#This Row],[Store Open Date]], TODAY(), "d")</f>
        <v>488</v>
      </c>
      <c r="W1286" s="7">
        <f ca="1">INT(Table1[[#This Row],[Store Age (Days)]] / 30)</f>
        <v>16</v>
      </c>
      <c r="X1286" s="7" t="str">
        <f ca="1">IF(Table1[[#This Row],[Store Age (Months)]] &lt; 12, "&lt;12",
 IF(Table1[[#This Row],[Store Age (Months)]] &lt; 24, "12–24",
 "&gt;24"))</f>
        <v>12–24</v>
      </c>
    </row>
    <row r="1287" spans="1:24" x14ac:dyDescent="0.2">
      <c r="A1287" s="4">
        <v>3</v>
      </c>
      <c r="B1287" s="4" t="str">
        <f t="shared" si="20"/>
        <v>March</v>
      </c>
      <c r="C1287" s="1" t="s">
        <v>412</v>
      </c>
      <c r="D1287" s="1" t="s">
        <v>1332</v>
      </c>
      <c r="E1287" s="1" t="s">
        <v>853</v>
      </c>
      <c r="F1287" s="1" t="s">
        <v>916</v>
      </c>
      <c r="G1287" s="1" t="s">
        <v>928</v>
      </c>
      <c r="H1287" s="6">
        <v>45284</v>
      </c>
      <c r="I1287" s="7">
        <v>176359785</v>
      </c>
      <c r="J1287" s="7">
        <v>192170911</v>
      </c>
      <c r="K1287" s="7">
        <v>27481057</v>
      </c>
      <c r="L1287" s="7">
        <v>-10042598</v>
      </c>
      <c r="M1287" s="7">
        <f>Table1[[#This Row],[Profit (EBIT)]] * (1 - 11%)</f>
        <v>-8937912.2200000007</v>
      </c>
      <c r="N1287" s="9">
        <f>Table1[[#This Row],[Net Sales Actual]]/Table1[[#This Row],[Net Sales Target]]*100%</f>
        <v>1.0896526722347728</v>
      </c>
      <c r="O1287" s="9" t="str">
        <f>IF(Table1[[#This Row],[% Achievement]]&gt;=100%, "Achieved",
 IF(Table1[[#This Row],[% Achievement]]&gt;=50%, "Almost Achieve",
 IF(Table1[[#This Row],[% Achievement]]&gt;=0, "Needs Improvement",
 "Bad")))</f>
        <v>Achieved</v>
      </c>
      <c r="P1287" s="7">
        <f>Table1[[#This Row],[Net Sales Actual]] - Table1[[#This Row],[Net Sales Target]]</f>
        <v>15811126</v>
      </c>
      <c r="Q1287" s="7" t="str">
        <f>IF(Table1[[#This Row],[Profit]] &gt; 0, "Profit", "Loss")</f>
        <v>Loss</v>
      </c>
      <c r="R1287" s="9">
        <f>Table1[[#This Row],[Salary Cost]]/Table1[[#This Row],[Net Sales Actual]]</f>
        <v>0.1430032092630294</v>
      </c>
      <c r="S1287" s="9" t="str">
        <f>IF(Table1[[#This Row],[Salary Ratio]] &lt; 0.15, "Efficient",
 IF(Table1[[#This Row],[Salary Ratio]] &lt;= 0.25, "Needs Attention",
 "Too High"))</f>
        <v>Efficient</v>
      </c>
      <c r="T1287" s="9">
        <f>Table1[[#This Row],[Profit (EBIT)]]/Table1[[#This Row],[Net Sales Actual]]</f>
        <v>-5.2258679254530878E-2</v>
      </c>
      <c r="U1287" s="7" t="str">
        <f>IF(Table1[[#This Row],[Profit Ratio]] &gt; 0.15, "Healthy",
 IF(Table1[[#This Row],[Profit Ratio]] &gt;= 0.05, "Moderate",
 "Low"))</f>
        <v>Low</v>
      </c>
      <c r="V1287" s="7">
        <f ca="1">DATEDIF(Table1[[#This Row],[Store Open Date]], TODAY(), "d")</f>
        <v>648</v>
      </c>
      <c r="W1287" s="7">
        <f ca="1">INT(Table1[[#This Row],[Store Age (Days)]] / 30)</f>
        <v>21</v>
      </c>
      <c r="X1287" s="7" t="str">
        <f ca="1">IF(Table1[[#This Row],[Store Age (Months)]] &lt; 12, "&lt;12",
 IF(Table1[[#This Row],[Store Age (Months)]] &lt; 24, "12–24",
 "&gt;24"))</f>
        <v>12–24</v>
      </c>
    </row>
    <row r="1288" spans="1:24" x14ac:dyDescent="0.2">
      <c r="A1288" s="4">
        <v>3</v>
      </c>
      <c r="B1288" s="4" t="str">
        <f t="shared" si="20"/>
        <v>March</v>
      </c>
      <c r="C1288" s="1" t="s">
        <v>413</v>
      </c>
      <c r="D1288" s="1" t="s">
        <v>1333</v>
      </c>
      <c r="E1288" s="1" t="s">
        <v>854</v>
      </c>
      <c r="F1288" s="1" t="s">
        <v>916</v>
      </c>
      <c r="G1288" s="1" t="s">
        <v>928</v>
      </c>
      <c r="H1288" s="6">
        <v>45269</v>
      </c>
      <c r="I1288" s="7">
        <v>192991615</v>
      </c>
      <c r="J1288" s="7">
        <v>139551775</v>
      </c>
      <c r="K1288" s="7">
        <v>14364876</v>
      </c>
      <c r="L1288" s="7">
        <v>-2751059</v>
      </c>
      <c r="M1288" s="7">
        <f>Table1[[#This Row],[Profit (EBIT)]] * (1 - 11%)</f>
        <v>-2448442.5100000002</v>
      </c>
      <c r="N1288" s="9">
        <f>Table1[[#This Row],[Net Sales Actual]]/Table1[[#This Row],[Net Sales Target]]*100%</f>
        <v>0.72309760711624704</v>
      </c>
      <c r="O1288" s="9" t="str">
        <f>IF(Table1[[#This Row],[% Achievement]]&gt;=100%, "Achieved",
 IF(Table1[[#This Row],[% Achievement]]&gt;=50%, "Almost Achieve",
 IF(Table1[[#This Row],[% Achievement]]&gt;=0, "Needs Improvement",
 "Bad")))</f>
        <v>Almost Achieve</v>
      </c>
      <c r="P1288" s="7">
        <f>Table1[[#This Row],[Net Sales Actual]] - Table1[[#This Row],[Net Sales Target]]</f>
        <v>-53439840</v>
      </c>
      <c r="Q1288" s="7" t="str">
        <f>IF(Table1[[#This Row],[Profit]] &gt; 0, "Profit", "Loss")</f>
        <v>Loss</v>
      </c>
      <c r="R1288" s="9">
        <f>Table1[[#This Row],[Salary Cost]]/Table1[[#This Row],[Net Sales Actual]]</f>
        <v>0.10293581719042987</v>
      </c>
      <c r="S1288" s="9" t="str">
        <f>IF(Table1[[#This Row],[Salary Ratio]] &lt; 0.15, "Efficient",
 IF(Table1[[#This Row],[Salary Ratio]] &lt;= 0.25, "Needs Attention",
 "Too High"))</f>
        <v>Efficient</v>
      </c>
      <c r="T1288" s="9">
        <f>Table1[[#This Row],[Profit (EBIT)]]/Table1[[#This Row],[Net Sales Actual]]</f>
        <v>-1.9713536427609035E-2</v>
      </c>
      <c r="U1288" s="7" t="str">
        <f>IF(Table1[[#This Row],[Profit Ratio]] &gt; 0.15, "Healthy",
 IF(Table1[[#This Row],[Profit Ratio]] &gt;= 0.05, "Moderate",
 "Low"))</f>
        <v>Low</v>
      </c>
      <c r="V1288" s="7">
        <f ca="1">DATEDIF(Table1[[#This Row],[Store Open Date]], TODAY(), "d")</f>
        <v>663</v>
      </c>
      <c r="W1288" s="7">
        <f ca="1">INT(Table1[[#This Row],[Store Age (Days)]] / 30)</f>
        <v>22</v>
      </c>
      <c r="X1288" s="7" t="str">
        <f ca="1">IF(Table1[[#This Row],[Store Age (Months)]] &lt; 12, "&lt;12",
 IF(Table1[[#This Row],[Store Age (Months)]] &lt; 24, "12–24",
 "&gt;24"))</f>
        <v>12–24</v>
      </c>
    </row>
    <row r="1289" spans="1:24" x14ac:dyDescent="0.2">
      <c r="A1289" s="4">
        <v>3</v>
      </c>
      <c r="B1289" s="4" t="str">
        <f t="shared" si="20"/>
        <v>March</v>
      </c>
      <c r="C1289" s="1" t="s">
        <v>414</v>
      </c>
      <c r="D1289" s="1" t="s">
        <v>1334</v>
      </c>
      <c r="E1289" s="1" t="s">
        <v>855</v>
      </c>
      <c r="F1289" s="1" t="s">
        <v>916</v>
      </c>
      <c r="G1289" s="1" t="s">
        <v>928</v>
      </c>
      <c r="H1289" s="6">
        <v>45343</v>
      </c>
      <c r="I1289" s="7">
        <v>183319146</v>
      </c>
      <c r="J1289" s="7">
        <v>207422199</v>
      </c>
      <c r="K1289" s="7">
        <v>24958979</v>
      </c>
      <c r="L1289" s="7">
        <v>1331181</v>
      </c>
      <c r="M1289" s="7">
        <f>Table1[[#This Row],[Profit (EBIT)]] * (1 - 11%)</f>
        <v>1184751.0900000001</v>
      </c>
      <c r="N1289" s="9">
        <f>Table1[[#This Row],[Net Sales Actual]]/Table1[[#This Row],[Net Sales Target]]*100%</f>
        <v>1.1314813729276265</v>
      </c>
      <c r="O1289" s="9" t="str">
        <f>IF(Table1[[#This Row],[% Achievement]]&gt;=100%, "Achieved",
 IF(Table1[[#This Row],[% Achievement]]&gt;=50%, "Almost Achieve",
 IF(Table1[[#This Row],[% Achievement]]&gt;=0, "Needs Improvement",
 "Bad")))</f>
        <v>Achieved</v>
      </c>
      <c r="P1289" s="7">
        <f>Table1[[#This Row],[Net Sales Actual]] - Table1[[#This Row],[Net Sales Target]]</f>
        <v>24103053</v>
      </c>
      <c r="Q1289" s="7" t="str">
        <f>IF(Table1[[#This Row],[Profit]] &gt; 0, "Profit", "Loss")</f>
        <v>Profit</v>
      </c>
      <c r="R1289" s="9">
        <f>Table1[[#This Row],[Salary Cost]]/Table1[[#This Row],[Net Sales Actual]]</f>
        <v>0.12032935298309126</v>
      </c>
      <c r="S1289" s="9" t="str">
        <f>IF(Table1[[#This Row],[Salary Ratio]] &lt; 0.15, "Efficient",
 IF(Table1[[#This Row],[Salary Ratio]] &lt;= 0.25, "Needs Attention",
 "Too High"))</f>
        <v>Efficient</v>
      </c>
      <c r="T1289" s="9">
        <f>Table1[[#This Row],[Profit (EBIT)]]/Table1[[#This Row],[Net Sales Actual]]</f>
        <v>6.4177364159561344E-3</v>
      </c>
      <c r="U1289" s="7" t="str">
        <f>IF(Table1[[#This Row],[Profit Ratio]] &gt; 0.15, "Healthy",
 IF(Table1[[#This Row],[Profit Ratio]] &gt;= 0.05, "Moderate",
 "Low"))</f>
        <v>Low</v>
      </c>
      <c r="V1289" s="7">
        <f ca="1">DATEDIF(Table1[[#This Row],[Store Open Date]], TODAY(), "d")</f>
        <v>589</v>
      </c>
      <c r="W1289" s="7">
        <f ca="1">INT(Table1[[#This Row],[Store Age (Days)]] / 30)</f>
        <v>19</v>
      </c>
      <c r="X1289" s="7" t="str">
        <f ca="1">IF(Table1[[#This Row],[Store Age (Months)]] &lt; 12, "&lt;12",
 IF(Table1[[#This Row],[Store Age (Months)]] &lt; 24, "12–24",
 "&gt;24"))</f>
        <v>12–24</v>
      </c>
    </row>
    <row r="1290" spans="1:24" x14ac:dyDescent="0.2">
      <c r="A1290" s="4">
        <v>3</v>
      </c>
      <c r="B1290" s="4" t="str">
        <f t="shared" si="20"/>
        <v>March</v>
      </c>
      <c r="C1290" s="1" t="s">
        <v>415</v>
      </c>
      <c r="D1290" s="1" t="s">
        <v>1335</v>
      </c>
      <c r="E1290" s="1" t="s">
        <v>856</v>
      </c>
      <c r="F1290" s="1" t="s">
        <v>916</v>
      </c>
      <c r="G1290" s="1" t="s">
        <v>928</v>
      </c>
      <c r="H1290" s="6">
        <v>45291</v>
      </c>
      <c r="I1290" s="7">
        <v>100271373</v>
      </c>
      <c r="J1290" s="7">
        <v>65811601</v>
      </c>
      <c r="K1290" s="7">
        <v>9694056</v>
      </c>
      <c r="L1290" s="7">
        <v>4605355</v>
      </c>
      <c r="M1290" s="7">
        <f>Table1[[#This Row],[Profit (EBIT)]] * (1 - 11%)</f>
        <v>4098765.95</v>
      </c>
      <c r="N1290" s="9">
        <f>Table1[[#This Row],[Net Sales Actual]]/Table1[[#This Row],[Net Sales Target]]*100%</f>
        <v>0.65633489430727154</v>
      </c>
      <c r="O1290" s="9" t="str">
        <f>IF(Table1[[#This Row],[% Achievement]]&gt;=100%, "Achieved",
 IF(Table1[[#This Row],[% Achievement]]&gt;=50%, "Almost Achieve",
 IF(Table1[[#This Row],[% Achievement]]&gt;=0, "Needs Improvement",
 "Bad")))</f>
        <v>Almost Achieve</v>
      </c>
      <c r="P1290" s="7">
        <f>Table1[[#This Row],[Net Sales Actual]] - Table1[[#This Row],[Net Sales Target]]</f>
        <v>-34459772</v>
      </c>
      <c r="Q1290" s="7" t="str">
        <f>IF(Table1[[#This Row],[Profit]] &gt; 0, "Profit", "Loss")</f>
        <v>Profit</v>
      </c>
      <c r="R1290" s="9">
        <f>Table1[[#This Row],[Salary Cost]]/Table1[[#This Row],[Net Sales Actual]]</f>
        <v>0.14730010898838336</v>
      </c>
      <c r="S1290" s="9" t="str">
        <f>IF(Table1[[#This Row],[Salary Ratio]] &lt; 0.15, "Efficient",
 IF(Table1[[#This Row],[Salary Ratio]] &lt;= 0.25, "Needs Attention",
 "Too High"))</f>
        <v>Efficient</v>
      </c>
      <c r="T1290" s="9">
        <f>Table1[[#This Row],[Profit (EBIT)]]/Table1[[#This Row],[Net Sales Actual]]</f>
        <v>6.9977859982467222E-2</v>
      </c>
      <c r="U1290" s="7" t="str">
        <f>IF(Table1[[#This Row],[Profit Ratio]] &gt; 0.15, "Healthy",
 IF(Table1[[#This Row],[Profit Ratio]] &gt;= 0.05, "Moderate",
 "Low"))</f>
        <v>Moderate</v>
      </c>
      <c r="V1290" s="7">
        <f ca="1">DATEDIF(Table1[[#This Row],[Store Open Date]], TODAY(), "d")</f>
        <v>641</v>
      </c>
      <c r="W1290" s="7">
        <f ca="1">INT(Table1[[#This Row],[Store Age (Days)]] / 30)</f>
        <v>21</v>
      </c>
      <c r="X1290" s="7" t="str">
        <f ca="1">IF(Table1[[#This Row],[Store Age (Months)]] &lt; 12, "&lt;12",
 IF(Table1[[#This Row],[Store Age (Months)]] &lt; 24, "12–24",
 "&gt;24"))</f>
        <v>12–24</v>
      </c>
    </row>
    <row r="1291" spans="1:24" x14ac:dyDescent="0.2">
      <c r="A1291" s="4">
        <v>3</v>
      </c>
      <c r="B1291" s="4" t="str">
        <f t="shared" si="20"/>
        <v>March</v>
      </c>
      <c r="C1291" s="1" t="s">
        <v>416</v>
      </c>
      <c r="D1291" s="1" t="s">
        <v>1336</v>
      </c>
      <c r="E1291" s="1" t="s">
        <v>857</v>
      </c>
      <c r="F1291" s="1" t="s">
        <v>916</v>
      </c>
      <c r="G1291" s="1" t="s">
        <v>928</v>
      </c>
      <c r="H1291" s="6">
        <v>45256</v>
      </c>
      <c r="I1291" s="7">
        <v>166776479</v>
      </c>
      <c r="J1291" s="7">
        <v>190676969</v>
      </c>
      <c r="K1291" s="7">
        <v>21051713</v>
      </c>
      <c r="L1291" s="7">
        <v>-18823911</v>
      </c>
      <c r="M1291" s="7">
        <f>Table1[[#This Row],[Profit (EBIT)]] * (1 - 11%)</f>
        <v>-16753280.790000001</v>
      </c>
      <c r="N1291" s="9">
        <f>Table1[[#This Row],[Net Sales Actual]]/Table1[[#This Row],[Net Sales Target]]*100%</f>
        <v>1.1433085177436801</v>
      </c>
      <c r="O1291" s="9" t="str">
        <f>IF(Table1[[#This Row],[% Achievement]]&gt;=100%, "Achieved",
 IF(Table1[[#This Row],[% Achievement]]&gt;=50%, "Almost Achieve",
 IF(Table1[[#This Row],[% Achievement]]&gt;=0, "Needs Improvement",
 "Bad")))</f>
        <v>Achieved</v>
      </c>
      <c r="P1291" s="7">
        <f>Table1[[#This Row],[Net Sales Actual]] - Table1[[#This Row],[Net Sales Target]]</f>
        <v>23900490</v>
      </c>
      <c r="Q1291" s="7" t="str">
        <f>IF(Table1[[#This Row],[Profit]] &gt; 0, "Profit", "Loss")</f>
        <v>Loss</v>
      </c>
      <c r="R1291" s="9">
        <f>Table1[[#This Row],[Salary Cost]]/Table1[[#This Row],[Net Sales Actual]]</f>
        <v>0.11040511662423164</v>
      </c>
      <c r="S1291" s="9" t="str">
        <f>IF(Table1[[#This Row],[Salary Ratio]] &lt; 0.15, "Efficient",
 IF(Table1[[#This Row],[Salary Ratio]] &lt;= 0.25, "Needs Attention",
 "Too High"))</f>
        <v>Efficient</v>
      </c>
      <c r="T1291" s="9">
        <f>Table1[[#This Row],[Profit (EBIT)]]/Table1[[#This Row],[Net Sales Actual]]</f>
        <v>-9.8721471705374125E-2</v>
      </c>
      <c r="U1291" s="7" t="str">
        <f>IF(Table1[[#This Row],[Profit Ratio]] &gt; 0.15, "Healthy",
 IF(Table1[[#This Row],[Profit Ratio]] &gt;= 0.05, "Moderate",
 "Low"))</f>
        <v>Low</v>
      </c>
      <c r="V1291" s="7">
        <f ca="1">DATEDIF(Table1[[#This Row],[Store Open Date]], TODAY(), "d")</f>
        <v>676</v>
      </c>
      <c r="W1291" s="7">
        <f ca="1">INT(Table1[[#This Row],[Store Age (Days)]] / 30)</f>
        <v>22</v>
      </c>
      <c r="X1291" s="7" t="str">
        <f ca="1">IF(Table1[[#This Row],[Store Age (Months)]] &lt; 12, "&lt;12",
 IF(Table1[[#This Row],[Store Age (Months)]] &lt; 24, "12–24",
 "&gt;24"))</f>
        <v>12–24</v>
      </c>
    </row>
    <row r="1292" spans="1:24" x14ac:dyDescent="0.2">
      <c r="A1292" s="4">
        <v>3</v>
      </c>
      <c r="B1292" s="4" t="str">
        <f t="shared" si="20"/>
        <v>March</v>
      </c>
      <c r="C1292" s="1" t="s">
        <v>417</v>
      </c>
      <c r="D1292" s="1" t="s">
        <v>1337</v>
      </c>
      <c r="E1292" s="1" t="s">
        <v>858</v>
      </c>
      <c r="F1292" s="1" t="s">
        <v>916</v>
      </c>
      <c r="G1292" s="1" t="s">
        <v>928</v>
      </c>
      <c r="H1292" s="6">
        <v>45277</v>
      </c>
      <c r="I1292" s="7">
        <v>153028316</v>
      </c>
      <c r="J1292" s="7">
        <v>164899093</v>
      </c>
      <c r="K1292" s="7">
        <v>21953568</v>
      </c>
      <c r="L1292" s="7">
        <v>-6568940</v>
      </c>
      <c r="M1292" s="7">
        <f>Table1[[#This Row],[Profit (EBIT)]] * (1 - 11%)</f>
        <v>-5846356.5999999996</v>
      </c>
      <c r="N1292" s="9">
        <f>Table1[[#This Row],[Net Sales Actual]]/Table1[[#This Row],[Net Sales Target]]*100%</f>
        <v>1.0775724213027347</v>
      </c>
      <c r="O1292" s="9" t="str">
        <f>IF(Table1[[#This Row],[% Achievement]]&gt;=100%, "Achieved",
 IF(Table1[[#This Row],[% Achievement]]&gt;=50%, "Almost Achieve",
 IF(Table1[[#This Row],[% Achievement]]&gt;=0, "Needs Improvement",
 "Bad")))</f>
        <v>Achieved</v>
      </c>
      <c r="P1292" s="7">
        <f>Table1[[#This Row],[Net Sales Actual]] - Table1[[#This Row],[Net Sales Target]]</f>
        <v>11870777</v>
      </c>
      <c r="Q1292" s="7" t="str">
        <f>IF(Table1[[#This Row],[Profit]] &gt; 0, "Profit", "Loss")</f>
        <v>Loss</v>
      </c>
      <c r="R1292" s="9">
        <f>Table1[[#This Row],[Salary Cost]]/Table1[[#This Row],[Net Sales Actual]]</f>
        <v>0.13313334597904672</v>
      </c>
      <c r="S1292" s="9" t="str">
        <f>IF(Table1[[#This Row],[Salary Ratio]] &lt; 0.15, "Efficient",
 IF(Table1[[#This Row],[Salary Ratio]] &lt;= 0.25, "Needs Attention",
 "Too High"))</f>
        <v>Efficient</v>
      </c>
      <c r="T1292" s="9">
        <f>Table1[[#This Row],[Profit (EBIT)]]/Table1[[#This Row],[Net Sales Actual]]</f>
        <v>-3.9836119656522305E-2</v>
      </c>
      <c r="U1292" s="7" t="str">
        <f>IF(Table1[[#This Row],[Profit Ratio]] &gt; 0.15, "Healthy",
 IF(Table1[[#This Row],[Profit Ratio]] &gt;= 0.05, "Moderate",
 "Low"))</f>
        <v>Low</v>
      </c>
      <c r="V1292" s="7">
        <f ca="1">DATEDIF(Table1[[#This Row],[Store Open Date]], TODAY(), "d")</f>
        <v>655</v>
      </c>
      <c r="W1292" s="7">
        <f ca="1">INT(Table1[[#This Row],[Store Age (Days)]] / 30)</f>
        <v>21</v>
      </c>
      <c r="X1292" s="7" t="str">
        <f ca="1">IF(Table1[[#This Row],[Store Age (Months)]] &lt; 12, "&lt;12",
 IF(Table1[[#This Row],[Store Age (Months)]] &lt; 24, "12–24",
 "&gt;24"))</f>
        <v>12–24</v>
      </c>
    </row>
    <row r="1293" spans="1:24" x14ac:dyDescent="0.2">
      <c r="A1293" s="4">
        <v>3</v>
      </c>
      <c r="B1293" s="4" t="str">
        <f t="shared" si="20"/>
        <v>March</v>
      </c>
      <c r="C1293" s="1" t="s">
        <v>418</v>
      </c>
      <c r="D1293" s="1" t="s">
        <v>1338</v>
      </c>
      <c r="E1293" s="1" t="s">
        <v>859</v>
      </c>
      <c r="F1293" s="1" t="s">
        <v>917</v>
      </c>
      <c r="G1293" s="1" t="s">
        <v>928</v>
      </c>
      <c r="H1293" s="6">
        <v>45405</v>
      </c>
      <c r="I1293" s="7">
        <v>219741896</v>
      </c>
      <c r="J1293" s="7">
        <v>179842567</v>
      </c>
      <c r="K1293" s="7">
        <v>22898946</v>
      </c>
      <c r="L1293" s="7">
        <v>25729630</v>
      </c>
      <c r="M1293" s="7">
        <f>Table1[[#This Row],[Profit (EBIT)]] * (1 - 11%)</f>
        <v>22899370.699999999</v>
      </c>
      <c r="N1293" s="9">
        <f>Table1[[#This Row],[Net Sales Actual]]/Table1[[#This Row],[Net Sales Target]]*100%</f>
        <v>0.81842639147884666</v>
      </c>
      <c r="O1293" s="9" t="str">
        <f>IF(Table1[[#This Row],[% Achievement]]&gt;=100%, "Achieved",
 IF(Table1[[#This Row],[% Achievement]]&gt;=50%, "Almost Achieve",
 IF(Table1[[#This Row],[% Achievement]]&gt;=0, "Needs Improvement",
 "Bad")))</f>
        <v>Almost Achieve</v>
      </c>
      <c r="P1293" s="7">
        <f>Table1[[#This Row],[Net Sales Actual]] - Table1[[#This Row],[Net Sales Target]]</f>
        <v>-39899329</v>
      </c>
      <c r="Q1293" s="7" t="str">
        <f>IF(Table1[[#This Row],[Profit]] &gt; 0, "Profit", "Loss")</f>
        <v>Profit</v>
      </c>
      <c r="R1293" s="9">
        <f>Table1[[#This Row],[Salary Cost]]/Table1[[#This Row],[Net Sales Actual]]</f>
        <v>0.12732773103711315</v>
      </c>
      <c r="S1293" s="9" t="str">
        <f>IF(Table1[[#This Row],[Salary Ratio]] &lt; 0.15, "Efficient",
 IF(Table1[[#This Row],[Salary Ratio]] &lt;= 0.25, "Needs Attention",
 "Too High"))</f>
        <v>Efficient</v>
      </c>
      <c r="T1293" s="9">
        <f>Table1[[#This Row],[Profit (EBIT)]]/Table1[[#This Row],[Net Sales Actual]]</f>
        <v>0.14306751971573003</v>
      </c>
      <c r="U1293" s="7" t="str">
        <f>IF(Table1[[#This Row],[Profit Ratio]] &gt; 0.15, "Healthy",
 IF(Table1[[#This Row],[Profit Ratio]] &gt;= 0.05, "Moderate",
 "Low"))</f>
        <v>Moderate</v>
      </c>
      <c r="V1293" s="7">
        <f ca="1">DATEDIF(Table1[[#This Row],[Store Open Date]], TODAY(), "d")</f>
        <v>527</v>
      </c>
      <c r="W1293" s="7">
        <f ca="1">INT(Table1[[#This Row],[Store Age (Days)]] / 30)</f>
        <v>17</v>
      </c>
      <c r="X1293" s="7" t="str">
        <f ca="1">IF(Table1[[#This Row],[Store Age (Months)]] &lt; 12, "&lt;12",
 IF(Table1[[#This Row],[Store Age (Months)]] &lt; 24, "12–24",
 "&gt;24"))</f>
        <v>12–24</v>
      </c>
    </row>
    <row r="1294" spans="1:24" x14ac:dyDescent="0.2">
      <c r="A1294" s="4">
        <v>3</v>
      </c>
      <c r="B1294" s="4" t="str">
        <f t="shared" si="20"/>
        <v>March</v>
      </c>
      <c r="C1294" s="1" t="s">
        <v>419</v>
      </c>
      <c r="D1294" s="1" t="s">
        <v>1339</v>
      </c>
      <c r="E1294" s="1" t="s">
        <v>860</v>
      </c>
      <c r="F1294" s="1" t="s">
        <v>917</v>
      </c>
      <c r="G1294" s="1" t="s">
        <v>928</v>
      </c>
      <c r="H1294" s="6">
        <v>45247</v>
      </c>
      <c r="I1294" s="7">
        <v>275672491</v>
      </c>
      <c r="J1294" s="7">
        <v>183161911</v>
      </c>
      <c r="K1294" s="7">
        <v>29318165</v>
      </c>
      <c r="L1294" s="7">
        <v>16927938</v>
      </c>
      <c r="M1294" s="7">
        <f>Table1[[#This Row],[Profit (EBIT)]] * (1 - 11%)</f>
        <v>15065864.82</v>
      </c>
      <c r="N1294" s="9">
        <f>Table1[[#This Row],[Net Sales Actual]]/Table1[[#This Row],[Net Sales Target]]*100%</f>
        <v>0.66441852915966138</v>
      </c>
      <c r="O1294" s="9" t="str">
        <f>IF(Table1[[#This Row],[% Achievement]]&gt;=100%, "Achieved",
 IF(Table1[[#This Row],[% Achievement]]&gt;=50%, "Almost Achieve",
 IF(Table1[[#This Row],[% Achievement]]&gt;=0, "Needs Improvement",
 "Bad")))</f>
        <v>Almost Achieve</v>
      </c>
      <c r="P1294" s="7">
        <f>Table1[[#This Row],[Net Sales Actual]] - Table1[[#This Row],[Net Sales Target]]</f>
        <v>-92510580</v>
      </c>
      <c r="Q1294" s="7" t="str">
        <f>IF(Table1[[#This Row],[Profit]] &gt; 0, "Profit", "Loss")</f>
        <v>Profit</v>
      </c>
      <c r="R1294" s="9">
        <f>Table1[[#This Row],[Salary Cost]]/Table1[[#This Row],[Net Sales Actual]]</f>
        <v>0.16006693116452581</v>
      </c>
      <c r="S1294" s="9" t="str">
        <f>IF(Table1[[#This Row],[Salary Ratio]] &lt; 0.15, "Efficient",
 IF(Table1[[#This Row],[Salary Ratio]] &lt;= 0.25, "Needs Attention",
 "Too High"))</f>
        <v>Needs Attention</v>
      </c>
      <c r="T1294" s="9">
        <f>Table1[[#This Row],[Profit (EBIT)]]/Table1[[#This Row],[Net Sales Actual]]</f>
        <v>9.2420623412255182E-2</v>
      </c>
      <c r="U1294" s="7" t="str">
        <f>IF(Table1[[#This Row],[Profit Ratio]] &gt; 0.15, "Healthy",
 IF(Table1[[#This Row],[Profit Ratio]] &gt;= 0.05, "Moderate",
 "Low"))</f>
        <v>Moderate</v>
      </c>
      <c r="V1294" s="7">
        <f ca="1">DATEDIF(Table1[[#This Row],[Store Open Date]], TODAY(), "d")</f>
        <v>685</v>
      </c>
      <c r="W1294" s="7">
        <f ca="1">INT(Table1[[#This Row],[Store Age (Days)]] / 30)</f>
        <v>22</v>
      </c>
      <c r="X1294" s="7" t="str">
        <f ca="1">IF(Table1[[#This Row],[Store Age (Months)]] &lt; 12, "&lt;12",
 IF(Table1[[#This Row],[Store Age (Months)]] &lt; 24, "12–24",
 "&gt;24"))</f>
        <v>12–24</v>
      </c>
    </row>
    <row r="1295" spans="1:24" x14ac:dyDescent="0.2">
      <c r="A1295" s="4">
        <v>3</v>
      </c>
      <c r="B1295" s="4" t="str">
        <f t="shared" si="20"/>
        <v>March</v>
      </c>
      <c r="C1295" s="1" t="s">
        <v>420</v>
      </c>
      <c r="D1295" s="1" t="s">
        <v>1340</v>
      </c>
      <c r="E1295" s="1" t="s">
        <v>861</v>
      </c>
      <c r="F1295" s="1" t="s">
        <v>917</v>
      </c>
      <c r="G1295" s="1" t="s">
        <v>928</v>
      </c>
      <c r="H1295" s="6">
        <v>45266</v>
      </c>
      <c r="I1295" s="7">
        <v>213030212</v>
      </c>
      <c r="J1295" s="7">
        <v>191066129</v>
      </c>
      <c r="K1295" s="7">
        <v>20292084</v>
      </c>
      <c r="L1295" s="7">
        <v>18160221</v>
      </c>
      <c r="M1295" s="7">
        <f>Table1[[#This Row],[Profit (EBIT)]] * (1 - 11%)</f>
        <v>16162596.689999999</v>
      </c>
      <c r="N1295" s="9">
        <f>Table1[[#This Row],[Net Sales Actual]]/Table1[[#This Row],[Net Sales Target]]*100%</f>
        <v>0.8968968636242074</v>
      </c>
      <c r="O1295" s="9" t="str">
        <f>IF(Table1[[#This Row],[% Achievement]]&gt;=100%, "Achieved",
 IF(Table1[[#This Row],[% Achievement]]&gt;=50%, "Almost Achieve",
 IF(Table1[[#This Row],[% Achievement]]&gt;=0, "Needs Improvement",
 "Bad")))</f>
        <v>Almost Achieve</v>
      </c>
      <c r="P1295" s="7">
        <f>Table1[[#This Row],[Net Sales Actual]] - Table1[[#This Row],[Net Sales Target]]</f>
        <v>-21964083</v>
      </c>
      <c r="Q1295" s="7" t="str">
        <f>IF(Table1[[#This Row],[Profit]] &gt; 0, "Profit", "Loss")</f>
        <v>Profit</v>
      </c>
      <c r="R1295" s="9">
        <f>Table1[[#This Row],[Salary Cost]]/Table1[[#This Row],[Net Sales Actual]]</f>
        <v>0.10620450681763695</v>
      </c>
      <c r="S1295" s="9" t="str">
        <f>IF(Table1[[#This Row],[Salary Ratio]] &lt; 0.15, "Efficient",
 IF(Table1[[#This Row],[Salary Ratio]] &lt;= 0.25, "Needs Attention",
 "Too High"))</f>
        <v>Efficient</v>
      </c>
      <c r="T1295" s="9">
        <f>Table1[[#This Row],[Profit (EBIT)]]/Table1[[#This Row],[Net Sales Actual]]</f>
        <v>9.504678351441348E-2</v>
      </c>
      <c r="U1295" s="7" t="str">
        <f>IF(Table1[[#This Row],[Profit Ratio]] &gt; 0.15, "Healthy",
 IF(Table1[[#This Row],[Profit Ratio]] &gt;= 0.05, "Moderate",
 "Low"))</f>
        <v>Moderate</v>
      </c>
      <c r="V1295" s="7">
        <f ca="1">DATEDIF(Table1[[#This Row],[Store Open Date]], TODAY(), "d")</f>
        <v>666</v>
      </c>
      <c r="W1295" s="7">
        <f ca="1">INT(Table1[[#This Row],[Store Age (Days)]] / 30)</f>
        <v>22</v>
      </c>
      <c r="X1295" s="7" t="str">
        <f ca="1">IF(Table1[[#This Row],[Store Age (Months)]] &lt; 12, "&lt;12",
 IF(Table1[[#This Row],[Store Age (Months)]] &lt; 24, "12–24",
 "&gt;24"))</f>
        <v>12–24</v>
      </c>
    </row>
    <row r="1296" spans="1:24" x14ac:dyDescent="0.2">
      <c r="A1296" s="4">
        <v>3</v>
      </c>
      <c r="B1296" s="4" t="str">
        <f t="shared" si="20"/>
        <v>March</v>
      </c>
      <c r="C1296" s="1" t="s">
        <v>421</v>
      </c>
      <c r="D1296" s="1" t="s">
        <v>1341</v>
      </c>
      <c r="E1296" s="1" t="s">
        <v>862</v>
      </c>
      <c r="F1296" s="1" t="s">
        <v>917</v>
      </c>
      <c r="G1296" s="1" t="s">
        <v>928</v>
      </c>
      <c r="H1296" s="6">
        <v>45310</v>
      </c>
      <c r="I1296" s="7">
        <v>97432202</v>
      </c>
      <c r="J1296" s="7">
        <v>100985026</v>
      </c>
      <c r="K1296" s="7">
        <v>9555667</v>
      </c>
      <c r="L1296" s="7">
        <v>9953330</v>
      </c>
      <c r="M1296" s="7">
        <f>Table1[[#This Row],[Profit (EBIT)]] * (1 - 11%)</f>
        <v>8858463.6999999993</v>
      </c>
      <c r="N1296" s="9">
        <f>Table1[[#This Row],[Net Sales Actual]]/Table1[[#This Row],[Net Sales Target]]*100%</f>
        <v>1.0364645766704523</v>
      </c>
      <c r="O1296" s="9" t="str">
        <f>IF(Table1[[#This Row],[% Achievement]]&gt;=100%, "Achieved",
 IF(Table1[[#This Row],[% Achievement]]&gt;=50%, "Almost Achieve",
 IF(Table1[[#This Row],[% Achievement]]&gt;=0, "Needs Improvement",
 "Bad")))</f>
        <v>Achieved</v>
      </c>
      <c r="P1296" s="7">
        <f>Table1[[#This Row],[Net Sales Actual]] - Table1[[#This Row],[Net Sales Target]]</f>
        <v>3552824</v>
      </c>
      <c r="Q1296" s="7" t="str">
        <f>IF(Table1[[#This Row],[Profit]] &gt; 0, "Profit", "Loss")</f>
        <v>Profit</v>
      </c>
      <c r="R1296" s="9">
        <f>Table1[[#This Row],[Salary Cost]]/Table1[[#This Row],[Net Sales Actual]]</f>
        <v>9.4624593155028747E-2</v>
      </c>
      <c r="S1296" s="9" t="str">
        <f>IF(Table1[[#This Row],[Salary Ratio]] &lt; 0.15, "Efficient",
 IF(Table1[[#This Row],[Salary Ratio]] &lt;= 0.25, "Needs Attention",
 "Too High"))</f>
        <v>Efficient</v>
      </c>
      <c r="T1296" s="9">
        <f>Table1[[#This Row],[Profit (EBIT)]]/Table1[[#This Row],[Net Sales Actual]]</f>
        <v>9.8562434394976542E-2</v>
      </c>
      <c r="U1296" s="7" t="str">
        <f>IF(Table1[[#This Row],[Profit Ratio]] &gt; 0.15, "Healthy",
 IF(Table1[[#This Row],[Profit Ratio]] &gt;= 0.05, "Moderate",
 "Low"))</f>
        <v>Moderate</v>
      </c>
      <c r="V1296" s="7">
        <f ca="1">DATEDIF(Table1[[#This Row],[Store Open Date]], TODAY(), "d")</f>
        <v>622</v>
      </c>
      <c r="W1296" s="7">
        <f ca="1">INT(Table1[[#This Row],[Store Age (Days)]] / 30)</f>
        <v>20</v>
      </c>
      <c r="X1296" s="7" t="str">
        <f ca="1">IF(Table1[[#This Row],[Store Age (Months)]] &lt; 12, "&lt;12",
 IF(Table1[[#This Row],[Store Age (Months)]] &lt; 24, "12–24",
 "&gt;24"))</f>
        <v>12–24</v>
      </c>
    </row>
    <row r="1297" spans="1:24" x14ac:dyDescent="0.2">
      <c r="A1297" s="4">
        <v>3</v>
      </c>
      <c r="B1297" s="4" t="str">
        <f t="shared" si="20"/>
        <v>March</v>
      </c>
      <c r="C1297" s="1" t="s">
        <v>422</v>
      </c>
      <c r="D1297" s="1" t="s">
        <v>1342</v>
      </c>
      <c r="E1297" s="1" t="s">
        <v>863</v>
      </c>
      <c r="F1297" s="1" t="s">
        <v>917</v>
      </c>
      <c r="G1297" s="1" t="s">
        <v>928</v>
      </c>
      <c r="H1297" s="6">
        <v>45325</v>
      </c>
      <c r="I1297" s="7">
        <v>206489742</v>
      </c>
      <c r="J1297" s="7">
        <v>237733272</v>
      </c>
      <c r="K1297" s="7">
        <v>31987886</v>
      </c>
      <c r="L1297" s="7">
        <v>-18394796</v>
      </c>
      <c r="M1297" s="7">
        <f>Table1[[#This Row],[Profit (EBIT)]] * (1 - 11%)</f>
        <v>-16371368.439999999</v>
      </c>
      <c r="N1297" s="9">
        <f>Table1[[#This Row],[Net Sales Actual]]/Table1[[#This Row],[Net Sales Target]]*100%</f>
        <v>1.1513079037117495</v>
      </c>
      <c r="O1297" s="9" t="str">
        <f>IF(Table1[[#This Row],[% Achievement]]&gt;=100%, "Achieved",
 IF(Table1[[#This Row],[% Achievement]]&gt;=50%, "Almost Achieve",
 IF(Table1[[#This Row],[% Achievement]]&gt;=0, "Needs Improvement",
 "Bad")))</f>
        <v>Achieved</v>
      </c>
      <c r="P1297" s="7">
        <f>Table1[[#This Row],[Net Sales Actual]] - Table1[[#This Row],[Net Sales Target]]</f>
        <v>31243530</v>
      </c>
      <c r="Q1297" s="7" t="str">
        <f>IF(Table1[[#This Row],[Profit]] &gt; 0, "Profit", "Loss")</f>
        <v>Loss</v>
      </c>
      <c r="R1297" s="9">
        <f>Table1[[#This Row],[Salary Cost]]/Table1[[#This Row],[Net Sales Actual]]</f>
        <v>0.13455367745075245</v>
      </c>
      <c r="S1297" s="9" t="str">
        <f>IF(Table1[[#This Row],[Salary Ratio]] &lt; 0.15, "Efficient",
 IF(Table1[[#This Row],[Salary Ratio]] &lt;= 0.25, "Needs Attention",
 "Too High"))</f>
        <v>Efficient</v>
      </c>
      <c r="T1297" s="9">
        <f>Table1[[#This Row],[Profit (EBIT)]]/Table1[[#This Row],[Net Sales Actual]]</f>
        <v>-7.7375774308949069E-2</v>
      </c>
      <c r="U1297" s="7" t="str">
        <f>IF(Table1[[#This Row],[Profit Ratio]] &gt; 0.15, "Healthy",
 IF(Table1[[#This Row],[Profit Ratio]] &gt;= 0.05, "Moderate",
 "Low"))</f>
        <v>Low</v>
      </c>
      <c r="V1297" s="7">
        <f ca="1">DATEDIF(Table1[[#This Row],[Store Open Date]], TODAY(), "d")</f>
        <v>607</v>
      </c>
      <c r="W1297" s="7">
        <f ca="1">INT(Table1[[#This Row],[Store Age (Days)]] / 30)</f>
        <v>20</v>
      </c>
      <c r="X1297" s="7" t="str">
        <f ca="1">IF(Table1[[#This Row],[Store Age (Months)]] &lt; 12, "&lt;12",
 IF(Table1[[#This Row],[Store Age (Months)]] &lt; 24, "12–24",
 "&gt;24"))</f>
        <v>12–24</v>
      </c>
    </row>
    <row r="1298" spans="1:24" x14ac:dyDescent="0.2">
      <c r="A1298" s="4">
        <v>3</v>
      </c>
      <c r="B1298" s="4" t="str">
        <f t="shared" si="20"/>
        <v>March</v>
      </c>
      <c r="C1298" s="1" t="s">
        <v>423</v>
      </c>
      <c r="D1298" s="1" t="s">
        <v>1343</v>
      </c>
      <c r="E1298" s="1" t="s">
        <v>864</v>
      </c>
      <c r="F1298" s="1" t="s">
        <v>917</v>
      </c>
      <c r="G1298" s="1" t="s">
        <v>928</v>
      </c>
      <c r="H1298" s="6">
        <v>45325</v>
      </c>
      <c r="I1298" s="7">
        <v>155146298</v>
      </c>
      <c r="J1298" s="7">
        <v>182127553</v>
      </c>
      <c r="K1298" s="7">
        <v>22061300</v>
      </c>
      <c r="L1298" s="7">
        <v>21000817</v>
      </c>
      <c r="M1298" s="7">
        <f>Table1[[#This Row],[Profit (EBIT)]] * (1 - 11%)</f>
        <v>18690727.129999999</v>
      </c>
      <c r="N1298" s="9">
        <f>Table1[[#This Row],[Net Sales Actual]]/Table1[[#This Row],[Net Sales Target]]*100%</f>
        <v>1.1739084679932228</v>
      </c>
      <c r="O1298" s="9" t="str">
        <f>IF(Table1[[#This Row],[% Achievement]]&gt;=100%, "Achieved",
 IF(Table1[[#This Row],[% Achievement]]&gt;=50%, "Almost Achieve",
 IF(Table1[[#This Row],[% Achievement]]&gt;=0, "Needs Improvement",
 "Bad")))</f>
        <v>Achieved</v>
      </c>
      <c r="P1298" s="7">
        <f>Table1[[#This Row],[Net Sales Actual]] - Table1[[#This Row],[Net Sales Target]]</f>
        <v>26981255</v>
      </c>
      <c r="Q1298" s="7" t="str">
        <f>IF(Table1[[#This Row],[Profit]] &gt; 0, "Profit", "Loss")</f>
        <v>Profit</v>
      </c>
      <c r="R1298" s="9">
        <f>Table1[[#This Row],[Salary Cost]]/Table1[[#This Row],[Net Sales Actual]]</f>
        <v>0.12113104050763807</v>
      </c>
      <c r="S1298" s="9" t="str">
        <f>IF(Table1[[#This Row],[Salary Ratio]] &lt; 0.15, "Efficient",
 IF(Table1[[#This Row],[Salary Ratio]] &lt;= 0.25, "Needs Attention",
 "Too High"))</f>
        <v>Efficient</v>
      </c>
      <c r="T1298" s="9">
        <f>Table1[[#This Row],[Profit (EBIT)]]/Table1[[#This Row],[Net Sales Actual]]</f>
        <v>0.11530829165645244</v>
      </c>
      <c r="U1298" s="7" t="str">
        <f>IF(Table1[[#This Row],[Profit Ratio]] &gt; 0.15, "Healthy",
 IF(Table1[[#This Row],[Profit Ratio]] &gt;= 0.05, "Moderate",
 "Low"))</f>
        <v>Moderate</v>
      </c>
      <c r="V1298" s="7">
        <f ca="1">DATEDIF(Table1[[#This Row],[Store Open Date]], TODAY(), "d")</f>
        <v>607</v>
      </c>
      <c r="W1298" s="7">
        <f ca="1">INT(Table1[[#This Row],[Store Age (Days)]] / 30)</f>
        <v>20</v>
      </c>
      <c r="X1298" s="7" t="str">
        <f ca="1">IF(Table1[[#This Row],[Store Age (Months)]] &lt; 12, "&lt;12",
 IF(Table1[[#This Row],[Store Age (Months)]] &lt; 24, "12–24",
 "&gt;24"))</f>
        <v>12–24</v>
      </c>
    </row>
    <row r="1299" spans="1:24" x14ac:dyDescent="0.2">
      <c r="A1299" s="4">
        <v>3</v>
      </c>
      <c r="B1299" s="4" t="str">
        <f t="shared" si="20"/>
        <v>March</v>
      </c>
      <c r="C1299" s="1" t="s">
        <v>424</v>
      </c>
      <c r="D1299" s="1" t="s">
        <v>1344</v>
      </c>
      <c r="E1299" s="1" t="s">
        <v>865</v>
      </c>
      <c r="F1299" s="1" t="s">
        <v>917</v>
      </c>
      <c r="G1299" s="1" t="s">
        <v>928</v>
      </c>
      <c r="H1299" s="6">
        <v>45289</v>
      </c>
      <c r="I1299" s="7">
        <v>154517179</v>
      </c>
      <c r="J1299" s="7">
        <v>179475393</v>
      </c>
      <c r="K1299" s="7">
        <v>26881704</v>
      </c>
      <c r="L1299" s="7">
        <v>-12571561</v>
      </c>
      <c r="M1299" s="7">
        <f>Table1[[#This Row],[Profit (EBIT)]] * (1 - 11%)</f>
        <v>-11188689.290000001</v>
      </c>
      <c r="N1299" s="9">
        <f>Table1[[#This Row],[Net Sales Actual]]/Table1[[#This Row],[Net Sales Target]]*100%</f>
        <v>1.1615238781960937</v>
      </c>
      <c r="O1299" s="9" t="str">
        <f>IF(Table1[[#This Row],[% Achievement]]&gt;=100%, "Achieved",
 IF(Table1[[#This Row],[% Achievement]]&gt;=50%, "Almost Achieve",
 IF(Table1[[#This Row],[% Achievement]]&gt;=0, "Needs Improvement",
 "Bad")))</f>
        <v>Achieved</v>
      </c>
      <c r="P1299" s="7">
        <f>Table1[[#This Row],[Net Sales Actual]] - Table1[[#This Row],[Net Sales Target]]</f>
        <v>24958214</v>
      </c>
      <c r="Q1299" s="7" t="str">
        <f>IF(Table1[[#This Row],[Profit]] &gt; 0, "Profit", "Loss")</f>
        <v>Loss</v>
      </c>
      <c r="R1299" s="9">
        <f>Table1[[#This Row],[Salary Cost]]/Table1[[#This Row],[Net Sales Actual]]</f>
        <v>0.14977932935909494</v>
      </c>
      <c r="S1299" s="9" t="str">
        <f>IF(Table1[[#This Row],[Salary Ratio]] &lt; 0.15, "Efficient",
 IF(Table1[[#This Row],[Salary Ratio]] &lt;= 0.25, "Needs Attention",
 "Too High"))</f>
        <v>Efficient</v>
      </c>
      <c r="T1299" s="9">
        <f>Table1[[#This Row],[Profit (EBIT)]]/Table1[[#This Row],[Net Sales Actual]]</f>
        <v>-7.0046153903671915E-2</v>
      </c>
      <c r="U1299" s="7" t="str">
        <f>IF(Table1[[#This Row],[Profit Ratio]] &gt; 0.15, "Healthy",
 IF(Table1[[#This Row],[Profit Ratio]] &gt;= 0.05, "Moderate",
 "Low"))</f>
        <v>Low</v>
      </c>
      <c r="V1299" s="7">
        <f ca="1">DATEDIF(Table1[[#This Row],[Store Open Date]], TODAY(), "d")</f>
        <v>643</v>
      </c>
      <c r="W1299" s="7">
        <f ca="1">INT(Table1[[#This Row],[Store Age (Days)]] / 30)</f>
        <v>21</v>
      </c>
      <c r="X1299" s="7" t="str">
        <f ca="1">IF(Table1[[#This Row],[Store Age (Months)]] &lt; 12, "&lt;12",
 IF(Table1[[#This Row],[Store Age (Months)]] &lt; 24, "12–24",
 "&gt;24"))</f>
        <v>12–24</v>
      </c>
    </row>
    <row r="1300" spans="1:24" x14ac:dyDescent="0.2">
      <c r="A1300" s="4">
        <v>3</v>
      </c>
      <c r="B1300" s="4" t="str">
        <f t="shared" si="20"/>
        <v>March</v>
      </c>
      <c r="C1300" s="1" t="s">
        <v>425</v>
      </c>
      <c r="D1300" s="1" t="s">
        <v>1345</v>
      </c>
      <c r="E1300" s="1" t="s">
        <v>866</v>
      </c>
      <c r="F1300" s="1" t="s">
        <v>917</v>
      </c>
      <c r="G1300" s="1" t="s">
        <v>928</v>
      </c>
      <c r="H1300" s="6">
        <v>45411</v>
      </c>
      <c r="I1300" s="7">
        <v>100811596</v>
      </c>
      <c r="J1300" s="7">
        <v>93055503</v>
      </c>
      <c r="K1300" s="7">
        <v>15089151</v>
      </c>
      <c r="L1300" s="7">
        <v>12058655</v>
      </c>
      <c r="M1300" s="7">
        <f>Table1[[#This Row],[Profit (EBIT)]] * (1 - 11%)</f>
        <v>10732202.949999999</v>
      </c>
      <c r="N1300" s="9">
        <f>Table1[[#This Row],[Net Sales Actual]]/Table1[[#This Row],[Net Sales Target]]*100%</f>
        <v>0.92306348368892011</v>
      </c>
      <c r="O1300" s="9" t="str">
        <f>IF(Table1[[#This Row],[% Achievement]]&gt;=100%, "Achieved",
 IF(Table1[[#This Row],[% Achievement]]&gt;=50%, "Almost Achieve",
 IF(Table1[[#This Row],[% Achievement]]&gt;=0, "Needs Improvement",
 "Bad")))</f>
        <v>Almost Achieve</v>
      </c>
      <c r="P1300" s="7">
        <f>Table1[[#This Row],[Net Sales Actual]] - Table1[[#This Row],[Net Sales Target]]</f>
        <v>-7756093</v>
      </c>
      <c r="Q1300" s="7" t="str">
        <f>IF(Table1[[#This Row],[Profit]] &gt; 0, "Profit", "Loss")</f>
        <v>Profit</v>
      </c>
      <c r="R1300" s="9">
        <f>Table1[[#This Row],[Salary Cost]]/Table1[[#This Row],[Net Sales Actual]]</f>
        <v>0.16215216202743002</v>
      </c>
      <c r="S1300" s="9" t="str">
        <f>IF(Table1[[#This Row],[Salary Ratio]] &lt; 0.15, "Efficient",
 IF(Table1[[#This Row],[Salary Ratio]] &lt;= 0.25, "Needs Attention",
 "Too High"))</f>
        <v>Needs Attention</v>
      </c>
      <c r="T1300" s="9">
        <f>Table1[[#This Row],[Profit (EBIT)]]/Table1[[#This Row],[Net Sales Actual]]</f>
        <v>0.12958561945552</v>
      </c>
      <c r="U1300" s="7" t="str">
        <f>IF(Table1[[#This Row],[Profit Ratio]] &gt; 0.15, "Healthy",
 IF(Table1[[#This Row],[Profit Ratio]] &gt;= 0.05, "Moderate",
 "Low"))</f>
        <v>Moderate</v>
      </c>
      <c r="V1300" s="7">
        <f ca="1">DATEDIF(Table1[[#This Row],[Store Open Date]], TODAY(), "d")</f>
        <v>521</v>
      </c>
      <c r="W1300" s="7">
        <f ca="1">INT(Table1[[#This Row],[Store Age (Days)]] / 30)</f>
        <v>17</v>
      </c>
      <c r="X1300" s="7" t="str">
        <f ca="1">IF(Table1[[#This Row],[Store Age (Months)]] &lt; 12, "&lt;12",
 IF(Table1[[#This Row],[Store Age (Months)]] &lt; 24, "12–24",
 "&gt;24"))</f>
        <v>12–24</v>
      </c>
    </row>
    <row r="1301" spans="1:24" x14ac:dyDescent="0.2">
      <c r="A1301" s="4">
        <v>3</v>
      </c>
      <c r="B1301" s="4" t="str">
        <f t="shared" si="20"/>
        <v>March</v>
      </c>
      <c r="C1301" s="1" t="s">
        <v>426</v>
      </c>
      <c r="D1301" s="1" t="s">
        <v>1346</v>
      </c>
      <c r="E1301" s="1" t="s">
        <v>867</v>
      </c>
      <c r="F1301" s="1" t="s">
        <v>918</v>
      </c>
      <c r="G1301" s="1" t="s">
        <v>929</v>
      </c>
      <c r="H1301" s="6">
        <v>45309</v>
      </c>
      <c r="I1301" s="7">
        <v>136154323</v>
      </c>
      <c r="J1301" s="7">
        <v>89438955</v>
      </c>
      <c r="K1301" s="7">
        <v>11020140</v>
      </c>
      <c r="L1301" s="7">
        <v>12049239</v>
      </c>
      <c r="M1301" s="7">
        <f>Table1[[#This Row],[Profit (EBIT)]] * (1 - 11%)</f>
        <v>10723822.710000001</v>
      </c>
      <c r="N1301" s="9">
        <f>Table1[[#This Row],[Net Sales Actual]]/Table1[[#This Row],[Net Sales Target]]*100%</f>
        <v>0.65689397904758406</v>
      </c>
      <c r="O1301" s="9" t="str">
        <f>IF(Table1[[#This Row],[% Achievement]]&gt;=100%, "Achieved",
 IF(Table1[[#This Row],[% Achievement]]&gt;=50%, "Almost Achieve",
 IF(Table1[[#This Row],[% Achievement]]&gt;=0, "Needs Improvement",
 "Bad")))</f>
        <v>Almost Achieve</v>
      </c>
      <c r="P1301" s="7">
        <f>Table1[[#This Row],[Net Sales Actual]] - Table1[[#This Row],[Net Sales Target]]</f>
        <v>-46715368</v>
      </c>
      <c r="Q1301" s="7" t="str">
        <f>IF(Table1[[#This Row],[Profit]] &gt; 0, "Profit", "Loss")</f>
        <v>Profit</v>
      </c>
      <c r="R1301" s="9">
        <f>Table1[[#This Row],[Salary Cost]]/Table1[[#This Row],[Net Sales Actual]]</f>
        <v>0.1232140961396519</v>
      </c>
      <c r="S1301" s="9" t="str">
        <f>IF(Table1[[#This Row],[Salary Ratio]] &lt; 0.15, "Efficient",
 IF(Table1[[#This Row],[Salary Ratio]] &lt;= 0.25, "Needs Attention",
 "Too High"))</f>
        <v>Efficient</v>
      </c>
      <c r="T1301" s="9">
        <f>Table1[[#This Row],[Profit (EBIT)]]/Table1[[#This Row],[Net Sales Actual]]</f>
        <v>0.13472025696185738</v>
      </c>
      <c r="U1301" s="7" t="str">
        <f>IF(Table1[[#This Row],[Profit Ratio]] &gt; 0.15, "Healthy",
 IF(Table1[[#This Row],[Profit Ratio]] &gt;= 0.05, "Moderate",
 "Low"))</f>
        <v>Moderate</v>
      </c>
      <c r="V1301" s="7">
        <f ca="1">DATEDIF(Table1[[#This Row],[Store Open Date]], TODAY(), "d")</f>
        <v>623</v>
      </c>
      <c r="W1301" s="7">
        <f ca="1">INT(Table1[[#This Row],[Store Age (Days)]] / 30)</f>
        <v>20</v>
      </c>
      <c r="X1301" s="7" t="str">
        <f ca="1">IF(Table1[[#This Row],[Store Age (Months)]] &lt; 12, "&lt;12",
 IF(Table1[[#This Row],[Store Age (Months)]] &lt; 24, "12–24",
 "&gt;24"))</f>
        <v>12–24</v>
      </c>
    </row>
    <row r="1302" spans="1:24" x14ac:dyDescent="0.2">
      <c r="A1302" s="4">
        <v>3</v>
      </c>
      <c r="B1302" s="4" t="str">
        <f t="shared" si="20"/>
        <v>March</v>
      </c>
      <c r="C1302" s="1" t="s">
        <v>427</v>
      </c>
      <c r="D1302" s="1" t="s">
        <v>1347</v>
      </c>
      <c r="E1302" s="1" t="s">
        <v>868</v>
      </c>
      <c r="F1302" s="1" t="s">
        <v>918</v>
      </c>
      <c r="G1302" s="1" t="s">
        <v>929</v>
      </c>
      <c r="H1302" s="6">
        <v>45384</v>
      </c>
      <c r="I1302" s="7">
        <v>113448415</v>
      </c>
      <c r="J1302" s="7">
        <v>105118889</v>
      </c>
      <c r="K1302" s="7">
        <v>15713274</v>
      </c>
      <c r="L1302" s="7">
        <v>10999271</v>
      </c>
      <c r="M1302" s="7">
        <f>Table1[[#This Row],[Profit (EBIT)]] * (1 - 11%)</f>
        <v>9789351.1899999995</v>
      </c>
      <c r="N1302" s="9">
        <f>Table1[[#This Row],[Net Sales Actual]]/Table1[[#This Row],[Net Sales Target]]*100%</f>
        <v>0.9265787362476593</v>
      </c>
      <c r="O1302" s="9" t="str">
        <f>IF(Table1[[#This Row],[% Achievement]]&gt;=100%, "Achieved",
 IF(Table1[[#This Row],[% Achievement]]&gt;=50%, "Almost Achieve",
 IF(Table1[[#This Row],[% Achievement]]&gt;=0, "Needs Improvement",
 "Bad")))</f>
        <v>Almost Achieve</v>
      </c>
      <c r="P1302" s="7">
        <f>Table1[[#This Row],[Net Sales Actual]] - Table1[[#This Row],[Net Sales Target]]</f>
        <v>-8329526</v>
      </c>
      <c r="Q1302" s="7" t="str">
        <f>IF(Table1[[#This Row],[Profit]] &gt; 0, "Profit", "Loss")</f>
        <v>Profit</v>
      </c>
      <c r="R1302" s="9">
        <f>Table1[[#This Row],[Salary Cost]]/Table1[[#This Row],[Net Sales Actual]]</f>
        <v>0.14948097482270764</v>
      </c>
      <c r="S1302" s="9" t="str">
        <f>IF(Table1[[#This Row],[Salary Ratio]] &lt; 0.15, "Efficient",
 IF(Table1[[#This Row],[Salary Ratio]] &lt;= 0.25, "Needs Attention",
 "Too High"))</f>
        <v>Efficient</v>
      </c>
      <c r="T1302" s="9">
        <f>Table1[[#This Row],[Profit (EBIT)]]/Table1[[#This Row],[Net Sales Actual]]</f>
        <v>0.1046364845047021</v>
      </c>
      <c r="U1302" s="7" t="str">
        <f>IF(Table1[[#This Row],[Profit Ratio]] &gt; 0.15, "Healthy",
 IF(Table1[[#This Row],[Profit Ratio]] &gt;= 0.05, "Moderate",
 "Low"))</f>
        <v>Moderate</v>
      </c>
      <c r="V1302" s="7">
        <f ca="1">DATEDIF(Table1[[#This Row],[Store Open Date]], TODAY(), "d")</f>
        <v>548</v>
      </c>
      <c r="W1302" s="7">
        <f ca="1">INT(Table1[[#This Row],[Store Age (Days)]] / 30)</f>
        <v>18</v>
      </c>
      <c r="X1302" s="7" t="str">
        <f ca="1">IF(Table1[[#This Row],[Store Age (Months)]] &lt; 12, "&lt;12",
 IF(Table1[[#This Row],[Store Age (Months)]] &lt; 24, "12–24",
 "&gt;24"))</f>
        <v>12–24</v>
      </c>
    </row>
    <row r="1303" spans="1:24" x14ac:dyDescent="0.2">
      <c r="A1303" s="4">
        <v>3</v>
      </c>
      <c r="B1303" s="4" t="str">
        <f t="shared" si="20"/>
        <v>March</v>
      </c>
      <c r="C1303" s="1" t="s">
        <v>428</v>
      </c>
      <c r="D1303" s="1" t="s">
        <v>1348</v>
      </c>
      <c r="E1303" s="1" t="s">
        <v>869</v>
      </c>
      <c r="F1303" s="1" t="s">
        <v>918</v>
      </c>
      <c r="G1303" s="1" t="s">
        <v>929</v>
      </c>
      <c r="H1303" s="6">
        <v>45239</v>
      </c>
      <c r="I1303" s="7">
        <v>128103999</v>
      </c>
      <c r="J1303" s="7">
        <v>90231468</v>
      </c>
      <c r="K1303" s="7">
        <v>9644864</v>
      </c>
      <c r="L1303" s="7">
        <v>1295418</v>
      </c>
      <c r="M1303" s="7">
        <f>Table1[[#This Row],[Profit (EBIT)]] * (1 - 11%)</f>
        <v>1152922.02</v>
      </c>
      <c r="N1303" s="9">
        <f>Table1[[#This Row],[Net Sales Actual]]/Table1[[#This Row],[Net Sales Target]]*100%</f>
        <v>0.70436105589490616</v>
      </c>
      <c r="O1303" s="9" t="str">
        <f>IF(Table1[[#This Row],[% Achievement]]&gt;=100%, "Achieved",
 IF(Table1[[#This Row],[% Achievement]]&gt;=50%, "Almost Achieve",
 IF(Table1[[#This Row],[% Achievement]]&gt;=0, "Needs Improvement",
 "Bad")))</f>
        <v>Almost Achieve</v>
      </c>
      <c r="P1303" s="7">
        <f>Table1[[#This Row],[Net Sales Actual]] - Table1[[#This Row],[Net Sales Target]]</f>
        <v>-37872531</v>
      </c>
      <c r="Q1303" s="7" t="str">
        <f>IF(Table1[[#This Row],[Profit]] &gt; 0, "Profit", "Loss")</f>
        <v>Profit</v>
      </c>
      <c r="R1303" s="9">
        <f>Table1[[#This Row],[Salary Cost]]/Table1[[#This Row],[Net Sales Actual]]</f>
        <v>0.10689024808950244</v>
      </c>
      <c r="S1303" s="9" t="str">
        <f>IF(Table1[[#This Row],[Salary Ratio]] &lt; 0.15, "Efficient",
 IF(Table1[[#This Row],[Salary Ratio]] &lt;= 0.25, "Needs Attention",
 "Too High"))</f>
        <v>Efficient</v>
      </c>
      <c r="T1303" s="9">
        <f>Table1[[#This Row],[Profit (EBIT)]]/Table1[[#This Row],[Net Sales Actual]]</f>
        <v>1.4356610046508386E-2</v>
      </c>
      <c r="U1303" s="7" t="str">
        <f>IF(Table1[[#This Row],[Profit Ratio]] &gt; 0.15, "Healthy",
 IF(Table1[[#This Row],[Profit Ratio]] &gt;= 0.05, "Moderate",
 "Low"))</f>
        <v>Low</v>
      </c>
      <c r="V1303" s="7">
        <f ca="1">DATEDIF(Table1[[#This Row],[Store Open Date]], TODAY(), "d")</f>
        <v>693</v>
      </c>
      <c r="W1303" s="7">
        <f ca="1">INT(Table1[[#This Row],[Store Age (Days)]] / 30)</f>
        <v>23</v>
      </c>
      <c r="X1303" s="7" t="str">
        <f ca="1">IF(Table1[[#This Row],[Store Age (Months)]] &lt; 12, "&lt;12",
 IF(Table1[[#This Row],[Store Age (Months)]] &lt; 24, "12–24",
 "&gt;24"))</f>
        <v>12–24</v>
      </c>
    </row>
    <row r="1304" spans="1:24" x14ac:dyDescent="0.2">
      <c r="A1304" s="4">
        <v>3</v>
      </c>
      <c r="B1304" s="4" t="str">
        <f t="shared" si="20"/>
        <v>March</v>
      </c>
      <c r="C1304" s="1" t="s">
        <v>429</v>
      </c>
      <c r="D1304" s="1" t="s">
        <v>1349</v>
      </c>
      <c r="E1304" s="1" t="s">
        <v>870</v>
      </c>
      <c r="F1304" s="1" t="s">
        <v>918</v>
      </c>
      <c r="G1304" s="1" t="s">
        <v>929</v>
      </c>
      <c r="H1304" s="6">
        <v>45249</v>
      </c>
      <c r="I1304" s="7">
        <v>127647792</v>
      </c>
      <c r="J1304" s="7">
        <v>96484739</v>
      </c>
      <c r="K1304" s="7">
        <v>16909679</v>
      </c>
      <c r="L1304" s="7">
        <v>-3004257</v>
      </c>
      <c r="M1304" s="7">
        <f>Table1[[#This Row],[Profit (EBIT)]] * (1 - 11%)</f>
        <v>-2673788.73</v>
      </c>
      <c r="N1304" s="9">
        <f>Table1[[#This Row],[Net Sales Actual]]/Table1[[#This Row],[Net Sales Target]]*100%</f>
        <v>0.7558668856567452</v>
      </c>
      <c r="O1304" s="9" t="str">
        <f>IF(Table1[[#This Row],[% Achievement]]&gt;=100%, "Achieved",
 IF(Table1[[#This Row],[% Achievement]]&gt;=50%, "Almost Achieve",
 IF(Table1[[#This Row],[% Achievement]]&gt;=0, "Needs Improvement",
 "Bad")))</f>
        <v>Almost Achieve</v>
      </c>
      <c r="P1304" s="7">
        <f>Table1[[#This Row],[Net Sales Actual]] - Table1[[#This Row],[Net Sales Target]]</f>
        <v>-31163053</v>
      </c>
      <c r="Q1304" s="7" t="str">
        <f>IF(Table1[[#This Row],[Profit]] &gt; 0, "Profit", "Loss")</f>
        <v>Loss</v>
      </c>
      <c r="R1304" s="9">
        <f>Table1[[#This Row],[Salary Cost]]/Table1[[#This Row],[Net Sales Actual]]</f>
        <v>0.17525755031580695</v>
      </c>
      <c r="S1304" s="9" t="str">
        <f>IF(Table1[[#This Row],[Salary Ratio]] &lt; 0.15, "Efficient",
 IF(Table1[[#This Row],[Salary Ratio]] &lt;= 0.25, "Needs Attention",
 "Too High"))</f>
        <v>Needs Attention</v>
      </c>
      <c r="T1304" s="9">
        <f>Table1[[#This Row],[Profit (EBIT)]]/Table1[[#This Row],[Net Sales Actual]]</f>
        <v>-3.1137121073623882E-2</v>
      </c>
      <c r="U1304" s="7" t="str">
        <f>IF(Table1[[#This Row],[Profit Ratio]] &gt; 0.15, "Healthy",
 IF(Table1[[#This Row],[Profit Ratio]] &gt;= 0.05, "Moderate",
 "Low"))</f>
        <v>Low</v>
      </c>
      <c r="V1304" s="7">
        <f ca="1">DATEDIF(Table1[[#This Row],[Store Open Date]], TODAY(), "d")</f>
        <v>683</v>
      </c>
      <c r="W1304" s="7">
        <f ca="1">INT(Table1[[#This Row],[Store Age (Days)]] / 30)</f>
        <v>22</v>
      </c>
      <c r="X1304" s="7" t="str">
        <f ca="1">IF(Table1[[#This Row],[Store Age (Months)]] &lt; 12, "&lt;12",
 IF(Table1[[#This Row],[Store Age (Months)]] &lt; 24, "12–24",
 "&gt;24"))</f>
        <v>12–24</v>
      </c>
    </row>
    <row r="1305" spans="1:24" x14ac:dyDescent="0.2">
      <c r="A1305" s="4">
        <v>3</v>
      </c>
      <c r="B1305" s="4" t="str">
        <f t="shared" si="20"/>
        <v>March</v>
      </c>
      <c r="C1305" s="1" t="s">
        <v>430</v>
      </c>
      <c r="D1305" s="1" t="s">
        <v>1350</v>
      </c>
      <c r="E1305" s="1" t="s">
        <v>871</v>
      </c>
      <c r="F1305" s="1" t="s">
        <v>918</v>
      </c>
      <c r="G1305" s="1" t="s">
        <v>929</v>
      </c>
      <c r="H1305" s="6">
        <v>45366</v>
      </c>
      <c r="I1305" s="7">
        <v>93696278</v>
      </c>
      <c r="J1305" s="7">
        <v>82515452</v>
      </c>
      <c r="K1305" s="7">
        <v>11329789</v>
      </c>
      <c r="L1305" s="7">
        <v>8571704</v>
      </c>
      <c r="M1305" s="7">
        <f>Table1[[#This Row],[Profit (EBIT)]] * (1 - 11%)</f>
        <v>7628816.5600000005</v>
      </c>
      <c r="N1305" s="9">
        <f>Table1[[#This Row],[Net Sales Actual]]/Table1[[#This Row],[Net Sales Target]]*100%</f>
        <v>0.88066947547265428</v>
      </c>
      <c r="O1305" s="9" t="str">
        <f>IF(Table1[[#This Row],[% Achievement]]&gt;=100%, "Achieved",
 IF(Table1[[#This Row],[% Achievement]]&gt;=50%, "Almost Achieve",
 IF(Table1[[#This Row],[% Achievement]]&gt;=0, "Needs Improvement",
 "Bad")))</f>
        <v>Almost Achieve</v>
      </c>
      <c r="P1305" s="7">
        <f>Table1[[#This Row],[Net Sales Actual]] - Table1[[#This Row],[Net Sales Target]]</f>
        <v>-11180826</v>
      </c>
      <c r="Q1305" s="7" t="str">
        <f>IF(Table1[[#This Row],[Profit]] &gt; 0, "Profit", "Loss")</f>
        <v>Profit</v>
      </c>
      <c r="R1305" s="9">
        <f>Table1[[#This Row],[Salary Cost]]/Table1[[#This Row],[Net Sales Actual]]</f>
        <v>0.13730505893611297</v>
      </c>
      <c r="S1305" s="9" t="str">
        <f>IF(Table1[[#This Row],[Salary Ratio]] &lt; 0.15, "Efficient",
 IF(Table1[[#This Row],[Salary Ratio]] &lt;= 0.25, "Needs Attention",
 "Too High"))</f>
        <v>Efficient</v>
      </c>
      <c r="T1305" s="9">
        <f>Table1[[#This Row],[Profit (EBIT)]]/Table1[[#This Row],[Net Sales Actual]]</f>
        <v>0.10387998601764915</v>
      </c>
      <c r="U1305" s="7" t="str">
        <f>IF(Table1[[#This Row],[Profit Ratio]] &gt; 0.15, "Healthy",
 IF(Table1[[#This Row],[Profit Ratio]] &gt;= 0.05, "Moderate",
 "Low"))</f>
        <v>Moderate</v>
      </c>
      <c r="V1305" s="7">
        <f ca="1">DATEDIF(Table1[[#This Row],[Store Open Date]], TODAY(), "d")</f>
        <v>566</v>
      </c>
      <c r="W1305" s="7">
        <f ca="1">INT(Table1[[#This Row],[Store Age (Days)]] / 30)</f>
        <v>18</v>
      </c>
      <c r="X1305" s="7" t="str">
        <f ca="1">IF(Table1[[#This Row],[Store Age (Months)]] &lt; 12, "&lt;12",
 IF(Table1[[#This Row],[Store Age (Months)]] &lt; 24, "12–24",
 "&gt;24"))</f>
        <v>12–24</v>
      </c>
    </row>
    <row r="1306" spans="1:24" x14ac:dyDescent="0.2">
      <c r="A1306" s="4">
        <v>3</v>
      </c>
      <c r="B1306" s="4" t="str">
        <f t="shared" si="20"/>
        <v>March</v>
      </c>
      <c r="C1306" s="1" t="s">
        <v>431</v>
      </c>
      <c r="D1306" s="1" t="s">
        <v>1351</v>
      </c>
      <c r="E1306" s="1" t="s">
        <v>872</v>
      </c>
      <c r="F1306" s="1" t="s">
        <v>918</v>
      </c>
      <c r="G1306" s="1" t="s">
        <v>929</v>
      </c>
      <c r="H1306" s="6">
        <v>45290</v>
      </c>
      <c r="I1306" s="7">
        <v>128483804</v>
      </c>
      <c r="J1306" s="7">
        <v>145194596</v>
      </c>
      <c r="K1306" s="7">
        <v>20750558</v>
      </c>
      <c r="L1306" s="7">
        <v>8409229</v>
      </c>
      <c r="M1306" s="7">
        <f>Table1[[#This Row],[Profit (EBIT)]] * (1 - 11%)</f>
        <v>7484213.8100000005</v>
      </c>
      <c r="N1306" s="9">
        <f>Table1[[#This Row],[Net Sales Actual]]/Table1[[#This Row],[Net Sales Target]]*100%</f>
        <v>1.1300614667355273</v>
      </c>
      <c r="O1306" s="9" t="str">
        <f>IF(Table1[[#This Row],[% Achievement]]&gt;=100%, "Achieved",
 IF(Table1[[#This Row],[% Achievement]]&gt;=50%, "Almost Achieve",
 IF(Table1[[#This Row],[% Achievement]]&gt;=0, "Needs Improvement",
 "Bad")))</f>
        <v>Achieved</v>
      </c>
      <c r="P1306" s="7">
        <f>Table1[[#This Row],[Net Sales Actual]] - Table1[[#This Row],[Net Sales Target]]</f>
        <v>16710792</v>
      </c>
      <c r="Q1306" s="7" t="str">
        <f>IF(Table1[[#This Row],[Profit]] &gt; 0, "Profit", "Loss")</f>
        <v>Profit</v>
      </c>
      <c r="R1306" s="9">
        <f>Table1[[#This Row],[Salary Cost]]/Table1[[#This Row],[Net Sales Actual]]</f>
        <v>0.14291549803961023</v>
      </c>
      <c r="S1306" s="9" t="str">
        <f>IF(Table1[[#This Row],[Salary Ratio]] &lt; 0.15, "Efficient",
 IF(Table1[[#This Row],[Salary Ratio]] &lt;= 0.25, "Needs Attention",
 "Too High"))</f>
        <v>Efficient</v>
      </c>
      <c r="T1306" s="9">
        <f>Table1[[#This Row],[Profit (EBIT)]]/Table1[[#This Row],[Net Sales Actual]]</f>
        <v>5.7916955807363522E-2</v>
      </c>
      <c r="U1306" s="7" t="str">
        <f>IF(Table1[[#This Row],[Profit Ratio]] &gt; 0.15, "Healthy",
 IF(Table1[[#This Row],[Profit Ratio]] &gt;= 0.05, "Moderate",
 "Low"))</f>
        <v>Moderate</v>
      </c>
      <c r="V1306" s="7">
        <f ca="1">DATEDIF(Table1[[#This Row],[Store Open Date]], TODAY(), "d")</f>
        <v>642</v>
      </c>
      <c r="W1306" s="7">
        <f ca="1">INT(Table1[[#This Row],[Store Age (Days)]] / 30)</f>
        <v>21</v>
      </c>
      <c r="X1306" s="7" t="str">
        <f ca="1">IF(Table1[[#This Row],[Store Age (Months)]] &lt; 12, "&lt;12",
 IF(Table1[[#This Row],[Store Age (Months)]] &lt; 24, "12–24",
 "&gt;24"))</f>
        <v>12–24</v>
      </c>
    </row>
    <row r="1307" spans="1:24" x14ac:dyDescent="0.2">
      <c r="A1307" s="4">
        <v>3</v>
      </c>
      <c r="B1307" s="4" t="str">
        <f t="shared" si="20"/>
        <v>March</v>
      </c>
      <c r="C1307" s="1" t="s">
        <v>432</v>
      </c>
      <c r="D1307" s="1" t="s">
        <v>1352</v>
      </c>
      <c r="E1307" s="1" t="s">
        <v>873</v>
      </c>
      <c r="F1307" s="1" t="s">
        <v>918</v>
      </c>
      <c r="G1307" s="1" t="s">
        <v>929</v>
      </c>
      <c r="H1307" s="6">
        <v>45246</v>
      </c>
      <c r="I1307" s="7">
        <v>134306663</v>
      </c>
      <c r="J1307" s="7">
        <v>118908512</v>
      </c>
      <c r="K1307" s="7">
        <v>15097227</v>
      </c>
      <c r="L1307" s="7">
        <v>4545721</v>
      </c>
      <c r="M1307" s="7">
        <f>Table1[[#This Row],[Profit (EBIT)]] * (1 - 11%)</f>
        <v>4045691.69</v>
      </c>
      <c r="N1307" s="9">
        <f>Table1[[#This Row],[Net Sales Actual]]/Table1[[#This Row],[Net Sales Target]]*100%</f>
        <v>0.88535080348173045</v>
      </c>
      <c r="O1307" s="9" t="str">
        <f>IF(Table1[[#This Row],[% Achievement]]&gt;=100%, "Achieved",
 IF(Table1[[#This Row],[% Achievement]]&gt;=50%, "Almost Achieve",
 IF(Table1[[#This Row],[% Achievement]]&gt;=0, "Needs Improvement",
 "Bad")))</f>
        <v>Almost Achieve</v>
      </c>
      <c r="P1307" s="7">
        <f>Table1[[#This Row],[Net Sales Actual]] - Table1[[#This Row],[Net Sales Target]]</f>
        <v>-15398151</v>
      </c>
      <c r="Q1307" s="7" t="str">
        <f>IF(Table1[[#This Row],[Profit]] &gt; 0, "Profit", "Loss")</f>
        <v>Profit</v>
      </c>
      <c r="R1307" s="9">
        <f>Table1[[#This Row],[Salary Cost]]/Table1[[#This Row],[Net Sales Actual]]</f>
        <v>0.12696506537732136</v>
      </c>
      <c r="S1307" s="9" t="str">
        <f>IF(Table1[[#This Row],[Salary Ratio]] &lt; 0.15, "Efficient",
 IF(Table1[[#This Row],[Salary Ratio]] &lt;= 0.25, "Needs Attention",
 "Too High"))</f>
        <v>Efficient</v>
      </c>
      <c r="T1307" s="9">
        <f>Table1[[#This Row],[Profit (EBIT)]]/Table1[[#This Row],[Net Sales Actual]]</f>
        <v>3.822872663649176E-2</v>
      </c>
      <c r="U1307" s="7" t="str">
        <f>IF(Table1[[#This Row],[Profit Ratio]] &gt; 0.15, "Healthy",
 IF(Table1[[#This Row],[Profit Ratio]] &gt;= 0.05, "Moderate",
 "Low"))</f>
        <v>Low</v>
      </c>
      <c r="V1307" s="7">
        <f ca="1">DATEDIF(Table1[[#This Row],[Store Open Date]], TODAY(), "d")</f>
        <v>686</v>
      </c>
      <c r="W1307" s="7">
        <f ca="1">INT(Table1[[#This Row],[Store Age (Days)]] / 30)</f>
        <v>22</v>
      </c>
      <c r="X1307" s="7" t="str">
        <f ca="1">IF(Table1[[#This Row],[Store Age (Months)]] &lt; 12, "&lt;12",
 IF(Table1[[#This Row],[Store Age (Months)]] &lt; 24, "12–24",
 "&gt;24"))</f>
        <v>12–24</v>
      </c>
    </row>
    <row r="1308" spans="1:24" x14ac:dyDescent="0.2">
      <c r="A1308" s="4">
        <v>3</v>
      </c>
      <c r="B1308" s="4" t="str">
        <f t="shared" si="20"/>
        <v>March</v>
      </c>
      <c r="C1308" s="1" t="s">
        <v>433</v>
      </c>
      <c r="D1308" s="1" t="s">
        <v>1353</v>
      </c>
      <c r="E1308" s="1" t="s">
        <v>874</v>
      </c>
      <c r="F1308" s="1" t="s">
        <v>919</v>
      </c>
      <c r="G1308" s="1" t="s">
        <v>929</v>
      </c>
      <c r="H1308" s="6">
        <v>45343</v>
      </c>
      <c r="I1308" s="7">
        <v>95274211</v>
      </c>
      <c r="J1308" s="7">
        <v>65948339</v>
      </c>
      <c r="K1308" s="7">
        <v>6796853</v>
      </c>
      <c r="L1308" s="7">
        <v>9380099</v>
      </c>
      <c r="M1308" s="7">
        <f>Table1[[#This Row],[Profit (EBIT)]] * (1 - 11%)</f>
        <v>8348288.1100000003</v>
      </c>
      <c r="N1308" s="9">
        <f>Table1[[#This Row],[Net Sales Actual]]/Table1[[#This Row],[Net Sales Target]]*100%</f>
        <v>0.69219506840103873</v>
      </c>
      <c r="O1308" s="9" t="str">
        <f>IF(Table1[[#This Row],[% Achievement]]&gt;=100%, "Achieved",
 IF(Table1[[#This Row],[% Achievement]]&gt;=50%, "Almost Achieve",
 IF(Table1[[#This Row],[% Achievement]]&gt;=0, "Needs Improvement",
 "Bad")))</f>
        <v>Almost Achieve</v>
      </c>
      <c r="P1308" s="7">
        <f>Table1[[#This Row],[Net Sales Actual]] - Table1[[#This Row],[Net Sales Target]]</f>
        <v>-29325872</v>
      </c>
      <c r="Q1308" s="7" t="str">
        <f>IF(Table1[[#This Row],[Profit]] &gt; 0, "Profit", "Loss")</f>
        <v>Profit</v>
      </c>
      <c r="R1308" s="9">
        <f>Table1[[#This Row],[Salary Cost]]/Table1[[#This Row],[Net Sales Actual]]</f>
        <v>0.10306329322410986</v>
      </c>
      <c r="S1308" s="9" t="str">
        <f>IF(Table1[[#This Row],[Salary Ratio]] &lt; 0.15, "Efficient",
 IF(Table1[[#This Row],[Salary Ratio]] &lt;= 0.25, "Needs Attention",
 "Too High"))</f>
        <v>Efficient</v>
      </c>
      <c r="T1308" s="9">
        <f>Table1[[#This Row],[Profit (EBIT)]]/Table1[[#This Row],[Net Sales Actual]]</f>
        <v>0.14223404474220344</v>
      </c>
      <c r="U1308" s="7" t="str">
        <f>IF(Table1[[#This Row],[Profit Ratio]] &gt; 0.15, "Healthy",
 IF(Table1[[#This Row],[Profit Ratio]] &gt;= 0.05, "Moderate",
 "Low"))</f>
        <v>Moderate</v>
      </c>
      <c r="V1308" s="7">
        <f ca="1">DATEDIF(Table1[[#This Row],[Store Open Date]], TODAY(), "d")</f>
        <v>589</v>
      </c>
      <c r="W1308" s="7">
        <f ca="1">INT(Table1[[#This Row],[Store Age (Days)]] / 30)</f>
        <v>19</v>
      </c>
      <c r="X1308" s="7" t="str">
        <f ca="1">IF(Table1[[#This Row],[Store Age (Months)]] &lt; 12, "&lt;12",
 IF(Table1[[#This Row],[Store Age (Months)]] &lt; 24, "12–24",
 "&gt;24"))</f>
        <v>12–24</v>
      </c>
    </row>
    <row r="1309" spans="1:24" x14ac:dyDescent="0.2">
      <c r="A1309" s="4">
        <v>3</v>
      </c>
      <c r="B1309" s="4" t="str">
        <f t="shared" si="20"/>
        <v>March</v>
      </c>
      <c r="C1309" s="1" t="s">
        <v>434</v>
      </c>
      <c r="D1309" s="1" t="s">
        <v>1354</v>
      </c>
      <c r="E1309" s="1" t="s">
        <v>875</v>
      </c>
      <c r="F1309" s="1" t="s">
        <v>919</v>
      </c>
      <c r="G1309" s="1" t="s">
        <v>929</v>
      </c>
      <c r="H1309" s="6">
        <v>45375</v>
      </c>
      <c r="I1309" s="7">
        <v>153936630</v>
      </c>
      <c r="J1309" s="7">
        <v>172175175</v>
      </c>
      <c r="K1309" s="7">
        <v>18865693</v>
      </c>
      <c r="L1309" s="7">
        <v>-4634533</v>
      </c>
      <c r="M1309" s="7">
        <f>Table1[[#This Row],[Profit (EBIT)]] * (1 - 11%)</f>
        <v>-4124734.37</v>
      </c>
      <c r="N1309" s="9">
        <f>Table1[[#This Row],[Net Sales Actual]]/Table1[[#This Row],[Net Sales Target]]*100%</f>
        <v>1.1184808644959943</v>
      </c>
      <c r="O1309" s="9" t="str">
        <f>IF(Table1[[#This Row],[% Achievement]]&gt;=100%, "Achieved",
 IF(Table1[[#This Row],[% Achievement]]&gt;=50%, "Almost Achieve",
 IF(Table1[[#This Row],[% Achievement]]&gt;=0, "Needs Improvement",
 "Bad")))</f>
        <v>Achieved</v>
      </c>
      <c r="P1309" s="7">
        <f>Table1[[#This Row],[Net Sales Actual]] - Table1[[#This Row],[Net Sales Target]]</f>
        <v>18238545</v>
      </c>
      <c r="Q1309" s="7" t="str">
        <f>IF(Table1[[#This Row],[Profit]] &gt; 0, "Profit", "Loss")</f>
        <v>Loss</v>
      </c>
      <c r="R1309" s="9">
        <f>Table1[[#This Row],[Salary Cost]]/Table1[[#This Row],[Net Sales Actual]]</f>
        <v>0.10957266632660603</v>
      </c>
      <c r="S1309" s="9" t="str">
        <f>IF(Table1[[#This Row],[Salary Ratio]] &lt; 0.15, "Efficient",
 IF(Table1[[#This Row],[Salary Ratio]] &lt;= 0.25, "Needs Attention",
 "Too High"))</f>
        <v>Efficient</v>
      </c>
      <c r="T1309" s="9">
        <f>Table1[[#This Row],[Profit (EBIT)]]/Table1[[#This Row],[Net Sales Actual]]</f>
        <v>-2.6917544878348462E-2</v>
      </c>
      <c r="U1309" s="7" t="str">
        <f>IF(Table1[[#This Row],[Profit Ratio]] &gt; 0.15, "Healthy",
 IF(Table1[[#This Row],[Profit Ratio]] &gt;= 0.05, "Moderate",
 "Low"))</f>
        <v>Low</v>
      </c>
      <c r="V1309" s="7">
        <f ca="1">DATEDIF(Table1[[#This Row],[Store Open Date]], TODAY(), "d")</f>
        <v>557</v>
      </c>
      <c r="W1309" s="7">
        <f ca="1">INT(Table1[[#This Row],[Store Age (Days)]] / 30)</f>
        <v>18</v>
      </c>
      <c r="X1309" s="7" t="str">
        <f ca="1">IF(Table1[[#This Row],[Store Age (Months)]] &lt; 12, "&lt;12",
 IF(Table1[[#This Row],[Store Age (Months)]] &lt; 24, "12–24",
 "&gt;24"))</f>
        <v>12–24</v>
      </c>
    </row>
    <row r="1310" spans="1:24" x14ac:dyDescent="0.2">
      <c r="A1310" s="4">
        <v>3</v>
      </c>
      <c r="B1310" s="4" t="str">
        <f t="shared" si="20"/>
        <v>March</v>
      </c>
      <c r="C1310" s="1" t="s">
        <v>435</v>
      </c>
      <c r="D1310" s="1" t="s">
        <v>1355</v>
      </c>
      <c r="E1310" s="1" t="s">
        <v>876</v>
      </c>
      <c r="F1310" s="1" t="s">
        <v>919</v>
      </c>
      <c r="G1310" s="1" t="s">
        <v>929</v>
      </c>
      <c r="H1310" s="6">
        <v>45282</v>
      </c>
      <c r="I1310" s="7">
        <v>397201507</v>
      </c>
      <c r="J1310" s="7">
        <v>303419557</v>
      </c>
      <c r="K1310" s="7">
        <v>34983262</v>
      </c>
      <c r="L1310" s="7">
        <v>-15321149</v>
      </c>
      <c r="M1310" s="7">
        <f>Table1[[#This Row],[Profit (EBIT)]] * (1 - 11%)</f>
        <v>-13635822.609999999</v>
      </c>
      <c r="N1310" s="9">
        <f>Table1[[#This Row],[Net Sales Actual]]/Table1[[#This Row],[Net Sales Target]]*100%</f>
        <v>0.7638932674039427</v>
      </c>
      <c r="O1310" s="9" t="str">
        <f>IF(Table1[[#This Row],[% Achievement]]&gt;=100%, "Achieved",
 IF(Table1[[#This Row],[% Achievement]]&gt;=50%, "Almost Achieve",
 IF(Table1[[#This Row],[% Achievement]]&gt;=0, "Needs Improvement",
 "Bad")))</f>
        <v>Almost Achieve</v>
      </c>
      <c r="P1310" s="7">
        <f>Table1[[#This Row],[Net Sales Actual]] - Table1[[#This Row],[Net Sales Target]]</f>
        <v>-93781950</v>
      </c>
      <c r="Q1310" s="7" t="str">
        <f>IF(Table1[[#This Row],[Profit]] &gt; 0, "Profit", "Loss")</f>
        <v>Loss</v>
      </c>
      <c r="R1310" s="9">
        <f>Table1[[#This Row],[Salary Cost]]/Table1[[#This Row],[Net Sales Actual]]</f>
        <v>0.11529666164531378</v>
      </c>
      <c r="S1310" s="9" t="str">
        <f>IF(Table1[[#This Row],[Salary Ratio]] &lt; 0.15, "Efficient",
 IF(Table1[[#This Row],[Salary Ratio]] &lt;= 0.25, "Needs Attention",
 "Too High"))</f>
        <v>Efficient</v>
      </c>
      <c r="T1310" s="9">
        <f>Table1[[#This Row],[Profit (EBIT)]]/Table1[[#This Row],[Net Sales Actual]]</f>
        <v>-5.0494929039791595E-2</v>
      </c>
      <c r="U1310" s="7" t="str">
        <f>IF(Table1[[#This Row],[Profit Ratio]] &gt; 0.15, "Healthy",
 IF(Table1[[#This Row],[Profit Ratio]] &gt;= 0.05, "Moderate",
 "Low"))</f>
        <v>Low</v>
      </c>
      <c r="V1310" s="7">
        <f ca="1">DATEDIF(Table1[[#This Row],[Store Open Date]], TODAY(), "d")</f>
        <v>650</v>
      </c>
      <c r="W1310" s="7">
        <f ca="1">INT(Table1[[#This Row],[Store Age (Days)]] / 30)</f>
        <v>21</v>
      </c>
      <c r="X1310" s="7" t="str">
        <f ca="1">IF(Table1[[#This Row],[Store Age (Months)]] &lt; 12, "&lt;12",
 IF(Table1[[#This Row],[Store Age (Months)]] &lt; 24, "12–24",
 "&gt;24"))</f>
        <v>12–24</v>
      </c>
    </row>
    <row r="1311" spans="1:24" x14ac:dyDescent="0.2">
      <c r="A1311" s="4">
        <v>3</v>
      </c>
      <c r="B1311" s="4" t="str">
        <f t="shared" si="20"/>
        <v>March</v>
      </c>
      <c r="C1311" s="1" t="s">
        <v>436</v>
      </c>
      <c r="D1311" s="1" t="s">
        <v>1356</v>
      </c>
      <c r="E1311" s="1" t="s">
        <v>877</v>
      </c>
      <c r="F1311" s="1" t="s">
        <v>919</v>
      </c>
      <c r="G1311" s="1" t="s">
        <v>929</v>
      </c>
      <c r="H1311" s="6">
        <v>45292</v>
      </c>
      <c r="I1311" s="7">
        <v>233068094</v>
      </c>
      <c r="J1311" s="7">
        <v>210912312</v>
      </c>
      <c r="K1311" s="7">
        <v>30917864</v>
      </c>
      <c r="L1311" s="7">
        <v>-3343502</v>
      </c>
      <c r="M1311" s="7">
        <f>Table1[[#This Row],[Profit (EBIT)]] * (1 - 11%)</f>
        <v>-2975716.7800000003</v>
      </c>
      <c r="N1311" s="9">
        <f>Table1[[#This Row],[Net Sales Actual]]/Table1[[#This Row],[Net Sales Target]]*100%</f>
        <v>0.90493858846247743</v>
      </c>
      <c r="O1311" s="9" t="str">
        <f>IF(Table1[[#This Row],[% Achievement]]&gt;=100%, "Achieved",
 IF(Table1[[#This Row],[% Achievement]]&gt;=50%, "Almost Achieve",
 IF(Table1[[#This Row],[% Achievement]]&gt;=0, "Needs Improvement",
 "Bad")))</f>
        <v>Almost Achieve</v>
      </c>
      <c r="P1311" s="7">
        <f>Table1[[#This Row],[Net Sales Actual]] - Table1[[#This Row],[Net Sales Target]]</f>
        <v>-22155782</v>
      </c>
      <c r="Q1311" s="7" t="str">
        <f>IF(Table1[[#This Row],[Profit]] &gt; 0, "Profit", "Loss")</f>
        <v>Loss</v>
      </c>
      <c r="R1311" s="9">
        <f>Table1[[#This Row],[Salary Cost]]/Table1[[#This Row],[Net Sales Actual]]</f>
        <v>0.14659108188999417</v>
      </c>
      <c r="S1311" s="9" t="str">
        <f>IF(Table1[[#This Row],[Salary Ratio]] &lt; 0.15, "Efficient",
 IF(Table1[[#This Row],[Salary Ratio]] &lt;= 0.25, "Needs Attention",
 "Too High"))</f>
        <v>Efficient</v>
      </c>
      <c r="T1311" s="9">
        <f>Table1[[#This Row],[Profit (EBIT)]]/Table1[[#This Row],[Net Sales Actual]]</f>
        <v>-1.5852569099901574E-2</v>
      </c>
      <c r="U1311" s="7" t="str">
        <f>IF(Table1[[#This Row],[Profit Ratio]] &gt; 0.15, "Healthy",
 IF(Table1[[#This Row],[Profit Ratio]] &gt;= 0.05, "Moderate",
 "Low"))</f>
        <v>Low</v>
      </c>
      <c r="V1311" s="7">
        <f ca="1">DATEDIF(Table1[[#This Row],[Store Open Date]], TODAY(), "d")</f>
        <v>640</v>
      </c>
      <c r="W1311" s="7">
        <f ca="1">INT(Table1[[#This Row],[Store Age (Days)]] / 30)</f>
        <v>21</v>
      </c>
      <c r="X1311" s="7" t="str">
        <f ca="1">IF(Table1[[#This Row],[Store Age (Months)]] &lt; 12, "&lt;12",
 IF(Table1[[#This Row],[Store Age (Months)]] &lt; 24, "12–24",
 "&gt;24"))</f>
        <v>12–24</v>
      </c>
    </row>
    <row r="1312" spans="1:24" x14ac:dyDescent="0.2">
      <c r="A1312" s="4">
        <v>3</v>
      </c>
      <c r="B1312" s="4" t="str">
        <f t="shared" si="20"/>
        <v>March</v>
      </c>
      <c r="C1312" s="1" t="s">
        <v>437</v>
      </c>
      <c r="D1312" s="1" t="s">
        <v>1357</v>
      </c>
      <c r="E1312" s="1" t="s">
        <v>878</v>
      </c>
      <c r="F1312" s="1" t="s">
        <v>919</v>
      </c>
      <c r="G1312" s="1" t="s">
        <v>929</v>
      </c>
      <c r="H1312" s="6">
        <v>45324</v>
      </c>
      <c r="I1312" s="7">
        <v>142320790</v>
      </c>
      <c r="J1312" s="7">
        <v>163596929</v>
      </c>
      <c r="K1312" s="7">
        <v>25228491</v>
      </c>
      <c r="L1312" s="7">
        <v>-7700434</v>
      </c>
      <c r="M1312" s="7">
        <f>Table1[[#This Row],[Profit (EBIT)]] * (1 - 11%)</f>
        <v>-6853386.2599999998</v>
      </c>
      <c r="N1312" s="9">
        <f>Table1[[#This Row],[Net Sales Actual]]/Table1[[#This Row],[Net Sales Target]]*100%</f>
        <v>1.1494942446567364</v>
      </c>
      <c r="O1312" s="9" t="str">
        <f>IF(Table1[[#This Row],[% Achievement]]&gt;=100%, "Achieved",
 IF(Table1[[#This Row],[% Achievement]]&gt;=50%, "Almost Achieve",
 IF(Table1[[#This Row],[% Achievement]]&gt;=0, "Needs Improvement",
 "Bad")))</f>
        <v>Achieved</v>
      </c>
      <c r="P1312" s="7">
        <f>Table1[[#This Row],[Net Sales Actual]] - Table1[[#This Row],[Net Sales Target]]</f>
        <v>21276139</v>
      </c>
      <c r="Q1312" s="7" t="str">
        <f>IF(Table1[[#This Row],[Profit]] &gt; 0, "Profit", "Loss")</f>
        <v>Loss</v>
      </c>
      <c r="R1312" s="9">
        <f>Table1[[#This Row],[Salary Cost]]/Table1[[#This Row],[Net Sales Actual]]</f>
        <v>0.15421127495614542</v>
      </c>
      <c r="S1312" s="9" t="str">
        <f>IF(Table1[[#This Row],[Salary Ratio]] &lt; 0.15, "Efficient",
 IF(Table1[[#This Row],[Salary Ratio]] &lt;= 0.25, "Needs Attention",
 "Too High"))</f>
        <v>Needs Attention</v>
      </c>
      <c r="T1312" s="9">
        <f>Table1[[#This Row],[Profit (EBIT)]]/Table1[[#This Row],[Net Sales Actual]]</f>
        <v>-4.7069551042733818E-2</v>
      </c>
      <c r="U1312" s="7" t="str">
        <f>IF(Table1[[#This Row],[Profit Ratio]] &gt; 0.15, "Healthy",
 IF(Table1[[#This Row],[Profit Ratio]] &gt;= 0.05, "Moderate",
 "Low"))</f>
        <v>Low</v>
      </c>
      <c r="V1312" s="7">
        <f ca="1">DATEDIF(Table1[[#This Row],[Store Open Date]], TODAY(), "d")</f>
        <v>608</v>
      </c>
      <c r="W1312" s="7">
        <f ca="1">INT(Table1[[#This Row],[Store Age (Days)]] / 30)</f>
        <v>20</v>
      </c>
      <c r="X1312" s="7" t="str">
        <f ca="1">IF(Table1[[#This Row],[Store Age (Months)]] &lt; 12, "&lt;12",
 IF(Table1[[#This Row],[Store Age (Months)]] &lt; 24, "12–24",
 "&gt;24"))</f>
        <v>12–24</v>
      </c>
    </row>
    <row r="1313" spans="1:24" x14ac:dyDescent="0.2">
      <c r="A1313" s="4">
        <v>3</v>
      </c>
      <c r="B1313" s="4" t="str">
        <f t="shared" si="20"/>
        <v>March</v>
      </c>
      <c r="C1313" s="1" t="s">
        <v>438</v>
      </c>
      <c r="D1313" s="1" t="s">
        <v>1358</v>
      </c>
      <c r="E1313" s="1" t="s">
        <v>879</v>
      </c>
      <c r="F1313" s="1" t="s">
        <v>920</v>
      </c>
      <c r="G1313" s="1" t="s">
        <v>929</v>
      </c>
      <c r="H1313" s="6">
        <v>45291</v>
      </c>
      <c r="I1313" s="7">
        <v>200402154</v>
      </c>
      <c r="J1313" s="7">
        <v>191208484</v>
      </c>
      <c r="K1313" s="7">
        <v>21165357</v>
      </c>
      <c r="L1313" s="7">
        <v>-14839441</v>
      </c>
      <c r="M1313" s="7">
        <f>Table1[[#This Row],[Profit (EBIT)]] * (1 - 11%)</f>
        <v>-13207102.49</v>
      </c>
      <c r="N1313" s="9">
        <f>Table1[[#This Row],[Net Sales Actual]]/Table1[[#This Row],[Net Sales Target]]*100%</f>
        <v>0.95412389629305083</v>
      </c>
      <c r="O1313" s="9" t="str">
        <f>IF(Table1[[#This Row],[% Achievement]]&gt;=100%, "Achieved",
 IF(Table1[[#This Row],[% Achievement]]&gt;=50%, "Almost Achieve",
 IF(Table1[[#This Row],[% Achievement]]&gt;=0, "Needs Improvement",
 "Bad")))</f>
        <v>Almost Achieve</v>
      </c>
      <c r="P1313" s="7">
        <f>Table1[[#This Row],[Net Sales Actual]] - Table1[[#This Row],[Net Sales Target]]</f>
        <v>-9193670</v>
      </c>
      <c r="Q1313" s="7" t="str">
        <f>IF(Table1[[#This Row],[Profit]] &gt; 0, "Profit", "Loss")</f>
        <v>Loss</v>
      </c>
      <c r="R1313" s="9">
        <f>Table1[[#This Row],[Salary Cost]]/Table1[[#This Row],[Net Sales Actual]]</f>
        <v>0.1106925621563947</v>
      </c>
      <c r="S1313" s="9" t="str">
        <f>IF(Table1[[#This Row],[Salary Ratio]] &lt; 0.15, "Efficient",
 IF(Table1[[#This Row],[Salary Ratio]] &lt;= 0.25, "Needs Attention",
 "Too High"))</f>
        <v>Efficient</v>
      </c>
      <c r="T1313" s="9">
        <f>Table1[[#This Row],[Profit (EBIT)]]/Table1[[#This Row],[Net Sales Actual]]</f>
        <v>-7.7608695438430436E-2</v>
      </c>
      <c r="U1313" s="7" t="str">
        <f>IF(Table1[[#This Row],[Profit Ratio]] &gt; 0.15, "Healthy",
 IF(Table1[[#This Row],[Profit Ratio]] &gt;= 0.05, "Moderate",
 "Low"))</f>
        <v>Low</v>
      </c>
      <c r="V1313" s="7">
        <f ca="1">DATEDIF(Table1[[#This Row],[Store Open Date]], TODAY(), "d")</f>
        <v>641</v>
      </c>
      <c r="W1313" s="7">
        <f ca="1">INT(Table1[[#This Row],[Store Age (Days)]] / 30)</f>
        <v>21</v>
      </c>
      <c r="X1313" s="7" t="str">
        <f ca="1">IF(Table1[[#This Row],[Store Age (Months)]] &lt; 12, "&lt;12",
 IF(Table1[[#This Row],[Store Age (Months)]] &lt; 24, "12–24",
 "&gt;24"))</f>
        <v>12–24</v>
      </c>
    </row>
    <row r="1314" spans="1:24" x14ac:dyDescent="0.2">
      <c r="A1314" s="4">
        <v>3</v>
      </c>
      <c r="B1314" s="4" t="str">
        <f t="shared" si="20"/>
        <v>March</v>
      </c>
      <c r="C1314" s="1" t="s">
        <v>439</v>
      </c>
      <c r="D1314" s="1" t="s">
        <v>1359</v>
      </c>
      <c r="E1314" s="1" t="s">
        <v>880</v>
      </c>
      <c r="F1314" s="1" t="s">
        <v>920</v>
      </c>
      <c r="G1314" s="1" t="s">
        <v>929</v>
      </c>
      <c r="H1314" s="6">
        <v>45271</v>
      </c>
      <c r="I1314" s="7">
        <v>193402445</v>
      </c>
      <c r="J1314" s="7">
        <v>155468727</v>
      </c>
      <c r="K1314" s="7">
        <v>24763766</v>
      </c>
      <c r="L1314" s="7">
        <v>17347477</v>
      </c>
      <c r="M1314" s="7">
        <f>Table1[[#This Row],[Profit (EBIT)]] * (1 - 11%)</f>
        <v>15439254.529999999</v>
      </c>
      <c r="N1314" s="9">
        <f>Table1[[#This Row],[Net Sales Actual]]/Table1[[#This Row],[Net Sales Target]]*100%</f>
        <v>0.80386122833142049</v>
      </c>
      <c r="O1314" s="9" t="str">
        <f>IF(Table1[[#This Row],[% Achievement]]&gt;=100%, "Achieved",
 IF(Table1[[#This Row],[% Achievement]]&gt;=50%, "Almost Achieve",
 IF(Table1[[#This Row],[% Achievement]]&gt;=0, "Needs Improvement",
 "Bad")))</f>
        <v>Almost Achieve</v>
      </c>
      <c r="P1314" s="7">
        <f>Table1[[#This Row],[Net Sales Actual]] - Table1[[#This Row],[Net Sales Target]]</f>
        <v>-37933718</v>
      </c>
      <c r="Q1314" s="7" t="str">
        <f>IF(Table1[[#This Row],[Profit]] &gt; 0, "Profit", "Loss")</f>
        <v>Profit</v>
      </c>
      <c r="R1314" s="9">
        <f>Table1[[#This Row],[Salary Cost]]/Table1[[#This Row],[Net Sales Actual]]</f>
        <v>0.15928454858963373</v>
      </c>
      <c r="S1314" s="9" t="str">
        <f>IF(Table1[[#This Row],[Salary Ratio]] &lt; 0.15, "Efficient",
 IF(Table1[[#This Row],[Salary Ratio]] &lt;= 0.25, "Needs Attention",
 "Too High"))</f>
        <v>Needs Attention</v>
      </c>
      <c r="T1314" s="9">
        <f>Table1[[#This Row],[Profit (EBIT)]]/Table1[[#This Row],[Net Sales Actual]]</f>
        <v>0.11158177811541481</v>
      </c>
      <c r="U1314" s="7" t="str">
        <f>IF(Table1[[#This Row],[Profit Ratio]] &gt; 0.15, "Healthy",
 IF(Table1[[#This Row],[Profit Ratio]] &gt;= 0.05, "Moderate",
 "Low"))</f>
        <v>Moderate</v>
      </c>
      <c r="V1314" s="7">
        <f ca="1">DATEDIF(Table1[[#This Row],[Store Open Date]], TODAY(), "d")</f>
        <v>661</v>
      </c>
      <c r="W1314" s="7">
        <f ca="1">INT(Table1[[#This Row],[Store Age (Days)]] / 30)</f>
        <v>22</v>
      </c>
      <c r="X1314" s="7" t="str">
        <f ca="1">IF(Table1[[#This Row],[Store Age (Months)]] &lt; 12, "&lt;12",
 IF(Table1[[#This Row],[Store Age (Months)]] &lt; 24, "12–24",
 "&gt;24"))</f>
        <v>12–24</v>
      </c>
    </row>
    <row r="1315" spans="1:24" x14ac:dyDescent="0.2">
      <c r="A1315" s="4">
        <v>3</v>
      </c>
      <c r="B1315" s="4" t="str">
        <f t="shared" si="20"/>
        <v>March</v>
      </c>
      <c r="C1315" s="1" t="s">
        <v>440</v>
      </c>
      <c r="D1315" s="1" t="s">
        <v>1360</v>
      </c>
      <c r="E1315" s="1" t="s">
        <v>881</v>
      </c>
      <c r="F1315" s="1" t="s">
        <v>920</v>
      </c>
      <c r="G1315" s="1" t="s">
        <v>929</v>
      </c>
      <c r="H1315" s="6">
        <v>45374</v>
      </c>
      <c r="I1315" s="7">
        <v>154222606</v>
      </c>
      <c r="J1315" s="7">
        <v>192709457</v>
      </c>
      <c r="K1315" s="7">
        <v>31004351</v>
      </c>
      <c r="L1315" s="7">
        <v>-15318877</v>
      </c>
      <c r="M1315" s="7">
        <f>Table1[[#This Row],[Profit (EBIT)]] * (1 - 11%)</f>
        <v>-13633800.529999999</v>
      </c>
      <c r="N1315" s="9">
        <f>Table1[[#This Row],[Net Sales Actual]]/Table1[[#This Row],[Net Sales Target]]*100%</f>
        <v>1.2495538883579753</v>
      </c>
      <c r="O1315" s="9" t="str">
        <f>IF(Table1[[#This Row],[% Achievement]]&gt;=100%, "Achieved",
 IF(Table1[[#This Row],[% Achievement]]&gt;=50%, "Almost Achieve",
 IF(Table1[[#This Row],[% Achievement]]&gt;=0, "Needs Improvement",
 "Bad")))</f>
        <v>Achieved</v>
      </c>
      <c r="P1315" s="7">
        <f>Table1[[#This Row],[Net Sales Actual]] - Table1[[#This Row],[Net Sales Target]]</f>
        <v>38486851</v>
      </c>
      <c r="Q1315" s="7" t="str">
        <f>IF(Table1[[#This Row],[Profit]] &gt; 0, "Profit", "Loss")</f>
        <v>Loss</v>
      </c>
      <c r="R1315" s="9">
        <f>Table1[[#This Row],[Salary Cost]]/Table1[[#This Row],[Net Sales Actual]]</f>
        <v>0.16088650491086173</v>
      </c>
      <c r="S1315" s="9" t="str">
        <f>IF(Table1[[#This Row],[Salary Ratio]] &lt; 0.15, "Efficient",
 IF(Table1[[#This Row],[Salary Ratio]] &lt;= 0.25, "Needs Attention",
 "Too High"))</f>
        <v>Needs Attention</v>
      </c>
      <c r="T1315" s="9">
        <f>Table1[[#This Row],[Profit (EBIT)]]/Table1[[#This Row],[Net Sales Actual]]</f>
        <v>-7.949208740700256E-2</v>
      </c>
      <c r="U1315" s="7" t="str">
        <f>IF(Table1[[#This Row],[Profit Ratio]] &gt; 0.15, "Healthy",
 IF(Table1[[#This Row],[Profit Ratio]] &gt;= 0.05, "Moderate",
 "Low"))</f>
        <v>Low</v>
      </c>
      <c r="V1315" s="7">
        <f ca="1">DATEDIF(Table1[[#This Row],[Store Open Date]], TODAY(), "d")</f>
        <v>558</v>
      </c>
      <c r="W1315" s="7">
        <f ca="1">INT(Table1[[#This Row],[Store Age (Days)]] / 30)</f>
        <v>18</v>
      </c>
      <c r="X1315" s="7" t="str">
        <f ca="1">IF(Table1[[#This Row],[Store Age (Months)]] &lt; 12, "&lt;12",
 IF(Table1[[#This Row],[Store Age (Months)]] &lt; 24, "12–24",
 "&gt;24"))</f>
        <v>12–24</v>
      </c>
    </row>
    <row r="1316" spans="1:24" x14ac:dyDescent="0.2">
      <c r="A1316" s="4">
        <v>3</v>
      </c>
      <c r="B1316" s="4" t="str">
        <f t="shared" si="20"/>
        <v>March</v>
      </c>
      <c r="C1316" s="1" t="s">
        <v>441</v>
      </c>
      <c r="D1316" s="1" t="s">
        <v>1361</v>
      </c>
      <c r="E1316" s="1" t="s">
        <v>882</v>
      </c>
      <c r="F1316" s="1" t="s">
        <v>920</v>
      </c>
      <c r="G1316" s="1" t="s">
        <v>929</v>
      </c>
      <c r="H1316" s="6">
        <v>45304</v>
      </c>
      <c r="I1316" s="7">
        <v>122279598</v>
      </c>
      <c r="J1316" s="7">
        <v>119114269</v>
      </c>
      <c r="K1316" s="7">
        <v>19818261</v>
      </c>
      <c r="L1316" s="7">
        <v>4817865</v>
      </c>
      <c r="M1316" s="7">
        <f>Table1[[#This Row],[Profit (EBIT)]] * (1 - 11%)</f>
        <v>4287899.8499999996</v>
      </c>
      <c r="N1316" s="9">
        <f>Table1[[#This Row],[Net Sales Actual]]/Table1[[#This Row],[Net Sales Target]]*100%</f>
        <v>0.97411400551055127</v>
      </c>
      <c r="O1316" s="9" t="str">
        <f>IF(Table1[[#This Row],[% Achievement]]&gt;=100%, "Achieved",
 IF(Table1[[#This Row],[% Achievement]]&gt;=50%, "Almost Achieve",
 IF(Table1[[#This Row],[% Achievement]]&gt;=0, "Needs Improvement",
 "Bad")))</f>
        <v>Almost Achieve</v>
      </c>
      <c r="P1316" s="7">
        <f>Table1[[#This Row],[Net Sales Actual]] - Table1[[#This Row],[Net Sales Target]]</f>
        <v>-3165329</v>
      </c>
      <c r="Q1316" s="7" t="str">
        <f>IF(Table1[[#This Row],[Profit]] &gt; 0, "Profit", "Loss")</f>
        <v>Profit</v>
      </c>
      <c r="R1316" s="9">
        <f>Table1[[#This Row],[Salary Cost]]/Table1[[#This Row],[Net Sales Actual]]</f>
        <v>0.16638024282380476</v>
      </c>
      <c r="S1316" s="9" t="str">
        <f>IF(Table1[[#This Row],[Salary Ratio]] &lt; 0.15, "Efficient",
 IF(Table1[[#This Row],[Salary Ratio]] &lt;= 0.25, "Needs Attention",
 "Too High"))</f>
        <v>Needs Attention</v>
      </c>
      <c r="T1316" s="9">
        <f>Table1[[#This Row],[Profit (EBIT)]]/Table1[[#This Row],[Net Sales Actual]]</f>
        <v>4.0447421122989054E-2</v>
      </c>
      <c r="U1316" s="7" t="str">
        <f>IF(Table1[[#This Row],[Profit Ratio]] &gt; 0.15, "Healthy",
 IF(Table1[[#This Row],[Profit Ratio]] &gt;= 0.05, "Moderate",
 "Low"))</f>
        <v>Low</v>
      </c>
      <c r="V1316" s="7">
        <f ca="1">DATEDIF(Table1[[#This Row],[Store Open Date]], TODAY(), "d")</f>
        <v>628</v>
      </c>
      <c r="W1316" s="7">
        <f ca="1">INT(Table1[[#This Row],[Store Age (Days)]] / 30)</f>
        <v>20</v>
      </c>
      <c r="X1316" s="7" t="str">
        <f ca="1">IF(Table1[[#This Row],[Store Age (Months)]] &lt; 12, "&lt;12",
 IF(Table1[[#This Row],[Store Age (Months)]] &lt; 24, "12–24",
 "&gt;24"))</f>
        <v>12–24</v>
      </c>
    </row>
    <row r="1317" spans="1:24" x14ac:dyDescent="0.2">
      <c r="A1317" s="4">
        <v>3</v>
      </c>
      <c r="B1317" s="4" t="str">
        <f t="shared" si="20"/>
        <v>March</v>
      </c>
      <c r="C1317" s="1" t="s">
        <v>442</v>
      </c>
      <c r="D1317" s="1" t="s">
        <v>1362</v>
      </c>
      <c r="E1317" s="1" t="s">
        <v>883</v>
      </c>
      <c r="F1317" s="1" t="s">
        <v>920</v>
      </c>
      <c r="G1317" s="1" t="s">
        <v>929</v>
      </c>
      <c r="H1317" s="6">
        <v>45302</v>
      </c>
      <c r="I1317" s="7">
        <v>98286555</v>
      </c>
      <c r="J1317" s="7">
        <v>121944372</v>
      </c>
      <c r="K1317" s="7">
        <v>14853214</v>
      </c>
      <c r="L1317" s="7">
        <v>12372056</v>
      </c>
      <c r="M1317" s="7">
        <f>Table1[[#This Row],[Profit (EBIT)]] * (1 - 11%)</f>
        <v>11011129.84</v>
      </c>
      <c r="N1317" s="9">
        <f>Table1[[#This Row],[Net Sales Actual]]/Table1[[#This Row],[Net Sales Target]]*100%</f>
        <v>1.2407024745144439</v>
      </c>
      <c r="O1317" s="9" t="str">
        <f>IF(Table1[[#This Row],[% Achievement]]&gt;=100%, "Achieved",
 IF(Table1[[#This Row],[% Achievement]]&gt;=50%, "Almost Achieve",
 IF(Table1[[#This Row],[% Achievement]]&gt;=0, "Needs Improvement",
 "Bad")))</f>
        <v>Achieved</v>
      </c>
      <c r="P1317" s="7">
        <f>Table1[[#This Row],[Net Sales Actual]] - Table1[[#This Row],[Net Sales Target]]</f>
        <v>23657817</v>
      </c>
      <c r="Q1317" s="7" t="str">
        <f>IF(Table1[[#This Row],[Profit]] &gt; 0, "Profit", "Loss")</f>
        <v>Profit</v>
      </c>
      <c r="R1317" s="9">
        <f>Table1[[#This Row],[Salary Cost]]/Table1[[#This Row],[Net Sales Actual]]</f>
        <v>0.12180319400062185</v>
      </c>
      <c r="S1317" s="9" t="str">
        <f>IF(Table1[[#This Row],[Salary Ratio]] &lt; 0.15, "Efficient",
 IF(Table1[[#This Row],[Salary Ratio]] &lt;= 0.25, "Needs Attention",
 "Too High"))</f>
        <v>Efficient</v>
      </c>
      <c r="T1317" s="9">
        <f>Table1[[#This Row],[Profit (EBIT)]]/Table1[[#This Row],[Net Sales Actual]]</f>
        <v>0.10145655594503369</v>
      </c>
      <c r="U1317" s="7" t="str">
        <f>IF(Table1[[#This Row],[Profit Ratio]] &gt; 0.15, "Healthy",
 IF(Table1[[#This Row],[Profit Ratio]] &gt;= 0.05, "Moderate",
 "Low"))</f>
        <v>Moderate</v>
      </c>
      <c r="V1317" s="7">
        <f ca="1">DATEDIF(Table1[[#This Row],[Store Open Date]], TODAY(), "d")</f>
        <v>630</v>
      </c>
      <c r="W1317" s="7">
        <f ca="1">INT(Table1[[#This Row],[Store Age (Days)]] / 30)</f>
        <v>21</v>
      </c>
      <c r="X1317" s="7" t="str">
        <f ca="1">IF(Table1[[#This Row],[Store Age (Months)]] &lt; 12, "&lt;12",
 IF(Table1[[#This Row],[Store Age (Months)]] &lt; 24, "12–24",
 "&gt;24"))</f>
        <v>12–24</v>
      </c>
    </row>
    <row r="1318" spans="1:24" x14ac:dyDescent="0.2">
      <c r="A1318" s="4">
        <v>3</v>
      </c>
      <c r="B1318" s="4" t="str">
        <f t="shared" si="20"/>
        <v>March</v>
      </c>
      <c r="C1318" s="1" t="s">
        <v>443</v>
      </c>
      <c r="D1318" s="1" t="s">
        <v>1363</v>
      </c>
      <c r="E1318" s="1" t="s">
        <v>884</v>
      </c>
      <c r="F1318" s="1" t="s">
        <v>920</v>
      </c>
      <c r="G1318" s="1" t="s">
        <v>929</v>
      </c>
      <c r="H1318" s="6">
        <v>45305</v>
      </c>
      <c r="I1318" s="7">
        <v>162144266</v>
      </c>
      <c r="J1318" s="7">
        <v>167004299</v>
      </c>
      <c r="K1318" s="7">
        <v>26864486</v>
      </c>
      <c r="L1318" s="7">
        <v>15869382</v>
      </c>
      <c r="M1318" s="7">
        <f>Table1[[#This Row],[Profit (EBIT)]] * (1 - 11%)</f>
        <v>14123749.98</v>
      </c>
      <c r="N1318" s="9">
        <f>Table1[[#This Row],[Net Sales Actual]]/Table1[[#This Row],[Net Sales Target]]*100%</f>
        <v>1.0299735113667232</v>
      </c>
      <c r="O1318" s="9" t="str">
        <f>IF(Table1[[#This Row],[% Achievement]]&gt;=100%, "Achieved",
 IF(Table1[[#This Row],[% Achievement]]&gt;=50%, "Almost Achieve",
 IF(Table1[[#This Row],[% Achievement]]&gt;=0, "Needs Improvement",
 "Bad")))</f>
        <v>Achieved</v>
      </c>
      <c r="P1318" s="7">
        <f>Table1[[#This Row],[Net Sales Actual]] - Table1[[#This Row],[Net Sales Target]]</f>
        <v>4860033</v>
      </c>
      <c r="Q1318" s="7" t="str">
        <f>IF(Table1[[#This Row],[Profit]] &gt; 0, "Profit", "Loss")</f>
        <v>Profit</v>
      </c>
      <c r="R1318" s="9">
        <f>Table1[[#This Row],[Salary Cost]]/Table1[[#This Row],[Net Sales Actual]]</f>
        <v>0.16086104466089224</v>
      </c>
      <c r="S1318" s="9" t="str">
        <f>IF(Table1[[#This Row],[Salary Ratio]] &lt; 0.15, "Efficient",
 IF(Table1[[#This Row],[Salary Ratio]] &lt;= 0.25, "Needs Attention",
 "Too High"))</f>
        <v>Needs Attention</v>
      </c>
      <c r="T1318" s="9">
        <f>Table1[[#This Row],[Profit (EBIT)]]/Table1[[#This Row],[Net Sales Actual]]</f>
        <v>9.5023793369534759E-2</v>
      </c>
      <c r="U1318" s="7" t="str">
        <f>IF(Table1[[#This Row],[Profit Ratio]] &gt; 0.15, "Healthy",
 IF(Table1[[#This Row],[Profit Ratio]] &gt;= 0.05, "Moderate",
 "Low"))</f>
        <v>Moderate</v>
      </c>
      <c r="V1318" s="7">
        <f ca="1">DATEDIF(Table1[[#This Row],[Store Open Date]], TODAY(), "d")</f>
        <v>627</v>
      </c>
      <c r="W1318" s="7">
        <f ca="1">INT(Table1[[#This Row],[Store Age (Days)]] / 30)</f>
        <v>20</v>
      </c>
      <c r="X1318" s="7" t="str">
        <f ca="1">IF(Table1[[#This Row],[Store Age (Months)]] &lt; 12, "&lt;12",
 IF(Table1[[#This Row],[Store Age (Months)]] &lt; 24, "12–24",
 "&gt;24"))</f>
        <v>12–24</v>
      </c>
    </row>
    <row r="1319" spans="1:24" x14ac:dyDescent="0.2">
      <c r="A1319" s="4">
        <v>3</v>
      </c>
      <c r="B1319" s="4" t="str">
        <f t="shared" si="20"/>
        <v>March</v>
      </c>
      <c r="C1319" s="1" t="s">
        <v>444</v>
      </c>
      <c r="D1319" s="1" t="s">
        <v>1364</v>
      </c>
      <c r="E1319" s="1" t="s">
        <v>885</v>
      </c>
      <c r="F1319" s="1" t="s">
        <v>921</v>
      </c>
      <c r="G1319" s="1" t="s">
        <v>929</v>
      </c>
      <c r="H1319" s="6">
        <v>45337</v>
      </c>
      <c r="I1319" s="7">
        <v>85912191</v>
      </c>
      <c r="J1319" s="7">
        <v>76782010</v>
      </c>
      <c r="K1319" s="7">
        <v>10093139</v>
      </c>
      <c r="L1319" s="7">
        <v>5400714</v>
      </c>
      <c r="M1319" s="7">
        <f>Table1[[#This Row],[Profit (EBIT)]] * (1 - 11%)</f>
        <v>4806635.46</v>
      </c>
      <c r="N1319" s="9">
        <f>Table1[[#This Row],[Net Sales Actual]]/Table1[[#This Row],[Net Sales Target]]*100%</f>
        <v>0.89372659579826108</v>
      </c>
      <c r="O1319" s="9" t="str">
        <f>IF(Table1[[#This Row],[% Achievement]]&gt;=100%, "Achieved",
 IF(Table1[[#This Row],[% Achievement]]&gt;=50%, "Almost Achieve",
 IF(Table1[[#This Row],[% Achievement]]&gt;=0, "Needs Improvement",
 "Bad")))</f>
        <v>Almost Achieve</v>
      </c>
      <c r="P1319" s="7">
        <f>Table1[[#This Row],[Net Sales Actual]] - Table1[[#This Row],[Net Sales Target]]</f>
        <v>-9130181</v>
      </c>
      <c r="Q1319" s="7" t="str">
        <f>IF(Table1[[#This Row],[Profit]] &gt; 0, "Profit", "Loss")</f>
        <v>Profit</v>
      </c>
      <c r="R1319" s="9">
        <f>Table1[[#This Row],[Salary Cost]]/Table1[[#This Row],[Net Sales Actual]]</f>
        <v>0.13145187264568875</v>
      </c>
      <c r="S1319" s="9" t="str">
        <f>IF(Table1[[#This Row],[Salary Ratio]] &lt; 0.15, "Efficient",
 IF(Table1[[#This Row],[Salary Ratio]] &lt;= 0.25, "Needs Attention",
 "Too High"))</f>
        <v>Efficient</v>
      </c>
      <c r="T1319" s="9">
        <f>Table1[[#This Row],[Profit (EBIT)]]/Table1[[#This Row],[Net Sales Actual]]</f>
        <v>7.0338273249163447E-2</v>
      </c>
      <c r="U1319" s="7" t="str">
        <f>IF(Table1[[#This Row],[Profit Ratio]] &gt; 0.15, "Healthy",
 IF(Table1[[#This Row],[Profit Ratio]] &gt;= 0.05, "Moderate",
 "Low"))</f>
        <v>Moderate</v>
      </c>
      <c r="V1319" s="7">
        <f ca="1">DATEDIF(Table1[[#This Row],[Store Open Date]], TODAY(), "d")</f>
        <v>595</v>
      </c>
      <c r="W1319" s="7">
        <f ca="1">INT(Table1[[#This Row],[Store Age (Days)]] / 30)</f>
        <v>19</v>
      </c>
      <c r="X1319" s="7" t="str">
        <f ca="1">IF(Table1[[#This Row],[Store Age (Months)]] &lt; 12, "&lt;12",
 IF(Table1[[#This Row],[Store Age (Months)]] &lt; 24, "12–24",
 "&gt;24"))</f>
        <v>12–24</v>
      </c>
    </row>
    <row r="1320" spans="1:24" x14ac:dyDescent="0.2">
      <c r="A1320" s="4">
        <v>3</v>
      </c>
      <c r="B1320" s="4" t="str">
        <f t="shared" si="20"/>
        <v>March</v>
      </c>
      <c r="C1320" s="1" t="s">
        <v>445</v>
      </c>
      <c r="D1320" s="1" t="s">
        <v>1365</v>
      </c>
      <c r="E1320" s="1" t="s">
        <v>886</v>
      </c>
      <c r="F1320" s="1" t="s">
        <v>921</v>
      </c>
      <c r="G1320" s="1" t="s">
        <v>929</v>
      </c>
      <c r="H1320" s="6">
        <v>45390</v>
      </c>
      <c r="I1320" s="7">
        <v>239587048</v>
      </c>
      <c r="J1320" s="7">
        <v>238466144</v>
      </c>
      <c r="K1320" s="7">
        <v>24312092</v>
      </c>
      <c r="L1320" s="7">
        <v>6882430</v>
      </c>
      <c r="M1320" s="7">
        <f>Table1[[#This Row],[Profit (EBIT)]] * (1 - 11%)</f>
        <v>6125362.7000000002</v>
      </c>
      <c r="N1320" s="9">
        <f>Table1[[#This Row],[Net Sales Actual]]/Table1[[#This Row],[Net Sales Target]]*100%</f>
        <v>0.99532151671237257</v>
      </c>
      <c r="O1320" s="9" t="str">
        <f>IF(Table1[[#This Row],[% Achievement]]&gt;=100%, "Achieved",
 IF(Table1[[#This Row],[% Achievement]]&gt;=50%, "Almost Achieve",
 IF(Table1[[#This Row],[% Achievement]]&gt;=0, "Needs Improvement",
 "Bad")))</f>
        <v>Almost Achieve</v>
      </c>
      <c r="P1320" s="7">
        <f>Table1[[#This Row],[Net Sales Actual]] - Table1[[#This Row],[Net Sales Target]]</f>
        <v>-1120904</v>
      </c>
      <c r="Q1320" s="7" t="str">
        <f>IF(Table1[[#This Row],[Profit]] &gt; 0, "Profit", "Loss")</f>
        <v>Profit</v>
      </c>
      <c r="R1320" s="9">
        <f>Table1[[#This Row],[Salary Cost]]/Table1[[#This Row],[Net Sales Actual]]</f>
        <v>0.10195196513933651</v>
      </c>
      <c r="S1320" s="9" t="str">
        <f>IF(Table1[[#This Row],[Salary Ratio]] &lt; 0.15, "Efficient",
 IF(Table1[[#This Row],[Salary Ratio]] &lt;= 0.25, "Needs Attention",
 "Too High"))</f>
        <v>Efficient</v>
      </c>
      <c r="T1320" s="9">
        <f>Table1[[#This Row],[Profit (EBIT)]]/Table1[[#This Row],[Net Sales Actual]]</f>
        <v>2.8861245812738936E-2</v>
      </c>
      <c r="U1320" s="7" t="str">
        <f>IF(Table1[[#This Row],[Profit Ratio]] &gt; 0.15, "Healthy",
 IF(Table1[[#This Row],[Profit Ratio]] &gt;= 0.05, "Moderate",
 "Low"))</f>
        <v>Low</v>
      </c>
      <c r="V1320" s="7">
        <f ca="1">DATEDIF(Table1[[#This Row],[Store Open Date]], TODAY(), "d")</f>
        <v>542</v>
      </c>
      <c r="W1320" s="7">
        <f ca="1">INT(Table1[[#This Row],[Store Age (Days)]] / 30)</f>
        <v>18</v>
      </c>
      <c r="X1320" s="7" t="str">
        <f ca="1">IF(Table1[[#This Row],[Store Age (Months)]] &lt; 12, "&lt;12",
 IF(Table1[[#This Row],[Store Age (Months)]] &lt; 24, "12–24",
 "&gt;24"))</f>
        <v>12–24</v>
      </c>
    </row>
    <row r="1321" spans="1:24" x14ac:dyDescent="0.2">
      <c r="A1321" s="4">
        <v>3</v>
      </c>
      <c r="B1321" s="4" t="str">
        <f t="shared" si="20"/>
        <v>March</v>
      </c>
      <c r="C1321" s="1" t="s">
        <v>446</v>
      </c>
      <c r="D1321" s="1" t="s">
        <v>1366</v>
      </c>
      <c r="E1321" s="1" t="s">
        <v>887</v>
      </c>
      <c r="F1321" s="1" t="s">
        <v>921</v>
      </c>
      <c r="G1321" s="1" t="s">
        <v>929</v>
      </c>
      <c r="H1321" s="6">
        <v>45429</v>
      </c>
      <c r="I1321" s="7">
        <v>152535812</v>
      </c>
      <c r="J1321" s="7">
        <v>188022245</v>
      </c>
      <c r="K1321" s="7">
        <v>17792177</v>
      </c>
      <c r="L1321" s="7">
        <v>-2451978</v>
      </c>
      <c r="M1321" s="7">
        <f>Table1[[#This Row],[Profit (EBIT)]] * (1 - 11%)</f>
        <v>-2182260.42</v>
      </c>
      <c r="N1321" s="9">
        <f>Table1[[#This Row],[Net Sales Actual]]/Table1[[#This Row],[Net Sales Target]]*100%</f>
        <v>1.23264328903956</v>
      </c>
      <c r="O1321" s="9" t="str">
        <f>IF(Table1[[#This Row],[% Achievement]]&gt;=100%, "Achieved",
 IF(Table1[[#This Row],[% Achievement]]&gt;=50%, "Almost Achieve",
 IF(Table1[[#This Row],[% Achievement]]&gt;=0, "Needs Improvement",
 "Bad")))</f>
        <v>Achieved</v>
      </c>
      <c r="P1321" s="7">
        <f>Table1[[#This Row],[Net Sales Actual]] - Table1[[#This Row],[Net Sales Target]]</f>
        <v>35486433</v>
      </c>
      <c r="Q1321" s="7" t="str">
        <f>IF(Table1[[#This Row],[Profit]] &gt; 0, "Profit", "Loss")</f>
        <v>Loss</v>
      </c>
      <c r="R1321" s="9">
        <f>Table1[[#This Row],[Salary Cost]]/Table1[[#This Row],[Net Sales Actual]]</f>
        <v>9.46280425489016E-2</v>
      </c>
      <c r="S1321" s="9" t="str">
        <f>IF(Table1[[#This Row],[Salary Ratio]] &lt; 0.15, "Efficient",
 IF(Table1[[#This Row],[Salary Ratio]] &lt;= 0.25, "Needs Attention",
 "Too High"))</f>
        <v>Efficient</v>
      </c>
      <c r="T1321" s="9">
        <f>Table1[[#This Row],[Profit (EBIT)]]/Table1[[#This Row],[Net Sales Actual]]</f>
        <v>-1.3040893113471759E-2</v>
      </c>
      <c r="U1321" s="7" t="str">
        <f>IF(Table1[[#This Row],[Profit Ratio]] &gt; 0.15, "Healthy",
 IF(Table1[[#This Row],[Profit Ratio]] &gt;= 0.05, "Moderate",
 "Low"))</f>
        <v>Low</v>
      </c>
      <c r="V1321" s="7">
        <f ca="1">DATEDIF(Table1[[#This Row],[Store Open Date]], TODAY(), "d")</f>
        <v>503</v>
      </c>
      <c r="W1321" s="7">
        <f ca="1">INT(Table1[[#This Row],[Store Age (Days)]] / 30)</f>
        <v>16</v>
      </c>
      <c r="X1321" s="7" t="str">
        <f ca="1">IF(Table1[[#This Row],[Store Age (Months)]] &lt; 12, "&lt;12",
 IF(Table1[[#This Row],[Store Age (Months)]] &lt; 24, "12–24",
 "&gt;24"))</f>
        <v>12–24</v>
      </c>
    </row>
    <row r="1322" spans="1:24" x14ac:dyDescent="0.2">
      <c r="A1322" s="4">
        <v>3</v>
      </c>
      <c r="B1322" s="4" t="str">
        <f t="shared" si="20"/>
        <v>March</v>
      </c>
      <c r="C1322" s="1" t="s">
        <v>447</v>
      </c>
      <c r="D1322" s="1" t="s">
        <v>1367</v>
      </c>
      <c r="E1322" s="1" t="s">
        <v>888</v>
      </c>
      <c r="F1322" s="1" t="s">
        <v>921</v>
      </c>
      <c r="G1322" s="1" t="s">
        <v>929</v>
      </c>
      <c r="H1322" s="6">
        <v>45383</v>
      </c>
      <c r="I1322" s="7">
        <v>116934247</v>
      </c>
      <c r="J1322" s="7">
        <v>97917200</v>
      </c>
      <c r="K1322" s="7">
        <v>10488128</v>
      </c>
      <c r="L1322" s="7">
        <v>14296201</v>
      </c>
      <c r="M1322" s="7">
        <f>Table1[[#This Row],[Profit (EBIT)]] * (1 - 11%)</f>
        <v>12723618.890000001</v>
      </c>
      <c r="N1322" s="9">
        <f>Table1[[#This Row],[Net Sales Actual]]/Table1[[#This Row],[Net Sales Target]]*100%</f>
        <v>0.83736973993598296</v>
      </c>
      <c r="O1322" s="9" t="str">
        <f>IF(Table1[[#This Row],[% Achievement]]&gt;=100%, "Achieved",
 IF(Table1[[#This Row],[% Achievement]]&gt;=50%, "Almost Achieve",
 IF(Table1[[#This Row],[% Achievement]]&gt;=0, "Needs Improvement",
 "Bad")))</f>
        <v>Almost Achieve</v>
      </c>
      <c r="P1322" s="7">
        <f>Table1[[#This Row],[Net Sales Actual]] - Table1[[#This Row],[Net Sales Target]]</f>
        <v>-19017047</v>
      </c>
      <c r="Q1322" s="7" t="str">
        <f>IF(Table1[[#This Row],[Profit]] &gt; 0, "Profit", "Loss")</f>
        <v>Profit</v>
      </c>
      <c r="R1322" s="9">
        <f>Table1[[#This Row],[Salary Cost]]/Table1[[#This Row],[Net Sales Actual]]</f>
        <v>0.10711221317603035</v>
      </c>
      <c r="S1322" s="9" t="str">
        <f>IF(Table1[[#This Row],[Salary Ratio]] &lt; 0.15, "Efficient",
 IF(Table1[[#This Row],[Salary Ratio]] &lt;= 0.25, "Needs Attention",
 "Too High"))</f>
        <v>Efficient</v>
      </c>
      <c r="T1322" s="9">
        <f>Table1[[#This Row],[Profit (EBIT)]]/Table1[[#This Row],[Net Sales Actual]]</f>
        <v>0.14600295964345386</v>
      </c>
      <c r="U1322" s="7" t="str">
        <f>IF(Table1[[#This Row],[Profit Ratio]] &gt; 0.15, "Healthy",
 IF(Table1[[#This Row],[Profit Ratio]] &gt;= 0.05, "Moderate",
 "Low"))</f>
        <v>Moderate</v>
      </c>
      <c r="V1322" s="7">
        <f ca="1">DATEDIF(Table1[[#This Row],[Store Open Date]], TODAY(), "d")</f>
        <v>549</v>
      </c>
      <c r="W1322" s="7">
        <f ca="1">INT(Table1[[#This Row],[Store Age (Days)]] / 30)</f>
        <v>18</v>
      </c>
      <c r="X1322" s="7" t="str">
        <f ca="1">IF(Table1[[#This Row],[Store Age (Months)]] &lt; 12, "&lt;12",
 IF(Table1[[#This Row],[Store Age (Months)]] &lt; 24, "12–24",
 "&gt;24"))</f>
        <v>12–24</v>
      </c>
    </row>
    <row r="1323" spans="1:24" x14ac:dyDescent="0.2">
      <c r="A1323" s="4">
        <v>3</v>
      </c>
      <c r="B1323" s="4" t="str">
        <f t="shared" si="20"/>
        <v>March</v>
      </c>
      <c r="C1323" s="1" t="s">
        <v>448</v>
      </c>
      <c r="D1323" s="1" t="s">
        <v>1368</v>
      </c>
      <c r="E1323" s="1" t="s">
        <v>889</v>
      </c>
      <c r="F1323" s="1" t="s">
        <v>921</v>
      </c>
      <c r="G1323" s="1" t="s">
        <v>929</v>
      </c>
      <c r="H1323" s="6">
        <v>45521</v>
      </c>
      <c r="I1323" s="7">
        <v>69728540</v>
      </c>
      <c r="J1323" s="7">
        <v>53667104</v>
      </c>
      <c r="K1323" s="7">
        <v>9022903</v>
      </c>
      <c r="L1323" s="7">
        <v>860398</v>
      </c>
      <c r="M1323" s="7">
        <f>Table1[[#This Row],[Profit (EBIT)]] * (1 - 11%)</f>
        <v>765754.22</v>
      </c>
      <c r="N1323" s="9">
        <f>Table1[[#This Row],[Net Sales Actual]]/Table1[[#This Row],[Net Sales Target]]*100%</f>
        <v>0.76965764663938185</v>
      </c>
      <c r="O1323" s="9" t="str">
        <f>IF(Table1[[#This Row],[% Achievement]]&gt;=100%, "Achieved",
 IF(Table1[[#This Row],[% Achievement]]&gt;=50%, "Almost Achieve",
 IF(Table1[[#This Row],[% Achievement]]&gt;=0, "Needs Improvement",
 "Bad")))</f>
        <v>Almost Achieve</v>
      </c>
      <c r="P1323" s="7">
        <f>Table1[[#This Row],[Net Sales Actual]] - Table1[[#This Row],[Net Sales Target]]</f>
        <v>-16061436</v>
      </c>
      <c r="Q1323" s="7" t="str">
        <f>IF(Table1[[#This Row],[Profit]] &gt; 0, "Profit", "Loss")</f>
        <v>Profit</v>
      </c>
      <c r="R1323" s="9">
        <f>Table1[[#This Row],[Salary Cost]]/Table1[[#This Row],[Net Sales Actual]]</f>
        <v>0.16812725724868627</v>
      </c>
      <c r="S1323" s="9" t="str">
        <f>IF(Table1[[#This Row],[Salary Ratio]] &lt; 0.15, "Efficient",
 IF(Table1[[#This Row],[Salary Ratio]] &lt;= 0.25, "Needs Attention",
 "Too High"))</f>
        <v>Needs Attention</v>
      </c>
      <c r="T1323" s="9">
        <f>Table1[[#This Row],[Profit (EBIT)]]/Table1[[#This Row],[Net Sales Actual]]</f>
        <v>1.6032130222640672E-2</v>
      </c>
      <c r="U1323" s="7" t="str">
        <f>IF(Table1[[#This Row],[Profit Ratio]] &gt; 0.15, "Healthy",
 IF(Table1[[#This Row],[Profit Ratio]] &gt;= 0.05, "Moderate",
 "Low"))</f>
        <v>Low</v>
      </c>
      <c r="V1323" s="7">
        <f ca="1">DATEDIF(Table1[[#This Row],[Store Open Date]], TODAY(), "d")</f>
        <v>411</v>
      </c>
      <c r="W1323" s="7">
        <f ca="1">INT(Table1[[#This Row],[Store Age (Days)]] / 30)</f>
        <v>13</v>
      </c>
      <c r="X1323" s="7" t="str">
        <f ca="1">IF(Table1[[#This Row],[Store Age (Months)]] &lt; 12, "&lt;12",
 IF(Table1[[#This Row],[Store Age (Months)]] &lt; 24, "12–24",
 "&gt;24"))</f>
        <v>12–24</v>
      </c>
    </row>
    <row r="1324" spans="1:24" x14ac:dyDescent="0.2">
      <c r="A1324" s="4">
        <v>3</v>
      </c>
      <c r="B1324" s="4" t="str">
        <f t="shared" si="20"/>
        <v>March</v>
      </c>
      <c r="C1324" s="1" t="s">
        <v>449</v>
      </c>
      <c r="D1324" s="1" t="s">
        <v>1369</v>
      </c>
      <c r="E1324" s="1" t="s">
        <v>890</v>
      </c>
      <c r="F1324" s="1" t="s">
        <v>898</v>
      </c>
      <c r="G1324" s="1" t="s">
        <v>924</v>
      </c>
      <c r="H1324" s="6">
        <v>45256</v>
      </c>
      <c r="I1324" s="7">
        <v>216072300</v>
      </c>
      <c r="J1324" s="7">
        <v>191965965</v>
      </c>
      <c r="K1324" s="7">
        <v>22545207</v>
      </c>
      <c r="L1324" s="7">
        <v>24995006</v>
      </c>
      <c r="M1324" s="7">
        <f>Table1[[#This Row],[Profit (EBIT)]] * (1 - 11%)</f>
        <v>22245555.34</v>
      </c>
      <c r="N1324" s="9">
        <f>Table1[[#This Row],[Net Sales Actual]]/Table1[[#This Row],[Net Sales Target]]*100%</f>
        <v>0.88843394086146166</v>
      </c>
      <c r="O1324" s="9" t="str">
        <f>IF(Table1[[#This Row],[% Achievement]]&gt;=100%, "Achieved",
 IF(Table1[[#This Row],[% Achievement]]&gt;=50%, "Almost Achieve",
 IF(Table1[[#This Row],[% Achievement]]&gt;=0, "Needs Improvement",
 "Bad")))</f>
        <v>Almost Achieve</v>
      </c>
      <c r="P1324" s="7">
        <f>Table1[[#This Row],[Net Sales Actual]] - Table1[[#This Row],[Net Sales Target]]</f>
        <v>-24106335</v>
      </c>
      <c r="Q1324" s="7" t="str">
        <f>IF(Table1[[#This Row],[Profit]] &gt; 0, "Profit", "Loss")</f>
        <v>Profit</v>
      </c>
      <c r="R1324" s="9">
        <f>Table1[[#This Row],[Salary Cost]]/Table1[[#This Row],[Net Sales Actual]]</f>
        <v>0.11744377186862265</v>
      </c>
      <c r="S1324" s="9" t="str">
        <f>IF(Table1[[#This Row],[Salary Ratio]] &lt; 0.15, "Efficient",
 IF(Table1[[#This Row],[Salary Ratio]] &lt;= 0.25, "Needs Attention",
 "Too High"))</f>
        <v>Efficient</v>
      </c>
      <c r="T1324" s="9">
        <f>Table1[[#This Row],[Profit (EBIT)]]/Table1[[#This Row],[Net Sales Actual]]</f>
        <v>0.13020540385896009</v>
      </c>
      <c r="U1324" s="7" t="str">
        <f>IF(Table1[[#This Row],[Profit Ratio]] &gt; 0.15, "Healthy",
 IF(Table1[[#This Row],[Profit Ratio]] &gt;= 0.05, "Moderate",
 "Low"))</f>
        <v>Moderate</v>
      </c>
      <c r="V1324" s="7">
        <f ca="1">DATEDIF(Table1[[#This Row],[Store Open Date]], TODAY(), "d")</f>
        <v>676</v>
      </c>
      <c r="W1324" s="7">
        <f ca="1">INT(Table1[[#This Row],[Store Age (Days)]] / 30)</f>
        <v>22</v>
      </c>
      <c r="X1324" s="7" t="str">
        <f ca="1">IF(Table1[[#This Row],[Store Age (Months)]] &lt; 12, "&lt;12",
 IF(Table1[[#This Row],[Store Age (Months)]] &lt; 24, "12–24",
 "&gt;24"))</f>
        <v>12–24</v>
      </c>
    </row>
    <row r="1325" spans="1:24" x14ac:dyDescent="0.2">
      <c r="A1325" s="4">
        <v>3</v>
      </c>
      <c r="B1325" s="4" t="str">
        <f t="shared" si="20"/>
        <v>March</v>
      </c>
      <c r="C1325" s="1" t="s">
        <v>450</v>
      </c>
      <c r="D1325" s="1" t="s">
        <v>1370</v>
      </c>
      <c r="E1325" s="1" t="s">
        <v>891</v>
      </c>
      <c r="F1325" s="1" t="s">
        <v>903</v>
      </c>
      <c r="G1325" s="1" t="s">
        <v>925</v>
      </c>
      <c r="H1325" s="6">
        <v>45618</v>
      </c>
      <c r="I1325" s="7">
        <v>102252900</v>
      </c>
      <c r="J1325" s="7">
        <v>94413461</v>
      </c>
      <c r="K1325" s="7">
        <v>16719942</v>
      </c>
      <c r="L1325" s="7">
        <v>13563986</v>
      </c>
      <c r="M1325" s="7">
        <f>Table1[[#This Row],[Profit (EBIT)]] * (1 - 11%)</f>
        <v>12071947.540000001</v>
      </c>
      <c r="N1325" s="9">
        <f>Table1[[#This Row],[Net Sales Actual]]/Table1[[#This Row],[Net Sales Target]]*100%</f>
        <v>0.9233328443496468</v>
      </c>
      <c r="O1325" s="9" t="str">
        <f>IF(Table1[[#This Row],[% Achievement]]&gt;=100%, "Achieved",
 IF(Table1[[#This Row],[% Achievement]]&gt;=50%, "Almost Achieve",
 IF(Table1[[#This Row],[% Achievement]]&gt;=0, "Needs Improvement",
 "Bad")))</f>
        <v>Almost Achieve</v>
      </c>
      <c r="P1325" s="7">
        <f>Table1[[#This Row],[Net Sales Actual]] - Table1[[#This Row],[Net Sales Target]]</f>
        <v>-7839439</v>
      </c>
      <c r="Q1325" s="7" t="str">
        <f>IF(Table1[[#This Row],[Profit]] &gt; 0, "Profit", "Loss")</f>
        <v>Profit</v>
      </c>
      <c r="R1325" s="9">
        <f>Table1[[#This Row],[Salary Cost]]/Table1[[#This Row],[Net Sales Actual]]</f>
        <v>0.17709277705644114</v>
      </c>
      <c r="S1325" s="9" t="str">
        <f>IF(Table1[[#This Row],[Salary Ratio]] &lt; 0.15, "Efficient",
 IF(Table1[[#This Row],[Salary Ratio]] &lt;= 0.25, "Needs Attention",
 "Too High"))</f>
        <v>Needs Attention</v>
      </c>
      <c r="T1325" s="9">
        <f>Table1[[#This Row],[Profit (EBIT)]]/Table1[[#This Row],[Net Sales Actual]]</f>
        <v>0.14366580629853196</v>
      </c>
      <c r="U1325" s="7" t="str">
        <f>IF(Table1[[#This Row],[Profit Ratio]] &gt; 0.15, "Healthy",
 IF(Table1[[#This Row],[Profit Ratio]] &gt;= 0.05, "Moderate",
 "Low"))</f>
        <v>Moderate</v>
      </c>
      <c r="V1325" s="7">
        <f ca="1">DATEDIF(Table1[[#This Row],[Store Open Date]], TODAY(), "d")</f>
        <v>314</v>
      </c>
      <c r="W1325" s="7">
        <f ca="1">INT(Table1[[#This Row],[Store Age (Days)]] / 30)</f>
        <v>10</v>
      </c>
      <c r="X1325" s="7" t="str">
        <f ca="1">IF(Table1[[#This Row],[Store Age (Months)]] &lt; 12, "&lt;12",
 IF(Table1[[#This Row],[Store Age (Months)]] &lt; 24, "12–24",
 "&gt;24"))</f>
        <v>&lt;12</v>
      </c>
    </row>
    <row r="1326" spans="1:24" x14ac:dyDescent="0.2">
      <c r="A1326" s="4">
        <v>4</v>
      </c>
      <c r="B1326" s="4" t="str">
        <f t="shared" si="20"/>
        <v>April</v>
      </c>
      <c r="C1326" s="1" t="s">
        <v>10</v>
      </c>
      <c r="D1326" s="1" t="s">
        <v>930</v>
      </c>
      <c r="E1326" s="1" t="s">
        <v>451</v>
      </c>
      <c r="F1326" s="1" t="s">
        <v>892</v>
      </c>
      <c r="G1326" s="1" t="s">
        <v>922</v>
      </c>
      <c r="H1326" s="6">
        <v>45377</v>
      </c>
      <c r="I1326" s="7">
        <v>189204490</v>
      </c>
      <c r="J1326" s="7">
        <v>187346181</v>
      </c>
      <c r="K1326" s="7">
        <v>25454961</v>
      </c>
      <c r="L1326" s="7">
        <v>-9960506</v>
      </c>
      <c r="M1326" s="7">
        <f>Table1[[#This Row],[Profit (EBIT)]] * (1 - 11%)</f>
        <v>-8864850.3399999999</v>
      </c>
      <c r="N1326" s="9">
        <f>Table1[[#This Row],[Net Sales Actual]]/Table1[[#This Row],[Net Sales Target]]*100%</f>
        <v>0.99017830390811545</v>
      </c>
      <c r="O1326" s="9" t="str">
        <f>IF(Table1[[#This Row],[% Achievement]]&gt;=100%, "Achieved",
 IF(Table1[[#This Row],[% Achievement]]&gt;=50%, "Almost Achieve",
 IF(Table1[[#This Row],[% Achievement]]&gt;=0, "Needs Improvement",
 "Bad")))</f>
        <v>Almost Achieve</v>
      </c>
      <c r="P1326" s="7">
        <f>Table1[[#This Row],[Net Sales Actual]] - Table1[[#This Row],[Net Sales Target]]</f>
        <v>-1858309</v>
      </c>
      <c r="Q1326" s="7" t="str">
        <f>IF(Table1[[#This Row],[Profit]] &gt; 0, "Profit", "Loss")</f>
        <v>Loss</v>
      </c>
      <c r="R1326" s="9">
        <f>Table1[[#This Row],[Salary Cost]]/Table1[[#This Row],[Net Sales Actual]]</f>
        <v>0.1358712564308957</v>
      </c>
      <c r="S1326" s="9" t="str">
        <f>IF(Table1[[#This Row],[Salary Ratio]] &lt; 0.15, "Efficient",
 IF(Table1[[#This Row],[Salary Ratio]] &lt;= 0.25, "Needs Attention",
 "Too High"))</f>
        <v>Efficient</v>
      </c>
      <c r="T1326" s="9">
        <f>Table1[[#This Row],[Profit (EBIT)]]/Table1[[#This Row],[Net Sales Actual]]</f>
        <v>-5.3166314609850523E-2</v>
      </c>
      <c r="U1326" s="7" t="str">
        <f>IF(Table1[[#This Row],[Profit Ratio]] &gt; 0.15, "Healthy",
 IF(Table1[[#This Row],[Profit Ratio]] &gt;= 0.05, "Moderate",
 "Low"))</f>
        <v>Low</v>
      </c>
      <c r="V1326" s="7">
        <f ca="1">DATEDIF(Table1[[#This Row],[Store Open Date]], TODAY(), "d")</f>
        <v>555</v>
      </c>
      <c r="W1326" s="7">
        <f ca="1">INT(Table1[[#This Row],[Store Age (Days)]] / 30)</f>
        <v>18</v>
      </c>
      <c r="X1326" s="7" t="str">
        <f ca="1">IF(Table1[[#This Row],[Store Age (Months)]] &lt; 12, "&lt;12",
 IF(Table1[[#This Row],[Store Age (Months)]] &lt; 24, "12–24",
 "&gt;24"))</f>
        <v>12–24</v>
      </c>
    </row>
    <row r="1327" spans="1:24" x14ac:dyDescent="0.2">
      <c r="A1327" s="4">
        <v>4</v>
      </c>
      <c r="B1327" s="4" t="str">
        <f t="shared" si="20"/>
        <v>April</v>
      </c>
      <c r="C1327" s="1" t="s">
        <v>11</v>
      </c>
      <c r="D1327" s="1" t="s">
        <v>931</v>
      </c>
      <c r="E1327" s="1" t="s">
        <v>452</v>
      </c>
      <c r="F1327" s="1" t="s">
        <v>892</v>
      </c>
      <c r="G1327" s="1" t="s">
        <v>922</v>
      </c>
      <c r="H1327" s="6">
        <v>45585</v>
      </c>
      <c r="I1327" s="7">
        <v>67721948</v>
      </c>
      <c r="J1327" s="7">
        <v>82093910</v>
      </c>
      <c r="K1327" s="7">
        <v>14560543</v>
      </c>
      <c r="L1327" s="7">
        <v>3280892</v>
      </c>
      <c r="M1327" s="7">
        <f>Table1[[#This Row],[Profit (EBIT)]] * (1 - 11%)</f>
        <v>2919993.88</v>
      </c>
      <c r="N1327" s="9">
        <f>Table1[[#This Row],[Net Sales Actual]]/Table1[[#This Row],[Net Sales Target]]*100%</f>
        <v>1.2122201505485342</v>
      </c>
      <c r="O1327" s="9" t="str">
        <f>IF(Table1[[#This Row],[% Achievement]]&gt;=100%, "Achieved",
 IF(Table1[[#This Row],[% Achievement]]&gt;=50%, "Almost Achieve",
 IF(Table1[[#This Row],[% Achievement]]&gt;=0, "Needs Improvement",
 "Bad")))</f>
        <v>Achieved</v>
      </c>
      <c r="P1327" s="7">
        <f>Table1[[#This Row],[Net Sales Actual]] - Table1[[#This Row],[Net Sales Target]]</f>
        <v>14371962</v>
      </c>
      <c r="Q1327" s="7" t="str">
        <f>IF(Table1[[#This Row],[Profit]] &gt; 0, "Profit", "Loss")</f>
        <v>Profit</v>
      </c>
      <c r="R1327" s="9">
        <f>Table1[[#This Row],[Salary Cost]]/Table1[[#This Row],[Net Sales Actual]]</f>
        <v>0.17736447198093014</v>
      </c>
      <c r="S1327" s="9" t="str">
        <f>IF(Table1[[#This Row],[Salary Ratio]] &lt; 0.15, "Efficient",
 IF(Table1[[#This Row],[Salary Ratio]] &lt;= 0.25, "Needs Attention",
 "Too High"))</f>
        <v>Needs Attention</v>
      </c>
      <c r="T1327" s="9">
        <f>Table1[[#This Row],[Profit (EBIT)]]/Table1[[#This Row],[Net Sales Actual]]</f>
        <v>3.9965108252244287E-2</v>
      </c>
      <c r="U1327" s="7" t="str">
        <f>IF(Table1[[#This Row],[Profit Ratio]] &gt; 0.15, "Healthy",
 IF(Table1[[#This Row],[Profit Ratio]] &gt;= 0.05, "Moderate",
 "Low"))</f>
        <v>Low</v>
      </c>
      <c r="V1327" s="7">
        <f ca="1">DATEDIF(Table1[[#This Row],[Store Open Date]], TODAY(), "d")</f>
        <v>347</v>
      </c>
      <c r="W1327" s="7">
        <f ca="1">INT(Table1[[#This Row],[Store Age (Days)]] / 30)</f>
        <v>11</v>
      </c>
      <c r="X1327" s="7" t="str">
        <f ca="1">IF(Table1[[#This Row],[Store Age (Months)]] &lt; 12, "&lt;12",
 IF(Table1[[#This Row],[Store Age (Months)]] &lt; 24, "12–24",
 "&gt;24"))</f>
        <v>&lt;12</v>
      </c>
    </row>
    <row r="1328" spans="1:24" x14ac:dyDescent="0.2">
      <c r="A1328" s="4">
        <v>4</v>
      </c>
      <c r="B1328" s="4" t="str">
        <f t="shared" si="20"/>
        <v>April</v>
      </c>
      <c r="C1328" s="1" t="s">
        <v>12</v>
      </c>
      <c r="D1328" s="1" t="s">
        <v>932</v>
      </c>
      <c r="E1328" s="1" t="s">
        <v>453</v>
      </c>
      <c r="F1328" s="1" t="s">
        <v>893</v>
      </c>
      <c r="G1328" s="1" t="s">
        <v>922</v>
      </c>
      <c r="H1328" s="6">
        <v>45260</v>
      </c>
      <c r="I1328" s="7">
        <v>204621375</v>
      </c>
      <c r="J1328" s="7">
        <v>175267376</v>
      </c>
      <c r="K1328" s="7">
        <v>16583535</v>
      </c>
      <c r="L1328" s="7">
        <v>-4160037</v>
      </c>
      <c r="M1328" s="7">
        <f>Table1[[#This Row],[Profit (EBIT)]] * (1 - 11%)</f>
        <v>-3702432.93</v>
      </c>
      <c r="N1328" s="9">
        <f>Table1[[#This Row],[Net Sales Actual]]/Table1[[#This Row],[Net Sales Target]]*100%</f>
        <v>0.85654480623053186</v>
      </c>
      <c r="O1328" s="9" t="str">
        <f>IF(Table1[[#This Row],[% Achievement]]&gt;=100%, "Achieved",
 IF(Table1[[#This Row],[% Achievement]]&gt;=50%, "Almost Achieve",
 IF(Table1[[#This Row],[% Achievement]]&gt;=0, "Needs Improvement",
 "Bad")))</f>
        <v>Almost Achieve</v>
      </c>
      <c r="P1328" s="7">
        <f>Table1[[#This Row],[Net Sales Actual]] - Table1[[#This Row],[Net Sales Target]]</f>
        <v>-29353999</v>
      </c>
      <c r="Q1328" s="7" t="str">
        <f>IF(Table1[[#This Row],[Profit]] &gt; 0, "Profit", "Loss")</f>
        <v>Loss</v>
      </c>
      <c r="R1328" s="9">
        <f>Table1[[#This Row],[Salary Cost]]/Table1[[#This Row],[Net Sales Actual]]</f>
        <v>9.461849306170933E-2</v>
      </c>
      <c r="S1328" s="9" t="str">
        <f>IF(Table1[[#This Row],[Salary Ratio]] &lt; 0.15, "Efficient",
 IF(Table1[[#This Row],[Salary Ratio]] &lt;= 0.25, "Needs Attention",
 "Too High"))</f>
        <v>Efficient</v>
      </c>
      <c r="T1328" s="9">
        <f>Table1[[#This Row],[Profit (EBIT)]]/Table1[[#This Row],[Net Sales Actual]]</f>
        <v>-2.3735375601218564E-2</v>
      </c>
      <c r="U1328" s="7" t="str">
        <f>IF(Table1[[#This Row],[Profit Ratio]] &gt; 0.15, "Healthy",
 IF(Table1[[#This Row],[Profit Ratio]] &gt;= 0.05, "Moderate",
 "Low"))</f>
        <v>Low</v>
      </c>
      <c r="V1328" s="7">
        <f ca="1">DATEDIF(Table1[[#This Row],[Store Open Date]], TODAY(), "d")</f>
        <v>672</v>
      </c>
      <c r="W1328" s="7">
        <f ca="1">INT(Table1[[#This Row],[Store Age (Days)]] / 30)</f>
        <v>22</v>
      </c>
      <c r="X1328" s="7" t="str">
        <f ca="1">IF(Table1[[#This Row],[Store Age (Months)]] &lt; 12, "&lt;12",
 IF(Table1[[#This Row],[Store Age (Months)]] &lt; 24, "12–24",
 "&gt;24"))</f>
        <v>12–24</v>
      </c>
    </row>
    <row r="1329" spans="1:24" x14ac:dyDescent="0.2">
      <c r="A1329" s="4">
        <v>4</v>
      </c>
      <c r="B1329" s="4" t="str">
        <f t="shared" si="20"/>
        <v>April</v>
      </c>
      <c r="C1329" s="1" t="s">
        <v>13</v>
      </c>
      <c r="D1329" s="1" t="s">
        <v>933</v>
      </c>
      <c r="E1329" s="1" t="s">
        <v>454</v>
      </c>
      <c r="F1329" s="1" t="s">
        <v>893</v>
      </c>
      <c r="G1329" s="1" t="s">
        <v>922</v>
      </c>
      <c r="H1329" s="6">
        <v>45291</v>
      </c>
      <c r="I1329" s="7">
        <v>119921517</v>
      </c>
      <c r="J1329" s="7">
        <v>149877007</v>
      </c>
      <c r="K1329" s="7">
        <v>23572776</v>
      </c>
      <c r="L1329" s="7">
        <v>11547399</v>
      </c>
      <c r="M1329" s="7">
        <f>Table1[[#This Row],[Profit (EBIT)]] * (1 - 11%)</f>
        <v>10277185.109999999</v>
      </c>
      <c r="N1329" s="9">
        <f>Table1[[#This Row],[Net Sales Actual]]/Table1[[#This Row],[Net Sales Target]]*100%</f>
        <v>1.2497924538429579</v>
      </c>
      <c r="O1329" s="9" t="str">
        <f>IF(Table1[[#This Row],[% Achievement]]&gt;=100%, "Achieved",
 IF(Table1[[#This Row],[% Achievement]]&gt;=50%, "Almost Achieve",
 IF(Table1[[#This Row],[% Achievement]]&gt;=0, "Needs Improvement",
 "Bad")))</f>
        <v>Achieved</v>
      </c>
      <c r="P1329" s="7">
        <f>Table1[[#This Row],[Net Sales Actual]] - Table1[[#This Row],[Net Sales Target]]</f>
        <v>29955490</v>
      </c>
      <c r="Q1329" s="7" t="str">
        <f>IF(Table1[[#This Row],[Profit]] &gt; 0, "Profit", "Loss")</f>
        <v>Profit</v>
      </c>
      <c r="R1329" s="9">
        <f>Table1[[#This Row],[Salary Cost]]/Table1[[#This Row],[Net Sales Actual]]</f>
        <v>0.15728080291862248</v>
      </c>
      <c r="S1329" s="9" t="str">
        <f>IF(Table1[[#This Row],[Salary Ratio]] &lt; 0.15, "Efficient",
 IF(Table1[[#This Row],[Salary Ratio]] &lt;= 0.25, "Needs Attention",
 "Too High"))</f>
        <v>Needs Attention</v>
      </c>
      <c r="T1329" s="9">
        <f>Table1[[#This Row],[Profit (EBIT)]]/Table1[[#This Row],[Net Sales Actual]]</f>
        <v>7.7045833988398232E-2</v>
      </c>
      <c r="U1329" s="7" t="str">
        <f>IF(Table1[[#This Row],[Profit Ratio]] &gt; 0.15, "Healthy",
 IF(Table1[[#This Row],[Profit Ratio]] &gt;= 0.05, "Moderate",
 "Low"))</f>
        <v>Moderate</v>
      </c>
      <c r="V1329" s="7">
        <f ca="1">DATEDIF(Table1[[#This Row],[Store Open Date]], TODAY(), "d")</f>
        <v>641</v>
      </c>
      <c r="W1329" s="7">
        <f ca="1">INT(Table1[[#This Row],[Store Age (Days)]] / 30)</f>
        <v>21</v>
      </c>
      <c r="X1329" s="7" t="str">
        <f ca="1">IF(Table1[[#This Row],[Store Age (Months)]] &lt; 12, "&lt;12",
 IF(Table1[[#This Row],[Store Age (Months)]] &lt; 24, "12–24",
 "&gt;24"))</f>
        <v>12–24</v>
      </c>
    </row>
    <row r="1330" spans="1:24" x14ac:dyDescent="0.2">
      <c r="A1330" s="4">
        <v>4</v>
      </c>
      <c r="B1330" s="4" t="str">
        <f t="shared" si="20"/>
        <v>April</v>
      </c>
      <c r="C1330" s="1" t="s">
        <v>14</v>
      </c>
      <c r="D1330" s="1" t="s">
        <v>934</v>
      </c>
      <c r="E1330" s="1" t="s">
        <v>455</v>
      </c>
      <c r="F1330" s="1" t="s">
        <v>894</v>
      </c>
      <c r="G1330" s="1" t="s">
        <v>922</v>
      </c>
      <c r="H1330" s="6">
        <v>45561</v>
      </c>
      <c r="I1330" s="7">
        <v>87445491</v>
      </c>
      <c r="J1330" s="7">
        <v>96968521</v>
      </c>
      <c r="K1330" s="7">
        <v>10328315</v>
      </c>
      <c r="L1330" s="7">
        <v>2582843</v>
      </c>
      <c r="M1330" s="7">
        <f>Table1[[#This Row],[Profit (EBIT)]] * (1 - 11%)</f>
        <v>2298730.27</v>
      </c>
      <c r="N1330" s="9">
        <f>Table1[[#This Row],[Net Sales Actual]]/Table1[[#This Row],[Net Sales Target]]*100%</f>
        <v>1.1089024704544228</v>
      </c>
      <c r="O1330" s="9" t="str">
        <f>IF(Table1[[#This Row],[% Achievement]]&gt;=100%, "Achieved",
 IF(Table1[[#This Row],[% Achievement]]&gt;=50%, "Almost Achieve",
 IF(Table1[[#This Row],[% Achievement]]&gt;=0, "Needs Improvement",
 "Bad")))</f>
        <v>Achieved</v>
      </c>
      <c r="P1330" s="7">
        <f>Table1[[#This Row],[Net Sales Actual]] - Table1[[#This Row],[Net Sales Target]]</f>
        <v>9523030</v>
      </c>
      <c r="Q1330" s="7" t="str">
        <f>IF(Table1[[#This Row],[Profit]] &gt; 0, "Profit", "Loss")</f>
        <v>Profit</v>
      </c>
      <c r="R1330" s="9">
        <f>Table1[[#This Row],[Salary Cost]]/Table1[[#This Row],[Net Sales Actual]]</f>
        <v>0.10651204012898165</v>
      </c>
      <c r="S1330" s="9" t="str">
        <f>IF(Table1[[#This Row],[Salary Ratio]] &lt; 0.15, "Efficient",
 IF(Table1[[#This Row],[Salary Ratio]] &lt;= 0.25, "Needs Attention",
 "Too High"))</f>
        <v>Efficient</v>
      </c>
      <c r="T1330" s="9">
        <f>Table1[[#This Row],[Profit (EBIT)]]/Table1[[#This Row],[Net Sales Actual]]</f>
        <v>2.6635891455949915E-2</v>
      </c>
      <c r="U1330" s="7" t="str">
        <f>IF(Table1[[#This Row],[Profit Ratio]] &gt; 0.15, "Healthy",
 IF(Table1[[#This Row],[Profit Ratio]] &gt;= 0.05, "Moderate",
 "Low"))</f>
        <v>Low</v>
      </c>
      <c r="V1330" s="7">
        <f ca="1">DATEDIF(Table1[[#This Row],[Store Open Date]], TODAY(), "d")</f>
        <v>371</v>
      </c>
      <c r="W1330" s="7">
        <f ca="1">INT(Table1[[#This Row],[Store Age (Days)]] / 30)</f>
        <v>12</v>
      </c>
      <c r="X1330" s="7" t="str">
        <f ca="1">IF(Table1[[#This Row],[Store Age (Months)]] &lt; 12, "&lt;12",
 IF(Table1[[#This Row],[Store Age (Months)]] &lt; 24, "12–24",
 "&gt;24"))</f>
        <v>12–24</v>
      </c>
    </row>
    <row r="1331" spans="1:24" x14ac:dyDescent="0.2">
      <c r="A1331" s="4">
        <v>4</v>
      </c>
      <c r="B1331" s="4" t="str">
        <f t="shared" si="20"/>
        <v>April</v>
      </c>
      <c r="C1331" s="1" t="s">
        <v>15</v>
      </c>
      <c r="D1331" s="1" t="s">
        <v>935</v>
      </c>
      <c r="E1331" s="1" t="s">
        <v>456</v>
      </c>
      <c r="F1331" s="1" t="s">
        <v>894</v>
      </c>
      <c r="G1331" s="1" t="s">
        <v>922</v>
      </c>
      <c r="H1331" s="6">
        <v>45385</v>
      </c>
      <c r="I1331" s="7">
        <v>100601216</v>
      </c>
      <c r="J1331" s="7">
        <v>99959505</v>
      </c>
      <c r="K1331" s="7">
        <v>17680729</v>
      </c>
      <c r="L1331" s="7">
        <v>-7239624</v>
      </c>
      <c r="M1331" s="7">
        <f>Table1[[#This Row],[Profit (EBIT)]] * (1 - 11%)</f>
        <v>-6443265.3600000003</v>
      </c>
      <c r="N1331" s="9">
        <f>Table1[[#This Row],[Net Sales Actual]]/Table1[[#This Row],[Net Sales Target]]*100%</f>
        <v>0.99362124012497022</v>
      </c>
      <c r="O1331" s="9" t="str">
        <f>IF(Table1[[#This Row],[% Achievement]]&gt;=100%, "Achieved",
 IF(Table1[[#This Row],[% Achievement]]&gt;=50%, "Almost Achieve",
 IF(Table1[[#This Row],[% Achievement]]&gt;=0, "Needs Improvement",
 "Bad")))</f>
        <v>Almost Achieve</v>
      </c>
      <c r="P1331" s="7">
        <f>Table1[[#This Row],[Net Sales Actual]] - Table1[[#This Row],[Net Sales Target]]</f>
        <v>-641711</v>
      </c>
      <c r="Q1331" s="7" t="str">
        <f>IF(Table1[[#This Row],[Profit]] &gt; 0, "Profit", "Loss")</f>
        <v>Loss</v>
      </c>
      <c r="R1331" s="9">
        <f>Table1[[#This Row],[Salary Cost]]/Table1[[#This Row],[Net Sales Actual]]</f>
        <v>0.17687891711748674</v>
      </c>
      <c r="S1331" s="9" t="str">
        <f>IF(Table1[[#This Row],[Salary Ratio]] &lt; 0.15, "Efficient",
 IF(Table1[[#This Row],[Salary Ratio]] &lt;= 0.25, "Needs Attention",
 "Too High"))</f>
        <v>Needs Attention</v>
      </c>
      <c r="T1331" s="9">
        <f>Table1[[#This Row],[Profit (EBIT)]]/Table1[[#This Row],[Net Sales Actual]]</f>
        <v>-7.2425568734058851E-2</v>
      </c>
      <c r="U1331" s="7" t="str">
        <f>IF(Table1[[#This Row],[Profit Ratio]] &gt; 0.15, "Healthy",
 IF(Table1[[#This Row],[Profit Ratio]] &gt;= 0.05, "Moderate",
 "Low"))</f>
        <v>Low</v>
      </c>
      <c r="V1331" s="7">
        <f ca="1">DATEDIF(Table1[[#This Row],[Store Open Date]], TODAY(), "d")</f>
        <v>547</v>
      </c>
      <c r="W1331" s="7">
        <f ca="1">INT(Table1[[#This Row],[Store Age (Days)]] / 30)</f>
        <v>18</v>
      </c>
      <c r="X1331" s="7" t="str">
        <f ca="1">IF(Table1[[#This Row],[Store Age (Months)]] &lt; 12, "&lt;12",
 IF(Table1[[#This Row],[Store Age (Months)]] &lt; 24, "12–24",
 "&gt;24"))</f>
        <v>12–24</v>
      </c>
    </row>
    <row r="1332" spans="1:24" x14ac:dyDescent="0.2">
      <c r="A1332" s="4">
        <v>4</v>
      </c>
      <c r="B1332" s="4" t="str">
        <f t="shared" si="20"/>
        <v>April</v>
      </c>
      <c r="C1332" s="1" t="s">
        <v>16</v>
      </c>
      <c r="D1332" s="1" t="s">
        <v>936</v>
      </c>
      <c r="E1332" s="1" t="s">
        <v>457</v>
      </c>
      <c r="F1332" s="1" t="s">
        <v>894</v>
      </c>
      <c r="G1332" s="1" t="s">
        <v>922</v>
      </c>
      <c r="H1332" s="6">
        <v>45282</v>
      </c>
      <c r="I1332" s="7">
        <v>247815583</v>
      </c>
      <c r="J1332" s="7">
        <v>202240174</v>
      </c>
      <c r="K1332" s="7">
        <v>29834430</v>
      </c>
      <c r="L1332" s="7">
        <v>-18901826</v>
      </c>
      <c r="M1332" s="7">
        <f>Table1[[#This Row],[Profit (EBIT)]] * (1 - 11%)</f>
        <v>-16822625.140000001</v>
      </c>
      <c r="N1332" s="9">
        <f>Table1[[#This Row],[Net Sales Actual]]/Table1[[#This Row],[Net Sales Target]]*100%</f>
        <v>0.81609143199037648</v>
      </c>
      <c r="O1332" s="9" t="str">
        <f>IF(Table1[[#This Row],[% Achievement]]&gt;=100%, "Achieved",
 IF(Table1[[#This Row],[% Achievement]]&gt;=50%, "Almost Achieve",
 IF(Table1[[#This Row],[% Achievement]]&gt;=0, "Needs Improvement",
 "Bad")))</f>
        <v>Almost Achieve</v>
      </c>
      <c r="P1332" s="7">
        <f>Table1[[#This Row],[Net Sales Actual]] - Table1[[#This Row],[Net Sales Target]]</f>
        <v>-45575409</v>
      </c>
      <c r="Q1332" s="7" t="str">
        <f>IF(Table1[[#This Row],[Profit]] &gt; 0, "Profit", "Loss")</f>
        <v>Loss</v>
      </c>
      <c r="R1332" s="9">
        <f>Table1[[#This Row],[Salary Cost]]/Table1[[#This Row],[Net Sales Actual]]</f>
        <v>0.14751979989890635</v>
      </c>
      <c r="S1332" s="9" t="str">
        <f>IF(Table1[[#This Row],[Salary Ratio]] &lt; 0.15, "Efficient",
 IF(Table1[[#This Row],[Salary Ratio]] &lt;= 0.25, "Needs Attention",
 "Too High"))</f>
        <v>Efficient</v>
      </c>
      <c r="T1332" s="9">
        <f>Table1[[#This Row],[Profit (EBIT)]]/Table1[[#This Row],[Net Sales Actual]]</f>
        <v>-9.3462271249825965E-2</v>
      </c>
      <c r="U1332" s="7" t="str">
        <f>IF(Table1[[#This Row],[Profit Ratio]] &gt; 0.15, "Healthy",
 IF(Table1[[#This Row],[Profit Ratio]] &gt;= 0.05, "Moderate",
 "Low"))</f>
        <v>Low</v>
      </c>
      <c r="V1332" s="7">
        <f ca="1">DATEDIF(Table1[[#This Row],[Store Open Date]], TODAY(), "d")</f>
        <v>650</v>
      </c>
      <c r="W1332" s="7">
        <f ca="1">INT(Table1[[#This Row],[Store Age (Days)]] / 30)</f>
        <v>21</v>
      </c>
      <c r="X1332" s="7" t="str">
        <f ca="1">IF(Table1[[#This Row],[Store Age (Months)]] &lt; 12, "&lt;12",
 IF(Table1[[#This Row],[Store Age (Months)]] &lt; 24, "12–24",
 "&gt;24"))</f>
        <v>12–24</v>
      </c>
    </row>
    <row r="1333" spans="1:24" x14ac:dyDescent="0.2">
      <c r="A1333" s="4">
        <v>4</v>
      </c>
      <c r="B1333" s="4" t="str">
        <f t="shared" si="20"/>
        <v>April</v>
      </c>
      <c r="C1333" s="1" t="s">
        <v>17</v>
      </c>
      <c r="D1333" s="1" t="s">
        <v>937</v>
      </c>
      <c r="E1333" s="1" t="s">
        <v>458</v>
      </c>
      <c r="F1333" s="1" t="s">
        <v>894</v>
      </c>
      <c r="G1333" s="1" t="s">
        <v>922</v>
      </c>
      <c r="H1333" s="6">
        <v>45348</v>
      </c>
      <c r="I1333" s="7">
        <v>139652126</v>
      </c>
      <c r="J1333" s="7">
        <v>101082429</v>
      </c>
      <c r="K1333" s="7">
        <v>14730436</v>
      </c>
      <c r="L1333" s="7">
        <v>10594431</v>
      </c>
      <c r="M1333" s="7">
        <f>Table1[[#This Row],[Profit (EBIT)]] * (1 - 11%)</f>
        <v>9429043.5899999999</v>
      </c>
      <c r="N1333" s="9">
        <f>Table1[[#This Row],[Net Sales Actual]]/Table1[[#This Row],[Net Sales Target]]*100%</f>
        <v>0.72381589808378566</v>
      </c>
      <c r="O1333" s="9" t="str">
        <f>IF(Table1[[#This Row],[% Achievement]]&gt;=100%, "Achieved",
 IF(Table1[[#This Row],[% Achievement]]&gt;=50%, "Almost Achieve",
 IF(Table1[[#This Row],[% Achievement]]&gt;=0, "Needs Improvement",
 "Bad")))</f>
        <v>Almost Achieve</v>
      </c>
      <c r="P1333" s="7">
        <f>Table1[[#This Row],[Net Sales Actual]] - Table1[[#This Row],[Net Sales Target]]</f>
        <v>-38569697</v>
      </c>
      <c r="Q1333" s="7" t="str">
        <f>IF(Table1[[#This Row],[Profit]] &gt; 0, "Profit", "Loss")</f>
        <v>Profit</v>
      </c>
      <c r="R1333" s="9">
        <f>Table1[[#This Row],[Salary Cost]]/Table1[[#This Row],[Net Sales Actual]]</f>
        <v>0.14572696902643684</v>
      </c>
      <c r="S1333" s="9" t="str">
        <f>IF(Table1[[#This Row],[Salary Ratio]] &lt; 0.15, "Efficient",
 IF(Table1[[#This Row],[Salary Ratio]] &lt;= 0.25, "Needs Attention",
 "Too High"))</f>
        <v>Efficient</v>
      </c>
      <c r="T1333" s="9">
        <f>Table1[[#This Row],[Profit (EBIT)]]/Table1[[#This Row],[Net Sales Actual]]</f>
        <v>0.10480981813367385</v>
      </c>
      <c r="U1333" s="7" t="str">
        <f>IF(Table1[[#This Row],[Profit Ratio]] &gt; 0.15, "Healthy",
 IF(Table1[[#This Row],[Profit Ratio]] &gt;= 0.05, "Moderate",
 "Low"))</f>
        <v>Moderate</v>
      </c>
      <c r="V1333" s="7">
        <f ca="1">DATEDIF(Table1[[#This Row],[Store Open Date]], TODAY(), "d")</f>
        <v>584</v>
      </c>
      <c r="W1333" s="7">
        <f ca="1">INT(Table1[[#This Row],[Store Age (Days)]] / 30)</f>
        <v>19</v>
      </c>
      <c r="X1333" s="7" t="str">
        <f ca="1">IF(Table1[[#This Row],[Store Age (Months)]] &lt; 12, "&lt;12",
 IF(Table1[[#This Row],[Store Age (Months)]] &lt; 24, "12–24",
 "&gt;24"))</f>
        <v>12–24</v>
      </c>
    </row>
    <row r="1334" spans="1:24" x14ac:dyDescent="0.2">
      <c r="A1334" s="4">
        <v>4</v>
      </c>
      <c r="B1334" s="4" t="str">
        <f t="shared" si="20"/>
        <v>April</v>
      </c>
      <c r="C1334" s="1" t="s">
        <v>18</v>
      </c>
      <c r="D1334" s="1" t="s">
        <v>938</v>
      </c>
      <c r="E1334" s="1" t="s">
        <v>459</v>
      </c>
      <c r="F1334" s="1" t="s">
        <v>895</v>
      </c>
      <c r="G1334" s="1" t="s">
        <v>922</v>
      </c>
      <c r="H1334" s="6">
        <v>45349</v>
      </c>
      <c r="I1334" s="7">
        <v>311385537</v>
      </c>
      <c r="J1334" s="7">
        <v>339754166</v>
      </c>
      <c r="K1334" s="7">
        <v>44076144</v>
      </c>
      <c r="L1334" s="7">
        <v>21472271</v>
      </c>
      <c r="M1334" s="7">
        <f>Table1[[#This Row],[Profit (EBIT)]] * (1 - 11%)</f>
        <v>19110321.190000001</v>
      </c>
      <c r="N1334" s="9">
        <f>Table1[[#This Row],[Net Sales Actual]]/Table1[[#This Row],[Net Sales Target]]*100%</f>
        <v>1.0911045171632361</v>
      </c>
      <c r="O1334" s="9" t="str">
        <f>IF(Table1[[#This Row],[% Achievement]]&gt;=100%, "Achieved",
 IF(Table1[[#This Row],[% Achievement]]&gt;=50%, "Almost Achieve",
 IF(Table1[[#This Row],[% Achievement]]&gt;=0, "Needs Improvement",
 "Bad")))</f>
        <v>Achieved</v>
      </c>
      <c r="P1334" s="7">
        <f>Table1[[#This Row],[Net Sales Actual]] - Table1[[#This Row],[Net Sales Target]]</f>
        <v>28368629</v>
      </c>
      <c r="Q1334" s="7" t="str">
        <f>IF(Table1[[#This Row],[Profit]] &gt; 0, "Profit", "Loss")</f>
        <v>Profit</v>
      </c>
      <c r="R1334" s="9">
        <f>Table1[[#This Row],[Salary Cost]]/Table1[[#This Row],[Net Sales Actual]]</f>
        <v>0.12972951742996436</v>
      </c>
      <c r="S1334" s="9" t="str">
        <f>IF(Table1[[#This Row],[Salary Ratio]] &lt; 0.15, "Efficient",
 IF(Table1[[#This Row],[Salary Ratio]] &lt;= 0.25, "Needs Attention",
 "Too High"))</f>
        <v>Efficient</v>
      </c>
      <c r="T1334" s="9">
        <f>Table1[[#This Row],[Profit (EBIT)]]/Table1[[#This Row],[Net Sales Actual]]</f>
        <v>6.3199434028426302E-2</v>
      </c>
      <c r="U1334" s="7" t="str">
        <f>IF(Table1[[#This Row],[Profit Ratio]] &gt; 0.15, "Healthy",
 IF(Table1[[#This Row],[Profit Ratio]] &gt;= 0.05, "Moderate",
 "Low"))</f>
        <v>Moderate</v>
      </c>
      <c r="V1334" s="7">
        <f ca="1">DATEDIF(Table1[[#This Row],[Store Open Date]], TODAY(), "d")</f>
        <v>583</v>
      </c>
      <c r="W1334" s="7">
        <f ca="1">INT(Table1[[#This Row],[Store Age (Days)]] / 30)</f>
        <v>19</v>
      </c>
      <c r="X1334" s="7" t="str">
        <f ca="1">IF(Table1[[#This Row],[Store Age (Months)]] &lt; 12, "&lt;12",
 IF(Table1[[#This Row],[Store Age (Months)]] &lt; 24, "12–24",
 "&gt;24"))</f>
        <v>12–24</v>
      </c>
    </row>
    <row r="1335" spans="1:24" x14ac:dyDescent="0.2">
      <c r="A1335" s="4">
        <v>4</v>
      </c>
      <c r="B1335" s="4" t="str">
        <f t="shared" si="20"/>
        <v>April</v>
      </c>
      <c r="C1335" s="1" t="s">
        <v>19</v>
      </c>
      <c r="D1335" s="1" t="s">
        <v>939</v>
      </c>
      <c r="E1335" s="1" t="s">
        <v>460</v>
      </c>
      <c r="F1335" s="1" t="s">
        <v>895</v>
      </c>
      <c r="G1335" s="1" t="s">
        <v>922</v>
      </c>
      <c r="H1335" s="6">
        <v>45304</v>
      </c>
      <c r="I1335" s="7">
        <v>105995731</v>
      </c>
      <c r="J1335" s="7">
        <v>124375013</v>
      </c>
      <c r="K1335" s="7">
        <v>11965790</v>
      </c>
      <c r="L1335" s="7">
        <v>14260932</v>
      </c>
      <c r="M1335" s="7">
        <f>Table1[[#This Row],[Profit (EBIT)]] * (1 - 11%)</f>
        <v>12692229.48</v>
      </c>
      <c r="N1335" s="9">
        <f>Table1[[#This Row],[Net Sales Actual]]/Table1[[#This Row],[Net Sales Target]]*100%</f>
        <v>1.1733964361262814</v>
      </c>
      <c r="O1335" s="9" t="str">
        <f>IF(Table1[[#This Row],[% Achievement]]&gt;=100%, "Achieved",
 IF(Table1[[#This Row],[% Achievement]]&gt;=50%, "Almost Achieve",
 IF(Table1[[#This Row],[% Achievement]]&gt;=0, "Needs Improvement",
 "Bad")))</f>
        <v>Achieved</v>
      </c>
      <c r="P1335" s="7">
        <f>Table1[[#This Row],[Net Sales Actual]] - Table1[[#This Row],[Net Sales Target]]</f>
        <v>18379282</v>
      </c>
      <c r="Q1335" s="7" t="str">
        <f>IF(Table1[[#This Row],[Profit]] &gt; 0, "Profit", "Loss")</f>
        <v>Profit</v>
      </c>
      <c r="R1335" s="9">
        <f>Table1[[#This Row],[Salary Cost]]/Table1[[#This Row],[Net Sales Actual]]</f>
        <v>9.6207346728076321E-2</v>
      </c>
      <c r="S1335" s="9" t="str">
        <f>IF(Table1[[#This Row],[Salary Ratio]] &lt; 0.15, "Efficient",
 IF(Table1[[#This Row],[Salary Ratio]] &lt;= 0.25, "Needs Attention",
 "Too High"))</f>
        <v>Efficient</v>
      </c>
      <c r="T1335" s="9">
        <f>Table1[[#This Row],[Profit (EBIT)]]/Table1[[#This Row],[Net Sales Actual]]</f>
        <v>0.11466074781435399</v>
      </c>
      <c r="U1335" s="7" t="str">
        <f>IF(Table1[[#This Row],[Profit Ratio]] &gt; 0.15, "Healthy",
 IF(Table1[[#This Row],[Profit Ratio]] &gt;= 0.05, "Moderate",
 "Low"))</f>
        <v>Moderate</v>
      </c>
      <c r="V1335" s="7">
        <f ca="1">DATEDIF(Table1[[#This Row],[Store Open Date]], TODAY(), "d")</f>
        <v>628</v>
      </c>
      <c r="W1335" s="7">
        <f ca="1">INT(Table1[[#This Row],[Store Age (Days)]] / 30)</f>
        <v>20</v>
      </c>
      <c r="X1335" s="7" t="str">
        <f ca="1">IF(Table1[[#This Row],[Store Age (Months)]] &lt; 12, "&lt;12",
 IF(Table1[[#This Row],[Store Age (Months)]] &lt; 24, "12–24",
 "&gt;24"))</f>
        <v>12–24</v>
      </c>
    </row>
    <row r="1336" spans="1:24" x14ac:dyDescent="0.2">
      <c r="A1336" s="4">
        <v>4</v>
      </c>
      <c r="B1336" s="4" t="str">
        <f t="shared" si="20"/>
        <v>April</v>
      </c>
      <c r="C1336" s="1" t="s">
        <v>20</v>
      </c>
      <c r="D1336" s="1" t="s">
        <v>940</v>
      </c>
      <c r="E1336" s="1" t="s">
        <v>461</v>
      </c>
      <c r="F1336" s="1" t="s">
        <v>895</v>
      </c>
      <c r="G1336" s="1" t="s">
        <v>922</v>
      </c>
      <c r="H1336" s="6">
        <v>45257</v>
      </c>
      <c r="I1336" s="7">
        <v>124601547</v>
      </c>
      <c r="J1336" s="7">
        <v>91975921</v>
      </c>
      <c r="K1336" s="7">
        <v>15279070</v>
      </c>
      <c r="L1336" s="7">
        <v>2235026</v>
      </c>
      <c r="M1336" s="7">
        <f>Table1[[#This Row],[Profit (EBIT)]] * (1 - 11%)</f>
        <v>1989173.1400000001</v>
      </c>
      <c r="N1336" s="9">
        <f>Table1[[#This Row],[Net Sales Actual]]/Table1[[#This Row],[Net Sales Target]]*100%</f>
        <v>0.7381603456335899</v>
      </c>
      <c r="O1336" s="9" t="str">
        <f>IF(Table1[[#This Row],[% Achievement]]&gt;=100%, "Achieved",
 IF(Table1[[#This Row],[% Achievement]]&gt;=50%, "Almost Achieve",
 IF(Table1[[#This Row],[% Achievement]]&gt;=0, "Needs Improvement",
 "Bad")))</f>
        <v>Almost Achieve</v>
      </c>
      <c r="P1336" s="7">
        <f>Table1[[#This Row],[Net Sales Actual]] - Table1[[#This Row],[Net Sales Target]]</f>
        <v>-32625626</v>
      </c>
      <c r="Q1336" s="7" t="str">
        <f>IF(Table1[[#This Row],[Profit]] &gt; 0, "Profit", "Loss")</f>
        <v>Profit</v>
      </c>
      <c r="R1336" s="9">
        <f>Table1[[#This Row],[Salary Cost]]/Table1[[#This Row],[Net Sales Actual]]</f>
        <v>0.16612032621016104</v>
      </c>
      <c r="S1336" s="9" t="str">
        <f>IF(Table1[[#This Row],[Salary Ratio]] &lt; 0.15, "Efficient",
 IF(Table1[[#This Row],[Salary Ratio]] &lt;= 0.25, "Needs Attention",
 "Too High"))</f>
        <v>Needs Attention</v>
      </c>
      <c r="T1336" s="9">
        <f>Table1[[#This Row],[Profit (EBIT)]]/Table1[[#This Row],[Net Sales Actual]]</f>
        <v>2.4300120897946757E-2</v>
      </c>
      <c r="U1336" s="7" t="str">
        <f>IF(Table1[[#This Row],[Profit Ratio]] &gt; 0.15, "Healthy",
 IF(Table1[[#This Row],[Profit Ratio]] &gt;= 0.05, "Moderate",
 "Low"))</f>
        <v>Low</v>
      </c>
      <c r="V1336" s="7">
        <f ca="1">DATEDIF(Table1[[#This Row],[Store Open Date]], TODAY(), "d")</f>
        <v>675</v>
      </c>
      <c r="W1336" s="7">
        <f ca="1">INT(Table1[[#This Row],[Store Age (Days)]] / 30)</f>
        <v>22</v>
      </c>
      <c r="X1336" s="7" t="str">
        <f ca="1">IF(Table1[[#This Row],[Store Age (Months)]] &lt; 12, "&lt;12",
 IF(Table1[[#This Row],[Store Age (Months)]] &lt; 24, "12–24",
 "&gt;24"))</f>
        <v>12–24</v>
      </c>
    </row>
    <row r="1337" spans="1:24" x14ac:dyDescent="0.2">
      <c r="A1337" s="4">
        <v>4</v>
      </c>
      <c r="B1337" s="4" t="str">
        <f t="shared" si="20"/>
        <v>April</v>
      </c>
      <c r="C1337" s="1" t="s">
        <v>21</v>
      </c>
      <c r="D1337" s="1" t="s">
        <v>941</v>
      </c>
      <c r="E1337" s="1" t="s">
        <v>462</v>
      </c>
      <c r="F1337" s="1" t="s">
        <v>895</v>
      </c>
      <c r="G1337" s="1" t="s">
        <v>922</v>
      </c>
      <c r="H1337" s="6">
        <v>45287</v>
      </c>
      <c r="I1337" s="7">
        <v>148714885</v>
      </c>
      <c r="J1337" s="7">
        <v>174072250</v>
      </c>
      <c r="K1337" s="7">
        <v>28252551</v>
      </c>
      <c r="L1337" s="7">
        <v>1083083</v>
      </c>
      <c r="M1337" s="7">
        <f>Table1[[#This Row],[Profit (EBIT)]] * (1 - 11%)</f>
        <v>963943.87</v>
      </c>
      <c r="N1337" s="9">
        <f>Table1[[#This Row],[Net Sales Actual]]/Table1[[#This Row],[Net Sales Target]]*100%</f>
        <v>1.1705099324791866</v>
      </c>
      <c r="O1337" s="9" t="str">
        <f>IF(Table1[[#This Row],[% Achievement]]&gt;=100%, "Achieved",
 IF(Table1[[#This Row],[% Achievement]]&gt;=50%, "Almost Achieve",
 IF(Table1[[#This Row],[% Achievement]]&gt;=0, "Needs Improvement",
 "Bad")))</f>
        <v>Achieved</v>
      </c>
      <c r="P1337" s="7">
        <f>Table1[[#This Row],[Net Sales Actual]] - Table1[[#This Row],[Net Sales Target]]</f>
        <v>25357365</v>
      </c>
      <c r="Q1337" s="7" t="str">
        <f>IF(Table1[[#This Row],[Profit]] &gt; 0, "Profit", "Loss")</f>
        <v>Profit</v>
      </c>
      <c r="R1337" s="9">
        <f>Table1[[#This Row],[Salary Cost]]/Table1[[#This Row],[Net Sales Actual]]</f>
        <v>0.16230358945782569</v>
      </c>
      <c r="S1337" s="9" t="str">
        <f>IF(Table1[[#This Row],[Salary Ratio]] &lt; 0.15, "Efficient",
 IF(Table1[[#This Row],[Salary Ratio]] &lt;= 0.25, "Needs Attention",
 "Too High"))</f>
        <v>Needs Attention</v>
      </c>
      <c r="T1337" s="9">
        <f>Table1[[#This Row],[Profit (EBIT)]]/Table1[[#This Row],[Net Sales Actual]]</f>
        <v>6.2220313691584957E-3</v>
      </c>
      <c r="U1337" s="7" t="str">
        <f>IF(Table1[[#This Row],[Profit Ratio]] &gt; 0.15, "Healthy",
 IF(Table1[[#This Row],[Profit Ratio]] &gt;= 0.05, "Moderate",
 "Low"))</f>
        <v>Low</v>
      </c>
      <c r="V1337" s="7">
        <f ca="1">DATEDIF(Table1[[#This Row],[Store Open Date]], TODAY(), "d")</f>
        <v>645</v>
      </c>
      <c r="W1337" s="7">
        <f ca="1">INT(Table1[[#This Row],[Store Age (Days)]] / 30)</f>
        <v>21</v>
      </c>
      <c r="X1337" s="7" t="str">
        <f ca="1">IF(Table1[[#This Row],[Store Age (Months)]] &lt; 12, "&lt;12",
 IF(Table1[[#This Row],[Store Age (Months)]] &lt; 24, "12–24",
 "&gt;24"))</f>
        <v>12–24</v>
      </c>
    </row>
    <row r="1338" spans="1:24" x14ac:dyDescent="0.2">
      <c r="A1338" s="4">
        <v>4</v>
      </c>
      <c r="B1338" s="4" t="str">
        <f t="shared" si="20"/>
        <v>April</v>
      </c>
      <c r="C1338" s="1" t="s">
        <v>22</v>
      </c>
      <c r="D1338" s="1" t="s">
        <v>942</v>
      </c>
      <c r="E1338" s="1" t="s">
        <v>463</v>
      </c>
      <c r="F1338" s="1" t="s">
        <v>895</v>
      </c>
      <c r="G1338" s="1" t="s">
        <v>922</v>
      </c>
      <c r="H1338" s="6">
        <v>45336</v>
      </c>
      <c r="I1338" s="7">
        <v>80491783</v>
      </c>
      <c r="J1338" s="7">
        <v>76088143</v>
      </c>
      <c r="K1338" s="7">
        <v>6956099</v>
      </c>
      <c r="L1338" s="7">
        <v>10106120</v>
      </c>
      <c r="M1338" s="7">
        <f>Table1[[#This Row],[Profit (EBIT)]] * (1 - 11%)</f>
        <v>8994446.8000000007</v>
      </c>
      <c r="N1338" s="9">
        <f>Table1[[#This Row],[Net Sales Actual]]/Table1[[#This Row],[Net Sales Target]]*100%</f>
        <v>0.94529081310076091</v>
      </c>
      <c r="O1338" s="9" t="str">
        <f>IF(Table1[[#This Row],[% Achievement]]&gt;=100%, "Achieved",
 IF(Table1[[#This Row],[% Achievement]]&gt;=50%, "Almost Achieve",
 IF(Table1[[#This Row],[% Achievement]]&gt;=0, "Needs Improvement",
 "Bad")))</f>
        <v>Almost Achieve</v>
      </c>
      <c r="P1338" s="7">
        <f>Table1[[#This Row],[Net Sales Actual]] - Table1[[#This Row],[Net Sales Target]]</f>
        <v>-4403640</v>
      </c>
      <c r="Q1338" s="7" t="str">
        <f>IF(Table1[[#This Row],[Profit]] &gt; 0, "Profit", "Loss")</f>
        <v>Profit</v>
      </c>
      <c r="R1338" s="9">
        <f>Table1[[#This Row],[Salary Cost]]/Table1[[#This Row],[Net Sales Actual]]</f>
        <v>9.1421589826420124E-2</v>
      </c>
      <c r="S1338" s="9" t="str">
        <f>IF(Table1[[#This Row],[Salary Ratio]] &lt; 0.15, "Efficient",
 IF(Table1[[#This Row],[Salary Ratio]] &lt;= 0.25, "Needs Attention",
 "Too High"))</f>
        <v>Efficient</v>
      </c>
      <c r="T1338" s="9">
        <f>Table1[[#This Row],[Profit (EBIT)]]/Table1[[#This Row],[Net Sales Actual]]</f>
        <v>0.13282122025241172</v>
      </c>
      <c r="U1338" s="7" t="str">
        <f>IF(Table1[[#This Row],[Profit Ratio]] &gt; 0.15, "Healthy",
 IF(Table1[[#This Row],[Profit Ratio]] &gt;= 0.05, "Moderate",
 "Low"))</f>
        <v>Moderate</v>
      </c>
      <c r="V1338" s="7">
        <f ca="1">DATEDIF(Table1[[#This Row],[Store Open Date]], TODAY(), "d")</f>
        <v>596</v>
      </c>
      <c r="W1338" s="7">
        <f ca="1">INT(Table1[[#This Row],[Store Age (Days)]] / 30)</f>
        <v>19</v>
      </c>
      <c r="X1338" s="7" t="str">
        <f ca="1">IF(Table1[[#This Row],[Store Age (Months)]] &lt; 12, "&lt;12",
 IF(Table1[[#This Row],[Store Age (Months)]] &lt; 24, "12–24",
 "&gt;24"))</f>
        <v>12–24</v>
      </c>
    </row>
    <row r="1339" spans="1:24" x14ac:dyDescent="0.2">
      <c r="A1339" s="4">
        <v>4</v>
      </c>
      <c r="B1339" s="4" t="str">
        <f t="shared" si="20"/>
        <v>April</v>
      </c>
      <c r="C1339" s="1" t="s">
        <v>23</v>
      </c>
      <c r="D1339" s="1" t="s">
        <v>943</v>
      </c>
      <c r="E1339" s="1" t="s">
        <v>464</v>
      </c>
      <c r="F1339" s="1" t="s">
        <v>895</v>
      </c>
      <c r="G1339" s="1" t="s">
        <v>922</v>
      </c>
      <c r="H1339" s="6">
        <v>45196</v>
      </c>
      <c r="I1339" s="7">
        <v>194399997</v>
      </c>
      <c r="J1339" s="7">
        <v>152454258</v>
      </c>
      <c r="K1339" s="7">
        <v>23654336</v>
      </c>
      <c r="L1339" s="7">
        <v>-4375312</v>
      </c>
      <c r="M1339" s="7">
        <f>Table1[[#This Row],[Profit (EBIT)]] * (1 - 11%)</f>
        <v>-3894027.68</v>
      </c>
      <c r="N1339" s="9">
        <f>Table1[[#This Row],[Net Sales Actual]]/Table1[[#This Row],[Net Sales Target]]*100%</f>
        <v>0.78422973432453291</v>
      </c>
      <c r="O1339" s="9" t="str">
        <f>IF(Table1[[#This Row],[% Achievement]]&gt;=100%, "Achieved",
 IF(Table1[[#This Row],[% Achievement]]&gt;=50%, "Almost Achieve",
 IF(Table1[[#This Row],[% Achievement]]&gt;=0, "Needs Improvement",
 "Bad")))</f>
        <v>Almost Achieve</v>
      </c>
      <c r="P1339" s="7">
        <f>Table1[[#This Row],[Net Sales Actual]] - Table1[[#This Row],[Net Sales Target]]</f>
        <v>-41945739</v>
      </c>
      <c r="Q1339" s="7" t="str">
        <f>IF(Table1[[#This Row],[Profit]] &gt; 0, "Profit", "Loss")</f>
        <v>Loss</v>
      </c>
      <c r="R1339" s="9">
        <f>Table1[[#This Row],[Salary Cost]]/Table1[[#This Row],[Net Sales Actual]]</f>
        <v>0.15515693894230229</v>
      </c>
      <c r="S1339" s="9" t="str">
        <f>IF(Table1[[#This Row],[Salary Ratio]] &lt; 0.15, "Efficient",
 IF(Table1[[#This Row],[Salary Ratio]] &lt;= 0.25, "Needs Attention",
 "Too High"))</f>
        <v>Needs Attention</v>
      </c>
      <c r="T1339" s="9">
        <f>Table1[[#This Row],[Profit (EBIT)]]/Table1[[#This Row],[Net Sales Actual]]</f>
        <v>-2.8699178739894558E-2</v>
      </c>
      <c r="U1339" s="7" t="str">
        <f>IF(Table1[[#This Row],[Profit Ratio]] &gt; 0.15, "Healthy",
 IF(Table1[[#This Row],[Profit Ratio]] &gt;= 0.05, "Moderate",
 "Low"))</f>
        <v>Low</v>
      </c>
      <c r="V1339" s="7">
        <f ca="1">DATEDIF(Table1[[#This Row],[Store Open Date]], TODAY(), "d")</f>
        <v>736</v>
      </c>
      <c r="W1339" s="7">
        <f ca="1">INT(Table1[[#This Row],[Store Age (Days)]] / 30)</f>
        <v>24</v>
      </c>
      <c r="X1339" s="7" t="str">
        <f ca="1">IF(Table1[[#This Row],[Store Age (Months)]] &lt; 12, "&lt;12",
 IF(Table1[[#This Row],[Store Age (Months)]] &lt; 24, "12–24",
 "&gt;24"))</f>
        <v>&gt;24</v>
      </c>
    </row>
    <row r="1340" spans="1:24" x14ac:dyDescent="0.2">
      <c r="A1340" s="4">
        <v>4</v>
      </c>
      <c r="B1340" s="4" t="str">
        <f t="shared" si="20"/>
        <v>April</v>
      </c>
      <c r="C1340" s="1" t="s">
        <v>24</v>
      </c>
      <c r="D1340" s="1" t="s">
        <v>944</v>
      </c>
      <c r="E1340" s="1" t="s">
        <v>465</v>
      </c>
      <c r="F1340" s="1" t="s">
        <v>895</v>
      </c>
      <c r="G1340" s="1" t="s">
        <v>922</v>
      </c>
      <c r="H1340" s="6">
        <v>45324</v>
      </c>
      <c r="I1340" s="7">
        <v>199854356</v>
      </c>
      <c r="J1340" s="7">
        <v>190226900</v>
      </c>
      <c r="K1340" s="7">
        <v>19455847</v>
      </c>
      <c r="L1340" s="7">
        <v>-14821790</v>
      </c>
      <c r="M1340" s="7">
        <f>Table1[[#This Row],[Profit (EBIT)]] * (1 - 11%)</f>
        <v>-13191393.1</v>
      </c>
      <c r="N1340" s="9">
        <f>Table1[[#This Row],[Net Sales Actual]]/Table1[[#This Row],[Net Sales Target]]*100%</f>
        <v>0.95182763992394537</v>
      </c>
      <c r="O1340" s="9" t="str">
        <f>IF(Table1[[#This Row],[% Achievement]]&gt;=100%, "Achieved",
 IF(Table1[[#This Row],[% Achievement]]&gt;=50%, "Almost Achieve",
 IF(Table1[[#This Row],[% Achievement]]&gt;=0, "Needs Improvement",
 "Bad")))</f>
        <v>Almost Achieve</v>
      </c>
      <c r="P1340" s="7">
        <f>Table1[[#This Row],[Net Sales Actual]] - Table1[[#This Row],[Net Sales Target]]</f>
        <v>-9627456</v>
      </c>
      <c r="Q1340" s="7" t="str">
        <f>IF(Table1[[#This Row],[Profit]] &gt; 0, "Profit", "Loss")</f>
        <v>Loss</v>
      </c>
      <c r="R1340" s="9">
        <f>Table1[[#This Row],[Salary Cost]]/Table1[[#This Row],[Net Sales Actual]]</f>
        <v>0.10227705440187482</v>
      </c>
      <c r="S1340" s="9" t="str">
        <f>IF(Table1[[#This Row],[Salary Ratio]] &lt; 0.15, "Efficient",
 IF(Table1[[#This Row],[Salary Ratio]] &lt;= 0.25, "Needs Attention",
 "Too High"))</f>
        <v>Efficient</v>
      </c>
      <c r="T1340" s="9">
        <f>Table1[[#This Row],[Profit (EBIT)]]/Table1[[#This Row],[Net Sales Actual]]</f>
        <v>-7.7916372500419231E-2</v>
      </c>
      <c r="U1340" s="7" t="str">
        <f>IF(Table1[[#This Row],[Profit Ratio]] &gt; 0.15, "Healthy",
 IF(Table1[[#This Row],[Profit Ratio]] &gt;= 0.05, "Moderate",
 "Low"))</f>
        <v>Low</v>
      </c>
      <c r="V1340" s="7">
        <f ca="1">DATEDIF(Table1[[#This Row],[Store Open Date]], TODAY(), "d")</f>
        <v>608</v>
      </c>
      <c r="W1340" s="7">
        <f ca="1">INT(Table1[[#This Row],[Store Age (Days)]] / 30)</f>
        <v>20</v>
      </c>
      <c r="X1340" s="7" t="str">
        <f ca="1">IF(Table1[[#This Row],[Store Age (Months)]] &lt; 12, "&lt;12",
 IF(Table1[[#This Row],[Store Age (Months)]] &lt; 24, "12–24",
 "&gt;24"))</f>
        <v>12–24</v>
      </c>
    </row>
    <row r="1341" spans="1:24" x14ac:dyDescent="0.2">
      <c r="A1341" s="4">
        <v>4</v>
      </c>
      <c r="B1341" s="4" t="str">
        <f t="shared" si="20"/>
        <v>April</v>
      </c>
      <c r="C1341" s="1" t="s">
        <v>25</v>
      </c>
      <c r="D1341" s="1" t="s">
        <v>945</v>
      </c>
      <c r="E1341" s="1" t="s">
        <v>466</v>
      </c>
      <c r="F1341" s="1" t="s">
        <v>895</v>
      </c>
      <c r="G1341" s="1" t="s">
        <v>922</v>
      </c>
      <c r="H1341" s="6">
        <v>45284</v>
      </c>
      <c r="I1341" s="7">
        <v>62208928</v>
      </c>
      <c r="J1341" s="7">
        <v>76143350</v>
      </c>
      <c r="K1341" s="7">
        <v>13375323</v>
      </c>
      <c r="L1341" s="7">
        <v>5273584</v>
      </c>
      <c r="M1341" s="7">
        <f>Table1[[#This Row],[Profit (EBIT)]] * (1 - 11%)</f>
        <v>4693489.76</v>
      </c>
      <c r="N1341" s="9">
        <f>Table1[[#This Row],[Net Sales Actual]]/Table1[[#This Row],[Net Sales Target]]*100%</f>
        <v>1.223993925759338</v>
      </c>
      <c r="O1341" s="9" t="str">
        <f>IF(Table1[[#This Row],[% Achievement]]&gt;=100%, "Achieved",
 IF(Table1[[#This Row],[% Achievement]]&gt;=50%, "Almost Achieve",
 IF(Table1[[#This Row],[% Achievement]]&gt;=0, "Needs Improvement",
 "Bad")))</f>
        <v>Achieved</v>
      </c>
      <c r="P1341" s="7">
        <f>Table1[[#This Row],[Net Sales Actual]] - Table1[[#This Row],[Net Sales Target]]</f>
        <v>13934422</v>
      </c>
      <c r="Q1341" s="7" t="str">
        <f>IF(Table1[[#This Row],[Profit]] &gt; 0, "Profit", "Loss")</f>
        <v>Profit</v>
      </c>
      <c r="R1341" s="9">
        <f>Table1[[#This Row],[Salary Cost]]/Table1[[#This Row],[Net Sales Actual]]</f>
        <v>0.17565976542928569</v>
      </c>
      <c r="S1341" s="9" t="str">
        <f>IF(Table1[[#This Row],[Salary Ratio]] &lt; 0.15, "Efficient",
 IF(Table1[[#This Row],[Salary Ratio]] &lt;= 0.25, "Needs Attention",
 "Too High"))</f>
        <v>Needs Attention</v>
      </c>
      <c r="T1341" s="9">
        <f>Table1[[#This Row],[Profit (EBIT)]]/Table1[[#This Row],[Net Sales Actual]]</f>
        <v>6.9258628626137408E-2</v>
      </c>
      <c r="U1341" s="7" t="str">
        <f>IF(Table1[[#This Row],[Profit Ratio]] &gt; 0.15, "Healthy",
 IF(Table1[[#This Row],[Profit Ratio]] &gt;= 0.05, "Moderate",
 "Low"))</f>
        <v>Moderate</v>
      </c>
      <c r="V1341" s="7">
        <f ca="1">DATEDIF(Table1[[#This Row],[Store Open Date]], TODAY(), "d")</f>
        <v>648</v>
      </c>
      <c r="W1341" s="7">
        <f ca="1">INT(Table1[[#This Row],[Store Age (Days)]] / 30)</f>
        <v>21</v>
      </c>
      <c r="X1341" s="7" t="str">
        <f ca="1">IF(Table1[[#This Row],[Store Age (Months)]] &lt; 12, "&lt;12",
 IF(Table1[[#This Row],[Store Age (Months)]] &lt; 24, "12–24",
 "&gt;24"))</f>
        <v>12–24</v>
      </c>
    </row>
    <row r="1342" spans="1:24" x14ac:dyDescent="0.2">
      <c r="A1342" s="4">
        <v>4</v>
      </c>
      <c r="B1342" s="4" t="str">
        <f t="shared" si="20"/>
        <v>April</v>
      </c>
      <c r="C1342" s="1" t="s">
        <v>26</v>
      </c>
      <c r="D1342" s="1" t="s">
        <v>946</v>
      </c>
      <c r="E1342" s="1" t="s">
        <v>467</v>
      </c>
      <c r="F1342" s="1" t="s">
        <v>895</v>
      </c>
      <c r="G1342" s="1" t="s">
        <v>922</v>
      </c>
      <c r="H1342" s="6">
        <v>45213</v>
      </c>
      <c r="I1342" s="7">
        <v>142845939</v>
      </c>
      <c r="J1342" s="7">
        <v>128337109</v>
      </c>
      <c r="K1342" s="7">
        <v>20584814</v>
      </c>
      <c r="L1342" s="7">
        <v>12810680</v>
      </c>
      <c r="M1342" s="7">
        <f>Table1[[#This Row],[Profit (EBIT)]] * (1 - 11%)</f>
        <v>11401505.199999999</v>
      </c>
      <c r="N1342" s="9">
        <f>Table1[[#This Row],[Net Sales Actual]]/Table1[[#This Row],[Net Sales Target]]*100%</f>
        <v>0.89843022418719232</v>
      </c>
      <c r="O1342" s="9" t="str">
        <f>IF(Table1[[#This Row],[% Achievement]]&gt;=100%, "Achieved",
 IF(Table1[[#This Row],[% Achievement]]&gt;=50%, "Almost Achieve",
 IF(Table1[[#This Row],[% Achievement]]&gt;=0, "Needs Improvement",
 "Bad")))</f>
        <v>Almost Achieve</v>
      </c>
      <c r="P1342" s="7">
        <f>Table1[[#This Row],[Net Sales Actual]] - Table1[[#This Row],[Net Sales Target]]</f>
        <v>-14508830</v>
      </c>
      <c r="Q1342" s="7" t="str">
        <f>IF(Table1[[#This Row],[Profit]] &gt; 0, "Profit", "Loss")</f>
        <v>Profit</v>
      </c>
      <c r="R1342" s="9">
        <f>Table1[[#This Row],[Salary Cost]]/Table1[[#This Row],[Net Sales Actual]]</f>
        <v>0.16039642906402077</v>
      </c>
      <c r="S1342" s="9" t="str">
        <f>IF(Table1[[#This Row],[Salary Ratio]] &lt; 0.15, "Efficient",
 IF(Table1[[#This Row],[Salary Ratio]] &lt;= 0.25, "Needs Attention",
 "Too High"))</f>
        <v>Needs Attention</v>
      </c>
      <c r="T1342" s="9">
        <f>Table1[[#This Row],[Profit (EBIT)]]/Table1[[#This Row],[Net Sales Actual]]</f>
        <v>9.9820543721302002E-2</v>
      </c>
      <c r="U1342" s="7" t="str">
        <f>IF(Table1[[#This Row],[Profit Ratio]] &gt; 0.15, "Healthy",
 IF(Table1[[#This Row],[Profit Ratio]] &gt;= 0.05, "Moderate",
 "Low"))</f>
        <v>Moderate</v>
      </c>
      <c r="V1342" s="7">
        <f ca="1">DATEDIF(Table1[[#This Row],[Store Open Date]], TODAY(), "d")</f>
        <v>719</v>
      </c>
      <c r="W1342" s="7">
        <f ca="1">INT(Table1[[#This Row],[Store Age (Days)]] / 30)</f>
        <v>23</v>
      </c>
      <c r="X1342" s="7" t="str">
        <f ca="1">IF(Table1[[#This Row],[Store Age (Months)]] &lt; 12, "&lt;12",
 IF(Table1[[#This Row],[Store Age (Months)]] &lt; 24, "12–24",
 "&gt;24"))</f>
        <v>12–24</v>
      </c>
    </row>
    <row r="1343" spans="1:24" x14ac:dyDescent="0.2">
      <c r="A1343" s="4">
        <v>4</v>
      </c>
      <c r="B1343" s="4" t="str">
        <f t="shared" si="20"/>
        <v>April</v>
      </c>
      <c r="C1343" s="1" t="s">
        <v>27</v>
      </c>
      <c r="D1343" s="1" t="s">
        <v>947</v>
      </c>
      <c r="E1343" s="1" t="s">
        <v>468</v>
      </c>
      <c r="F1343" s="1" t="s">
        <v>895</v>
      </c>
      <c r="G1343" s="1" t="s">
        <v>922</v>
      </c>
      <c r="H1343" s="6">
        <v>45259</v>
      </c>
      <c r="I1343" s="7">
        <v>93894615</v>
      </c>
      <c r="J1343" s="7">
        <v>93275122</v>
      </c>
      <c r="K1343" s="7">
        <v>10262120</v>
      </c>
      <c r="L1343" s="7">
        <v>504040</v>
      </c>
      <c r="M1343" s="7">
        <f>Table1[[#This Row],[Profit (EBIT)]] * (1 - 11%)</f>
        <v>448595.60000000003</v>
      </c>
      <c r="N1343" s="9">
        <f>Table1[[#This Row],[Net Sales Actual]]/Table1[[#This Row],[Net Sales Target]]*100%</f>
        <v>0.99340225208868471</v>
      </c>
      <c r="O1343" s="9" t="str">
        <f>IF(Table1[[#This Row],[% Achievement]]&gt;=100%, "Achieved",
 IF(Table1[[#This Row],[% Achievement]]&gt;=50%, "Almost Achieve",
 IF(Table1[[#This Row],[% Achievement]]&gt;=0, "Needs Improvement",
 "Bad")))</f>
        <v>Almost Achieve</v>
      </c>
      <c r="P1343" s="7">
        <f>Table1[[#This Row],[Net Sales Actual]] - Table1[[#This Row],[Net Sales Target]]</f>
        <v>-619493</v>
      </c>
      <c r="Q1343" s="7" t="str">
        <f>IF(Table1[[#This Row],[Profit]] &gt; 0, "Profit", "Loss")</f>
        <v>Profit</v>
      </c>
      <c r="R1343" s="9">
        <f>Table1[[#This Row],[Salary Cost]]/Table1[[#This Row],[Net Sales Actual]]</f>
        <v>0.11001990434276784</v>
      </c>
      <c r="S1343" s="9" t="str">
        <f>IF(Table1[[#This Row],[Salary Ratio]] &lt; 0.15, "Efficient",
 IF(Table1[[#This Row],[Salary Ratio]] &lt;= 0.25, "Needs Attention",
 "Too High"))</f>
        <v>Efficient</v>
      </c>
      <c r="T1343" s="9">
        <f>Table1[[#This Row],[Profit (EBIT)]]/Table1[[#This Row],[Net Sales Actual]]</f>
        <v>5.4037988821928314E-3</v>
      </c>
      <c r="U1343" s="7" t="str">
        <f>IF(Table1[[#This Row],[Profit Ratio]] &gt; 0.15, "Healthy",
 IF(Table1[[#This Row],[Profit Ratio]] &gt;= 0.05, "Moderate",
 "Low"))</f>
        <v>Low</v>
      </c>
      <c r="V1343" s="7">
        <f ca="1">DATEDIF(Table1[[#This Row],[Store Open Date]], TODAY(), "d")</f>
        <v>673</v>
      </c>
      <c r="W1343" s="7">
        <f ca="1">INT(Table1[[#This Row],[Store Age (Days)]] / 30)</f>
        <v>22</v>
      </c>
      <c r="X1343" s="7" t="str">
        <f ca="1">IF(Table1[[#This Row],[Store Age (Months)]] &lt; 12, "&lt;12",
 IF(Table1[[#This Row],[Store Age (Months)]] &lt; 24, "12–24",
 "&gt;24"))</f>
        <v>12–24</v>
      </c>
    </row>
    <row r="1344" spans="1:24" x14ac:dyDescent="0.2">
      <c r="A1344" s="4">
        <v>4</v>
      </c>
      <c r="B1344" s="4" t="str">
        <f t="shared" si="20"/>
        <v>April</v>
      </c>
      <c r="C1344" s="1" t="s">
        <v>28</v>
      </c>
      <c r="D1344" s="1" t="s">
        <v>948</v>
      </c>
      <c r="E1344" s="1" t="s">
        <v>469</v>
      </c>
      <c r="F1344" s="1" t="s">
        <v>895</v>
      </c>
      <c r="G1344" s="1" t="s">
        <v>922</v>
      </c>
      <c r="H1344" s="6">
        <v>45311</v>
      </c>
      <c r="I1344" s="7">
        <v>118253835</v>
      </c>
      <c r="J1344" s="7">
        <v>145964580</v>
      </c>
      <c r="K1344" s="7">
        <v>22283072</v>
      </c>
      <c r="L1344" s="7">
        <v>-4010491</v>
      </c>
      <c r="M1344" s="7">
        <f>Table1[[#This Row],[Profit (EBIT)]] * (1 - 11%)</f>
        <v>-3569336.99</v>
      </c>
      <c r="N1344" s="9">
        <f>Table1[[#This Row],[Net Sales Actual]]/Table1[[#This Row],[Net Sales Target]]*100%</f>
        <v>1.2343327385534684</v>
      </c>
      <c r="O1344" s="9" t="str">
        <f>IF(Table1[[#This Row],[% Achievement]]&gt;=100%, "Achieved",
 IF(Table1[[#This Row],[% Achievement]]&gt;=50%, "Almost Achieve",
 IF(Table1[[#This Row],[% Achievement]]&gt;=0, "Needs Improvement",
 "Bad")))</f>
        <v>Achieved</v>
      </c>
      <c r="P1344" s="7">
        <f>Table1[[#This Row],[Net Sales Actual]] - Table1[[#This Row],[Net Sales Target]]</f>
        <v>27710745</v>
      </c>
      <c r="Q1344" s="7" t="str">
        <f>IF(Table1[[#This Row],[Profit]] &gt; 0, "Profit", "Loss")</f>
        <v>Loss</v>
      </c>
      <c r="R1344" s="9">
        <f>Table1[[#This Row],[Salary Cost]]/Table1[[#This Row],[Net Sales Actual]]</f>
        <v>0.15266081675431123</v>
      </c>
      <c r="S1344" s="9" t="str">
        <f>IF(Table1[[#This Row],[Salary Ratio]] &lt; 0.15, "Efficient",
 IF(Table1[[#This Row],[Salary Ratio]] &lt;= 0.25, "Needs Attention",
 "Too High"))</f>
        <v>Needs Attention</v>
      </c>
      <c r="T1344" s="9">
        <f>Table1[[#This Row],[Profit (EBIT)]]/Table1[[#This Row],[Net Sales Actual]]</f>
        <v>-2.7475782138379052E-2</v>
      </c>
      <c r="U1344" s="7" t="str">
        <f>IF(Table1[[#This Row],[Profit Ratio]] &gt; 0.15, "Healthy",
 IF(Table1[[#This Row],[Profit Ratio]] &gt;= 0.05, "Moderate",
 "Low"))</f>
        <v>Low</v>
      </c>
      <c r="V1344" s="7">
        <f ca="1">DATEDIF(Table1[[#This Row],[Store Open Date]], TODAY(), "d")</f>
        <v>621</v>
      </c>
      <c r="W1344" s="7">
        <f ca="1">INT(Table1[[#This Row],[Store Age (Days)]] / 30)</f>
        <v>20</v>
      </c>
      <c r="X1344" s="7" t="str">
        <f ca="1">IF(Table1[[#This Row],[Store Age (Months)]] &lt; 12, "&lt;12",
 IF(Table1[[#This Row],[Store Age (Months)]] &lt; 24, "12–24",
 "&gt;24"))</f>
        <v>12–24</v>
      </c>
    </row>
    <row r="1345" spans="1:24" x14ac:dyDescent="0.2">
      <c r="A1345" s="4">
        <v>4</v>
      </c>
      <c r="B1345" s="4" t="str">
        <f t="shared" si="20"/>
        <v>April</v>
      </c>
      <c r="C1345" s="1" t="s">
        <v>29</v>
      </c>
      <c r="D1345" s="1" t="s">
        <v>949</v>
      </c>
      <c r="E1345" s="1" t="s">
        <v>470</v>
      </c>
      <c r="F1345" s="1" t="s">
        <v>895</v>
      </c>
      <c r="G1345" s="1" t="s">
        <v>922</v>
      </c>
      <c r="H1345" s="6">
        <v>45185</v>
      </c>
      <c r="I1345" s="7">
        <v>206178610</v>
      </c>
      <c r="J1345" s="7">
        <v>204840344</v>
      </c>
      <c r="K1345" s="7">
        <v>20617510</v>
      </c>
      <c r="L1345" s="7">
        <v>-14715333</v>
      </c>
      <c r="M1345" s="7">
        <f>Table1[[#This Row],[Profit (EBIT)]] * (1 - 11%)</f>
        <v>-13096646.370000001</v>
      </c>
      <c r="N1345" s="9">
        <f>Table1[[#This Row],[Net Sales Actual]]/Table1[[#This Row],[Net Sales Target]]*100%</f>
        <v>0.99350919089036438</v>
      </c>
      <c r="O1345" s="9" t="str">
        <f>IF(Table1[[#This Row],[% Achievement]]&gt;=100%, "Achieved",
 IF(Table1[[#This Row],[% Achievement]]&gt;=50%, "Almost Achieve",
 IF(Table1[[#This Row],[% Achievement]]&gt;=0, "Needs Improvement",
 "Bad")))</f>
        <v>Almost Achieve</v>
      </c>
      <c r="P1345" s="7">
        <f>Table1[[#This Row],[Net Sales Actual]] - Table1[[#This Row],[Net Sales Target]]</f>
        <v>-1338266</v>
      </c>
      <c r="Q1345" s="7" t="str">
        <f>IF(Table1[[#This Row],[Profit]] &gt; 0, "Profit", "Loss")</f>
        <v>Loss</v>
      </c>
      <c r="R1345" s="9">
        <f>Table1[[#This Row],[Salary Cost]]/Table1[[#This Row],[Net Sales Actual]]</f>
        <v>0.1006516079664463</v>
      </c>
      <c r="S1345" s="9" t="str">
        <f>IF(Table1[[#This Row],[Salary Ratio]] &lt; 0.15, "Efficient",
 IF(Table1[[#This Row],[Salary Ratio]] &lt;= 0.25, "Needs Attention",
 "Too High"))</f>
        <v>Efficient</v>
      </c>
      <c r="T1345" s="9">
        <f>Table1[[#This Row],[Profit (EBIT)]]/Table1[[#This Row],[Net Sales Actual]]</f>
        <v>-7.1838060377402993E-2</v>
      </c>
      <c r="U1345" s="7" t="str">
        <f>IF(Table1[[#This Row],[Profit Ratio]] &gt; 0.15, "Healthy",
 IF(Table1[[#This Row],[Profit Ratio]] &gt;= 0.05, "Moderate",
 "Low"))</f>
        <v>Low</v>
      </c>
      <c r="V1345" s="7">
        <f ca="1">DATEDIF(Table1[[#This Row],[Store Open Date]], TODAY(), "d")</f>
        <v>747</v>
      </c>
      <c r="W1345" s="7">
        <f ca="1">INT(Table1[[#This Row],[Store Age (Days)]] / 30)</f>
        <v>24</v>
      </c>
      <c r="X1345" s="7" t="str">
        <f ca="1">IF(Table1[[#This Row],[Store Age (Months)]] &lt; 12, "&lt;12",
 IF(Table1[[#This Row],[Store Age (Months)]] &lt; 24, "12–24",
 "&gt;24"))</f>
        <v>&gt;24</v>
      </c>
    </row>
    <row r="1346" spans="1:24" x14ac:dyDescent="0.2">
      <c r="A1346" s="4">
        <v>4</v>
      </c>
      <c r="B1346" s="4" t="str">
        <f t="shared" si="20"/>
        <v>April</v>
      </c>
      <c r="C1346" s="1" t="s">
        <v>30</v>
      </c>
      <c r="D1346" s="1" t="s">
        <v>950</v>
      </c>
      <c r="E1346" s="1" t="s">
        <v>471</v>
      </c>
      <c r="F1346" s="1" t="s">
        <v>895</v>
      </c>
      <c r="G1346" s="1" t="s">
        <v>922</v>
      </c>
      <c r="H1346" s="6">
        <v>45334</v>
      </c>
      <c r="I1346" s="7">
        <v>140958743</v>
      </c>
      <c r="J1346" s="7">
        <v>113694937</v>
      </c>
      <c r="K1346" s="7">
        <v>14282450</v>
      </c>
      <c r="L1346" s="7">
        <v>-3889314</v>
      </c>
      <c r="M1346" s="7">
        <f>Table1[[#This Row],[Profit (EBIT)]] * (1 - 11%)</f>
        <v>-3461489.46</v>
      </c>
      <c r="N1346" s="9">
        <f>Table1[[#This Row],[Net Sales Actual]]/Table1[[#This Row],[Net Sales Target]]*100%</f>
        <v>0.80658307941920282</v>
      </c>
      <c r="O1346" s="9" t="str">
        <f>IF(Table1[[#This Row],[% Achievement]]&gt;=100%, "Achieved",
 IF(Table1[[#This Row],[% Achievement]]&gt;=50%, "Almost Achieve",
 IF(Table1[[#This Row],[% Achievement]]&gt;=0, "Needs Improvement",
 "Bad")))</f>
        <v>Almost Achieve</v>
      </c>
      <c r="P1346" s="7">
        <f>Table1[[#This Row],[Net Sales Actual]] - Table1[[#This Row],[Net Sales Target]]</f>
        <v>-27263806</v>
      </c>
      <c r="Q1346" s="7" t="str">
        <f>IF(Table1[[#This Row],[Profit]] &gt; 0, "Profit", "Loss")</f>
        <v>Loss</v>
      </c>
      <c r="R1346" s="9">
        <f>Table1[[#This Row],[Salary Cost]]/Table1[[#This Row],[Net Sales Actual]]</f>
        <v>0.12562080930657449</v>
      </c>
      <c r="S1346" s="9" t="str">
        <f>IF(Table1[[#This Row],[Salary Ratio]] &lt; 0.15, "Efficient",
 IF(Table1[[#This Row],[Salary Ratio]] &lt;= 0.25, "Needs Attention",
 "Too High"))</f>
        <v>Efficient</v>
      </c>
      <c r="T1346" s="9">
        <f>Table1[[#This Row],[Profit (EBIT)]]/Table1[[#This Row],[Net Sales Actual]]</f>
        <v>-3.4208330666474621E-2</v>
      </c>
      <c r="U1346" s="7" t="str">
        <f>IF(Table1[[#This Row],[Profit Ratio]] &gt; 0.15, "Healthy",
 IF(Table1[[#This Row],[Profit Ratio]] &gt;= 0.05, "Moderate",
 "Low"))</f>
        <v>Low</v>
      </c>
      <c r="V1346" s="7">
        <f ca="1">DATEDIF(Table1[[#This Row],[Store Open Date]], TODAY(), "d")</f>
        <v>598</v>
      </c>
      <c r="W1346" s="7">
        <f ca="1">INT(Table1[[#This Row],[Store Age (Days)]] / 30)</f>
        <v>19</v>
      </c>
      <c r="X1346" s="7" t="str">
        <f ca="1">IF(Table1[[#This Row],[Store Age (Months)]] &lt; 12, "&lt;12",
 IF(Table1[[#This Row],[Store Age (Months)]] &lt; 24, "12–24",
 "&gt;24"))</f>
        <v>12–24</v>
      </c>
    </row>
    <row r="1347" spans="1:24" x14ac:dyDescent="0.2">
      <c r="A1347" s="4">
        <v>4</v>
      </c>
      <c r="B1347" s="4" t="str">
        <f t="shared" ref="B1347:B1410" si="21">TEXT(DATE(2024, A1347, 1), "mmmm")</f>
        <v>April</v>
      </c>
      <c r="C1347" s="1" t="s">
        <v>31</v>
      </c>
      <c r="D1347" s="1" t="s">
        <v>951</v>
      </c>
      <c r="E1347" s="1" t="s">
        <v>472</v>
      </c>
      <c r="F1347" s="1" t="s">
        <v>895</v>
      </c>
      <c r="G1347" s="1" t="s">
        <v>922</v>
      </c>
      <c r="H1347" s="6">
        <v>45394</v>
      </c>
      <c r="I1347" s="7">
        <v>72911540</v>
      </c>
      <c r="J1347" s="7">
        <v>76591992</v>
      </c>
      <c r="K1347" s="7">
        <v>7904171</v>
      </c>
      <c r="L1347" s="7">
        <v>-5466026</v>
      </c>
      <c r="M1347" s="7">
        <f>Table1[[#This Row],[Profit (EBIT)]] * (1 - 11%)</f>
        <v>-4864763.1399999997</v>
      </c>
      <c r="N1347" s="9">
        <f>Table1[[#This Row],[Net Sales Actual]]/Table1[[#This Row],[Net Sales Target]]*100%</f>
        <v>1.0504783193442355</v>
      </c>
      <c r="O1347" s="9" t="str">
        <f>IF(Table1[[#This Row],[% Achievement]]&gt;=100%, "Achieved",
 IF(Table1[[#This Row],[% Achievement]]&gt;=50%, "Almost Achieve",
 IF(Table1[[#This Row],[% Achievement]]&gt;=0, "Needs Improvement",
 "Bad")))</f>
        <v>Achieved</v>
      </c>
      <c r="P1347" s="7">
        <f>Table1[[#This Row],[Net Sales Actual]] - Table1[[#This Row],[Net Sales Target]]</f>
        <v>3680452</v>
      </c>
      <c r="Q1347" s="7" t="str">
        <f>IF(Table1[[#This Row],[Profit]] &gt; 0, "Profit", "Loss")</f>
        <v>Loss</v>
      </c>
      <c r="R1347" s="9">
        <f>Table1[[#This Row],[Salary Cost]]/Table1[[#This Row],[Net Sales Actual]]</f>
        <v>0.10319839964470437</v>
      </c>
      <c r="S1347" s="9" t="str">
        <f>IF(Table1[[#This Row],[Salary Ratio]] &lt; 0.15, "Efficient",
 IF(Table1[[#This Row],[Salary Ratio]] &lt;= 0.25, "Needs Attention",
 "Too High"))</f>
        <v>Efficient</v>
      </c>
      <c r="T1347" s="9">
        <f>Table1[[#This Row],[Profit (EBIT)]]/Table1[[#This Row],[Net Sales Actual]]</f>
        <v>-7.1365502544965792E-2</v>
      </c>
      <c r="U1347" s="7" t="str">
        <f>IF(Table1[[#This Row],[Profit Ratio]] &gt; 0.15, "Healthy",
 IF(Table1[[#This Row],[Profit Ratio]] &gt;= 0.05, "Moderate",
 "Low"))</f>
        <v>Low</v>
      </c>
      <c r="V1347" s="7">
        <f ca="1">DATEDIF(Table1[[#This Row],[Store Open Date]], TODAY(), "d")</f>
        <v>538</v>
      </c>
      <c r="W1347" s="7">
        <f ca="1">INT(Table1[[#This Row],[Store Age (Days)]] / 30)</f>
        <v>17</v>
      </c>
      <c r="X1347" s="7" t="str">
        <f ca="1">IF(Table1[[#This Row],[Store Age (Months)]] &lt; 12, "&lt;12",
 IF(Table1[[#This Row],[Store Age (Months)]] &lt; 24, "12–24",
 "&gt;24"))</f>
        <v>12–24</v>
      </c>
    </row>
    <row r="1348" spans="1:24" x14ac:dyDescent="0.2">
      <c r="A1348" s="4">
        <v>4</v>
      </c>
      <c r="B1348" s="4" t="str">
        <f t="shared" si="21"/>
        <v>April</v>
      </c>
      <c r="C1348" s="1" t="s">
        <v>32</v>
      </c>
      <c r="D1348" s="1" t="s">
        <v>952</v>
      </c>
      <c r="E1348" s="1" t="s">
        <v>473</v>
      </c>
      <c r="F1348" s="1" t="s">
        <v>895</v>
      </c>
      <c r="G1348" s="1" t="s">
        <v>922</v>
      </c>
      <c r="H1348" s="6">
        <v>45243</v>
      </c>
      <c r="I1348" s="7">
        <v>76807154</v>
      </c>
      <c r="J1348" s="7">
        <v>72727176</v>
      </c>
      <c r="K1348" s="7">
        <v>9909011</v>
      </c>
      <c r="L1348" s="7">
        <v>3524691</v>
      </c>
      <c r="M1348" s="7">
        <f>Table1[[#This Row],[Profit (EBIT)]] * (1 - 11%)</f>
        <v>3136974.99</v>
      </c>
      <c r="N1348" s="9">
        <f>Table1[[#This Row],[Net Sales Actual]]/Table1[[#This Row],[Net Sales Target]]*100%</f>
        <v>0.94688023461981163</v>
      </c>
      <c r="O1348" s="9" t="str">
        <f>IF(Table1[[#This Row],[% Achievement]]&gt;=100%, "Achieved",
 IF(Table1[[#This Row],[% Achievement]]&gt;=50%, "Almost Achieve",
 IF(Table1[[#This Row],[% Achievement]]&gt;=0, "Needs Improvement",
 "Bad")))</f>
        <v>Almost Achieve</v>
      </c>
      <c r="P1348" s="7">
        <f>Table1[[#This Row],[Net Sales Actual]] - Table1[[#This Row],[Net Sales Target]]</f>
        <v>-4079978</v>
      </c>
      <c r="Q1348" s="7" t="str">
        <f>IF(Table1[[#This Row],[Profit]] &gt; 0, "Profit", "Loss")</f>
        <v>Profit</v>
      </c>
      <c r="R1348" s="9">
        <f>Table1[[#This Row],[Salary Cost]]/Table1[[#This Row],[Net Sales Actual]]</f>
        <v>0.13624908246127967</v>
      </c>
      <c r="S1348" s="9" t="str">
        <f>IF(Table1[[#This Row],[Salary Ratio]] &lt; 0.15, "Efficient",
 IF(Table1[[#This Row],[Salary Ratio]] &lt;= 0.25, "Needs Attention",
 "Too High"))</f>
        <v>Efficient</v>
      </c>
      <c r="T1348" s="9">
        <f>Table1[[#This Row],[Profit (EBIT)]]/Table1[[#This Row],[Net Sales Actual]]</f>
        <v>4.8464565707872394E-2</v>
      </c>
      <c r="U1348" s="7" t="str">
        <f>IF(Table1[[#This Row],[Profit Ratio]] &gt; 0.15, "Healthy",
 IF(Table1[[#This Row],[Profit Ratio]] &gt;= 0.05, "Moderate",
 "Low"))</f>
        <v>Low</v>
      </c>
      <c r="V1348" s="7">
        <f ca="1">DATEDIF(Table1[[#This Row],[Store Open Date]], TODAY(), "d")</f>
        <v>689</v>
      </c>
      <c r="W1348" s="7">
        <f ca="1">INT(Table1[[#This Row],[Store Age (Days)]] / 30)</f>
        <v>22</v>
      </c>
      <c r="X1348" s="7" t="str">
        <f ca="1">IF(Table1[[#This Row],[Store Age (Months)]] &lt; 12, "&lt;12",
 IF(Table1[[#This Row],[Store Age (Months)]] &lt; 24, "12–24",
 "&gt;24"))</f>
        <v>12–24</v>
      </c>
    </row>
    <row r="1349" spans="1:24" x14ac:dyDescent="0.2">
      <c r="A1349" s="4">
        <v>4</v>
      </c>
      <c r="B1349" s="4" t="str">
        <f t="shared" si="21"/>
        <v>April</v>
      </c>
      <c r="C1349" s="1" t="s">
        <v>33</v>
      </c>
      <c r="D1349" s="1" t="s">
        <v>953</v>
      </c>
      <c r="E1349" s="1" t="s">
        <v>474</v>
      </c>
      <c r="F1349" s="1" t="s">
        <v>895</v>
      </c>
      <c r="G1349" s="1" t="s">
        <v>922</v>
      </c>
      <c r="H1349" s="6">
        <v>45392</v>
      </c>
      <c r="I1349" s="7">
        <v>97659201</v>
      </c>
      <c r="J1349" s="7">
        <v>65367307</v>
      </c>
      <c r="K1349" s="7">
        <v>7339210</v>
      </c>
      <c r="L1349" s="7">
        <v>-1794936</v>
      </c>
      <c r="M1349" s="7">
        <f>Table1[[#This Row],[Profit (EBIT)]] * (1 - 11%)</f>
        <v>-1597493.04</v>
      </c>
      <c r="N1349" s="9">
        <f>Table1[[#This Row],[Net Sales Actual]]/Table1[[#This Row],[Net Sales Target]]*100%</f>
        <v>0.66934099737309949</v>
      </c>
      <c r="O1349" s="9" t="str">
        <f>IF(Table1[[#This Row],[% Achievement]]&gt;=100%, "Achieved",
 IF(Table1[[#This Row],[% Achievement]]&gt;=50%, "Almost Achieve",
 IF(Table1[[#This Row],[% Achievement]]&gt;=0, "Needs Improvement",
 "Bad")))</f>
        <v>Almost Achieve</v>
      </c>
      <c r="P1349" s="7">
        <f>Table1[[#This Row],[Net Sales Actual]] - Table1[[#This Row],[Net Sales Target]]</f>
        <v>-32291894</v>
      </c>
      <c r="Q1349" s="7" t="str">
        <f>IF(Table1[[#This Row],[Profit]] &gt; 0, "Profit", "Loss")</f>
        <v>Loss</v>
      </c>
      <c r="R1349" s="9">
        <f>Table1[[#This Row],[Salary Cost]]/Table1[[#This Row],[Net Sales Actual]]</f>
        <v>0.11227646260538161</v>
      </c>
      <c r="S1349" s="9" t="str">
        <f>IF(Table1[[#This Row],[Salary Ratio]] &lt; 0.15, "Efficient",
 IF(Table1[[#This Row],[Salary Ratio]] &lt;= 0.25, "Needs Attention",
 "Too High"))</f>
        <v>Efficient</v>
      </c>
      <c r="T1349" s="9">
        <f>Table1[[#This Row],[Profit (EBIT)]]/Table1[[#This Row],[Net Sales Actual]]</f>
        <v>-2.7459231263726375E-2</v>
      </c>
      <c r="U1349" s="7" t="str">
        <f>IF(Table1[[#This Row],[Profit Ratio]] &gt; 0.15, "Healthy",
 IF(Table1[[#This Row],[Profit Ratio]] &gt;= 0.05, "Moderate",
 "Low"))</f>
        <v>Low</v>
      </c>
      <c r="V1349" s="7">
        <f ca="1">DATEDIF(Table1[[#This Row],[Store Open Date]], TODAY(), "d")</f>
        <v>540</v>
      </c>
      <c r="W1349" s="7">
        <f ca="1">INT(Table1[[#This Row],[Store Age (Days)]] / 30)</f>
        <v>18</v>
      </c>
      <c r="X1349" s="7" t="str">
        <f ca="1">IF(Table1[[#This Row],[Store Age (Months)]] &lt; 12, "&lt;12",
 IF(Table1[[#This Row],[Store Age (Months)]] &lt; 24, "12–24",
 "&gt;24"))</f>
        <v>12–24</v>
      </c>
    </row>
    <row r="1350" spans="1:24" x14ac:dyDescent="0.2">
      <c r="A1350" s="4">
        <v>4</v>
      </c>
      <c r="B1350" s="4" t="str">
        <f t="shared" si="21"/>
        <v>April</v>
      </c>
      <c r="C1350" s="1" t="s">
        <v>34</v>
      </c>
      <c r="D1350" s="1" t="s">
        <v>954</v>
      </c>
      <c r="E1350" s="1" t="s">
        <v>475</v>
      </c>
      <c r="F1350" s="1" t="s">
        <v>895</v>
      </c>
      <c r="G1350" s="1" t="s">
        <v>922</v>
      </c>
      <c r="H1350" s="6">
        <v>45455</v>
      </c>
      <c r="I1350" s="7">
        <v>60893711</v>
      </c>
      <c r="J1350" s="7">
        <v>69210591</v>
      </c>
      <c r="K1350" s="7">
        <v>10003153</v>
      </c>
      <c r="L1350" s="7">
        <v>9516058</v>
      </c>
      <c r="M1350" s="7">
        <f>Table1[[#This Row],[Profit (EBIT)]] * (1 - 11%)</f>
        <v>8469291.620000001</v>
      </c>
      <c r="N1350" s="9">
        <f>Table1[[#This Row],[Net Sales Actual]]/Table1[[#This Row],[Net Sales Target]]*100%</f>
        <v>1.1365802783804719</v>
      </c>
      <c r="O1350" s="9" t="str">
        <f>IF(Table1[[#This Row],[% Achievement]]&gt;=100%, "Achieved",
 IF(Table1[[#This Row],[% Achievement]]&gt;=50%, "Almost Achieve",
 IF(Table1[[#This Row],[% Achievement]]&gt;=0, "Needs Improvement",
 "Bad")))</f>
        <v>Achieved</v>
      </c>
      <c r="P1350" s="7">
        <f>Table1[[#This Row],[Net Sales Actual]] - Table1[[#This Row],[Net Sales Target]]</f>
        <v>8316880</v>
      </c>
      <c r="Q1350" s="7" t="str">
        <f>IF(Table1[[#This Row],[Profit]] &gt; 0, "Profit", "Loss")</f>
        <v>Profit</v>
      </c>
      <c r="R1350" s="9">
        <f>Table1[[#This Row],[Salary Cost]]/Table1[[#This Row],[Net Sales Actual]]</f>
        <v>0.14453211358937826</v>
      </c>
      <c r="S1350" s="9" t="str">
        <f>IF(Table1[[#This Row],[Salary Ratio]] &lt; 0.15, "Efficient",
 IF(Table1[[#This Row],[Salary Ratio]] &lt;= 0.25, "Needs Attention",
 "Too High"))</f>
        <v>Efficient</v>
      </c>
      <c r="T1350" s="9">
        <f>Table1[[#This Row],[Profit (EBIT)]]/Table1[[#This Row],[Net Sales Actual]]</f>
        <v>0.13749424564226015</v>
      </c>
      <c r="U1350" s="7" t="str">
        <f>IF(Table1[[#This Row],[Profit Ratio]] &gt; 0.15, "Healthy",
 IF(Table1[[#This Row],[Profit Ratio]] &gt;= 0.05, "Moderate",
 "Low"))</f>
        <v>Moderate</v>
      </c>
      <c r="V1350" s="7">
        <f ca="1">DATEDIF(Table1[[#This Row],[Store Open Date]], TODAY(), "d")</f>
        <v>477</v>
      </c>
      <c r="W1350" s="7">
        <f ca="1">INT(Table1[[#This Row],[Store Age (Days)]] / 30)</f>
        <v>15</v>
      </c>
      <c r="X1350" s="7" t="str">
        <f ca="1">IF(Table1[[#This Row],[Store Age (Months)]] &lt; 12, "&lt;12",
 IF(Table1[[#This Row],[Store Age (Months)]] &lt; 24, "12–24",
 "&gt;24"))</f>
        <v>12–24</v>
      </c>
    </row>
    <row r="1351" spans="1:24" x14ac:dyDescent="0.2">
      <c r="A1351" s="4">
        <v>4</v>
      </c>
      <c r="B1351" s="4" t="str">
        <f t="shared" si="21"/>
        <v>April</v>
      </c>
      <c r="C1351" s="1" t="s">
        <v>35</v>
      </c>
      <c r="D1351" s="1" t="s">
        <v>955</v>
      </c>
      <c r="E1351" s="1" t="s">
        <v>476</v>
      </c>
      <c r="F1351" s="1" t="s">
        <v>895</v>
      </c>
      <c r="G1351" s="1" t="s">
        <v>922</v>
      </c>
      <c r="H1351" s="6">
        <v>45334</v>
      </c>
      <c r="I1351" s="7">
        <v>70416615</v>
      </c>
      <c r="J1351" s="7">
        <v>47114034</v>
      </c>
      <c r="K1351" s="7">
        <v>6286669</v>
      </c>
      <c r="L1351" s="7">
        <v>1015433</v>
      </c>
      <c r="M1351" s="7">
        <f>Table1[[#This Row],[Profit (EBIT)]] * (1 - 11%)</f>
        <v>903735.37</v>
      </c>
      <c r="N1351" s="9">
        <f>Table1[[#This Row],[Net Sales Actual]]/Table1[[#This Row],[Net Sales Target]]*100%</f>
        <v>0.66907552997257824</v>
      </c>
      <c r="O1351" s="9" t="str">
        <f>IF(Table1[[#This Row],[% Achievement]]&gt;=100%, "Achieved",
 IF(Table1[[#This Row],[% Achievement]]&gt;=50%, "Almost Achieve",
 IF(Table1[[#This Row],[% Achievement]]&gt;=0, "Needs Improvement",
 "Bad")))</f>
        <v>Almost Achieve</v>
      </c>
      <c r="P1351" s="7">
        <f>Table1[[#This Row],[Net Sales Actual]] - Table1[[#This Row],[Net Sales Target]]</f>
        <v>-23302581</v>
      </c>
      <c r="Q1351" s="7" t="str">
        <f>IF(Table1[[#This Row],[Profit]] &gt; 0, "Profit", "Loss")</f>
        <v>Profit</v>
      </c>
      <c r="R1351" s="9">
        <f>Table1[[#This Row],[Salary Cost]]/Table1[[#This Row],[Net Sales Actual]]</f>
        <v>0.13343516710965569</v>
      </c>
      <c r="S1351" s="9" t="str">
        <f>IF(Table1[[#This Row],[Salary Ratio]] &lt; 0.15, "Efficient",
 IF(Table1[[#This Row],[Salary Ratio]] &lt;= 0.25, "Needs Attention",
 "Too High"))</f>
        <v>Efficient</v>
      </c>
      <c r="T1351" s="9">
        <f>Table1[[#This Row],[Profit (EBIT)]]/Table1[[#This Row],[Net Sales Actual]]</f>
        <v>2.1552665178277877E-2</v>
      </c>
      <c r="U1351" s="7" t="str">
        <f>IF(Table1[[#This Row],[Profit Ratio]] &gt; 0.15, "Healthy",
 IF(Table1[[#This Row],[Profit Ratio]] &gt;= 0.05, "Moderate",
 "Low"))</f>
        <v>Low</v>
      </c>
      <c r="V1351" s="7">
        <f ca="1">DATEDIF(Table1[[#This Row],[Store Open Date]], TODAY(), "d")</f>
        <v>598</v>
      </c>
      <c r="W1351" s="7">
        <f ca="1">INT(Table1[[#This Row],[Store Age (Days)]] / 30)</f>
        <v>19</v>
      </c>
      <c r="X1351" s="7" t="str">
        <f ca="1">IF(Table1[[#This Row],[Store Age (Months)]] &lt; 12, "&lt;12",
 IF(Table1[[#This Row],[Store Age (Months)]] &lt; 24, "12–24",
 "&gt;24"))</f>
        <v>12–24</v>
      </c>
    </row>
    <row r="1352" spans="1:24" x14ac:dyDescent="0.2">
      <c r="A1352" s="4">
        <v>4</v>
      </c>
      <c r="B1352" s="4" t="str">
        <f t="shared" si="21"/>
        <v>April</v>
      </c>
      <c r="C1352" s="1" t="s">
        <v>36</v>
      </c>
      <c r="D1352" s="1" t="s">
        <v>956</v>
      </c>
      <c r="E1352" s="1" t="s">
        <v>477</v>
      </c>
      <c r="F1352" s="1" t="s">
        <v>896</v>
      </c>
      <c r="G1352" s="1" t="s">
        <v>923</v>
      </c>
      <c r="H1352" s="6">
        <v>44897</v>
      </c>
      <c r="I1352" s="7">
        <v>109505064</v>
      </c>
      <c r="J1352" s="7">
        <v>94532739</v>
      </c>
      <c r="K1352" s="7">
        <v>14973611</v>
      </c>
      <c r="L1352" s="7">
        <v>11671268</v>
      </c>
      <c r="M1352" s="7">
        <f>Table1[[#This Row],[Profit (EBIT)]] * (1 - 11%)</f>
        <v>10387428.52</v>
      </c>
      <c r="N1352" s="9">
        <f>Table1[[#This Row],[Net Sales Actual]]/Table1[[#This Row],[Net Sales Target]]*100%</f>
        <v>0.86327276152269994</v>
      </c>
      <c r="O1352" s="9" t="str">
        <f>IF(Table1[[#This Row],[% Achievement]]&gt;=100%, "Achieved",
 IF(Table1[[#This Row],[% Achievement]]&gt;=50%, "Almost Achieve",
 IF(Table1[[#This Row],[% Achievement]]&gt;=0, "Needs Improvement",
 "Bad")))</f>
        <v>Almost Achieve</v>
      </c>
      <c r="P1352" s="7">
        <f>Table1[[#This Row],[Net Sales Actual]] - Table1[[#This Row],[Net Sales Target]]</f>
        <v>-14972325</v>
      </c>
      <c r="Q1352" s="7" t="str">
        <f>IF(Table1[[#This Row],[Profit]] &gt; 0, "Profit", "Loss")</f>
        <v>Profit</v>
      </c>
      <c r="R1352" s="9">
        <f>Table1[[#This Row],[Salary Cost]]/Table1[[#This Row],[Net Sales Actual]]</f>
        <v>0.15839603462669161</v>
      </c>
      <c r="S1352" s="9" t="str">
        <f>IF(Table1[[#This Row],[Salary Ratio]] &lt; 0.15, "Efficient",
 IF(Table1[[#This Row],[Salary Ratio]] &lt;= 0.25, "Needs Attention",
 "Too High"))</f>
        <v>Needs Attention</v>
      </c>
      <c r="T1352" s="9">
        <f>Table1[[#This Row],[Profit (EBIT)]]/Table1[[#This Row],[Net Sales Actual]]</f>
        <v>0.12346270851202143</v>
      </c>
      <c r="U1352" s="7" t="str">
        <f>IF(Table1[[#This Row],[Profit Ratio]] &gt; 0.15, "Healthy",
 IF(Table1[[#This Row],[Profit Ratio]] &gt;= 0.05, "Moderate",
 "Low"))</f>
        <v>Moderate</v>
      </c>
      <c r="V1352" s="7">
        <f ca="1">DATEDIF(Table1[[#This Row],[Store Open Date]], TODAY(), "d")</f>
        <v>1035</v>
      </c>
      <c r="W1352" s="7">
        <f ca="1">INT(Table1[[#This Row],[Store Age (Days)]] / 30)</f>
        <v>34</v>
      </c>
      <c r="X1352" s="7" t="str">
        <f ca="1">IF(Table1[[#This Row],[Store Age (Months)]] &lt; 12, "&lt;12",
 IF(Table1[[#This Row],[Store Age (Months)]] &lt; 24, "12–24",
 "&gt;24"))</f>
        <v>&gt;24</v>
      </c>
    </row>
    <row r="1353" spans="1:24" x14ac:dyDescent="0.2">
      <c r="A1353" s="4">
        <v>4</v>
      </c>
      <c r="B1353" s="4" t="str">
        <f t="shared" si="21"/>
        <v>April</v>
      </c>
      <c r="C1353" s="1" t="s">
        <v>37</v>
      </c>
      <c r="D1353" s="1" t="s">
        <v>957</v>
      </c>
      <c r="E1353" s="1" t="s">
        <v>478</v>
      </c>
      <c r="F1353" s="1" t="s">
        <v>896</v>
      </c>
      <c r="G1353" s="1" t="s">
        <v>923</v>
      </c>
      <c r="H1353" s="6">
        <v>44988</v>
      </c>
      <c r="I1353" s="7">
        <v>96482059</v>
      </c>
      <c r="J1353" s="7">
        <v>104455510</v>
      </c>
      <c r="K1353" s="7">
        <v>17303235</v>
      </c>
      <c r="L1353" s="7">
        <v>7492719</v>
      </c>
      <c r="M1353" s="7">
        <f>Table1[[#This Row],[Profit (EBIT)]] * (1 - 11%)</f>
        <v>6668519.9100000001</v>
      </c>
      <c r="N1353" s="9">
        <f>Table1[[#This Row],[Net Sales Actual]]/Table1[[#This Row],[Net Sales Target]]*100%</f>
        <v>1.0826417997567817</v>
      </c>
      <c r="O1353" s="9" t="str">
        <f>IF(Table1[[#This Row],[% Achievement]]&gt;=100%, "Achieved",
 IF(Table1[[#This Row],[% Achievement]]&gt;=50%, "Almost Achieve",
 IF(Table1[[#This Row],[% Achievement]]&gt;=0, "Needs Improvement",
 "Bad")))</f>
        <v>Achieved</v>
      </c>
      <c r="P1353" s="7">
        <f>Table1[[#This Row],[Net Sales Actual]] - Table1[[#This Row],[Net Sales Target]]</f>
        <v>7973451</v>
      </c>
      <c r="Q1353" s="7" t="str">
        <f>IF(Table1[[#This Row],[Profit]] &gt; 0, "Profit", "Loss")</f>
        <v>Profit</v>
      </c>
      <c r="R1353" s="9">
        <f>Table1[[#This Row],[Salary Cost]]/Table1[[#This Row],[Net Sales Actual]]</f>
        <v>0.16565172100543094</v>
      </c>
      <c r="S1353" s="9" t="str">
        <f>IF(Table1[[#This Row],[Salary Ratio]] &lt; 0.15, "Efficient",
 IF(Table1[[#This Row],[Salary Ratio]] &lt;= 0.25, "Needs Attention",
 "Too High"))</f>
        <v>Needs Attention</v>
      </c>
      <c r="T1353" s="9">
        <f>Table1[[#This Row],[Profit (EBIT)]]/Table1[[#This Row],[Net Sales Actual]]</f>
        <v>7.1731199244539606E-2</v>
      </c>
      <c r="U1353" s="7" t="str">
        <f>IF(Table1[[#This Row],[Profit Ratio]] &gt; 0.15, "Healthy",
 IF(Table1[[#This Row],[Profit Ratio]] &gt;= 0.05, "Moderate",
 "Low"))</f>
        <v>Moderate</v>
      </c>
      <c r="V1353" s="7">
        <f ca="1">DATEDIF(Table1[[#This Row],[Store Open Date]], TODAY(), "d")</f>
        <v>944</v>
      </c>
      <c r="W1353" s="7">
        <f ca="1">INT(Table1[[#This Row],[Store Age (Days)]] / 30)</f>
        <v>31</v>
      </c>
      <c r="X1353" s="7" t="str">
        <f ca="1">IF(Table1[[#This Row],[Store Age (Months)]] &lt; 12, "&lt;12",
 IF(Table1[[#This Row],[Store Age (Months)]] &lt; 24, "12–24",
 "&gt;24"))</f>
        <v>&gt;24</v>
      </c>
    </row>
    <row r="1354" spans="1:24" x14ac:dyDescent="0.2">
      <c r="A1354" s="4">
        <v>4</v>
      </c>
      <c r="B1354" s="4" t="str">
        <f t="shared" si="21"/>
        <v>April</v>
      </c>
      <c r="C1354" s="1" t="s">
        <v>38</v>
      </c>
      <c r="D1354" s="1" t="s">
        <v>958</v>
      </c>
      <c r="E1354" s="1" t="s">
        <v>479</v>
      </c>
      <c r="F1354" s="1" t="s">
        <v>896</v>
      </c>
      <c r="G1354" s="1" t="s">
        <v>923</v>
      </c>
      <c r="H1354" s="6">
        <v>45107</v>
      </c>
      <c r="I1354" s="7">
        <v>197671202</v>
      </c>
      <c r="J1354" s="7">
        <v>175921166</v>
      </c>
      <c r="K1354" s="7">
        <v>23191135</v>
      </c>
      <c r="L1354" s="7">
        <v>6779216</v>
      </c>
      <c r="M1354" s="7">
        <f>Table1[[#This Row],[Profit (EBIT)]] * (1 - 11%)</f>
        <v>6033502.2400000002</v>
      </c>
      <c r="N1354" s="9">
        <f>Table1[[#This Row],[Net Sales Actual]]/Table1[[#This Row],[Net Sales Target]]*100%</f>
        <v>0.88996861566107133</v>
      </c>
      <c r="O1354" s="9" t="str">
        <f>IF(Table1[[#This Row],[% Achievement]]&gt;=100%, "Achieved",
 IF(Table1[[#This Row],[% Achievement]]&gt;=50%, "Almost Achieve",
 IF(Table1[[#This Row],[% Achievement]]&gt;=0, "Needs Improvement",
 "Bad")))</f>
        <v>Almost Achieve</v>
      </c>
      <c r="P1354" s="7">
        <f>Table1[[#This Row],[Net Sales Actual]] - Table1[[#This Row],[Net Sales Target]]</f>
        <v>-21750036</v>
      </c>
      <c r="Q1354" s="7" t="str">
        <f>IF(Table1[[#This Row],[Profit]] &gt; 0, "Profit", "Loss")</f>
        <v>Profit</v>
      </c>
      <c r="R1354" s="9">
        <f>Table1[[#This Row],[Salary Cost]]/Table1[[#This Row],[Net Sales Actual]]</f>
        <v>0.13182686044725284</v>
      </c>
      <c r="S1354" s="9" t="str">
        <f>IF(Table1[[#This Row],[Salary Ratio]] &lt; 0.15, "Efficient",
 IF(Table1[[#This Row],[Salary Ratio]] &lt;= 0.25, "Needs Attention",
 "Too High"))</f>
        <v>Efficient</v>
      </c>
      <c r="T1354" s="9">
        <f>Table1[[#This Row],[Profit (EBIT)]]/Table1[[#This Row],[Net Sales Actual]]</f>
        <v>3.8535533580990475E-2</v>
      </c>
      <c r="U1354" s="7" t="str">
        <f>IF(Table1[[#This Row],[Profit Ratio]] &gt; 0.15, "Healthy",
 IF(Table1[[#This Row],[Profit Ratio]] &gt;= 0.05, "Moderate",
 "Low"))</f>
        <v>Low</v>
      </c>
      <c r="V1354" s="7">
        <f ca="1">DATEDIF(Table1[[#This Row],[Store Open Date]], TODAY(), "d")</f>
        <v>825</v>
      </c>
      <c r="W1354" s="7">
        <f ca="1">INT(Table1[[#This Row],[Store Age (Days)]] / 30)</f>
        <v>27</v>
      </c>
      <c r="X1354" s="7" t="str">
        <f ca="1">IF(Table1[[#This Row],[Store Age (Months)]] &lt; 12, "&lt;12",
 IF(Table1[[#This Row],[Store Age (Months)]] &lt; 24, "12–24",
 "&gt;24"))</f>
        <v>&gt;24</v>
      </c>
    </row>
    <row r="1355" spans="1:24" x14ac:dyDescent="0.2">
      <c r="A1355" s="4">
        <v>4</v>
      </c>
      <c r="B1355" s="4" t="str">
        <f t="shared" si="21"/>
        <v>April</v>
      </c>
      <c r="C1355" s="1" t="s">
        <v>39</v>
      </c>
      <c r="D1355" s="1" t="s">
        <v>959</v>
      </c>
      <c r="E1355" s="1" t="s">
        <v>480</v>
      </c>
      <c r="F1355" s="1" t="s">
        <v>896</v>
      </c>
      <c r="G1355" s="1" t="s">
        <v>923</v>
      </c>
      <c r="H1355" s="6">
        <v>45029</v>
      </c>
      <c r="I1355" s="7">
        <v>184474863</v>
      </c>
      <c r="J1355" s="7">
        <v>129597910</v>
      </c>
      <c r="K1355" s="7">
        <v>12082320</v>
      </c>
      <c r="L1355" s="7">
        <v>270769</v>
      </c>
      <c r="M1355" s="7">
        <f>Table1[[#This Row],[Profit (EBIT)]] * (1 - 11%)</f>
        <v>240984.41</v>
      </c>
      <c r="N1355" s="9">
        <f>Table1[[#This Row],[Net Sales Actual]]/Table1[[#This Row],[Net Sales Target]]*100%</f>
        <v>0.70252341100803528</v>
      </c>
      <c r="O1355" s="9" t="str">
        <f>IF(Table1[[#This Row],[% Achievement]]&gt;=100%, "Achieved",
 IF(Table1[[#This Row],[% Achievement]]&gt;=50%, "Almost Achieve",
 IF(Table1[[#This Row],[% Achievement]]&gt;=0, "Needs Improvement",
 "Bad")))</f>
        <v>Almost Achieve</v>
      </c>
      <c r="P1355" s="7">
        <f>Table1[[#This Row],[Net Sales Actual]] - Table1[[#This Row],[Net Sales Target]]</f>
        <v>-54876953</v>
      </c>
      <c r="Q1355" s="7" t="str">
        <f>IF(Table1[[#This Row],[Profit]] &gt; 0, "Profit", "Loss")</f>
        <v>Profit</v>
      </c>
      <c r="R1355" s="9">
        <f>Table1[[#This Row],[Salary Cost]]/Table1[[#This Row],[Net Sales Actual]]</f>
        <v>9.3229281243810178E-2</v>
      </c>
      <c r="S1355" s="9" t="str">
        <f>IF(Table1[[#This Row],[Salary Ratio]] &lt; 0.15, "Efficient",
 IF(Table1[[#This Row],[Salary Ratio]] &lt;= 0.25, "Needs Attention",
 "Too High"))</f>
        <v>Efficient</v>
      </c>
      <c r="T1355" s="9">
        <f>Table1[[#This Row],[Profit (EBIT)]]/Table1[[#This Row],[Net Sales Actual]]</f>
        <v>2.0893006685061511E-3</v>
      </c>
      <c r="U1355" s="7" t="str">
        <f>IF(Table1[[#This Row],[Profit Ratio]] &gt; 0.15, "Healthy",
 IF(Table1[[#This Row],[Profit Ratio]] &gt;= 0.05, "Moderate",
 "Low"))</f>
        <v>Low</v>
      </c>
      <c r="V1355" s="7">
        <f ca="1">DATEDIF(Table1[[#This Row],[Store Open Date]], TODAY(), "d")</f>
        <v>903</v>
      </c>
      <c r="W1355" s="7">
        <f ca="1">INT(Table1[[#This Row],[Store Age (Days)]] / 30)</f>
        <v>30</v>
      </c>
      <c r="X1355" s="7" t="str">
        <f ca="1">IF(Table1[[#This Row],[Store Age (Months)]] &lt; 12, "&lt;12",
 IF(Table1[[#This Row],[Store Age (Months)]] &lt; 24, "12–24",
 "&gt;24"))</f>
        <v>&gt;24</v>
      </c>
    </row>
    <row r="1356" spans="1:24" x14ac:dyDescent="0.2">
      <c r="A1356" s="4">
        <v>4</v>
      </c>
      <c r="B1356" s="4" t="str">
        <f t="shared" si="21"/>
        <v>April</v>
      </c>
      <c r="C1356" s="1" t="s">
        <v>40</v>
      </c>
      <c r="D1356" s="1" t="s">
        <v>960</v>
      </c>
      <c r="E1356" s="1" t="s">
        <v>481</v>
      </c>
      <c r="F1356" s="1" t="s">
        <v>896</v>
      </c>
      <c r="G1356" s="1" t="s">
        <v>923</v>
      </c>
      <c r="H1356" s="6">
        <v>45033</v>
      </c>
      <c r="I1356" s="7">
        <v>62905192</v>
      </c>
      <c r="J1356" s="7">
        <v>56079119</v>
      </c>
      <c r="K1356" s="7">
        <v>8911336</v>
      </c>
      <c r="L1356" s="7">
        <v>3236340</v>
      </c>
      <c r="M1356" s="7">
        <f>Table1[[#This Row],[Profit (EBIT)]] * (1 - 11%)</f>
        <v>2880342.6</v>
      </c>
      <c r="N1356" s="9">
        <f>Table1[[#This Row],[Net Sales Actual]]/Table1[[#This Row],[Net Sales Target]]*100%</f>
        <v>0.8914863339102439</v>
      </c>
      <c r="O1356" s="9" t="str">
        <f>IF(Table1[[#This Row],[% Achievement]]&gt;=100%, "Achieved",
 IF(Table1[[#This Row],[% Achievement]]&gt;=50%, "Almost Achieve",
 IF(Table1[[#This Row],[% Achievement]]&gt;=0, "Needs Improvement",
 "Bad")))</f>
        <v>Almost Achieve</v>
      </c>
      <c r="P1356" s="7">
        <f>Table1[[#This Row],[Net Sales Actual]] - Table1[[#This Row],[Net Sales Target]]</f>
        <v>-6826073</v>
      </c>
      <c r="Q1356" s="7" t="str">
        <f>IF(Table1[[#This Row],[Profit]] &gt; 0, "Profit", "Loss")</f>
        <v>Profit</v>
      </c>
      <c r="R1356" s="9">
        <f>Table1[[#This Row],[Salary Cost]]/Table1[[#This Row],[Net Sales Actual]]</f>
        <v>0.15890649066723034</v>
      </c>
      <c r="S1356" s="9" t="str">
        <f>IF(Table1[[#This Row],[Salary Ratio]] &lt; 0.15, "Efficient",
 IF(Table1[[#This Row],[Salary Ratio]] &lt;= 0.25, "Needs Attention",
 "Too High"))</f>
        <v>Needs Attention</v>
      </c>
      <c r="T1356" s="9">
        <f>Table1[[#This Row],[Profit (EBIT)]]/Table1[[#This Row],[Net Sales Actual]]</f>
        <v>5.771025040532466E-2</v>
      </c>
      <c r="U1356" s="7" t="str">
        <f>IF(Table1[[#This Row],[Profit Ratio]] &gt; 0.15, "Healthy",
 IF(Table1[[#This Row],[Profit Ratio]] &gt;= 0.05, "Moderate",
 "Low"))</f>
        <v>Moderate</v>
      </c>
      <c r="V1356" s="7">
        <f ca="1">DATEDIF(Table1[[#This Row],[Store Open Date]], TODAY(), "d")</f>
        <v>899</v>
      </c>
      <c r="W1356" s="7">
        <f ca="1">INT(Table1[[#This Row],[Store Age (Days)]] / 30)</f>
        <v>29</v>
      </c>
      <c r="X1356" s="7" t="str">
        <f ca="1">IF(Table1[[#This Row],[Store Age (Months)]] &lt; 12, "&lt;12",
 IF(Table1[[#This Row],[Store Age (Months)]] &lt; 24, "12–24",
 "&gt;24"))</f>
        <v>&gt;24</v>
      </c>
    </row>
    <row r="1357" spans="1:24" x14ac:dyDescent="0.2">
      <c r="A1357" s="4">
        <v>4</v>
      </c>
      <c r="B1357" s="4" t="str">
        <f t="shared" si="21"/>
        <v>April</v>
      </c>
      <c r="C1357" s="1" t="s">
        <v>41</v>
      </c>
      <c r="D1357" s="1" t="s">
        <v>961</v>
      </c>
      <c r="E1357" s="1" t="s">
        <v>482</v>
      </c>
      <c r="F1357" s="1" t="s">
        <v>896</v>
      </c>
      <c r="G1357" s="1" t="s">
        <v>923</v>
      </c>
      <c r="H1357" s="6">
        <v>45123</v>
      </c>
      <c r="I1357" s="7">
        <v>107001861</v>
      </c>
      <c r="J1357" s="7">
        <v>95560359</v>
      </c>
      <c r="K1357" s="7">
        <v>15833839</v>
      </c>
      <c r="L1357" s="7">
        <v>10734024</v>
      </c>
      <c r="M1357" s="7">
        <f>Table1[[#This Row],[Profit (EBIT)]] * (1 - 11%)</f>
        <v>9553281.3599999994</v>
      </c>
      <c r="N1357" s="9">
        <f>Table1[[#This Row],[Net Sales Actual]]/Table1[[#This Row],[Net Sales Target]]*100%</f>
        <v>0.89307193451523237</v>
      </c>
      <c r="O1357" s="9" t="str">
        <f>IF(Table1[[#This Row],[% Achievement]]&gt;=100%, "Achieved",
 IF(Table1[[#This Row],[% Achievement]]&gt;=50%, "Almost Achieve",
 IF(Table1[[#This Row],[% Achievement]]&gt;=0, "Needs Improvement",
 "Bad")))</f>
        <v>Almost Achieve</v>
      </c>
      <c r="P1357" s="7">
        <f>Table1[[#This Row],[Net Sales Actual]] - Table1[[#This Row],[Net Sales Target]]</f>
        <v>-11441502</v>
      </c>
      <c r="Q1357" s="7" t="str">
        <f>IF(Table1[[#This Row],[Profit]] &gt; 0, "Profit", "Loss")</f>
        <v>Profit</v>
      </c>
      <c r="R1357" s="9">
        <f>Table1[[#This Row],[Salary Cost]]/Table1[[#This Row],[Net Sales Actual]]</f>
        <v>0.16569463704086754</v>
      </c>
      <c r="S1357" s="9" t="str">
        <f>IF(Table1[[#This Row],[Salary Ratio]] &lt; 0.15, "Efficient",
 IF(Table1[[#This Row],[Salary Ratio]] &lt;= 0.25, "Needs Attention",
 "Too High"))</f>
        <v>Needs Attention</v>
      </c>
      <c r="T1357" s="9">
        <f>Table1[[#This Row],[Profit (EBIT)]]/Table1[[#This Row],[Net Sales Actual]]</f>
        <v>0.11232716277258858</v>
      </c>
      <c r="U1357" s="7" t="str">
        <f>IF(Table1[[#This Row],[Profit Ratio]] &gt; 0.15, "Healthy",
 IF(Table1[[#This Row],[Profit Ratio]] &gt;= 0.05, "Moderate",
 "Low"))</f>
        <v>Moderate</v>
      </c>
      <c r="V1357" s="7">
        <f ca="1">DATEDIF(Table1[[#This Row],[Store Open Date]], TODAY(), "d")</f>
        <v>809</v>
      </c>
      <c r="W1357" s="7">
        <f ca="1">INT(Table1[[#This Row],[Store Age (Days)]] / 30)</f>
        <v>26</v>
      </c>
      <c r="X1357" s="7" t="str">
        <f ca="1">IF(Table1[[#This Row],[Store Age (Months)]] &lt; 12, "&lt;12",
 IF(Table1[[#This Row],[Store Age (Months)]] &lt; 24, "12–24",
 "&gt;24"))</f>
        <v>&gt;24</v>
      </c>
    </row>
    <row r="1358" spans="1:24" x14ac:dyDescent="0.2">
      <c r="A1358" s="4">
        <v>4</v>
      </c>
      <c r="B1358" s="4" t="str">
        <f t="shared" si="21"/>
        <v>April</v>
      </c>
      <c r="C1358" s="1" t="s">
        <v>42</v>
      </c>
      <c r="D1358" s="1" t="s">
        <v>962</v>
      </c>
      <c r="E1358" s="1" t="s">
        <v>483</v>
      </c>
      <c r="F1358" s="1" t="s">
        <v>896</v>
      </c>
      <c r="G1358" s="1" t="s">
        <v>923</v>
      </c>
      <c r="H1358" s="6">
        <v>45090</v>
      </c>
      <c r="I1358" s="7">
        <v>231165540</v>
      </c>
      <c r="J1358" s="7">
        <v>208886654</v>
      </c>
      <c r="K1358" s="7">
        <v>34032192</v>
      </c>
      <c r="L1358" s="7">
        <v>28860399</v>
      </c>
      <c r="M1358" s="7">
        <f>Table1[[#This Row],[Profit (EBIT)]] * (1 - 11%)</f>
        <v>25685755.109999999</v>
      </c>
      <c r="N1358" s="9">
        <f>Table1[[#This Row],[Net Sales Actual]]/Table1[[#This Row],[Net Sales Target]]*100%</f>
        <v>0.90362367159049739</v>
      </c>
      <c r="O1358" s="9" t="str">
        <f>IF(Table1[[#This Row],[% Achievement]]&gt;=100%, "Achieved",
 IF(Table1[[#This Row],[% Achievement]]&gt;=50%, "Almost Achieve",
 IF(Table1[[#This Row],[% Achievement]]&gt;=0, "Needs Improvement",
 "Bad")))</f>
        <v>Almost Achieve</v>
      </c>
      <c r="P1358" s="7">
        <f>Table1[[#This Row],[Net Sales Actual]] - Table1[[#This Row],[Net Sales Target]]</f>
        <v>-22278886</v>
      </c>
      <c r="Q1358" s="7" t="str">
        <f>IF(Table1[[#This Row],[Profit]] &gt; 0, "Profit", "Loss")</f>
        <v>Profit</v>
      </c>
      <c r="R1358" s="9">
        <f>Table1[[#This Row],[Salary Cost]]/Table1[[#This Row],[Net Sales Actual]]</f>
        <v>0.16292181117516488</v>
      </c>
      <c r="S1358" s="9" t="str">
        <f>IF(Table1[[#This Row],[Salary Ratio]] &lt; 0.15, "Efficient",
 IF(Table1[[#This Row],[Salary Ratio]] &lt;= 0.25, "Needs Attention",
 "Too High"))</f>
        <v>Needs Attention</v>
      </c>
      <c r="T1358" s="9">
        <f>Table1[[#This Row],[Profit (EBIT)]]/Table1[[#This Row],[Net Sales Actual]]</f>
        <v>0.13816296277118786</v>
      </c>
      <c r="U1358" s="7" t="str">
        <f>IF(Table1[[#This Row],[Profit Ratio]] &gt; 0.15, "Healthy",
 IF(Table1[[#This Row],[Profit Ratio]] &gt;= 0.05, "Moderate",
 "Low"))</f>
        <v>Moderate</v>
      </c>
      <c r="V1358" s="7">
        <f ca="1">DATEDIF(Table1[[#This Row],[Store Open Date]], TODAY(), "d")</f>
        <v>842</v>
      </c>
      <c r="W1358" s="7">
        <f ca="1">INT(Table1[[#This Row],[Store Age (Days)]] / 30)</f>
        <v>28</v>
      </c>
      <c r="X1358" s="7" t="str">
        <f ca="1">IF(Table1[[#This Row],[Store Age (Months)]] &lt; 12, "&lt;12",
 IF(Table1[[#This Row],[Store Age (Months)]] &lt; 24, "12–24",
 "&gt;24"))</f>
        <v>&gt;24</v>
      </c>
    </row>
    <row r="1359" spans="1:24" x14ac:dyDescent="0.2">
      <c r="A1359" s="4">
        <v>4</v>
      </c>
      <c r="B1359" s="4" t="str">
        <f t="shared" si="21"/>
        <v>April</v>
      </c>
      <c r="C1359" s="1" t="s">
        <v>43</v>
      </c>
      <c r="D1359" s="1" t="s">
        <v>963</v>
      </c>
      <c r="E1359" s="1" t="s">
        <v>484</v>
      </c>
      <c r="F1359" s="1" t="s">
        <v>896</v>
      </c>
      <c r="G1359" s="1" t="s">
        <v>923</v>
      </c>
      <c r="H1359" s="6">
        <v>45103</v>
      </c>
      <c r="I1359" s="7">
        <v>127851286</v>
      </c>
      <c r="J1359" s="7">
        <v>140086179</v>
      </c>
      <c r="K1359" s="7">
        <v>14276073</v>
      </c>
      <c r="L1359" s="7">
        <v>-9785629</v>
      </c>
      <c r="M1359" s="7">
        <f>Table1[[#This Row],[Profit (EBIT)]] * (1 - 11%)</f>
        <v>-8709209.8100000005</v>
      </c>
      <c r="N1359" s="9">
        <f>Table1[[#This Row],[Net Sales Actual]]/Table1[[#This Row],[Net Sales Target]]*100%</f>
        <v>1.095696284196938</v>
      </c>
      <c r="O1359" s="9" t="str">
        <f>IF(Table1[[#This Row],[% Achievement]]&gt;=100%, "Achieved",
 IF(Table1[[#This Row],[% Achievement]]&gt;=50%, "Almost Achieve",
 IF(Table1[[#This Row],[% Achievement]]&gt;=0, "Needs Improvement",
 "Bad")))</f>
        <v>Achieved</v>
      </c>
      <c r="P1359" s="7">
        <f>Table1[[#This Row],[Net Sales Actual]] - Table1[[#This Row],[Net Sales Target]]</f>
        <v>12234893</v>
      </c>
      <c r="Q1359" s="7" t="str">
        <f>IF(Table1[[#This Row],[Profit]] &gt; 0, "Profit", "Loss")</f>
        <v>Loss</v>
      </c>
      <c r="R1359" s="9">
        <f>Table1[[#This Row],[Salary Cost]]/Table1[[#This Row],[Net Sales Actual]]</f>
        <v>0.10190921832481419</v>
      </c>
      <c r="S1359" s="9" t="str">
        <f>IF(Table1[[#This Row],[Salary Ratio]] &lt; 0.15, "Efficient",
 IF(Table1[[#This Row],[Salary Ratio]] &lt;= 0.25, "Needs Attention",
 "Too High"))</f>
        <v>Efficient</v>
      </c>
      <c r="T1359" s="9">
        <f>Table1[[#This Row],[Profit (EBIT)]]/Table1[[#This Row],[Net Sales Actual]]</f>
        <v>-6.9854350156841674E-2</v>
      </c>
      <c r="U1359" s="7" t="str">
        <f>IF(Table1[[#This Row],[Profit Ratio]] &gt; 0.15, "Healthy",
 IF(Table1[[#This Row],[Profit Ratio]] &gt;= 0.05, "Moderate",
 "Low"))</f>
        <v>Low</v>
      </c>
      <c r="V1359" s="7">
        <f ca="1">DATEDIF(Table1[[#This Row],[Store Open Date]], TODAY(), "d")</f>
        <v>829</v>
      </c>
      <c r="W1359" s="7">
        <f ca="1">INT(Table1[[#This Row],[Store Age (Days)]] / 30)</f>
        <v>27</v>
      </c>
      <c r="X1359" s="7" t="str">
        <f ca="1">IF(Table1[[#This Row],[Store Age (Months)]] &lt; 12, "&lt;12",
 IF(Table1[[#This Row],[Store Age (Months)]] &lt; 24, "12–24",
 "&gt;24"))</f>
        <v>&gt;24</v>
      </c>
    </row>
    <row r="1360" spans="1:24" x14ac:dyDescent="0.2">
      <c r="A1360" s="4">
        <v>4</v>
      </c>
      <c r="B1360" s="4" t="str">
        <f t="shared" si="21"/>
        <v>April</v>
      </c>
      <c r="C1360" s="1" t="s">
        <v>44</v>
      </c>
      <c r="D1360" s="1" t="s">
        <v>964</v>
      </c>
      <c r="E1360" s="1" t="s">
        <v>485</v>
      </c>
      <c r="F1360" s="1" t="s">
        <v>896</v>
      </c>
      <c r="G1360" s="1" t="s">
        <v>923</v>
      </c>
      <c r="H1360" s="6">
        <v>45122</v>
      </c>
      <c r="I1360" s="7">
        <v>105064374</v>
      </c>
      <c r="J1360" s="7">
        <v>95274699</v>
      </c>
      <c r="K1360" s="7">
        <v>15995322</v>
      </c>
      <c r="L1360" s="7">
        <v>-6199311</v>
      </c>
      <c r="M1360" s="7">
        <f>Table1[[#This Row],[Profit (EBIT)]] * (1 - 11%)</f>
        <v>-5517386.79</v>
      </c>
      <c r="N1360" s="9">
        <f>Table1[[#This Row],[Net Sales Actual]]/Table1[[#This Row],[Net Sales Target]]*100%</f>
        <v>0.9068221260234226</v>
      </c>
      <c r="O1360" s="9" t="str">
        <f>IF(Table1[[#This Row],[% Achievement]]&gt;=100%, "Achieved",
 IF(Table1[[#This Row],[% Achievement]]&gt;=50%, "Almost Achieve",
 IF(Table1[[#This Row],[% Achievement]]&gt;=0, "Needs Improvement",
 "Bad")))</f>
        <v>Almost Achieve</v>
      </c>
      <c r="P1360" s="7">
        <f>Table1[[#This Row],[Net Sales Actual]] - Table1[[#This Row],[Net Sales Target]]</f>
        <v>-9789675</v>
      </c>
      <c r="Q1360" s="7" t="str">
        <f>IF(Table1[[#This Row],[Profit]] &gt; 0, "Profit", "Loss")</f>
        <v>Loss</v>
      </c>
      <c r="R1360" s="9">
        <f>Table1[[#This Row],[Salary Cost]]/Table1[[#This Row],[Net Sales Actual]]</f>
        <v>0.16788635564201573</v>
      </c>
      <c r="S1360" s="9" t="str">
        <f>IF(Table1[[#This Row],[Salary Ratio]] &lt; 0.15, "Efficient",
 IF(Table1[[#This Row],[Salary Ratio]] &lt;= 0.25, "Needs Attention",
 "Too High"))</f>
        <v>Needs Attention</v>
      </c>
      <c r="T1360" s="9">
        <f>Table1[[#This Row],[Profit (EBIT)]]/Table1[[#This Row],[Net Sales Actual]]</f>
        <v>-6.5067757390658357E-2</v>
      </c>
      <c r="U1360" s="7" t="str">
        <f>IF(Table1[[#This Row],[Profit Ratio]] &gt; 0.15, "Healthy",
 IF(Table1[[#This Row],[Profit Ratio]] &gt;= 0.05, "Moderate",
 "Low"))</f>
        <v>Low</v>
      </c>
      <c r="V1360" s="7">
        <f ca="1">DATEDIF(Table1[[#This Row],[Store Open Date]], TODAY(), "d")</f>
        <v>810</v>
      </c>
      <c r="W1360" s="7">
        <f ca="1">INT(Table1[[#This Row],[Store Age (Days)]] / 30)</f>
        <v>27</v>
      </c>
      <c r="X1360" s="7" t="str">
        <f ca="1">IF(Table1[[#This Row],[Store Age (Months)]] &lt; 12, "&lt;12",
 IF(Table1[[#This Row],[Store Age (Months)]] &lt; 24, "12–24",
 "&gt;24"))</f>
        <v>&gt;24</v>
      </c>
    </row>
    <row r="1361" spans="1:24" x14ac:dyDescent="0.2">
      <c r="A1361" s="4">
        <v>4</v>
      </c>
      <c r="B1361" s="4" t="str">
        <f t="shared" si="21"/>
        <v>April</v>
      </c>
      <c r="C1361" s="1" t="s">
        <v>45</v>
      </c>
      <c r="D1361" s="1" t="s">
        <v>965</v>
      </c>
      <c r="E1361" s="1" t="s">
        <v>486</v>
      </c>
      <c r="F1361" s="1" t="s">
        <v>896</v>
      </c>
      <c r="G1361" s="1" t="s">
        <v>923</v>
      </c>
      <c r="H1361" s="6">
        <v>45129</v>
      </c>
      <c r="I1361" s="7">
        <v>116090105</v>
      </c>
      <c r="J1361" s="7">
        <v>86488880</v>
      </c>
      <c r="K1361" s="7">
        <v>8012863</v>
      </c>
      <c r="L1361" s="7">
        <v>10098474</v>
      </c>
      <c r="M1361" s="7">
        <f>Table1[[#This Row],[Profit (EBIT)]] * (1 - 11%)</f>
        <v>8987641.8599999994</v>
      </c>
      <c r="N1361" s="9">
        <f>Table1[[#This Row],[Net Sales Actual]]/Table1[[#This Row],[Net Sales Target]]*100%</f>
        <v>0.74501508978736819</v>
      </c>
      <c r="O1361" s="9" t="str">
        <f>IF(Table1[[#This Row],[% Achievement]]&gt;=100%, "Achieved",
 IF(Table1[[#This Row],[% Achievement]]&gt;=50%, "Almost Achieve",
 IF(Table1[[#This Row],[% Achievement]]&gt;=0, "Needs Improvement",
 "Bad")))</f>
        <v>Almost Achieve</v>
      </c>
      <c r="P1361" s="7">
        <f>Table1[[#This Row],[Net Sales Actual]] - Table1[[#This Row],[Net Sales Target]]</f>
        <v>-29601225</v>
      </c>
      <c r="Q1361" s="7" t="str">
        <f>IF(Table1[[#This Row],[Profit]] &gt; 0, "Profit", "Loss")</f>
        <v>Profit</v>
      </c>
      <c r="R1361" s="9">
        <f>Table1[[#This Row],[Salary Cost]]/Table1[[#This Row],[Net Sales Actual]]</f>
        <v>9.2646164454898705E-2</v>
      </c>
      <c r="S1361" s="9" t="str">
        <f>IF(Table1[[#This Row],[Salary Ratio]] &lt; 0.15, "Efficient",
 IF(Table1[[#This Row],[Salary Ratio]] &lt;= 0.25, "Needs Attention",
 "Too High"))</f>
        <v>Efficient</v>
      </c>
      <c r="T1361" s="9">
        <f>Table1[[#This Row],[Profit (EBIT)]]/Table1[[#This Row],[Net Sales Actual]]</f>
        <v>0.11676037428164175</v>
      </c>
      <c r="U1361" s="7" t="str">
        <f>IF(Table1[[#This Row],[Profit Ratio]] &gt; 0.15, "Healthy",
 IF(Table1[[#This Row],[Profit Ratio]] &gt;= 0.05, "Moderate",
 "Low"))</f>
        <v>Moderate</v>
      </c>
      <c r="V1361" s="7">
        <f ca="1">DATEDIF(Table1[[#This Row],[Store Open Date]], TODAY(), "d")</f>
        <v>803</v>
      </c>
      <c r="W1361" s="7">
        <f ca="1">INT(Table1[[#This Row],[Store Age (Days)]] / 30)</f>
        <v>26</v>
      </c>
      <c r="X1361" s="7" t="str">
        <f ca="1">IF(Table1[[#This Row],[Store Age (Months)]] &lt; 12, "&lt;12",
 IF(Table1[[#This Row],[Store Age (Months)]] &lt; 24, "12–24",
 "&gt;24"))</f>
        <v>&gt;24</v>
      </c>
    </row>
    <row r="1362" spans="1:24" x14ac:dyDescent="0.2">
      <c r="A1362" s="4">
        <v>4</v>
      </c>
      <c r="B1362" s="4" t="str">
        <f t="shared" si="21"/>
        <v>April</v>
      </c>
      <c r="C1362" s="1" t="s">
        <v>46</v>
      </c>
      <c r="D1362" s="1" t="s">
        <v>966</v>
      </c>
      <c r="E1362" s="1" t="s">
        <v>487</v>
      </c>
      <c r="F1362" s="1" t="s">
        <v>896</v>
      </c>
      <c r="G1362" s="1" t="s">
        <v>923</v>
      </c>
      <c r="H1362" s="6">
        <v>45260</v>
      </c>
      <c r="I1362" s="7">
        <v>122471141</v>
      </c>
      <c r="J1362" s="7">
        <v>99259658</v>
      </c>
      <c r="K1362" s="7">
        <v>14745230</v>
      </c>
      <c r="L1362" s="7">
        <v>-7980918</v>
      </c>
      <c r="M1362" s="7">
        <f>Table1[[#This Row],[Profit (EBIT)]] * (1 - 11%)</f>
        <v>-7103017.0200000005</v>
      </c>
      <c r="N1362" s="9">
        <f>Table1[[#This Row],[Net Sales Actual]]/Table1[[#This Row],[Net Sales Target]]*100%</f>
        <v>0.81047385685742901</v>
      </c>
      <c r="O1362" s="9" t="str">
        <f>IF(Table1[[#This Row],[% Achievement]]&gt;=100%, "Achieved",
 IF(Table1[[#This Row],[% Achievement]]&gt;=50%, "Almost Achieve",
 IF(Table1[[#This Row],[% Achievement]]&gt;=0, "Needs Improvement",
 "Bad")))</f>
        <v>Almost Achieve</v>
      </c>
      <c r="P1362" s="7">
        <f>Table1[[#This Row],[Net Sales Actual]] - Table1[[#This Row],[Net Sales Target]]</f>
        <v>-23211483</v>
      </c>
      <c r="Q1362" s="7" t="str">
        <f>IF(Table1[[#This Row],[Profit]] &gt; 0, "Profit", "Loss")</f>
        <v>Loss</v>
      </c>
      <c r="R1362" s="9">
        <f>Table1[[#This Row],[Salary Cost]]/Table1[[#This Row],[Net Sales Actual]]</f>
        <v>0.14855209354035856</v>
      </c>
      <c r="S1362" s="9" t="str">
        <f>IF(Table1[[#This Row],[Salary Ratio]] &lt; 0.15, "Efficient",
 IF(Table1[[#This Row],[Salary Ratio]] &lt;= 0.25, "Needs Attention",
 "Too High"))</f>
        <v>Efficient</v>
      </c>
      <c r="T1362" s="9">
        <f>Table1[[#This Row],[Profit (EBIT)]]/Table1[[#This Row],[Net Sales Actual]]</f>
        <v>-8.0404447897654455E-2</v>
      </c>
      <c r="U1362" s="7" t="str">
        <f>IF(Table1[[#This Row],[Profit Ratio]] &gt; 0.15, "Healthy",
 IF(Table1[[#This Row],[Profit Ratio]] &gt;= 0.05, "Moderate",
 "Low"))</f>
        <v>Low</v>
      </c>
      <c r="V1362" s="7">
        <f ca="1">DATEDIF(Table1[[#This Row],[Store Open Date]], TODAY(), "d")</f>
        <v>672</v>
      </c>
      <c r="W1362" s="7">
        <f ca="1">INT(Table1[[#This Row],[Store Age (Days)]] / 30)</f>
        <v>22</v>
      </c>
      <c r="X1362" s="7" t="str">
        <f ca="1">IF(Table1[[#This Row],[Store Age (Months)]] &lt; 12, "&lt;12",
 IF(Table1[[#This Row],[Store Age (Months)]] &lt; 24, "12–24",
 "&gt;24"))</f>
        <v>12–24</v>
      </c>
    </row>
    <row r="1363" spans="1:24" x14ac:dyDescent="0.2">
      <c r="A1363" s="4">
        <v>4</v>
      </c>
      <c r="B1363" s="4" t="str">
        <f t="shared" si="21"/>
        <v>April</v>
      </c>
      <c r="C1363" s="1" t="s">
        <v>47</v>
      </c>
      <c r="D1363" s="1" t="s">
        <v>967</v>
      </c>
      <c r="E1363" s="1" t="s">
        <v>488</v>
      </c>
      <c r="F1363" s="1" t="s">
        <v>896</v>
      </c>
      <c r="G1363" s="1" t="s">
        <v>923</v>
      </c>
      <c r="H1363" s="6">
        <v>45236</v>
      </c>
      <c r="I1363" s="7">
        <v>125245985</v>
      </c>
      <c r="J1363" s="7">
        <v>116986187</v>
      </c>
      <c r="K1363" s="7">
        <v>10556313</v>
      </c>
      <c r="L1363" s="7">
        <v>9718560</v>
      </c>
      <c r="M1363" s="7">
        <f>Table1[[#This Row],[Profit (EBIT)]] * (1 - 11%)</f>
        <v>8649518.4000000004</v>
      </c>
      <c r="N1363" s="9">
        <f>Table1[[#This Row],[Net Sales Actual]]/Table1[[#This Row],[Net Sales Target]]*100%</f>
        <v>0.93405139494092371</v>
      </c>
      <c r="O1363" s="9" t="str">
        <f>IF(Table1[[#This Row],[% Achievement]]&gt;=100%, "Achieved",
 IF(Table1[[#This Row],[% Achievement]]&gt;=50%, "Almost Achieve",
 IF(Table1[[#This Row],[% Achievement]]&gt;=0, "Needs Improvement",
 "Bad")))</f>
        <v>Almost Achieve</v>
      </c>
      <c r="P1363" s="7">
        <f>Table1[[#This Row],[Net Sales Actual]] - Table1[[#This Row],[Net Sales Target]]</f>
        <v>-8259798</v>
      </c>
      <c r="Q1363" s="7" t="str">
        <f>IF(Table1[[#This Row],[Profit]] &gt; 0, "Profit", "Loss")</f>
        <v>Profit</v>
      </c>
      <c r="R1363" s="9">
        <f>Table1[[#This Row],[Salary Cost]]/Table1[[#This Row],[Net Sales Actual]]</f>
        <v>9.0235550629579886E-2</v>
      </c>
      <c r="S1363" s="9" t="str">
        <f>IF(Table1[[#This Row],[Salary Ratio]] &lt; 0.15, "Efficient",
 IF(Table1[[#This Row],[Salary Ratio]] &lt;= 0.25, "Needs Attention",
 "Too High"))</f>
        <v>Efficient</v>
      </c>
      <c r="T1363" s="9">
        <f>Table1[[#This Row],[Profit (EBIT)]]/Table1[[#This Row],[Net Sales Actual]]</f>
        <v>8.3074423136810155E-2</v>
      </c>
      <c r="U1363" s="7" t="str">
        <f>IF(Table1[[#This Row],[Profit Ratio]] &gt; 0.15, "Healthy",
 IF(Table1[[#This Row],[Profit Ratio]] &gt;= 0.05, "Moderate",
 "Low"))</f>
        <v>Moderate</v>
      </c>
      <c r="V1363" s="7">
        <f ca="1">DATEDIF(Table1[[#This Row],[Store Open Date]], TODAY(), "d")</f>
        <v>696</v>
      </c>
      <c r="W1363" s="7">
        <f ca="1">INT(Table1[[#This Row],[Store Age (Days)]] / 30)</f>
        <v>23</v>
      </c>
      <c r="X1363" s="7" t="str">
        <f ca="1">IF(Table1[[#This Row],[Store Age (Months)]] &lt; 12, "&lt;12",
 IF(Table1[[#This Row],[Store Age (Months)]] &lt; 24, "12–24",
 "&gt;24"))</f>
        <v>12–24</v>
      </c>
    </row>
    <row r="1364" spans="1:24" x14ac:dyDescent="0.2">
      <c r="A1364" s="4">
        <v>4</v>
      </c>
      <c r="B1364" s="4" t="str">
        <f t="shared" si="21"/>
        <v>April</v>
      </c>
      <c r="C1364" s="1" t="s">
        <v>48</v>
      </c>
      <c r="D1364" s="1" t="s">
        <v>968</v>
      </c>
      <c r="E1364" s="1" t="s">
        <v>489</v>
      </c>
      <c r="F1364" s="1" t="s">
        <v>896</v>
      </c>
      <c r="G1364" s="1" t="s">
        <v>923</v>
      </c>
      <c r="H1364" s="6">
        <v>45299</v>
      </c>
      <c r="I1364" s="7">
        <v>113998713</v>
      </c>
      <c r="J1364" s="7">
        <v>110366185</v>
      </c>
      <c r="K1364" s="7">
        <v>17525663</v>
      </c>
      <c r="L1364" s="7">
        <v>-1052051</v>
      </c>
      <c r="M1364" s="7">
        <f>Table1[[#This Row],[Profit (EBIT)]] * (1 - 11%)</f>
        <v>-936325.39</v>
      </c>
      <c r="N1364" s="9">
        <f>Table1[[#This Row],[Net Sales Actual]]/Table1[[#This Row],[Net Sales Target]]*100%</f>
        <v>0.96813535956322594</v>
      </c>
      <c r="O1364" s="9" t="str">
        <f>IF(Table1[[#This Row],[% Achievement]]&gt;=100%, "Achieved",
 IF(Table1[[#This Row],[% Achievement]]&gt;=50%, "Almost Achieve",
 IF(Table1[[#This Row],[% Achievement]]&gt;=0, "Needs Improvement",
 "Bad")))</f>
        <v>Almost Achieve</v>
      </c>
      <c r="P1364" s="7">
        <f>Table1[[#This Row],[Net Sales Actual]] - Table1[[#This Row],[Net Sales Target]]</f>
        <v>-3632528</v>
      </c>
      <c r="Q1364" s="7" t="str">
        <f>IF(Table1[[#This Row],[Profit]] &gt; 0, "Profit", "Loss")</f>
        <v>Loss</v>
      </c>
      <c r="R1364" s="9">
        <f>Table1[[#This Row],[Salary Cost]]/Table1[[#This Row],[Net Sales Actual]]</f>
        <v>0.15879558580374958</v>
      </c>
      <c r="S1364" s="9" t="str">
        <f>IF(Table1[[#This Row],[Salary Ratio]] &lt; 0.15, "Efficient",
 IF(Table1[[#This Row],[Salary Ratio]] &lt;= 0.25, "Needs Attention",
 "Too High"))</f>
        <v>Needs Attention</v>
      </c>
      <c r="T1364" s="9">
        <f>Table1[[#This Row],[Profit (EBIT)]]/Table1[[#This Row],[Net Sales Actual]]</f>
        <v>-9.5323671829374186E-3</v>
      </c>
      <c r="U1364" s="7" t="str">
        <f>IF(Table1[[#This Row],[Profit Ratio]] &gt; 0.15, "Healthy",
 IF(Table1[[#This Row],[Profit Ratio]] &gt;= 0.05, "Moderate",
 "Low"))</f>
        <v>Low</v>
      </c>
      <c r="V1364" s="7">
        <f ca="1">DATEDIF(Table1[[#This Row],[Store Open Date]], TODAY(), "d")</f>
        <v>633</v>
      </c>
      <c r="W1364" s="7">
        <f ca="1">INT(Table1[[#This Row],[Store Age (Days)]] / 30)</f>
        <v>21</v>
      </c>
      <c r="X1364" s="7" t="str">
        <f ca="1">IF(Table1[[#This Row],[Store Age (Months)]] &lt; 12, "&lt;12",
 IF(Table1[[#This Row],[Store Age (Months)]] &lt; 24, "12–24",
 "&gt;24"))</f>
        <v>12–24</v>
      </c>
    </row>
    <row r="1365" spans="1:24" x14ac:dyDescent="0.2">
      <c r="A1365" s="4">
        <v>4</v>
      </c>
      <c r="B1365" s="4" t="str">
        <f t="shared" si="21"/>
        <v>April</v>
      </c>
      <c r="C1365" s="1" t="s">
        <v>49</v>
      </c>
      <c r="D1365" s="1" t="s">
        <v>969</v>
      </c>
      <c r="E1365" s="1" t="s">
        <v>490</v>
      </c>
      <c r="F1365" s="1" t="s">
        <v>896</v>
      </c>
      <c r="G1365" s="1" t="s">
        <v>923</v>
      </c>
      <c r="H1365" s="6">
        <v>45351</v>
      </c>
      <c r="I1365" s="7">
        <v>139126441</v>
      </c>
      <c r="J1365" s="7">
        <v>137616551</v>
      </c>
      <c r="K1365" s="7">
        <v>21484125</v>
      </c>
      <c r="L1365" s="7">
        <v>-10351340</v>
      </c>
      <c r="M1365" s="7">
        <f>Table1[[#This Row],[Profit (EBIT)]] * (1 - 11%)</f>
        <v>-9212692.5999999996</v>
      </c>
      <c r="N1365" s="9">
        <f>Table1[[#This Row],[Net Sales Actual]]/Table1[[#This Row],[Net Sales Target]]*100%</f>
        <v>0.98914735409640786</v>
      </c>
      <c r="O1365" s="9" t="str">
        <f>IF(Table1[[#This Row],[% Achievement]]&gt;=100%, "Achieved",
 IF(Table1[[#This Row],[% Achievement]]&gt;=50%, "Almost Achieve",
 IF(Table1[[#This Row],[% Achievement]]&gt;=0, "Needs Improvement",
 "Bad")))</f>
        <v>Almost Achieve</v>
      </c>
      <c r="P1365" s="7">
        <f>Table1[[#This Row],[Net Sales Actual]] - Table1[[#This Row],[Net Sales Target]]</f>
        <v>-1509890</v>
      </c>
      <c r="Q1365" s="7" t="str">
        <f>IF(Table1[[#This Row],[Profit]] &gt; 0, "Profit", "Loss")</f>
        <v>Loss</v>
      </c>
      <c r="R1365" s="9">
        <f>Table1[[#This Row],[Salary Cost]]/Table1[[#This Row],[Net Sales Actual]]</f>
        <v>0.15611585121036786</v>
      </c>
      <c r="S1365" s="9" t="str">
        <f>IF(Table1[[#This Row],[Salary Ratio]] &lt; 0.15, "Efficient",
 IF(Table1[[#This Row],[Salary Ratio]] &lt;= 0.25, "Needs Attention",
 "Too High"))</f>
        <v>Needs Attention</v>
      </c>
      <c r="T1365" s="9">
        <f>Table1[[#This Row],[Profit (EBIT)]]/Table1[[#This Row],[Net Sales Actual]]</f>
        <v>-7.5218714062961808E-2</v>
      </c>
      <c r="U1365" s="7" t="str">
        <f>IF(Table1[[#This Row],[Profit Ratio]] &gt; 0.15, "Healthy",
 IF(Table1[[#This Row],[Profit Ratio]] &gt;= 0.05, "Moderate",
 "Low"))</f>
        <v>Low</v>
      </c>
      <c r="V1365" s="7">
        <f ca="1">DATEDIF(Table1[[#This Row],[Store Open Date]], TODAY(), "d")</f>
        <v>581</v>
      </c>
      <c r="W1365" s="7">
        <f ca="1">INT(Table1[[#This Row],[Store Age (Days)]] / 30)</f>
        <v>19</v>
      </c>
      <c r="X1365" s="7" t="str">
        <f ca="1">IF(Table1[[#This Row],[Store Age (Months)]] &lt; 12, "&lt;12",
 IF(Table1[[#This Row],[Store Age (Months)]] &lt; 24, "12–24",
 "&gt;24"))</f>
        <v>12–24</v>
      </c>
    </row>
    <row r="1366" spans="1:24" x14ac:dyDescent="0.2">
      <c r="A1366" s="4">
        <v>4</v>
      </c>
      <c r="B1366" s="4" t="str">
        <f t="shared" si="21"/>
        <v>April</v>
      </c>
      <c r="C1366" s="1" t="s">
        <v>50</v>
      </c>
      <c r="D1366" s="1" t="s">
        <v>970</v>
      </c>
      <c r="E1366" s="1" t="s">
        <v>491</v>
      </c>
      <c r="F1366" s="1" t="s">
        <v>896</v>
      </c>
      <c r="G1366" s="1" t="s">
        <v>923</v>
      </c>
      <c r="H1366" s="6">
        <v>45382</v>
      </c>
      <c r="I1366" s="7">
        <v>89816480</v>
      </c>
      <c r="J1366" s="7">
        <v>111286596</v>
      </c>
      <c r="K1366" s="7">
        <v>17400685</v>
      </c>
      <c r="L1366" s="7">
        <v>10872727</v>
      </c>
      <c r="M1366" s="7">
        <f>Table1[[#This Row],[Profit (EBIT)]] * (1 - 11%)</f>
        <v>9676727.0299999993</v>
      </c>
      <c r="N1366" s="9">
        <f>Table1[[#This Row],[Net Sales Actual]]/Table1[[#This Row],[Net Sales Target]]*100%</f>
        <v>1.2390442822965229</v>
      </c>
      <c r="O1366" s="9" t="str">
        <f>IF(Table1[[#This Row],[% Achievement]]&gt;=100%, "Achieved",
 IF(Table1[[#This Row],[% Achievement]]&gt;=50%, "Almost Achieve",
 IF(Table1[[#This Row],[% Achievement]]&gt;=0, "Needs Improvement",
 "Bad")))</f>
        <v>Achieved</v>
      </c>
      <c r="P1366" s="7">
        <f>Table1[[#This Row],[Net Sales Actual]] - Table1[[#This Row],[Net Sales Target]]</f>
        <v>21470116</v>
      </c>
      <c r="Q1366" s="7" t="str">
        <f>IF(Table1[[#This Row],[Profit]] &gt; 0, "Profit", "Loss")</f>
        <v>Profit</v>
      </c>
      <c r="R1366" s="9">
        <f>Table1[[#This Row],[Salary Cost]]/Table1[[#This Row],[Net Sales Actual]]</f>
        <v>0.15635921688178872</v>
      </c>
      <c r="S1366" s="9" t="str">
        <f>IF(Table1[[#This Row],[Salary Ratio]] &lt; 0.15, "Efficient",
 IF(Table1[[#This Row],[Salary Ratio]] &lt;= 0.25, "Needs Attention",
 "Too High"))</f>
        <v>Needs Attention</v>
      </c>
      <c r="T1366" s="9">
        <f>Table1[[#This Row],[Profit (EBIT)]]/Table1[[#This Row],[Net Sales Actual]]</f>
        <v>9.7700238760110872E-2</v>
      </c>
      <c r="U1366" s="7" t="str">
        <f>IF(Table1[[#This Row],[Profit Ratio]] &gt; 0.15, "Healthy",
 IF(Table1[[#This Row],[Profit Ratio]] &gt;= 0.05, "Moderate",
 "Low"))</f>
        <v>Moderate</v>
      </c>
      <c r="V1366" s="7">
        <f ca="1">DATEDIF(Table1[[#This Row],[Store Open Date]], TODAY(), "d")</f>
        <v>550</v>
      </c>
      <c r="W1366" s="7">
        <f ca="1">INT(Table1[[#This Row],[Store Age (Days)]] / 30)</f>
        <v>18</v>
      </c>
      <c r="X1366" s="7" t="str">
        <f ca="1">IF(Table1[[#This Row],[Store Age (Months)]] &lt; 12, "&lt;12",
 IF(Table1[[#This Row],[Store Age (Months)]] &lt; 24, "12–24",
 "&gt;24"))</f>
        <v>12–24</v>
      </c>
    </row>
    <row r="1367" spans="1:24" x14ac:dyDescent="0.2">
      <c r="A1367" s="4">
        <v>4</v>
      </c>
      <c r="B1367" s="4" t="str">
        <f t="shared" si="21"/>
        <v>April</v>
      </c>
      <c r="C1367" s="1" t="s">
        <v>51</v>
      </c>
      <c r="D1367" s="1" t="s">
        <v>971</v>
      </c>
      <c r="E1367" s="1" t="s">
        <v>492</v>
      </c>
      <c r="F1367" s="1" t="s">
        <v>896</v>
      </c>
      <c r="G1367" s="1" t="s">
        <v>923</v>
      </c>
      <c r="H1367" s="6">
        <v>45276</v>
      </c>
      <c r="I1367" s="7">
        <v>200018774</v>
      </c>
      <c r="J1367" s="7">
        <v>175286070</v>
      </c>
      <c r="K1367" s="7">
        <v>23374283</v>
      </c>
      <c r="L1367" s="7">
        <v>-11789267</v>
      </c>
      <c r="M1367" s="7">
        <f>Table1[[#This Row],[Profit (EBIT)]] * (1 - 11%)</f>
        <v>-10492447.630000001</v>
      </c>
      <c r="N1367" s="9">
        <f>Table1[[#This Row],[Net Sales Actual]]/Table1[[#This Row],[Net Sales Target]]*100%</f>
        <v>0.87634808720505408</v>
      </c>
      <c r="O1367" s="9" t="str">
        <f>IF(Table1[[#This Row],[% Achievement]]&gt;=100%, "Achieved",
 IF(Table1[[#This Row],[% Achievement]]&gt;=50%, "Almost Achieve",
 IF(Table1[[#This Row],[% Achievement]]&gt;=0, "Needs Improvement",
 "Bad")))</f>
        <v>Almost Achieve</v>
      </c>
      <c r="P1367" s="7">
        <f>Table1[[#This Row],[Net Sales Actual]] - Table1[[#This Row],[Net Sales Target]]</f>
        <v>-24732704</v>
      </c>
      <c r="Q1367" s="7" t="str">
        <f>IF(Table1[[#This Row],[Profit]] &gt; 0, "Profit", "Loss")</f>
        <v>Loss</v>
      </c>
      <c r="R1367" s="9">
        <f>Table1[[#This Row],[Salary Cost]]/Table1[[#This Row],[Net Sales Actual]]</f>
        <v>0.13334934715576657</v>
      </c>
      <c r="S1367" s="9" t="str">
        <f>IF(Table1[[#This Row],[Salary Ratio]] &lt; 0.15, "Efficient",
 IF(Table1[[#This Row],[Salary Ratio]] &lt;= 0.25, "Needs Attention",
 "Too High"))</f>
        <v>Efficient</v>
      </c>
      <c r="T1367" s="9">
        <f>Table1[[#This Row],[Profit (EBIT)]]/Table1[[#This Row],[Net Sales Actual]]</f>
        <v>-6.7257295459930158E-2</v>
      </c>
      <c r="U1367" s="7" t="str">
        <f>IF(Table1[[#This Row],[Profit Ratio]] &gt; 0.15, "Healthy",
 IF(Table1[[#This Row],[Profit Ratio]] &gt;= 0.05, "Moderate",
 "Low"))</f>
        <v>Low</v>
      </c>
      <c r="V1367" s="7">
        <f ca="1">DATEDIF(Table1[[#This Row],[Store Open Date]], TODAY(), "d")</f>
        <v>656</v>
      </c>
      <c r="W1367" s="7">
        <f ca="1">INT(Table1[[#This Row],[Store Age (Days)]] / 30)</f>
        <v>21</v>
      </c>
      <c r="X1367" s="7" t="str">
        <f ca="1">IF(Table1[[#This Row],[Store Age (Months)]] &lt; 12, "&lt;12",
 IF(Table1[[#This Row],[Store Age (Months)]] &lt; 24, "12–24",
 "&gt;24"))</f>
        <v>12–24</v>
      </c>
    </row>
    <row r="1368" spans="1:24" x14ac:dyDescent="0.2">
      <c r="A1368" s="4">
        <v>4</v>
      </c>
      <c r="B1368" s="4" t="str">
        <f t="shared" si="21"/>
        <v>April</v>
      </c>
      <c r="C1368" s="1" t="s">
        <v>52</v>
      </c>
      <c r="D1368" s="1" t="s">
        <v>972</v>
      </c>
      <c r="E1368" s="1" t="s">
        <v>493</v>
      </c>
      <c r="F1368" s="1" t="s">
        <v>896</v>
      </c>
      <c r="G1368" s="1" t="s">
        <v>923</v>
      </c>
      <c r="H1368" s="6">
        <v>45351</v>
      </c>
      <c r="I1368" s="7">
        <v>203829064</v>
      </c>
      <c r="J1368" s="7">
        <v>171861169</v>
      </c>
      <c r="K1368" s="7">
        <v>18677575</v>
      </c>
      <c r="L1368" s="7">
        <v>-10065462</v>
      </c>
      <c r="M1368" s="7">
        <f>Table1[[#This Row],[Profit (EBIT)]] * (1 - 11%)</f>
        <v>-8958261.1799999997</v>
      </c>
      <c r="N1368" s="9">
        <f>Table1[[#This Row],[Net Sales Actual]]/Table1[[#This Row],[Net Sales Target]]*100%</f>
        <v>0.84316321542839445</v>
      </c>
      <c r="O1368" s="9" t="str">
        <f>IF(Table1[[#This Row],[% Achievement]]&gt;=100%, "Achieved",
 IF(Table1[[#This Row],[% Achievement]]&gt;=50%, "Almost Achieve",
 IF(Table1[[#This Row],[% Achievement]]&gt;=0, "Needs Improvement",
 "Bad")))</f>
        <v>Almost Achieve</v>
      </c>
      <c r="P1368" s="7">
        <f>Table1[[#This Row],[Net Sales Actual]] - Table1[[#This Row],[Net Sales Target]]</f>
        <v>-31967895</v>
      </c>
      <c r="Q1368" s="7" t="str">
        <f>IF(Table1[[#This Row],[Profit]] &gt; 0, "Profit", "Loss")</f>
        <v>Loss</v>
      </c>
      <c r="R1368" s="9">
        <f>Table1[[#This Row],[Salary Cost]]/Table1[[#This Row],[Net Sales Actual]]</f>
        <v>0.1086782727516534</v>
      </c>
      <c r="S1368" s="9" t="str">
        <f>IF(Table1[[#This Row],[Salary Ratio]] &lt; 0.15, "Efficient",
 IF(Table1[[#This Row],[Salary Ratio]] &lt;= 0.25, "Needs Attention",
 "Too High"))</f>
        <v>Efficient</v>
      </c>
      <c r="T1368" s="9">
        <f>Table1[[#This Row],[Profit (EBIT)]]/Table1[[#This Row],[Net Sales Actual]]</f>
        <v>-5.8567400993298262E-2</v>
      </c>
      <c r="U1368" s="7" t="str">
        <f>IF(Table1[[#This Row],[Profit Ratio]] &gt; 0.15, "Healthy",
 IF(Table1[[#This Row],[Profit Ratio]] &gt;= 0.05, "Moderate",
 "Low"))</f>
        <v>Low</v>
      </c>
      <c r="V1368" s="7">
        <f ca="1">DATEDIF(Table1[[#This Row],[Store Open Date]], TODAY(), "d")</f>
        <v>581</v>
      </c>
      <c r="W1368" s="7">
        <f ca="1">INT(Table1[[#This Row],[Store Age (Days)]] / 30)</f>
        <v>19</v>
      </c>
      <c r="X1368" s="7" t="str">
        <f ca="1">IF(Table1[[#This Row],[Store Age (Months)]] &lt; 12, "&lt;12",
 IF(Table1[[#This Row],[Store Age (Months)]] &lt; 24, "12–24",
 "&gt;24"))</f>
        <v>12–24</v>
      </c>
    </row>
    <row r="1369" spans="1:24" x14ac:dyDescent="0.2">
      <c r="A1369" s="4">
        <v>4</v>
      </c>
      <c r="B1369" s="4" t="str">
        <f t="shared" si="21"/>
        <v>April</v>
      </c>
      <c r="C1369" s="1" t="s">
        <v>53</v>
      </c>
      <c r="D1369" s="1" t="s">
        <v>973</v>
      </c>
      <c r="E1369" s="1" t="s">
        <v>494</v>
      </c>
      <c r="F1369" s="1" t="s">
        <v>896</v>
      </c>
      <c r="G1369" s="1" t="s">
        <v>923</v>
      </c>
      <c r="H1369" s="6">
        <v>45257</v>
      </c>
      <c r="I1369" s="7">
        <v>108131394</v>
      </c>
      <c r="J1369" s="7">
        <v>123271448</v>
      </c>
      <c r="K1369" s="7">
        <v>12667727</v>
      </c>
      <c r="L1369" s="7">
        <v>-7502707</v>
      </c>
      <c r="M1369" s="7">
        <f>Table1[[#This Row],[Profit (EBIT)]] * (1 - 11%)</f>
        <v>-6677409.2300000004</v>
      </c>
      <c r="N1369" s="9">
        <f>Table1[[#This Row],[Net Sales Actual]]/Table1[[#This Row],[Net Sales Target]]*100%</f>
        <v>1.1400153409656404</v>
      </c>
      <c r="O1369" s="9" t="str">
        <f>IF(Table1[[#This Row],[% Achievement]]&gt;=100%, "Achieved",
 IF(Table1[[#This Row],[% Achievement]]&gt;=50%, "Almost Achieve",
 IF(Table1[[#This Row],[% Achievement]]&gt;=0, "Needs Improvement",
 "Bad")))</f>
        <v>Achieved</v>
      </c>
      <c r="P1369" s="7">
        <f>Table1[[#This Row],[Net Sales Actual]] - Table1[[#This Row],[Net Sales Target]]</f>
        <v>15140054</v>
      </c>
      <c r="Q1369" s="7" t="str">
        <f>IF(Table1[[#This Row],[Profit]] &gt; 0, "Profit", "Loss")</f>
        <v>Loss</v>
      </c>
      <c r="R1369" s="9">
        <f>Table1[[#This Row],[Salary Cost]]/Table1[[#This Row],[Net Sales Actual]]</f>
        <v>0.10276286362759364</v>
      </c>
      <c r="S1369" s="9" t="str">
        <f>IF(Table1[[#This Row],[Salary Ratio]] &lt; 0.15, "Efficient",
 IF(Table1[[#This Row],[Salary Ratio]] &lt;= 0.25, "Needs Attention",
 "Too High"))</f>
        <v>Efficient</v>
      </c>
      <c r="T1369" s="9">
        <f>Table1[[#This Row],[Profit (EBIT)]]/Table1[[#This Row],[Net Sales Actual]]</f>
        <v>-6.0863299017952642E-2</v>
      </c>
      <c r="U1369" s="7" t="str">
        <f>IF(Table1[[#This Row],[Profit Ratio]] &gt; 0.15, "Healthy",
 IF(Table1[[#This Row],[Profit Ratio]] &gt;= 0.05, "Moderate",
 "Low"))</f>
        <v>Low</v>
      </c>
      <c r="V1369" s="7">
        <f ca="1">DATEDIF(Table1[[#This Row],[Store Open Date]], TODAY(), "d")</f>
        <v>675</v>
      </c>
      <c r="W1369" s="7">
        <f ca="1">INT(Table1[[#This Row],[Store Age (Days)]] / 30)</f>
        <v>22</v>
      </c>
      <c r="X1369" s="7" t="str">
        <f ca="1">IF(Table1[[#This Row],[Store Age (Months)]] &lt; 12, "&lt;12",
 IF(Table1[[#This Row],[Store Age (Months)]] &lt; 24, "12–24",
 "&gt;24"))</f>
        <v>12–24</v>
      </c>
    </row>
    <row r="1370" spans="1:24" x14ac:dyDescent="0.2">
      <c r="A1370" s="4">
        <v>4</v>
      </c>
      <c r="B1370" s="4" t="str">
        <f t="shared" si="21"/>
        <v>April</v>
      </c>
      <c r="C1370" s="1" t="s">
        <v>54</v>
      </c>
      <c r="D1370" s="1" t="s">
        <v>974</v>
      </c>
      <c r="E1370" s="1" t="s">
        <v>495</v>
      </c>
      <c r="F1370" s="1" t="s">
        <v>897</v>
      </c>
      <c r="G1370" s="1" t="s">
        <v>923</v>
      </c>
      <c r="H1370" s="6">
        <v>44774</v>
      </c>
      <c r="I1370" s="7">
        <v>190227277</v>
      </c>
      <c r="J1370" s="7">
        <v>193077051</v>
      </c>
      <c r="K1370" s="7">
        <v>33643118</v>
      </c>
      <c r="L1370" s="7">
        <v>-12482252</v>
      </c>
      <c r="M1370" s="7">
        <f>Table1[[#This Row],[Profit (EBIT)]] * (1 - 11%)</f>
        <v>-11109204.279999999</v>
      </c>
      <c r="N1370" s="9">
        <f>Table1[[#This Row],[Net Sales Actual]]/Table1[[#This Row],[Net Sales Target]]*100%</f>
        <v>1.0149808904639896</v>
      </c>
      <c r="O1370" s="9" t="str">
        <f>IF(Table1[[#This Row],[% Achievement]]&gt;=100%, "Achieved",
 IF(Table1[[#This Row],[% Achievement]]&gt;=50%, "Almost Achieve",
 IF(Table1[[#This Row],[% Achievement]]&gt;=0, "Needs Improvement",
 "Bad")))</f>
        <v>Achieved</v>
      </c>
      <c r="P1370" s="7">
        <f>Table1[[#This Row],[Net Sales Actual]] - Table1[[#This Row],[Net Sales Target]]</f>
        <v>2849774</v>
      </c>
      <c r="Q1370" s="7" t="str">
        <f>IF(Table1[[#This Row],[Profit]] &gt; 0, "Profit", "Loss")</f>
        <v>Loss</v>
      </c>
      <c r="R1370" s="9">
        <f>Table1[[#This Row],[Salary Cost]]/Table1[[#This Row],[Net Sales Actual]]</f>
        <v>0.17424710925380768</v>
      </c>
      <c r="S1370" s="9" t="str">
        <f>IF(Table1[[#This Row],[Salary Ratio]] &lt; 0.15, "Efficient",
 IF(Table1[[#This Row],[Salary Ratio]] &lt;= 0.25, "Needs Attention",
 "Too High"))</f>
        <v>Needs Attention</v>
      </c>
      <c r="T1370" s="9">
        <f>Table1[[#This Row],[Profit (EBIT)]]/Table1[[#This Row],[Net Sales Actual]]</f>
        <v>-6.4649071110993925E-2</v>
      </c>
      <c r="U1370" s="7" t="str">
        <f>IF(Table1[[#This Row],[Profit Ratio]] &gt; 0.15, "Healthy",
 IF(Table1[[#This Row],[Profit Ratio]] &gt;= 0.05, "Moderate",
 "Low"))</f>
        <v>Low</v>
      </c>
      <c r="V1370" s="7">
        <f ca="1">DATEDIF(Table1[[#This Row],[Store Open Date]], TODAY(), "d")</f>
        <v>1158</v>
      </c>
      <c r="W1370" s="7">
        <f ca="1">INT(Table1[[#This Row],[Store Age (Days)]] / 30)</f>
        <v>38</v>
      </c>
      <c r="X1370" s="7" t="str">
        <f ca="1">IF(Table1[[#This Row],[Store Age (Months)]] &lt; 12, "&lt;12",
 IF(Table1[[#This Row],[Store Age (Months)]] &lt; 24, "12–24",
 "&gt;24"))</f>
        <v>&gt;24</v>
      </c>
    </row>
    <row r="1371" spans="1:24" x14ac:dyDescent="0.2">
      <c r="A1371" s="4">
        <v>4</v>
      </c>
      <c r="B1371" s="4" t="str">
        <f t="shared" si="21"/>
        <v>April</v>
      </c>
      <c r="C1371" s="1" t="s">
        <v>55</v>
      </c>
      <c r="D1371" s="1" t="s">
        <v>975</v>
      </c>
      <c r="E1371" s="1" t="s">
        <v>496</v>
      </c>
      <c r="F1371" s="1" t="s">
        <v>898</v>
      </c>
      <c r="G1371" s="1" t="s">
        <v>923</v>
      </c>
      <c r="H1371" s="6">
        <v>45200</v>
      </c>
      <c r="I1371" s="7">
        <v>91410043</v>
      </c>
      <c r="J1371" s="7">
        <v>64870556</v>
      </c>
      <c r="K1371" s="7">
        <v>5951413</v>
      </c>
      <c r="L1371" s="7">
        <v>-5730039</v>
      </c>
      <c r="M1371" s="7">
        <f>Table1[[#This Row],[Profit (EBIT)]] * (1 - 11%)</f>
        <v>-5099734.71</v>
      </c>
      <c r="N1371" s="9">
        <f>Table1[[#This Row],[Net Sales Actual]]/Table1[[#This Row],[Net Sales Target]]*100%</f>
        <v>0.70966552329485288</v>
      </c>
      <c r="O1371" s="9" t="str">
        <f>IF(Table1[[#This Row],[% Achievement]]&gt;=100%, "Achieved",
 IF(Table1[[#This Row],[% Achievement]]&gt;=50%, "Almost Achieve",
 IF(Table1[[#This Row],[% Achievement]]&gt;=0, "Needs Improvement",
 "Bad")))</f>
        <v>Almost Achieve</v>
      </c>
      <c r="P1371" s="7">
        <f>Table1[[#This Row],[Net Sales Actual]] - Table1[[#This Row],[Net Sales Target]]</f>
        <v>-26539487</v>
      </c>
      <c r="Q1371" s="7" t="str">
        <f>IF(Table1[[#This Row],[Profit]] &gt; 0, "Profit", "Loss")</f>
        <v>Loss</v>
      </c>
      <c r="R1371" s="9">
        <f>Table1[[#This Row],[Salary Cost]]/Table1[[#This Row],[Net Sales Actual]]</f>
        <v>9.17429010474336E-2</v>
      </c>
      <c r="S1371" s="9" t="str">
        <f>IF(Table1[[#This Row],[Salary Ratio]] &lt; 0.15, "Efficient",
 IF(Table1[[#This Row],[Salary Ratio]] &lt;= 0.25, "Needs Attention",
 "Too High"))</f>
        <v>Efficient</v>
      </c>
      <c r="T1371" s="9">
        <f>Table1[[#This Row],[Profit (EBIT)]]/Table1[[#This Row],[Net Sales Actual]]</f>
        <v>-8.8330351292194881E-2</v>
      </c>
      <c r="U1371" s="7" t="str">
        <f>IF(Table1[[#This Row],[Profit Ratio]] &gt; 0.15, "Healthy",
 IF(Table1[[#This Row],[Profit Ratio]] &gt;= 0.05, "Moderate",
 "Low"))</f>
        <v>Low</v>
      </c>
      <c r="V1371" s="7">
        <f ca="1">DATEDIF(Table1[[#This Row],[Store Open Date]], TODAY(), "d")</f>
        <v>732</v>
      </c>
      <c r="W1371" s="7">
        <f ca="1">INT(Table1[[#This Row],[Store Age (Days)]] / 30)</f>
        <v>24</v>
      </c>
      <c r="X1371" s="7" t="str">
        <f ca="1">IF(Table1[[#This Row],[Store Age (Months)]] &lt; 12, "&lt;12",
 IF(Table1[[#This Row],[Store Age (Months)]] &lt; 24, "12–24",
 "&gt;24"))</f>
        <v>&gt;24</v>
      </c>
    </row>
    <row r="1372" spans="1:24" x14ac:dyDescent="0.2">
      <c r="A1372" s="4">
        <v>4</v>
      </c>
      <c r="B1372" s="4" t="str">
        <f t="shared" si="21"/>
        <v>April</v>
      </c>
      <c r="C1372" s="1" t="s">
        <v>56</v>
      </c>
      <c r="D1372" s="1" t="s">
        <v>976</v>
      </c>
      <c r="E1372" s="1" t="s">
        <v>497</v>
      </c>
      <c r="F1372" s="1" t="s">
        <v>898</v>
      </c>
      <c r="G1372" s="1" t="s">
        <v>923</v>
      </c>
      <c r="H1372" s="6">
        <v>45380</v>
      </c>
      <c r="I1372" s="7">
        <v>88045127</v>
      </c>
      <c r="J1372" s="7">
        <v>106204843</v>
      </c>
      <c r="K1372" s="7">
        <v>17518216</v>
      </c>
      <c r="L1372" s="7">
        <v>-10347297</v>
      </c>
      <c r="M1372" s="7">
        <f>Table1[[#This Row],[Profit (EBIT)]] * (1 - 11%)</f>
        <v>-9209094.3300000001</v>
      </c>
      <c r="N1372" s="9">
        <f>Table1[[#This Row],[Net Sales Actual]]/Table1[[#This Row],[Net Sales Target]]*100%</f>
        <v>1.2062546403050791</v>
      </c>
      <c r="O1372" s="9" t="str">
        <f>IF(Table1[[#This Row],[% Achievement]]&gt;=100%, "Achieved",
 IF(Table1[[#This Row],[% Achievement]]&gt;=50%, "Almost Achieve",
 IF(Table1[[#This Row],[% Achievement]]&gt;=0, "Needs Improvement",
 "Bad")))</f>
        <v>Achieved</v>
      </c>
      <c r="P1372" s="7">
        <f>Table1[[#This Row],[Net Sales Actual]] - Table1[[#This Row],[Net Sales Target]]</f>
        <v>18159716</v>
      </c>
      <c r="Q1372" s="7" t="str">
        <f>IF(Table1[[#This Row],[Profit]] &gt; 0, "Profit", "Loss")</f>
        <v>Loss</v>
      </c>
      <c r="R1372" s="9">
        <f>Table1[[#This Row],[Salary Cost]]/Table1[[#This Row],[Net Sales Actual]]</f>
        <v>0.16494743088128289</v>
      </c>
      <c r="S1372" s="9" t="str">
        <f>IF(Table1[[#This Row],[Salary Ratio]] &lt; 0.15, "Efficient",
 IF(Table1[[#This Row],[Salary Ratio]] &lt;= 0.25, "Needs Attention",
 "Too High"))</f>
        <v>Needs Attention</v>
      </c>
      <c r="T1372" s="9">
        <f>Table1[[#This Row],[Profit (EBIT)]]/Table1[[#This Row],[Net Sales Actual]]</f>
        <v>-9.7427732179783927E-2</v>
      </c>
      <c r="U1372" s="7" t="str">
        <f>IF(Table1[[#This Row],[Profit Ratio]] &gt; 0.15, "Healthy",
 IF(Table1[[#This Row],[Profit Ratio]] &gt;= 0.05, "Moderate",
 "Low"))</f>
        <v>Low</v>
      </c>
      <c r="V1372" s="7">
        <f ca="1">DATEDIF(Table1[[#This Row],[Store Open Date]], TODAY(), "d")</f>
        <v>552</v>
      </c>
      <c r="W1372" s="7">
        <f ca="1">INT(Table1[[#This Row],[Store Age (Days)]] / 30)</f>
        <v>18</v>
      </c>
      <c r="X1372" s="7" t="str">
        <f ca="1">IF(Table1[[#This Row],[Store Age (Months)]] &lt; 12, "&lt;12",
 IF(Table1[[#This Row],[Store Age (Months)]] &lt; 24, "12–24",
 "&gt;24"))</f>
        <v>12–24</v>
      </c>
    </row>
    <row r="1373" spans="1:24" x14ac:dyDescent="0.2">
      <c r="A1373" s="4">
        <v>4</v>
      </c>
      <c r="B1373" s="4" t="str">
        <f t="shared" si="21"/>
        <v>April</v>
      </c>
      <c r="C1373" s="1" t="s">
        <v>57</v>
      </c>
      <c r="D1373" s="1" t="s">
        <v>977</v>
      </c>
      <c r="E1373" s="1" t="s">
        <v>498</v>
      </c>
      <c r="F1373" s="1" t="s">
        <v>897</v>
      </c>
      <c r="G1373" s="1" t="s">
        <v>923</v>
      </c>
      <c r="H1373" s="6">
        <v>45275</v>
      </c>
      <c r="I1373" s="7">
        <v>80261188</v>
      </c>
      <c r="J1373" s="7">
        <v>99053675</v>
      </c>
      <c r="K1373" s="7">
        <v>12073701</v>
      </c>
      <c r="L1373" s="7">
        <v>-5447769</v>
      </c>
      <c r="M1373" s="7">
        <f>Table1[[#This Row],[Profit (EBIT)]] * (1 - 11%)</f>
        <v>-4848514.41</v>
      </c>
      <c r="N1373" s="9">
        <f>Table1[[#This Row],[Net Sales Actual]]/Table1[[#This Row],[Net Sales Target]]*100%</f>
        <v>1.2341416501335614</v>
      </c>
      <c r="O1373" s="9" t="str">
        <f>IF(Table1[[#This Row],[% Achievement]]&gt;=100%, "Achieved",
 IF(Table1[[#This Row],[% Achievement]]&gt;=50%, "Almost Achieve",
 IF(Table1[[#This Row],[% Achievement]]&gt;=0, "Needs Improvement",
 "Bad")))</f>
        <v>Achieved</v>
      </c>
      <c r="P1373" s="7">
        <f>Table1[[#This Row],[Net Sales Actual]] - Table1[[#This Row],[Net Sales Target]]</f>
        <v>18792487</v>
      </c>
      <c r="Q1373" s="7" t="str">
        <f>IF(Table1[[#This Row],[Profit]] &gt; 0, "Profit", "Loss")</f>
        <v>Loss</v>
      </c>
      <c r="R1373" s="9">
        <f>Table1[[#This Row],[Salary Cost]]/Table1[[#This Row],[Net Sales Actual]]</f>
        <v>0.1218904901812073</v>
      </c>
      <c r="S1373" s="9" t="str">
        <f>IF(Table1[[#This Row],[Salary Ratio]] &lt; 0.15, "Efficient",
 IF(Table1[[#This Row],[Salary Ratio]] &lt;= 0.25, "Needs Attention",
 "Too High"))</f>
        <v>Efficient</v>
      </c>
      <c r="T1373" s="9">
        <f>Table1[[#This Row],[Profit (EBIT)]]/Table1[[#This Row],[Net Sales Actual]]</f>
        <v>-5.4998151254862578E-2</v>
      </c>
      <c r="U1373" s="7" t="str">
        <f>IF(Table1[[#This Row],[Profit Ratio]] &gt; 0.15, "Healthy",
 IF(Table1[[#This Row],[Profit Ratio]] &gt;= 0.05, "Moderate",
 "Low"))</f>
        <v>Low</v>
      </c>
      <c r="V1373" s="7">
        <f ca="1">DATEDIF(Table1[[#This Row],[Store Open Date]], TODAY(), "d")</f>
        <v>657</v>
      </c>
      <c r="W1373" s="7">
        <f ca="1">INT(Table1[[#This Row],[Store Age (Days)]] / 30)</f>
        <v>21</v>
      </c>
      <c r="X1373" s="7" t="str">
        <f ca="1">IF(Table1[[#This Row],[Store Age (Months)]] &lt; 12, "&lt;12",
 IF(Table1[[#This Row],[Store Age (Months)]] &lt; 24, "12–24",
 "&gt;24"))</f>
        <v>12–24</v>
      </c>
    </row>
    <row r="1374" spans="1:24" x14ac:dyDescent="0.2">
      <c r="A1374" s="4">
        <v>4</v>
      </c>
      <c r="B1374" s="4" t="str">
        <f t="shared" si="21"/>
        <v>April</v>
      </c>
      <c r="C1374" s="1" t="s">
        <v>58</v>
      </c>
      <c r="D1374" s="1" t="s">
        <v>978</v>
      </c>
      <c r="E1374" s="1" t="s">
        <v>499</v>
      </c>
      <c r="F1374" s="1" t="s">
        <v>898</v>
      </c>
      <c r="G1374" s="1" t="s">
        <v>923</v>
      </c>
      <c r="H1374" s="6">
        <v>45254</v>
      </c>
      <c r="I1374" s="7">
        <v>224551720</v>
      </c>
      <c r="J1374" s="7">
        <v>169587577</v>
      </c>
      <c r="K1374" s="7">
        <v>17934766</v>
      </c>
      <c r="L1374" s="7">
        <v>25095053</v>
      </c>
      <c r="M1374" s="7">
        <f>Table1[[#This Row],[Profit (EBIT)]] * (1 - 11%)</f>
        <v>22334597.170000002</v>
      </c>
      <c r="N1374" s="9">
        <f>Table1[[#This Row],[Net Sales Actual]]/Table1[[#This Row],[Net Sales Target]]*100%</f>
        <v>0.75522724564300825</v>
      </c>
      <c r="O1374" s="9" t="str">
        <f>IF(Table1[[#This Row],[% Achievement]]&gt;=100%, "Achieved",
 IF(Table1[[#This Row],[% Achievement]]&gt;=50%, "Almost Achieve",
 IF(Table1[[#This Row],[% Achievement]]&gt;=0, "Needs Improvement",
 "Bad")))</f>
        <v>Almost Achieve</v>
      </c>
      <c r="P1374" s="7">
        <f>Table1[[#This Row],[Net Sales Actual]] - Table1[[#This Row],[Net Sales Target]]</f>
        <v>-54964143</v>
      </c>
      <c r="Q1374" s="7" t="str">
        <f>IF(Table1[[#This Row],[Profit]] &gt; 0, "Profit", "Loss")</f>
        <v>Profit</v>
      </c>
      <c r="R1374" s="9">
        <f>Table1[[#This Row],[Salary Cost]]/Table1[[#This Row],[Net Sales Actual]]</f>
        <v>0.1057551874805075</v>
      </c>
      <c r="S1374" s="9" t="str">
        <f>IF(Table1[[#This Row],[Salary Ratio]] &lt; 0.15, "Efficient",
 IF(Table1[[#This Row],[Salary Ratio]] &lt;= 0.25, "Needs Attention",
 "Too High"))</f>
        <v>Efficient</v>
      </c>
      <c r="T1374" s="9">
        <f>Table1[[#This Row],[Profit (EBIT)]]/Table1[[#This Row],[Net Sales Actual]]</f>
        <v>0.14797695352413698</v>
      </c>
      <c r="U1374" s="7" t="str">
        <f>IF(Table1[[#This Row],[Profit Ratio]] &gt; 0.15, "Healthy",
 IF(Table1[[#This Row],[Profit Ratio]] &gt;= 0.05, "Moderate",
 "Low"))</f>
        <v>Moderate</v>
      </c>
      <c r="V1374" s="7">
        <f ca="1">DATEDIF(Table1[[#This Row],[Store Open Date]], TODAY(), "d")</f>
        <v>678</v>
      </c>
      <c r="W1374" s="7">
        <f ca="1">INT(Table1[[#This Row],[Store Age (Days)]] / 30)</f>
        <v>22</v>
      </c>
      <c r="X1374" s="7" t="str">
        <f ca="1">IF(Table1[[#This Row],[Store Age (Months)]] &lt; 12, "&lt;12",
 IF(Table1[[#This Row],[Store Age (Months)]] &lt; 24, "12–24",
 "&gt;24"))</f>
        <v>12–24</v>
      </c>
    </row>
    <row r="1375" spans="1:24" x14ac:dyDescent="0.2">
      <c r="A1375" s="4">
        <v>4</v>
      </c>
      <c r="B1375" s="4" t="str">
        <f t="shared" si="21"/>
        <v>April</v>
      </c>
      <c r="C1375" s="1" t="s">
        <v>59</v>
      </c>
      <c r="D1375" s="1" t="s">
        <v>979</v>
      </c>
      <c r="E1375" s="1" t="s">
        <v>500</v>
      </c>
      <c r="F1375" s="1" t="s">
        <v>897</v>
      </c>
      <c r="G1375" s="1" t="s">
        <v>923</v>
      </c>
      <c r="H1375" s="6">
        <v>45257</v>
      </c>
      <c r="I1375" s="7">
        <v>66071612</v>
      </c>
      <c r="J1375" s="7">
        <v>61730266</v>
      </c>
      <c r="K1375" s="7">
        <v>7031426</v>
      </c>
      <c r="L1375" s="7">
        <v>-3691800</v>
      </c>
      <c r="M1375" s="7">
        <f>Table1[[#This Row],[Profit (EBIT)]] * (1 - 11%)</f>
        <v>-3285702</v>
      </c>
      <c r="N1375" s="9">
        <f>Table1[[#This Row],[Net Sales Actual]]/Table1[[#This Row],[Net Sales Target]]*100%</f>
        <v>0.93429332403756093</v>
      </c>
      <c r="O1375" s="9" t="str">
        <f>IF(Table1[[#This Row],[% Achievement]]&gt;=100%, "Achieved",
 IF(Table1[[#This Row],[% Achievement]]&gt;=50%, "Almost Achieve",
 IF(Table1[[#This Row],[% Achievement]]&gt;=0, "Needs Improvement",
 "Bad")))</f>
        <v>Almost Achieve</v>
      </c>
      <c r="P1375" s="7">
        <f>Table1[[#This Row],[Net Sales Actual]] - Table1[[#This Row],[Net Sales Target]]</f>
        <v>-4341346</v>
      </c>
      <c r="Q1375" s="7" t="str">
        <f>IF(Table1[[#This Row],[Profit]] &gt; 0, "Profit", "Loss")</f>
        <v>Loss</v>
      </c>
      <c r="R1375" s="9">
        <f>Table1[[#This Row],[Salary Cost]]/Table1[[#This Row],[Net Sales Actual]]</f>
        <v>0.11390564881090906</v>
      </c>
      <c r="S1375" s="9" t="str">
        <f>IF(Table1[[#This Row],[Salary Ratio]] &lt; 0.15, "Efficient",
 IF(Table1[[#This Row],[Salary Ratio]] &lt;= 0.25, "Needs Attention",
 "Too High"))</f>
        <v>Efficient</v>
      </c>
      <c r="T1375" s="9">
        <f>Table1[[#This Row],[Profit (EBIT)]]/Table1[[#This Row],[Net Sales Actual]]</f>
        <v>-5.9805347347766165E-2</v>
      </c>
      <c r="U1375" s="7" t="str">
        <f>IF(Table1[[#This Row],[Profit Ratio]] &gt; 0.15, "Healthy",
 IF(Table1[[#This Row],[Profit Ratio]] &gt;= 0.05, "Moderate",
 "Low"))</f>
        <v>Low</v>
      </c>
      <c r="V1375" s="7">
        <f ca="1">DATEDIF(Table1[[#This Row],[Store Open Date]], TODAY(), "d")</f>
        <v>675</v>
      </c>
      <c r="W1375" s="7">
        <f ca="1">INT(Table1[[#This Row],[Store Age (Days)]] / 30)</f>
        <v>22</v>
      </c>
      <c r="X1375" s="7" t="str">
        <f ca="1">IF(Table1[[#This Row],[Store Age (Months)]] &lt; 12, "&lt;12",
 IF(Table1[[#This Row],[Store Age (Months)]] &lt; 24, "12–24",
 "&gt;24"))</f>
        <v>12–24</v>
      </c>
    </row>
    <row r="1376" spans="1:24" x14ac:dyDescent="0.2">
      <c r="A1376" s="4">
        <v>4</v>
      </c>
      <c r="B1376" s="4" t="str">
        <f t="shared" si="21"/>
        <v>April</v>
      </c>
      <c r="C1376" s="1" t="s">
        <v>60</v>
      </c>
      <c r="D1376" s="1" t="s">
        <v>980</v>
      </c>
      <c r="E1376" s="1" t="s">
        <v>501</v>
      </c>
      <c r="F1376" s="1" t="s">
        <v>897</v>
      </c>
      <c r="G1376" s="1" t="s">
        <v>923</v>
      </c>
      <c r="H1376" s="6">
        <v>45257</v>
      </c>
      <c r="I1376" s="7">
        <v>147341271</v>
      </c>
      <c r="J1376" s="7">
        <v>181466910</v>
      </c>
      <c r="K1376" s="7">
        <v>31362551</v>
      </c>
      <c r="L1376" s="7">
        <v>-5173708</v>
      </c>
      <c r="M1376" s="7">
        <f>Table1[[#This Row],[Profit (EBIT)]] * (1 - 11%)</f>
        <v>-4604600.12</v>
      </c>
      <c r="N1376" s="9">
        <f>Table1[[#This Row],[Net Sales Actual]]/Table1[[#This Row],[Net Sales Target]]*100%</f>
        <v>1.2316095060697556</v>
      </c>
      <c r="O1376" s="9" t="str">
        <f>IF(Table1[[#This Row],[% Achievement]]&gt;=100%, "Achieved",
 IF(Table1[[#This Row],[% Achievement]]&gt;=50%, "Almost Achieve",
 IF(Table1[[#This Row],[% Achievement]]&gt;=0, "Needs Improvement",
 "Bad")))</f>
        <v>Achieved</v>
      </c>
      <c r="P1376" s="7">
        <f>Table1[[#This Row],[Net Sales Actual]] - Table1[[#This Row],[Net Sales Target]]</f>
        <v>34125639</v>
      </c>
      <c r="Q1376" s="7" t="str">
        <f>IF(Table1[[#This Row],[Profit]] &gt; 0, "Profit", "Loss")</f>
        <v>Loss</v>
      </c>
      <c r="R1376" s="9">
        <f>Table1[[#This Row],[Salary Cost]]/Table1[[#This Row],[Net Sales Actual]]</f>
        <v>0.17282793320280815</v>
      </c>
      <c r="S1376" s="9" t="str">
        <f>IF(Table1[[#This Row],[Salary Ratio]] &lt; 0.15, "Efficient",
 IF(Table1[[#This Row],[Salary Ratio]] &lt;= 0.25, "Needs Attention",
 "Too High"))</f>
        <v>Needs Attention</v>
      </c>
      <c r="T1376" s="9">
        <f>Table1[[#This Row],[Profit (EBIT)]]/Table1[[#This Row],[Net Sales Actual]]</f>
        <v>-2.8510476097267541E-2</v>
      </c>
      <c r="U1376" s="7" t="str">
        <f>IF(Table1[[#This Row],[Profit Ratio]] &gt; 0.15, "Healthy",
 IF(Table1[[#This Row],[Profit Ratio]] &gt;= 0.05, "Moderate",
 "Low"))</f>
        <v>Low</v>
      </c>
      <c r="V1376" s="7">
        <f ca="1">DATEDIF(Table1[[#This Row],[Store Open Date]], TODAY(), "d")</f>
        <v>675</v>
      </c>
      <c r="W1376" s="7">
        <f ca="1">INT(Table1[[#This Row],[Store Age (Days)]] / 30)</f>
        <v>22</v>
      </c>
      <c r="X1376" s="7" t="str">
        <f ca="1">IF(Table1[[#This Row],[Store Age (Months)]] &lt; 12, "&lt;12",
 IF(Table1[[#This Row],[Store Age (Months)]] &lt; 24, "12–24",
 "&gt;24"))</f>
        <v>12–24</v>
      </c>
    </row>
    <row r="1377" spans="1:24" x14ac:dyDescent="0.2">
      <c r="A1377" s="4">
        <v>4</v>
      </c>
      <c r="B1377" s="4" t="str">
        <f t="shared" si="21"/>
        <v>April</v>
      </c>
      <c r="C1377" s="1" t="s">
        <v>61</v>
      </c>
      <c r="D1377" s="1" t="s">
        <v>981</v>
      </c>
      <c r="E1377" s="1" t="s">
        <v>502</v>
      </c>
      <c r="F1377" s="1" t="s">
        <v>899</v>
      </c>
      <c r="G1377" s="1" t="s">
        <v>923</v>
      </c>
      <c r="H1377" s="6">
        <v>45370</v>
      </c>
      <c r="I1377" s="7">
        <v>101669302</v>
      </c>
      <c r="J1377" s="7">
        <v>98093454</v>
      </c>
      <c r="K1377" s="7">
        <v>16492721</v>
      </c>
      <c r="L1377" s="7">
        <v>13423972</v>
      </c>
      <c r="M1377" s="7">
        <f>Table1[[#This Row],[Profit (EBIT)]] * (1 - 11%)</f>
        <v>11947335.08</v>
      </c>
      <c r="N1377" s="9">
        <f>Table1[[#This Row],[Net Sales Actual]]/Table1[[#This Row],[Net Sales Target]]*100%</f>
        <v>0.96482863627803794</v>
      </c>
      <c r="O1377" s="9" t="str">
        <f>IF(Table1[[#This Row],[% Achievement]]&gt;=100%, "Achieved",
 IF(Table1[[#This Row],[% Achievement]]&gt;=50%, "Almost Achieve",
 IF(Table1[[#This Row],[% Achievement]]&gt;=0, "Needs Improvement",
 "Bad")))</f>
        <v>Almost Achieve</v>
      </c>
      <c r="P1377" s="7">
        <f>Table1[[#This Row],[Net Sales Actual]] - Table1[[#This Row],[Net Sales Target]]</f>
        <v>-3575848</v>
      </c>
      <c r="Q1377" s="7" t="str">
        <f>IF(Table1[[#This Row],[Profit]] &gt; 0, "Profit", "Loss")</f>
        <v>Profit</v>
      </c>
      <c r="R1377" s="9">
        <f>Table1[[#This Row],[Salary Cost]]/Table1[[#This Row],[Net Sales Actual]]</f>
        <v>0.16813273799085512</v>
      </c>
      <c r="S1377" s="9" t="str">
        <f>IF(Table1[[#This Row],[Salary Ratio]] &lt; 0.15, "Efficient",
 IF(Table1[[#This Row],[Salary Ratio]] &lt;= 0.25, "Needs Attention",
 "Too High"))</f>
        <v>Needs Attention</v>
      </c>
      <c r="T1377" s="9">
        <f>Table1[[#This Row],[Profit (EBIT)]]/Table1[[#This Row],[Net Sales Actual]]</f>
        <v>0.1368488054258952</v>
      </c>
      <c r="U1377" s="7" t="str">
        <f>IF(Table1[[#This Row],[Profit Ratio]] &gt; 0.15, "Healthy",
 IF(Table1[[#This Row],[Profit Ratio]] &gt;= 0.05, "Moderate",
 "Low"))</f>
        <v>Moderate</v>
      </c>
      <c r="V1377" s="7">
        <f ca="1">DATEDIF(Table1[[#This Row],[Store Open Date]], TODAY(), "d")</f>
        <v>562</v>
      </c>
      <c r="W1377" s="7">
        <f ca="1">INT(Table1[[#This Row],[Store Age (Days)]] / 30)</f>
        <v>18</v>
      </c>
      <c r="X1377" s="7" t="str">
        <f ca="1">IF(Table1[[#This Row],[Store Age (Months)]] &lt; 12, "&lt;12",
 IF(Table1[[#This Row],[Store Age (Months)]] &lt; 24, "12–24",
 "&gt;24"))</f>
        <v>12–24</v>
      </c>
    </row>
    <row r="1378" spans="1:24" x14ac:dyDescent="0.2">
      <c r="A1378" s="4">
        <v>4</v>
      </c>
      <c r="B1378" s="4" t="str">
        <f t="shared" si="21"/>
        <v>April</v>
      </c>
      <c r="C1378" s="1" t="s">
        <v>62</v>
      </c>
      <c r="D1378" s="1" t="s">
        <v>982</v>
      </c>
      <c r="E1378" s="1" t="s">
        <v>503</v>
      </c>
      <c r="F1378" s="1" t="s">
        <v>897</v>
      </c>
      <c r="G1378" s="1" t="s">
        <v>923</v>
      </c>
      <c r="H1378" s="6">
        <v>45220</v>
      </c>
      <c r="I1378" s="7">
        <v>69211290</v>
      </c>
      <c r="J1378" s="7">
        <v>64953884</v>
      </c>
      <c r="K1378" s="7">
        <v>9536342</v>
      </c>
      <c r="L1378" s="7">
        <v>-922175</v>
      </c>
      <c r="M1378" s="7">
        <f>Table1[[#This Row],[Profit (EBIT)]] * (1 - 11%)</f>
        <v>-820735.75</v>
      </c>
      <c r="N1378" s="9">
        <f>Table1[[#This Row],[Net Sales Actual]]/Table1[[#This Row],[Net Sales Target]]*100%</f>
        <v>0.93848682779933734</v>
      </c>
      <c r="O1378" s="9" t="str">
        <f>IF(Table1[[#This Row],[% Achievement]]&gt;=100%, "Achieved",
 IF(Table1[[#This Row],[% Achievement]]&gt;=50%, "Almost Achieve",
 IF(Table1[[#This Row],[% Achievement]]&gt;=0, "Needs Improvement",
 "Bad")))</f>
        <v>Almost Achieve</v>
      </c>
      <c r="P1378" s="7">
        <f>Table1[[#This Row],[Net Sales Actual]] - Table1[[#This Row],[Net Sales Target]]</f>
        <v>-4257406</v>
      </c>
      <c r="Q1378" s="7" t="str">
        <f>IF(Table1[[#This Row],[Profit]] &gt; 0, "Profit", "Loss")</f>
        <v>Loss</v>
      </c>
      <c r="R1378" s="9">
        <f>Table1[[#This Row],[Salary Cost]]/Table1[[#This Row],[Net Sales Actual]]</f>
        <v>0.14681711720272186</v>
      </c>
      <c r="S1378" s="9" t="str">
        <f>IF(Table1[[#This Row],[Salary Ratio]] &lt; 0.15, "Efficient",
 IF(Table1[[#This Row],[Salary Ratio]] &lt;= 0.25, "Needs Attention",
 "Too High"))</f>
        <v>Efficient</v>
      </c>
      <c r="T1378" s="9">
        <f>Table1[[#This Row],[Profit (EBIT)]]/Table1[[#This Row],[Net Sales Actual]]</f>
        <v>-1.4197380406073946E-2</v>
      </c>
      <c r="U1378" s="7" t="str">
        <f>IF(Table1[[#This Row],[Profit Ratio]] &gt; 0.15, "Healthy",
 IF(Table1[[#This Row],[Profit Ratio]] &gt;= 0.05, "Moderate",
 "Low"))</f>
        <v>Low</v>
      </c>
      <c r="V1378" s="7">
        <f ca="1">DATEDIF(Table1[[#This Row],[Store Open Date]], TODAY(), "d")</f>
        <v>712</v>
      </c>
      <c r="W1378" s="7">
        <f ca="1">INT(Table1[[#This Row],[Store Age (Days)]] / 30)</f>
        <v>23</v>
      </c>
      <c r="X1378" s="7" t="str">
        <f ca="1">IF(Table1[[#This Row],[Store Age (Months)]] &lt; 12, "&lt;12",
 IF(Table1[[#This Row],[Store Age (Months)]] &lt; 24, "12–24",
 "&gt;24"))</f>
        <v>12–24</v>
      </c>
    </row>
    <row r="1379" spans="1:24" x14ac:dyDescent="0.2">
      <c r="A1379" s="4">
        <v>4</v>
      </c>
      <c r="B1379" s="4" t="str">
        <f t="shared" si="21"/>
        <v>April</v>
      </c>
      <c r="C1379" s="1" t="s">
        <v>63</v>
      </c>
      <c r="D1379" s="1" t="s">
        <v>983</v>
      </c>
      <c r="E1379" s="1" t="s">
        <v>504</v>
      </c>
      <c r="F1379" s="1" t="s">
        <v>897</v>
      </c>
      <c r="G1379" s="1" t="s">
        <v>923</v>
      </c>
      <c r="H1379" s="6">
        <v>45327</v>
      </c>
      <c r="I1379" s="7">
        <v>193168202</v>
      </c>
      <c r="J1379" s="7">
        <v>229476289</v>
      </c>
      <c r="K1379" s="7">
        <v>27462423</v>
      </c>
      <c r="L1379" s="7">
        <v>-19432139</v>
      </c>
      <c r="M1379" s="7">
        <f>Table1[[#This Row],[Profit (EBIT)]] * (1 - 11%)</f>
        <v>-17294603.710000001</v>
      </c>
      <c r="N1379" s="9">
        <f>Table1[[#This Row],[Net Sales Actual]]/Table1[[#This Row],[Net Sales Target]]*100%</f>
        <v>1.1879609926689694</v>
      </c>
      <c r="O1379" s="9" t="str">
        <f>IF(Table1[[#This Row],[% Achievement]]&gt;=100%, "Achieved",
 IF(Table1[[#This Row],[% Achievement]]&gt;=50%, "Almost Achieve",
 IF(Table1[[#This Row],[% Achievement]]&gt;=0, "Needs Improvement",
 "Bad")))</f>
        <v>Achieved</v>
      </c>
      <c r="P1379" s="7">
        <f>Table1[[#This Row],[Net Sales Actual]] - Table1[[#This Row],[Net Sales Target]]</f>
        <v>36308087</v>
      </c>
      <c r="Q1379" s="7" t="str">
        <f>IF(Table1[[#This Row],[Profit]] &gt; 0, "Profit", "Loss")</f>
        <v>Loss</v>
      </c>
      <c r="R1379" s="9">
        <f>Table1[[#This Row],[Salary Cost]]/Table1[[#This Row],[Net Sales Actual]]</f>
        <v>0.11967433811865416</v>
      </c>
      <c r="S1379" s="9" t="str">
        <f>IF(Table1[[#This Row],[Salary Ratio]] &lt; 0.15, "Efficient",
 IF(Table1[[#This Row],[Salary Ratio]] &lt;= 0.25, "Needs Attention",
 "Too High"))</f>
        <v>Efficient</v>
      </c>
      <c r="T1379" s="9">
        <f>Table1[[#This Row],[Profit (EBIT)]]/Table1[[#This Row],[Net Sales Actual]]</f>
        <v>-8.4680378459493041E-2</v>
      </c>
      <c r="U1379" s="7" t="str">
        <f>IF(Table1[[#This Row],[Profit Ratio]] &gt; 0.15, "Healthy",
 IF(Table1[[#This Row],[Profit Ratio]] &gt;= 0.05, "Moderate",
 "Low"))</f>
        <v>Low</v>
      </c>
      <c r="V1379" s="7">
        <f ca="1">DATEDIF(Table1[[#This Row],[Store Open Date]], TODAY(), "d")</f>
        <v>605</v>
      </c>
      <c r="W1379" s="7">
        <f ca="1">INT(Table1[[#This Row],[Store Age (Days)]] / 30)</f>
        <v>20</v>
      </c>
      <c r="X1379" s="7" t="str">
        <f ca="1">IF(Table1[[#This Row],[Store Age (Months)]] &lt; 12, "&lt;12",
 IF(Table1[[#This Row],[Store Age (Months)]] &lt; 24, "12–24",
 "&gt;24"))</f>
        <v>12–24</v>
      </c>
    </row>
    <row r="1380" spans="1:24" x14ac:dyDescent="0.2">
      <c r="A1380" s="4">
        <v>4</v>
      </c>
      <c r="B1380" s="4" t="str">
        <f t="shared" si="21"/>
        <v>April</v>
      </c>
      <c r="C1380" s="1" t="s">
        <v>64</v>
      </c>
      <c r="D1380" s="1" t="s">
        <v>984</v>
      </c>
      <c r="E1380" s="1" t="s">
        <v>505</v>
      </c>
      <c r="F1380" s="1" t="s">
        <v>899</v>
      </c>
      <c r="G1380" s="1" t="s">
        <v>923</v>
      </c>
      <c r="H1380" s="6">
        <v>45359</v>
      </c>
      <c r="I1380" s="7">
        <v>102451276</v>
      </c>
      <c r="J1380" s="7">
        <v>124665559</v>
      </c>
      <c r="K1380" s="7">
        <v>18532895</v>
      </c>
      <c r="L1380" s="7">
        <v>-11410066</v>
      </c>
      <c r="M1380" s="7">
        <f>Table1[[#This Row],[Profit (EBIT)]] * (1 - 11%)</f>
        <v>-10154958.74</v>
      </c>
      <c r="N1380" s="9">
        <f>Table1[[#This Row],[Net Sales Actual]]/Table1[[#This Row],[Net Sales Target]]*100%</f>
        <v>1.2168277826037033</v>
      </c>
      <c r="O1380" s="9" t="str">
        <f>IF(Table1[[#This Row],[% Achievement]]&gt;=100%, "Achieved",
 IF(Table1[[#This Row],[% Achievement]]&gt;=50%, "Almost Achieve",
 IF(Table1[[#This Row],[% Achievement]]&gt;=0, "Needs Improvement",
 "Bad")))</f>
        <v>Achieved</v>
      </c>
      <c r="P1380" s="7">
        <f>Table1[[#This Row],[Net Sales Actual]] - Table1[[#This Row],[Net Sales Target]]</f>
        <v>22214283</v>
      </c>
      <c r="Q1380" s="7" t="str">
        <f>IF(Table1[[#This Row],[Profit]] &gt; 0, "Profit", "Loss")</f>
        <v>Loss</v>
      </c>
      <c r="R1380" s="9">
        <f>Table1[[#This Row],[Salary Cost]]/Table1[[#This Row],[Net Sales Actual]]</f>
        <v>0.14866090641762575</v>
      </c>
      <c r="S1380" s="9" t="str">
        <f>IF(Table1[[#This Row],[Salary Ratio]] &lt; 0.15, "Efficient",
 IF(Table1[[#This Row],[Salary Ratio]] &lt;= 0.25, "Needs Attention",
 "Too High"))</f>
        <v>Efficient</v>
      </c>
      <c r="T1380" s="9">
        <f>Table1[[#This Row],[Profit (EBIT)]]/Table1[[#This Row],[Net Sales Actual]]</f>
        <v>-9.1525406788574223E-2</v>
      </c>
      <c r="U1380" s="7" t="str">
        <f>IF(Table1[[#This Row],[Profit Ratio]] &gt; 0.15, "Healthy",
 IF(Table1[[#This Row],[Profit Ratio]] &gt;= 0.05, "Moderate",
 "Low"))</f>
        <v>Low</v>
      </c>
      <c r="V1380" s="7">
        <f ca="1">DATEDIF(Table1[[#This Row],[Store Open Date]], TODAY(), "d")</f>
        <v>573</v>
      </c>
      <c r="W1380" s="7">
        <f ca="1">INT(Table1[[#This Row],[Store Age (Days)]] / 30)</f>
        <v>19</v>
      </c>
      <c r="X1380" s="7" t="str">
        <f ca="1">IF(Table1[[#This Row],[Store Age (Months)]] &lt; 12, "&lt;12",
 IF(Table1[[#This Row],[Store Age (Months)]] &lt; 24, "12–24",
 "&gt;24"))</f>
        <v>12–24</v>
      </c>
    </row>
    <row r="1381" spans="1:24" x14ac:dyDescent="0.2">
      <c r="A1381" s="4">
        <v>4</v>
      </c>
      <c r="B1381" s="4" t="str">
        <f t="shared" si="21"/>
        <v>April</v>
      </c>
      <c r="C1381" s="1" t="s">
        <v>65</v>
      </c>
      <c r="D1381" s="1" t="s">
        <v>985</v>
      </c>
      <c r="E1381" s="1" t="s">
        <v>506</v>
      </c>
      <c r="F1381" s="1" t="s">
        <v>897</v>
      </c>
      <c r="G1381" s="1" t="s">
        <v>923</v>
      </c>
      <c r="H1381" s="6">
        <v>45288</v>
      </c>
      <c r="I1381" s="7">
        <v>104719144</v>
      </c>
      <c r="J1381" s="7">
        <v>121234432</v>
      </c>
      <c r="K1381" s="7">
        <v>12227768</v>
      </c>
      <c r="L1381" s="7">
        <v>543878</v>
      </c>
      <c r="M1381" s="7">
        <f>Table1[[#This Row],[Profit (EBIT)]] * (1 - 11%)</f>
        <v>484051.42</v>
      </c>
      <c r="N1381" s="9">
        <f>Table1[[#This Row],[Net Sales Actual]]/Table1[[#This Row],[Net Sales Target]]*100%</f>
        <v>1.1577103036671117</v>
      </c>
      <c r="O1381" s="9" t="str">
        <f>IF(Table1[[#This Row],[% Achievement]]&gt;=100%, "Achieved",
 IF(Table1[[#This Row],[% Achievement]]&gt;=50%, "Almost Achieve",
 IF(Table1[[#This Row],[% Achievement]]&gt;=0, "Needs Improvement",
 "Bad")))</f>
        <v>Achieved</v>
      </c>
      <c r="P1381" s="7">
        <f>Table1[[#This Row],[Net Sales Actual]] - Table1[[#This Row],[Net Sales Target]]</f>
        <v>16515288</v>
      </c>
      <c r="Q1381" s="7" t="str">
        <f>IF(Table1[[#This Row],[Profit]] &gt; 0, "Profit", "Loss")</f>
        <v>Profit</v>
      </c>
      <c r="R1381" s="9">
        <f>Table1[[#This Row],[Salary Cost]]/Table1[[#This Row],[Net Sales Actual]]</f>
        <v>0.10086052120902418</v>
      </c>
      <c r="S1381" s="9" t="str">
        <f>IF(Table1[[#This Row],[Salary Ratio]] &lt; 0.15, "Efficient",
 IF(Table1[[#This Row],[Salary Ratio]] &lt;= 0.25, "Needs Attention",
 "Too High"))</f>
        <v>Efficient</v>
      </c>
      <c r="T1381" s="9">
        <f>Table1[[#This Row],[Profit (EBIT)]]/Table1[[#This Row],[Net Sales Actual]]</f>
        <v>4.4861677580177884E-3</v>
      </c>
      <c r="U1381" s="7" t="str">
        <f>IF(Table1[[#This Row],[Profit Ratio]] &gt; 0.15, "Healthy",
 IF(Table1[[#This Row],[Profit Ratio]] &gt;= 0.05, "Moderate",
 "Low"))</f>
        <v>Low</v>
      </c>
      <c r="V1381" s="7">
        <f ca="1">DATEDIF(Table1[[#This Row],[Store Open Date]], TODAY(), "d")</f>
        <v>644</v>
      </c>
      <c r="W1381" s="7">
        <f ca="1">INT(Table1[[#This Row],[Store Age (Days)]] / 30)</f>
        <v>21</v>
      </c>
      <c r="X1381" s="7" t="str">
        <f ca="1">IF(Table1[[#This Row],[Store Age (Months)]] &lt; 12, "&lt;12",
 IF(Table1[[#This Row],[Store Age (Months)]] &lt; 24, "12–24",
 "&gt;24"))</f>
        <v>12–24</v>
      </c>
    </row>
    <row r="1382" spans="1:24" x14ac:dyDescent="0.2">
      <c r="A1382" s="4">
        <v>4</v>
      </c>
      <c r="B1382" s="4" t="str">
        <f t="shared" si="21"/>
        <v>April</v>
      </c>
      <c r="C1382" s="1" t="s">
        <v>66</v>
      </c>
      <c r="D1382" s="1" t="s">
        <v>986</v>
      </c>
      <c r="E1382" s="1" t="s">
        <v>507</v>
      </c>
      <c r="F1382" s="1" t="s">
        <v>897</v>
      </c>
      <c r="G1382" s="1" t="s">
        <v>923</v>
      </c>
      <c r="H1382" s="6">
        <v>45429</v>
      </c>
      <c r="I1382" s="7">
        <v>87846869</v>
      </c>
      <c r="J1382" s="7">
        <v>93909991</v>
      </c>
      <c r="K1382" s="7">
        <v>12949235</v>
      </c>
      <c r="L1382" s="7">
        <v>2739226</v>
      </c>
      <c r="M1382" s="7">
        <f>Table1[[#This Row],[Profit (EBIT)]] * (1 - 11%)</f>
        <v>2437911.14</v>
      </c>
      <c r="N1382" s="9">
        <f>Table1[[#This Row],[Net Sales Actual]]/Table1[[#This Row],[Net Sales Target]]*100%</f>
        <v>1.0690192156990821</v>
      </c>
      <c r="O1382" s="9" t="str">
        <f>IF(Table1[[#This Row],[% Achievement]]&gt;=100%, "Achieved",
 IF(Table1[[#This Row],[% Achievement]]&gt;=50%, "Almost Achieve",
 IF(Table1[[#This Row],[% Achievement]]&gt;=0, "Needs Improvement",
 "Bad")))</f>
        <v>Achieved</v>
      </c>
      <c r="P1382" s="7">
        <f>Table1[[#This Row],[Net Sales Actual]] - Table1[[#This Row],[Net Sales Target]]</f>
        <v>6063122</v>
      </c>
      <c r="Q1382" s="7" t="str">
        <f>IF(Table1[[#This Row],[Profit]] &gt; 0, "Profit", "Loss")</f>
        <v>Profit</v>
      </c>
      <c r="R1382" s="9">
        <f>Table1[[#This Row],[Salary Cost]]/Table1[[#This Row],[Net Sales Actual]]</f>
        <v>0.13788985455232342</v>
      </c>
      <c r="S1382" s="9" t="str">
        <f>IF(Table1[[#This Row],[Salary Ratio]] &lt; 0.15, "Efficient",
 IF(Table1[[#This Row],[Salary Ratio]] &lt;= 0.25, "Needs Attention",
 "Too High"))</f>
        <v>Efficient</v>
      </c>
      <c r="T1382" s="9">
        <f>Table1[[#This Row],[Profit (EBIT)]]/Table1[[#This Row],[Net Sales Actual]]</f>
        <v>2.9168632334338099E-2</v>
      </c>
      <c r="U1382" s="7" t="str">
        <f>IF(Table1[[#This Row],[Profit Ratio]] &gt; 0.15, "Healthy",
 IF(Table1[[#This Row],[Profit Ratio]] &gt;= 0.05, "Moderate",
 "Low"))</f>
        <v>Low</v>
      </c>
      <c r="V1382" s="7">
        <f ca="1">DATEDIF(Table1[[#This Row],[Store Open Date]], TODAY(), "d")</f>
        <v>503</v>
      </c>
      <c r="W1382" s="7">
        <f ca="1">INT(Table1[[#This Row],[Store Age (Days)]] / 30)</f>
        <v>16</v>
      </c>
      <c r="X1382" s="7" t="str">
        <f ca="1">IF(Table1[[#This Row],[Store Age (Months)]] &lt; 12, "&lt;12",
 IF(Table1[[#This Row],[Store Age (Months)]] &lt; 24, "12–24",
 "&gt;24"))</f>
        <v>12–24</v>
      </c>
    </row>
    <row r="1383" spans="1:24" x14ac:dyDescent="0.2">
      <c r="A1383" s="4">
        <v>4</v>
      </c>
      <c r="B1383" s="4" t="str">
        <f t="shared" si="21"/>
        <v>April</v>
      </c>
      <c r="C1383" s="1" t="s">
        <v>67</v>
      </c>
      <c r="D1383" s="1" t="s">
        <v>987</v>
      </c>
      <c r="E1383" s="1" t="s">
        <v>508</v>
      </c>
      <c r="F1383" s="1" t="s">
        <v>897</v>
      </c>
      <c r="G1383" s="1" t="s">
        <v>923</v>
      </c>
      <c r="H1383" s="6">
        <v>45278</v>
      </c>
      <c r="I1383" s="7">
        <v>106372734</v>
      </c>
      <c r="J1383" s="7">
        <v>104424723</v>
      </c>
      <c r="K1383" s="7">
        <v>12000936</v>
      </c>
      <c r="L1383" s="7">
        <v>15553861</v>
      </c>
      <c r="M1383" s="7">
        <f>Table1[[#This Row],[Profit (EBIT)]] * (1 - 11%)</f>
        <v>13842936.290000001</v>
      </c>
      <c r="N1383" s="9">
        <f>Table1[[#This Row],[Net Sales Actual]]/Table1[[#This Row],[Net Sales Target]]*100%</f>
        <v>0.98168693304432697</v>
      </c>
      <c r="O1383" s="9" t="str">
        <f>IF(Table1[[#This Row],[% Achievement]]&gt;=100%, "Achieved",
 IF(Table1[[#This Row],[% Achievement]]&gt;=50%, "Almost Achieve",
 IF(Table1[[#This Row],[% Achievement]]&gt;=0, "Needs Improvement",
 "Bad")))</f>
        <v>Almost Achieve</v>
      </c>
      <c r="P1383" s="7">
        <f>Table1[[#This Row],[Net Sales Actual]] - Table1[[#This Row],[Net Sales Target]]</f>
        <v>-1948011</v>
      </c>
      <c r="Q1383" s="7" t="str">
        <f>IF(Table1[[#This Row],[Profit]] &gt; 0, "Profit", "Loss")</f>
        <v>Profit</v>
      </c>
      <c r="R1383" s="9">
        <f>Table1[[#This Row],[Salary Cost]]/Table1[[#This Row],[Net Sales Actual]]</f>
        <v>0.11492427899473576</v>
      </c>
      <c r="S1383" s="9" t="str">
        <f>IF(Table1[[#This Row],[Salary Ratio]] &lt; 0.15, "Efficient",
 IF(Table1[[#This Row],[Salary Ratio]] &lt;= 0.25, "Needs Attention",
 "Too High"))</f>
        <v>Efficient</v>
      </c>
      <c r="T1383" s="9">
        <f>Table1[[#This Row],[Profit (EBIT)]]/Table1[[#This Row],[Net Sales Actual]]</f>
        <v>0.14894807046794847</v>
      </c>
      <c r="U1383" s="7" t="str">
        <f>IF(Table1[[#This Row],[Profit Ratio]] &gt; 0.15, "Healthy",
 IF(Table1[[#This Row],[Profit Ratio]] &gt;= 0.05, "Moderate",
 "Low"))</f>
        <v>Moderate</v>
      </c>
      <c r="V1383" s="7">
        <f ca="1">DATEDIF(Table1[[#This Row],[Store Open Date]], TODAY(), "d")</f>
        <v>654</v>
      </c>
      <c r="W1383" s="7">
        <f ca="1">INT(Table1[[#This Row],[Store Age (Days)]] / 30)</f>
        <v>21</v>
      </c>
      <c r="X1383" s="7" t="str">
        <f ca="1">IF(Table1[[#This Row],[Store Age (Months)]] &lt; 12, "&lt;12",
 IF(Table1[[#This Row],[Store Age (Months)]] &lt; 24, "12–24",
 "&gt;24"))</f>
        <v>12–24</v>
      </c>
    </row>
    <row r="1384" spans="1:24" x14ac:dyDescent="0.2">
      <c r="A1384" s="4">
        <v>4</v>
      </c>
      <c r="B1384" s="4" t="str">
        <f t="shared" si="21"/>
        <v>April</v>
      </c>
      <c r="C1384" s="1" t="s">
        <v>68</v>
      </c>
      <c r="D1384" s="1" t="s">
        <v>988</v>
      </c>
      <c r="E1384" s="1" t="s">
        <v>509</v>
      </c>
      <c r="F1384" s="1" t="s">
        <v>898</v>
      </c>
      <c r="G1384" s="1" t="s">
        <v>923</v>
      </c>
      <c r="H1384" s="6">
        <v>44961</v>
      </c>
      <c r="I1384" s="7">
        <v>133737931</v>
      </c>
      <c r="J1384" s="7">
        <v>133131489</v>
      </c>
      <c r="K1384" s="7">
        <v>13498654</v>
      </c>
      <c r="L1384" s="7">
        <v>6796817</v>
      </c>
      <c r="M1384" s="7">
        <f>Table1[[#This Row],[Profit (EBIT)]] * (1 - 11%)</f>
        <v>6049167.1299999999</v>
      </c>
      <c r="N1384" s="9">
        <f>Table1[[#This Row],[Net Sales Actual]]/Table1[[#This Row],[Net Sales Target]]*100%</f>
        <v>0.99546544502770873</v>
      </c>
      <c r="O1384" s="9" t="str">
        <f>IF(Table1[[#This Row],[% Achievement]]&gt;=100%, "Achieved",
 IF(Table1[[#This Row],[% Achievement]]&gt;=50%, "Almost Achieve",
 IF(Table1[[#This Row],[% Achievement]]&gt;=0, "Needs Improvement",
 "Bad")))</f>
        <v>Almost Achieve</v>
      </c>
      <c r="P1384" s="7">
        <f>Table1[[#This Row],[Net Sales Actual]] - Table1[[#This Row],[Net Sales Target]]</f>
        <v>-606442</v>
      </c>
      <c r="Q1384" s="7" t="str">
        <f>IF(Table1[[#This Row],[Profit]] &gt; 0, "Profit", "Loss")</f>
        <v>Profit</v>
      </c>
      <c r="R1384" s="9">
        <f>Table1[[#This Row],[Salary Cost]]/Table1[[#This Row],[Net Sales Actual]]</f>
        <v>0.1013933976206035</v>
      </c>
      <c r="S1384" s="9" t="str">
        <f>IF(Table1[[#This Row],[Salary Ratio]] &lt; 0.15, "Efficient",
 IF(Table1[[#This Row],[Salary Ratio]] &lt;= 0.25, "Needs Attention",
 "Too High"))</f>
        <v>Efficient</v>
      </c>
      <c r="T1384" s="9">
        <f>Table1[[#This Row],[Profit (EBIT)]]/Table1[[#This Row],[Net Sales Actual]]</f>
        <v>5.1053413817072235E-2</v>
      </c>
      <c r="U1384" s="7" t="str">
        <f>IF(Table1[[#This Row],[Profit Ratio]] &gt; 0.15, "Healthy",
 IF(Table1[[#This Row],[Profit Ratio]] &gt;= 0.05, "Moderate",
 "Low"))</f>
        <v>Moderate</v>
      </c>
      <c r="V1384" s="7">
        <f ca="1">DATEDIF(Table1[[#This Row],[Store Open Date]], TODAY(), "d")</f>
        <v>971</v>
      </c>
      <c r="W1384" s="7">
        <f ca="1">INT(Table1[[#This Row],[Store Age (Days)]] / 30)</f>
        <v>32</v>
      </c>
      <c r="X1384" s="7" t="str">
        <f ca="1">IF(Table1[[#This Row],[Store Age (Months)]] &lt; 12, "&lt;12",
 IF(Table1[[#This Row],[Store Age (Months)]] &lt; 24, "12–24",
 "&gt;24"))</f>
        <v>&gt;24</v>
      </c>
    </row>
    <row r="1385" spans="1:24" x14ac:dyDescent="0.2">
      <c r="A1385" s="4">
        <v>4</v>
      </c>
      <c r="B1385" s="4" t="str">
        <f t="shared" si="21"/>
        <v>April</v>
      </c>
      <c r="C1385" s="1" t="s">
        <v>69</v>
      </c>
      <c r="D1385" s="1" t="s">
        <v>989</v>
      </c>
      <c r="E1385" s="1" t="s">
        <v>510</v>
      </c>
      <c r="F1385" s="1" t="s">
        <v>898</v>
      </c>
      <c r="G1385" s="1" t="s">
        <v>923</v>
      </c>
      <c r="H1385" s="6">
        <v>44999</v>
      </c>
      <c r="I1385" s="7">
        <v>185662233</v>
      </c>
      <c r="J1385" s="7">
        <v>227660546</v>
      </c>
      <c r="K1385" s="7">
        <v>29720996</v>
      </c>
      <c r="L1385" s="7">
        <v>-19337344</v>
      </c>
      <c r="M1385" s="7">
        <f>Table1[[#This Row],[Profit (EBIT)]] * (1 - 11%)</f>
        <v>-17210236.16</v>
      </c>
      <c r="N1385" s="9">
        <f>Table1[[#This Row],[Net Sales Actual]]/Table1[[#This Row],[Net Sales Target]]*100%</f>
        <v>1.2262081648021546</v>
      </c>
      <c r="O1385" s="9" t="str">
        <f>IF(Table1[[#This Row],[% Achievement]]&gt;=100%, "Achieved",
 IF(Table1[[#This Row],[% Achievement]]&gt;=50%, "Almost Achieve",
 IF(Table1[[#This Row],[% Achievement]]&gt;=0, "Needs Improvement",
 "Bad")))</f>
        <v>Achieved</v>
      </c>
      <c r="P1385" s="7">
        <f>Table1[[#This Row],[Net Sales Actual]] - Table1[[#This Row],[Net Sales Target]]</f>
        <v>41998313</v>
      </c>
      <c r="Q1385" s="7" t="str">
        <f>IF(Table1[[#This Row],[Profit]] &gt; 0, "Profit", "Loss")</f>
        <v>Loss</v>
      </c>
      <c r="R1385" s="9">
        <f>Table1[[#This Row],[Salary Cost]]/Table1[[#This Row],[Net Sales Actual]]</f>
        <v>0.13054961222837444</v>
      </c>
      <c r="S1385" s="9" t="str">
        <f>IF(Table1[[#This Row],[Salary Ratio]] &lt; 0.15, "Efficient",
 IF(Table1[[#This Row],[Salary Ratio]] &lt;= 0.25, "Needs Attention",
 "Too High"))</f>
        <v>Efficient</v>
      </c>
      <c r="T1385" s="9">
        <f>Table1[[#This Row],[Profit (EBIT)]]/Table1[[#This Row],[Net Sales Actual]]</f>
        <v>-8.4939372850313735E-2</v>
      </c>
      <c r="U1385" s="7" t="str">
        <f>IF(Table1[[#This Row],[Profit Ratio]] &gt; 0.15, "Healthy",
 IF(Table1[[#This Row],[Profit Ratio]] &gt;= 0.05, "Moderate",
 "Low"))</f>
        <v>Low</v>
      </c>
      <c r="V1385" s="7">
        <f ca="1">DATEDIF(Table1[[#This Row],[Store Open Date]], TODAY(), "d")</f>
        <v>933</v>
      </c>
      <c r="W1385" s="7">
        <f ca="1">INT(Table1[[#This Row],[Store Age (Days)]] / 30)</f>
        <v>31</v>
      </c>
      <c r="X1385" s="7" t="str">
        <f ca="1">IF(Table1[[#This Row],[Store Age (Months)]] &lt; 12, "&lt;12",
 IF(Table1[[#This Row],[Store Age (Months)]] &lt; 24, "12–24",
 "&gt;24"))</f>
        <v>&gt;24</v>
      </c>
    </row>
    <row r="1386" spans="1:24" x14ac:dyDescent="0.2">
      <c r="A1386" s="4">
        <v>4</v>
      </c>
      <c r="B1386" s="4" t="str">
        <f t="shared" si="21"/>
        <v>April</v>
      </c>
      <c r="C1386" s="1" t="s">
        <v>70</v>
      </c>
      <c r="D1386" s="1" t="s">
        <v>990</v>
      </c>
      <c r="E1386" s="1" t="s">
        <v>511</v>
      </c>
      <c r="F1386" s="1" t="s">
        <v>897</v>
      </c>
      <c r="G1386" s="1" t="s">
        <v>923</v>
      </c>
      <c r="H1386" s="6">
        <v>45100</v>
      </c>
      <c r="I1386" s="7">
        <v>203061725</v>
      </c>
      <c r="J1386" s="7">
        <v>140863686</v>
      </c>
      <c r="K1386" s="7">
        <v>20177835</v>
      </c>
      <c r="L1386" s="7">
        <v>19593730</v>
      </c>
      <c r="M1386" s="7">
        <f>Table1[[#This Row],[Profit (EBIT)]] * (1 - 11%)</f>
        <v>17438419.699999999</v>
      </c>
      <c r="N1386" s="9">
        <f>Table1[[#This Row],[Net Sales Actual]]/Table1[[#This Row],[Net Sales Target]]*100%</f>
        <v>0.69369885437543688</v>
      </c>
      <c r="O1386" s="9" t="str">
        <f>IF(Table1[[#This Row],[% Achievement]]&gt;=100%, "Achieved",
 IF(Table1[[#This Row],[% Achievement]]&gt;=50%, "Almost Achieve",
 IF(Table1[[#This Row],[% Achievement]]&gt;=0, "Needs Improvement",
 "Bad")))</f>
        <v>Almost Achieve</v>
      </c>
      <c r="P1386" s="7">
        <f>Table1[[#This Row],[Net Sales Actual]] - Table1[[#This Row],[Net Sales Target]]</f>
        <v>-62198039</v>
      </c>
      <c r="Q1386" s="7" t="str">
        <f>IF(Table1[[#This Row],[Profit]] &gt; 0, "Profit", "Loss")</f>
        <v>Profit</v>
      </c>
      <c r="R1386" s="9">
        <f>Table1[[#This Row],[Salary Cost]]/Table1[[#This Row],[Net Sales Actual]]</f>
        <v>0.14324369589476738</v>
      </c>
      <c r="S1386" s="9" t="str">
        <f>IF(Table1[[#This Row],[Salary Ratio]] &lt; 0.15, "Efficient",
 IF(Table1[[#This Row],[Salary Ratio]] &lt;= 0.25, "Needs Attention",
 "Too High"))</f>
        <v>Efficient</v>
      </c>
      <c r="T1386" s="9">
        <f>Table1[[#This Row],[Profit (EBIT)]]/Table1[[#This Row],[Net Sales Actual]]</f>
        <v>0.13909709845303919</v>
      </c>
      <c r="U1386" s="7" t="str">
        <f>IF(Table1[[#This Row],[Profit Ratio]] &gt; 0.15, "Healthy",
 IF(Table1[[#This Row],[Profit Ratio]] &gt;= 0.05, "Moderate",
 "Low"))</f>
        <v>Moderate</v>
      </c>
      <c r="V1386" s="7">
        <f ca="1">DATEDIF(Table1[[#This Row],[Store Open Date]], TODAY(), "d")</f>
        <v>832</v>
      </c>
      <c r="W1386" s="7">
        <f ca="1">INT(Table1[[#This Row],[Store Age (Days)]] / 30)</f>
        <v>27</v>
      </c>
      <c r="X1386" s="7" t="str">
        <f ca="1">IF(Table1[[#This Row],[Store Age (Months)]] &lt; 12, "&lt;12",
 IF(Table1[[#This Row],[Store Age (Months)]] &lt; 24, "12–24",
 "&gt;24"))</f>
        <v>&gt;24</v>
      </c>
    </row>
    <row r="1387" spans="1:24" x14ac:dyDescent="0.2">
      <c r="A1387" s="4">
        <v>4</v>
      </c>
      <c r="B1387" s="4" t="str">
        <f t="shared" si="21"/>
        <v>April</v>
      </c>
      <c r="C1387" s="1" t="s">
        <v>71</v>
      </c>
      <c r="D1387" s="1" t="s">
        <v>991</v>
      </c>
      <c r="E1387" s="1" t="s">
        <v>512</v>
      </c>
      <c r="F1387" s="1" t="s">
        <v>897</v>
      </c>
      <c r="G1387" s="1" t="s">
        <v>923</v>
      </c>
      <c r="H1387" s="6">
        <v>45029</v>
      </c>
      <c r="I1387" s="7">
        <v>109322059</v>
      </c>
      <c r="J1387" s="7">
        <v>85737967</v>
      </c>
      <c r="K1387" s="7">
        <v>11311867</v>
      </c>
      <c r="L1387" s="7">
        <v>2635217</v>
      </c>
      <c r="M1387" s="7">
        <f>Table1[[#This Row],[Profit (EBIT)]] * (1 - 11%)</f>
        <v>2345343.13</v>
      </c>
      <c r="N1387" s="9">
        <f>Table1[[#This Row],[Net Sales Actual]]/Table1[[#This Row],[Net Sales Target]]*100%</f>
        <v>0.78426959558088816</v>
      </c>
      <c r="O1387" s="9" t="str">
        <f>IF(Table1[[#This Row],[% Achievement]]&gt;=100%, "Achieved",
 IF(Table1[[#This Row],[% Achievement]]&gt;=50%, "Almost Achieve",
 IF(Table1[[#This Row],[% Achievement]]&gt;=0, "Needs Improvement",
 "Bad")))</f>
        <v>Almost Achieve</v>
      </c>
      <c r="P1387" s="7">
        <f>Table1[[#This Row],[Net Sales Actual]] - Table1[[#This Row],[Net Sales Target]]</f>
        <v>-23584092</v>
      </c>
      <c r="Q1387" s="7" t="str">
        <f>IF(Table1[[#This Row],[Profit]] &gt; 0, "Profit", "Loss")</f>
        <v>Profit</v>
      </c>
      <c r="R1387" s="9">
        <f>Table1[[#This Row],[Salary Cost]]/Table1[[#This Row],[Net Sales Actual]]</f>
        <v>0.13193533035370433</v>
      </c>
      <c r="S1387" s="9" t="str">
        <f>IF(Table1[[#This Row],[Salary Ratio]] &lt; 0.15, "Efficient",
 IF(Table1[[#This Row],[Salary Ratio]] &lt;= 0.25, "Needs Attention",
 "Too High"))</f>
        <v>Efficient</v>
      </c>
      <c r="T1387" s="9">
        <f>Table1[[#This Row],[Profit (EBIT)]]/Table1[[#This Row],[Net Sales Actual]]</f>
        <v>3.0735706621081882E-2</v>
      </c>
      <c r="U1387" s="7" t="str">
        <f>IF(Table1[[#This Row],[Profit Ratio]] &gt; 0.15, "Healthy",
 IF(Table1[[#This Row],[Profit Ratio]] &gt;= 0.05, "Moderate",
 "Low"))</f>
        <v>Low</v>
      </c>
      <c r="V1387" s="7">
        <f ca="1">DATEDIF(Table1[[#This Row],[Store Open Date]], TODAY(), "d")</f>
        <v>903</v>
      </c>
      <c r="W1387" s="7">
        <f ca="1">INT(Table1[[#This Row],[Store Age (Days)]] / 30)</f>
        <v>30</v>
      </c>
      <c r="X1387" s="7" t="str">
        <f ca="1">IF(Table1[[#This Row],[Store Age (Months)]] &lt; 12, "&lt;12",
 IF(Table1[[#This Row],[Store Age (Months)]] &lt; 24, "12–24",
 "&gt;24"))</f>
        <v>&gt;24</v>
      </c>
    </row>
    <row r="1388" spans="1:24" x14ac:dyDescent="0.2">
      <c r="A1388" s="4">
        <v>4</v>
      </c>
      <c r="B1388" s="4" t="str">
        <f t="shared" si="21"/>
        <v>April</v>
      </c>
      <c r="C1388" s="1" t="s">
        <v>72</v>
      </c>
      <c r="D1388" s="1" t="s">
        <v>992</v>
      </c>
      <c r="E1388" s="1" t="s">
        <v>513</v>
      </c>
      <c r="F1388" s="1" t="s">
        <v>899</v>
      </c>
      <c r="G1388" s="1" t="s">
        <v>923</v>
      </c>
      <c r="H1388" s="6">
        <v>45071</v>
      </c>
      <c r="I1388" s="7">
        <v>184005381</v>
      </c>
      <c r="J1388" s="7">
        <v>207094867</v>
      </c>
      <c r="K1388" s="7">
        <v>28645861</v>
      </c>
      <c r="L1388" s="7">
        <v>-298671</v>
      </c>
      <c r="M1388" s="7">
        <f>Table1[[#This Row],[Profit (EBIT)]] * (1 - 11%)</f>
        <v>-265817.19</v>
      </c>
      <c r="N1388" s="9">
        <f>Table1[[#This Row],[Net Sales Actual]]/Table1[[#This Row],[Net Sales Target]]*100%</f>
        <v>1.1254826672704752</v>
      </c>
      <c r="O1388" s="9" t="str">
        <f>IF(Table1[[#This Row],[% Achievement]]&gt;=100%, "Achieved",
 IF(Table1[[#This Row],[% Achievement]]&gt;=50%, "Almost Achieve",
 IF(Table1[[#This Row],[% Achievement]]&gt;=0, "Needs Improvement",
 "Bad")))</f>
        <v>Achieved</v>
      </c>
      <c r="P1388" s="7">
        <f>Table1[[#This Row],[Net Sales Actual]] - Table1[[#This Row],[Net Sales Target]]</f>
        <v>23089486</v>
      </c>
      <c r="Q1388" s="7" t="str">
        <f>IF(Table1[[#This Row],[Profit]] &gt; 0, "Profit", "Loss")</f>
        <v>Loss</v>
      </c>
      <c r="R1388" s="9">
        <f>Table1[[#This Row],[Salary Cost]]/Table1[[#This Row],[Net Sales Actual]]</f>
        <v>0.13832240950713665</v>
      </c>
      <c r="S1388" s="9" t="str">
        <f>IF(Table1[[#This Row],[Salary Ratio]] &lt; 0.15, "Efficient",
 IF(Table1[[#This Row],[Salary Ratio]] &lt;= 0.25, "Needs Attention",
 "Too High"))</f>
        <v>Efficient</v>
      </c>
      <c r="T1388" s="9">
        <f>Table1[[#This Row],[Profit (EBIT)]]/Table1[[#This Row],[Net Sales Actual]]</f>
        <v>-1.4421941225612317E-3</v>
      </c>
      <c r="U1388" s="7" t="str">
        <f>IF(Table1[[#This Row],[Profit Ratio]] &gt; 0.15, "Healthy",
 IF(Table1[[#This Row],[Profit Ratio]] &gt;= 0.05, "Moderate",
 "Low"))</f>
        <v>Low</v>
      </c>
      <c r="V1388" s="7">
        <f ca="1">DATEDIF(Table1[[#This Row],[Store Open Date]], TODAY(), "d")</f>
        <v>861</v>
      </c>
      <c r="W1388" s="7">
        <f ca="1">INT(Table1[[#This Row],[Store Age (Days)]] / 30)</f>
        <v>28</v>
      </c>
      <c r="X1388" s="7" t="str">
        <f ca="1">IF(Table1[[#This Row],[Store Age (Months)]] &lt; 12, "&lt;12",
 IF(Table1[[#This Row],[Store Age (Months)]] &lt; 24, "12–24",
 "&gt;24"))</f>
        <v>&gt;24</v>
      </c>
    </row>
    <row r="1389" spans="1:24" x14ac:dyDescent="0.2">
      <c r="A1389" s="4">
        <v>4</v>
      </c>
      <c r="B1389" s="4" t="str">
        <f t="shared" si="21"/>
        <v>April</v>
      </c>
      <c r="C1389" s="1" t="s">
        <v>73</v>
      </c>
      <c r="D1389" s="1" t="s">
        <v>993</v>
      </c>
      <c r="E1389" s="1" t="s">
        <v>514</v>
      </c>
      <c r="F1389" s="1" t="s">
        <v>898</v>
      </c>
      <c r="G1389" s="1" t="s">
        <v>923</v>
      </c>
      <c r="H1389" s="6">
        <v>45073</v>
      </c>
      <c r="I1389" s="7">
        <v>124893701</v>
      </c>
      <c r="J1389" s="7">
        <v>151780031</v>
      </c>
      <c r="K1389" s="7">
        <v>25773442</v>
      </c>
      <c r="L1389" s="7">
        <v>-12175446</v>
      </c>
      <c r="M1389" s="7">
        <f>Table1[[#This Row],[Profit (EBIT)]] * (1 - 11%)</f>
        <v>-10836146.939999999</v>
      </c>
      <c r="N1389" s="9">
        <f>Table1[[#This Row],[Net Sales Actual]]/Table1[[#This Row],[Net Sales Target]]*100%</f>
        <v>1.2152737070382758</v>
      </c>
      <c r="O1389" s="9" t="str">
        <f>IF(Table1[[#This Row],[% Achievement]]&gt;=100%, "Achieved",
 IF(Table1[[#This Row],[% Achievement]]&gt;=50%, "Almost Achieve",
 IF(Table1[[#This Row],[% Achievement]]&gt;=0, "Needs Improvement",
 "Bad")))</f>
        <v>Achieved</v>
      </c>
      <c r="P1389" s="7">
        <f>Table1[[#This Row],[Net Sales Actual]] - Table1[[#This Row],[Net Sales Target]]</f>
        <v>26886330</v>
      </c>
      <c r="Q1389" s="7" t="str">
        <f>IF(Table1[[#This Row],[Profit]] &gt; 0, "Profit", "Loss")</f>
        <v>Loss</v>
      </c>
      <c r="R1389" s="9">
        <f>Table1[[#This Row],[Salary Cost]]/Table1[[#This Row],[Net Sales Actual]]</f>
        <v>0.16980785832096715</v>
      </c>
      <c r="S1389" s="9" t="str">
        <f>IF(Table1[[#This Row],[Salary Ratio]] &lt; 0.15, "Efficient",
 IF(Table1[[#This Row],[Salary Ratio]] &lt;= 0.25, "Needs Attention",
 "Too High"))</f>
        <v>Needs Attention</v>
      </c>
      <c r="T1389" s="9">
        <f>Table1[[#This Row],[Profit (EBIT)]]/Table1[[#This Row],[Net Sales Actual]]</f>
        <v>-8.0217706636257047E-2</v>
      </c>
      <c r="U1389" s="7" t="str">
        <f>IF(Table1[[#This Row],[Profit Ratio]] &gt; 0.15, "Healthy",
 IF(Table1[[#This Row],[Profit Ratio]] &gt;= 0.05, "Moderate",
 "Low"))</f>
        <v>Low</v>
      </c>
      <c r="V1389" s="7">
        <f ca="1">DATEDIF(Table1[[#This Row],[Store Open Date]], TODAY(), "d")</f>
        <v>859</v>
      </c>
      <c r="W1389" s="7">
        <f ca="1">INT(Table1[[#This Row],[Store Age (Days)]] / 30)</f>
        <v>28</v>
      </c>
      <c r="X1389" s="7" t="str">
        <f ca="1">IF(Table1[[#This Row],[Store Age (Months)]] &lt; 12, "&lt;12",
 IF(Table1[[#This Row],[Store Age (Months)]] &lt; 24, "12–24",
 "&gt;24"))</f>
        <v>&gt;24</v>
      </c>
    </row>
    <row r="1390" spans="1:24" x14ac:dyDescent="0.2">
      <c r="A1390" s="4">
        <v>4</v>
      </c>
      <c r="B1390" s="4" t="str">
        <f t="shared" si="21"/>
        <v>April</v>
      </c>
      <c r="C1390" s="1" t="s">
        <v>74</v>
      </c>
      <c r="D1390" s="1" t="s">
        <v>994</v>
      </c>
      <c r="E1390" s="1" t="s">
        <v>515</v>
      </c>
      <c r="F1390" s="1" t="s">
        <v>897</v>
      </c>
      <c r="G1390" s="1" t="s">
        <v>923</v>
      </c>
      <c r="H1390" s="6">
        <v>45107</v>
      </c>
      <c r="I1390" s="7">
        <v>181937463</v>
      </c>
      <c r="J1390" s="7">
        <v>132869305</v>
      </c>
      <c r="K1390" s="7">
        <v>15586907</v>
      </c>
      <c r="L1390" s="7">
        <v>10054029</v>
      </c>
      <c r="M1390" s="7">
        <f>Table1[[#This Row],[Profit (EBIT)]] * (1 - 11%)</f>
        <v>8948085.8100000005</v>
      </c>
      <c r="N1390" s="9">
        <f>Table1[[#This Row],[Net Sales Actual]]/Table1[[#This Row],[Net Sales Target]]*100%</f>
        <v>0.73030206538606068</v>
      </c>
      <c r="O1390" s="9" t="str">
        <f>IF(Table1[[#This Row],[% Achievement]]&gt;=100%, "Achieved",
 IF(Table1[[#This Row],[% Achievement]]&gt;=50%, "Almost Achieve",
 IF(Table1[[#This Row],[% Achievement]]&gt;=0, "Needs Improvement",
 "Bad")))</f>
        <v>Almost Achieve</v>
      </c>
      <c r="P1390" s="7">
        <f>Table1[[#This Row],[Net Sales Actual]] - Table1[[#This Row],[Net Sales Target]]</f>
        <v>-49068158</v>
      </c>
      <c r="Q1390" s="7" t="str">
        <f>IF(Table1[[#This Row],[Profit]] &gt; 0, "Profit", "Loss")</f>
        <v>Profit</v>
      </c>
      <c r="R1390" s="9">
        <f>Table1[[#This Row],[Salary Cost]]/Table1[[#This Row],[Net Sales Actual]]</f>
        <v>0.11731006645966877</v>
      </c>
      <c r="S1390" s="9" t="str">
        <f>IF(Table1[[#This Row],[Salary Ratio]] &lt; 0.15, "Efficient",
 IF(Table1[[#This Row],[Salary Ratio]] &lt;= 0.25, "Needs Attention",
 "Too High"))</f>
        <v>Efficient</v>
      </c>
      <c r="T1390" s="9">
        <f>Table1[[#This Row],[Profit (EBIT)]]/Table1[[#This Row],[Net Sales Actual]]</f>
        <v>7.5668560168957011E-2</v>
      </c>
      <c r="U1390" s="7" t="str">
        <f>IF(Table1[[#This Row],[Profit Ratio]] &gt; 0.15, "Healthy",
 IF(Table1[[#This Row],[Profit Ratio]] &gt;= 0.05, "Moderate",
 "Low"))</f>
        <v>Moderate</v>
      </c>
      <c r="V1390" s="7">
        <f ca="1">DATEDIF(Table1[[#This Row],[Store Open Date]], TODAY(), "d")</f>
        <v>825</v>
      </c>
      <c r="W1390" s="7">
        <f ca="1">INT(Table1[[#This Row],[Store Age (Days)]] / 30)</f>
        <v>27</v>
      </c>
      <c r="X1390" s="7" t="str">
        <f ca="1">IF(Table1[[#This Row],[Store Age (Months)]] &lt; 12, "&lt;12",
 IF(Table1[[#This Row],[Store Age (Months)]] &lt; 24, "12–24",
 "&gt;24"))</f>
        <v>&gt;24</v>
      </c>
    </row>
    <row r="1391" spans="1:24" x14ac:dyDescent="0.2">
      <c r="A1391" s="4">
        <v>4</v>
      </c>
      <c r="B1391" s="4" t="str">
        <f t="shared" si="21"/>
        <v>April</v>
      </c>
      <c r="C1391" s="1" t="s">
        <v>75</v>
      </c>
      <c r="D1391" s="1" t="s">
        <v>995</v>
      </c>
      <c r="E1391" s="1" t="s">
        <v>516</v>
      </c>
      <c r="F1391" s="1" t="s">
        <v>897</v>
      </c>
      <c r="G1391" s="1" t="s">
        <v>923</v>
      </c>
      <c r="H1391" s="6">
        <v>45115</v>
      </c>
      <c r="I1391" s="7">
        <v>167764027</v>
      </c>
      <c r="J1391" s="7">
        <v>173224182</v>
      </c>
      <c r="K1391" s="7">
        <v>27515902</v>
      </c>
      <c r="L1391" s="7">
        <v>-4448512</v>
      </c>
      <c r="M1391" s="7">
        <f>Table1[[#This Row],[Profit (EBIT)]] * (1 - 11%)</f>
        <v>-3959175.68</v>
      </c>
      <c r="N1391" s="9">
        <f>Table1[[#This Row],[Net Sales Actual]]/Table1[[#This Row],[Net Sales Target]]*100%</f>
        <v>1.0325466376650581</v>
      </c>
      <c r="O1391" s="9" t="str">
        <f>IF(Table1[[#This Row],[% Achievement]]&gt;=100%, "Achieved",
 IF(Table1[[#This Row],[% Achievement]]&gt;=50%, "Almost Achieve",
 IF(Table1[[#This Row],[% Achievement]]&gt;=0, "Needs Improvement",
 "Bad")))</f>
        <v>Achieved</v>
      </c>
      <c r="P1391" s="7">
        <f>Table1[[#This Row],[Net Sales Actual]] - Table1[[#This Row],[Net Sales Target]]</f>
        <v>5460155</v>
      </c>
      <c r="Q1391" s="7" t="str">
        <f>IF(Table1[[#This Row],[Profit]] &gt; 0, "Profit", "Loss")</f>
        <v>Loss</v>
      </c>
      <c r="R1391" s="9">
        <f>Table1[[#This Row],[Salary Cost]]/Table1[[#This Row],[Net Sales Actual]]</f>
        <v>0.15884561660103552</v>
      </c>
      <c r="S1391" s="9" t="str">
        <f>IF(Table1[[#This Row],[Salary Ratio]] &lt; 0.15, "Efficient",
 IF(Table1[[#This Row],[Salary Ratio]] &lt;= 0.25, "Needs Attention",
 "Too High"))</f>
        <v>Needs Attention</v>
      </c>
      <c r="T1391" s="9">
        <f>Table1[[#This Row],[Profit (EBIT)]]/Table1[[#This Row],[Net Sales Actual]]</f>
        <v>-2.5680663915618896E-2</v>
      </c>
      <c r="U1391" s="7" t="str">
        <f>IF(Table1[[#This Row],[Profit Ratio]] &gt; 0.15, "Healthy",
 IF(Table1[[#This Row],[Profit Ratio]] &gt;= 0.05, "Moderate",
 "Low"))</f>
        <v>Low</v>
      </c>
      <c r="V1391" s="7">
        <f ca="1">DATEDIF(Table1[[#This Row],[Store Open Date]], TODAY(), "d")</f>
        <v>817</v>
      </c>
      <c r="W1391" s="7">
        <f ca="1">INT(Table1[[#This Row],[Store Age (Days)]] / 30)</f>
        <v>27</v>
      </c>
      <c r="X1391" s="7" t="str">
        <f ca="1">IF(Table1[[#This Row],[Store Age (Months)]] &lt; 12, "&lt;12",
 IF(Table1[[#This Row],[Store Age (Months)]] &lt; 24, "12–24",
 "&gt;24"))</f>
        <v>&gt;24</v>
      </c>
    </row>
    <row r="1392" spans="1:24" x14ac:dyDescent="0.2">
      <c r="A1392" s="4">
        <v>4</v>
      </c>
      <c r="B1392" s="4" t="str">
        <f t="shared" si="21"/>
        <v>April</v>
      </c>
      <c r="C1392" s="1" t="s">
        <v>76</v>
      </c>
      <c r="D1392" s="1" t="s">
        <v>996</v>
      </c>
      <c r="E1392" s="1" t="s">
        <v>517</v>
      </c>
      <c r="F1392" s="1" t="s">
        <v>899</v>
      </c>
      <c r="G1392" s="1" t="s">
        <v>923</v>
      </c>
      <c r="H1392" s="6">
        <v>45111</v>
      </c>
      <c r="I1392" s="7">
        <v>78574359</v>
      </c>
      <c r="J1392" s="7">
        <v>92231274</v>
      </c>
      <c r="K1392" s="7">
        <v>8834402</v>
      </c>
      <c r="L1392" s="7">
        <v>6158901</v>
      </c>
      <c r="M1392" s="7">
        <f>Table1[[#This Row],[Profit (EBIT)]] * (1 - 11%)</f>
        <v>5481421.8899999997</v>
      </c>
      <c r="N1392" s="9">
        <f>Table1[[#This Row],[Net Sales Actual]]/Table1[[#This Row],[Net Sales Target]]*100%</f>
        <v>1.1738087993819968</v>
      </c>
      <c r="O1392" s="9" t="str">
        <f>IF(Table1[[#This Row],[% Achievement]]&gt;=100%, "Achieved",
 IF(Table1[[#This Row],[% Achievement]]&gt;=50%, "Almost Achieve",
 IF(Table1[[#This Row],[% Achievement]]&gt;=0, "Needs Improvement",
 "Bad")))</f>
        <v>Achieved</v>
      </c>
      <c r="P1392" s="7">
        <f>Table1[[#This Row],[Net Sales Actual]] - Table1[[#This Row],[Net Sales Target]]</f>
        <v>13656915</v>
      </c>
      <c r="Q1392" s="7" t="str">
        <f>IF(Table1[[#This Row],[Profit]] &gt; 0, "Profit", "Loss")</f>
        <v>Profit</v>
      </c>
      <c r="R1392" s="9">
        <f>Table1[[#This Row],[Salary Cost]]/Table1[[#This Row],[Net Sales Actual]]</f>
        <v>9.5785318979763848E-2</v>
      </c>
      <c r="S1392" s="9" t="str">
        <f>IF(Table1[[#This Row],[Salary Ratio]] &lt; 0.15, "Efficient",
 IF(Table1[[#This Row],[Salary Ratio]] &lt;= 0.25, "Needs Attention",
 "Too High"))</f>
        <v>Efficient</v>
      </c>
      <c r="T1392" s="9">
        <f>Table1[[#This Row],[Profit (EBIT)]]/Table1[[#This Row],[Net Sales Actual]]</f>
        <v>6.6776709600693582E-2</v>
      </c>
      <c r="U1392" s="7" t="str">
        <f>IF(Table1[[#This Row],[Profit Ratio]] &gt; 0.15, "Healthy",
 IF(Table1[[#This Row],[Profit Ratio]] &gt;= 0.05, "Moderate",
 "Low"))</f>
        <v>Moderate</v>
      </c>
      <c r="V1392" s="7">
        <f ca="1">DATEDIF(Table1[[#This Row],[Store Open Date]], TODAY(), "d")</f>
        <v>821</v>
      </c>
      <c r="W1392" s="7">
        <f ca="1">INT(Table1[[#This Row],[Store Age (Days)]] / 30)</f>
        <v>27</v>
      </c>
      <c r="X1392" s="7" t="str">
        <f ca="1">IF(Table1[[#This Row],[Store Age (Months)]] &lt; 12, "&lt;12",
 IF(Table1[[#This Row],[Store Age (Months)]] &lt; 24, "12–24",
 "&gt;24"))</f>
        <v>&gt;24</v>
      </c>
    </row>
    <row r="1393" spans="1:24" x14ac:dyDescent="0.2">
      <c r="A1393" s="4">
        <v>4</v>
      </c>
      <c r="B1393" s="4" t="str">
        <f t="shared" si="21"/>
        <v>April</v>
      </c>
      <c r="C1393" s="1" t="s">
        <v>77</v>
      </c>
      <c r="D1393" s="1" t="s">
        <v>997</v>
      </c>
      <c r="E1393" s="1" t="s">
        <v>518</v>
      </c>
      <c r="F1393" s="1" t="s">
        <v>897</v>
      </c>
      <c r="G1393" s="1" t="s">
        <v>923</v>
      </c>
      <c r="H1393" s="6">
        <v>45101</v>
      </c>
      <c r="I1393" s="7">
        <v>142824580</v>
      </c>
      <c r="J1393" s="7">
        <v>98357810</v>
      </c>
      <c r="K1393" s="7">
        <v>11883879</v>
      </c>
      <c r="L1393" s="7">
        <v>-903856</v>
      </c>
      <c r="M1393" s="7">
        <f>Table1[[#This Row],[Profit (EBIT)]] * (1 - 11%)</f>
        <v>-804431.84</v>
      </c>
      <c r="N1393" s="9">
        <f>Table1[[#This Row],[Net Sales Actual]]/Table1[[#This Row],[Net Sales Target]]*100%</f>
        <v>0.68866164353502735</v>
      </c>
      <c r="O1393" s="9" t="str">
        <f>IF(Table1[[#This Row],[% Achievement]]&gt;=100%, "Achieved",
 IF(Table1[[#This Row],[% Achievement]]&gt;=50%, "Almost Achieve",
 IF(Table1[[#This Row],[% Achievement]]&gt;=0, "Needs Improvement",
 "Bad")))</f>
        <v>Almost Achieve</v>
      </c>
      <c r="P1393" s="7">
        <f>Table1[[#This Row],[Net Sales Actual]] - Table1[[#This Row],[Net Sales Target]]</f>
        <v>-44466770</v>
      </c>
      <c r="Q1393" s="7" t="str">
        <f>IF(Table1[[#This Row],[Profit]] &gt; 0, "Profit", "Loss")</f>
        <v>Loss</v>
      </c>
      <c r="R1393" s="9">
        <f>Table1[[#This Row],[Salary Cost]]/Table1[[#This Row],[Net Sales Actual]]</f>
        <v>0.12082293210879747</v>
      </c>
      <c r="S1393" s="9" t="str">
        <f>IF(Table1[[#This Row],[Salary Ratio]] &lt; 0.15, "Efficient",
 IF(Table1[[#This Row],[Salary Ratio]] &lt;= 0.25, "Needs Attention",
 "Too High"))</f>
        <v>Efficient</v>
      </c>
      <c r="T1393" s="9">
        <f>Table1[[#This Row],[Profit (EBIT)]]/Table1[[#This Row],[Net Sales Actual]]</f>
        <v>-9.1894685333071165E-3</v>
      </c>
      <c r="U1393" s="7" t="str">
        <f>IF(Table1[[#This Row],[Profit Ratio]] &gt; 0.15, "Healthy",
 IF(Table1[[#This Row],[Profit Ratio]] &gt;= 0.05, "Moderate",
 "Low"))</f>
        <v>Low</v>
      </c>
      <c r="V1393" s="7">
        <f ca="1">DATEDIF(Table1[[#This Row],[Store Open Date]], TODAY(), "d")</f>
        <v>831</v>
      </c>
      <c r="W1393" s="7">
        <f ca="1">INT(Table1[[#This Row],[Store Age (Days)]] / 30)</f>
        <v>27</v>
      </c>
      <c r="X1393" s="7" t="str">
        <f ca="1">IF(Table1[[#This Row],[Store Age (Months)]] &lt; 12, "&lt;12",
 IF(Table1[[#This Row],[Store Age (Months)]] &lt; 24, "12–24",
 "&gt;24"))</f>
        <v>&gt;24</v>
      </c>
    </row>
    <row r="1394" spans="1:24" x14ac:dyDescent="0.2">
      <c r="A1394" s="4">
        <v>4</v>
      </c>
      <c r="B1394" s="4" t="str">
        <f t="shared" si="21"/>
        <v>April</v>
      </c>
      <c r="C1394" s="1" t="s">
        <v>78</v>
      </c>
      <c r="D1394" s="1" t="s">
        <v>998</v>
      </c>
      <c r="E1394" s="1" t="s">
        <v>519</v>
      </c>
      <c r="F1394" s="1" t="s">
        <v>899</v>
      </c>
      <c r="G1394" s="1" t="s">
        <v>923</v>
      </c>
      <c r="H1394" s="6">
        <v>44798</v>
      </c>
      <c r="I1394" s="7">
        <v>244422479</v>
      </c>
      <c r="J1394" s="7">
        <v>215476699</v>
      </c>
      <c r="K1394" s="7">
        <v>29495537</v>
      </c>
      <c r="L1394" s="7">
        <v>-5511021</v>
      </c>
      <c r="M1394" s="7">
        <f>Table1[[#This Row],[Profit (EBIT)]] * (1 - 11%)</f>
        <v>-4904808.6900000004</v>
      </c>
      <c r="N1394" s="9">
        <f>Table1[[#This Row],[Net Sales Actual]]/Table1[[#This Row],[Net Sales Target]]*100%</f>
        <v>0.88157480392791532</v>
      </c>
      <c r="O1394" s="9" t="str">
        <f>IF(Table1[[#This Row],[% Achievement]]&gt;=100%, "Achieved",
 IF(Table1[[#This Row],[% Achievement]]&gt;=50%, "Almost Achieve",
 IF(Table1[[#This Row],[% Achievement]]&gt;=0, "Needs Improvement",
 "Bad")))</f>
        <v>Almost Achieve</v>
      </c>
      <c r="P1394" s="7">
        <f>Table1[[#This Row],[Net Sales Actual]] - Table1[[#This Row],[Net Sales Target]]</f>
        <v>-28945780</v>
      </c>
      <c r="Q1394" s="7" t="str">
        <f>IF(Table1[[#This Row],[Profit]] &gt; 0, "Profit", "Loss")</f>
        <v>Loss</v>
      </c>
      <c r="R1394" s="9">
        <f>Table1[[#This Row],[Salary Cost]]/Table1[[#This Row],[Net Sales Actual]]</f>
        <v>0.13688504203417373</v>
      </c>
      <c r="S1394" s="9" t="str">
        <f>IF(Table1[[#This Row],[Salary Ratio]] &lt; 0.15, "Efficient",
 IF(Table1[[#This Row],[Salary Ratio]] &lt;= 0.25, "Needs Attention",
 "Too High"))</f>
        <v>Efficient</v>
      </c>
      <c r="T1394" s="9">
        <f>Table1[[#This Row],[Profit (EBIT)]]/Table1[[#This Row],[Net Sales Actual]]</f>
        <v>-2.5575948701534543E-2</v>
      </c>
      <c r="U1394" s="7" t="str">
        <f>IF(Table1[[#This Row],[Profit Ratio]] &gt; 0.15, "Healthy",
 IF(Table1[[#This Row],[Profit Ratio]] &gt;= 0.05, "Moderate",
 "Low"))</f>
        <v>Low</v>
      </c>
      <c r="V1394" s="7">
        <f ca="1">DATEDIF(Table1[[#This Row],[Store Open Date]], TODAY(), "d")</f>
        <v>1134</v>
      </c>
      <c r="W1394" s="7">
        <f ca="1">INT(Table1[[#This Row],[Store Age (Days)]] / 30)</f>
        <v>37</v>
      </c>
      <c r="X1394" s="7" t="str">
        <f ca="1">IF(Table1[[#This Row],[Store Age (Months)]] &lt; 12, "&lt;12",
 IF(Table1[[#This Row],[Store Age (Months)]] &lt; 24, "12–24",
 "&gt;24"))</f>
        <v>&gt;24</v>
      </c>
    </row>
    <row r="1395" spans="1:24" x14ac:dyDescent="0.2">
      <c r="A1395" s="4">
        <v>4</v>
      </c>
      <c r="B1395" s="4" t="str">
        <f t="shared" si="21"/>
        <v>April</v>
      </c>
      <c r="C1395" s="1" t="s">
        <v>79</v>
      </c>
      <c r="D1395" s="1" t="s">
        <v>999</v>
      </c>
      <c r="E1395" s="1" t="s">
        <v>520</v>
      </c>
      <c r="F1395" s="1" t="s">
        <v>897</v>
      </c>
      <c r="G1395" s="1" t="s">
        <v>923</v>
      </c>
      <c r="H1395" s="6">
        <v>45172</v>
      </c>
      <c r="I1395" s="7">
        <v>96254702</v>
      </c>
      <c r="J1395" s="7">
        <v>98024778</v>
      </c>
      <c r="K1395" s="7">
        <v>15825769</v>
      </c>
      <c r="L1395" s="7">
        <v>-2990831</v>
      </c>
      <c r="M1395" s="7">
        <f>Table1[[#This Row],[Profit (EBIT)]] * (1 - 11%)</f>
        <v>-2661839.59</v>
      </c>
      <c r="N1395" s="9">
        <f>Table1[[#This Row],[Net Sales Actual]]/Table1[[#This Row],[Net Sales Target]]*100%</f>
        <v>1.0183895016370212</v>
      </c>
      <c r="O1395" s="9" t="str">
        <f>IF(Table1[[#This Row],[% Achievement]]&gt;=100%, "Achieved",
 IF(Table1[[#This Row],[% Achievement]]&gt;=50%, "Almost Achieve",
 IF(Table1[[#This Row],[% Achievement]]&gt;=0, "Needs Improvement",
 "Bad")))</f>
        <v>Achieved</v>
      </c>
      <c r="P1395" s="7">
        <f>Table1[[#This Row],[Net Sales Actual]] - Table1[[#This Row],[Net Sales Target]]</f>
        <v>1770076</v>
      </c>
      <c r="Q1395" s="7" t="str">
        <f>IF(Table1[[#This Row],[Profit]] &gt; 0, "Profit", "Loss")</f>
        <v>Loss</v>
      </c>
      <c r="R1395" s="9">
        <f>Table1[[#This Row],[Salary Cost]]/Table1[[#This Row],[Net Sales Actual]]</f>
        <v>0.16144661913949962</v>
      </c>
      <c r="S1395" s="9" t="str">
        <f>IF(Table1[[#This Row],[Salary Ratio]] &lt; 0.15, "Efficient",
 IF(Table1[[#This Row],[Salary Ratio]] &lt;= 0.25, "Needs Attention",
 "Too High"))</f>
        <v>Needs Attention</v>
      </c>
      <c r="T1395" s="9">
        <f>Table1[[#This Row],[Profit (EBIT)]]/Table1[[#This Row],[Net Sales Actual]]</f>
        <v>-3.0510969379599105E-2</v>
      </c>
      <c r="U1395" s="7" t="str">
        <f>IF(Table1[[#This Row],[Profit Ratio]] &gt; 0.15, "Healthy",
 IF(Table1[[#This Row],[Profit Ratio]] &gt;= 0.05, "Moderate",
 "Low"))</f>
        <v>Low</v>
      </c>
      <c r="V1395" s="7">
        <f ca="1">DATEDIF(Table1[[#This Row],[Store Open Date]], TODAY(), "d")</f>
        <v>760</v>
      </c>
      <c r="W1395" s="7">
        <f ca="1">INT(Table1[[#This Row],[Store Age (Days)]] / 30)</f>
        <v>25</v>
      </c>
      <c r="X1395" s="7" t="str">
        <f ca="1">IF(Table1[[#This Row],[Store Age (Months)]] &lt; 12, "&lt;12",
 IF(Table1[[#This Row],[Store Age (Months)]] &lt; 24, "12–24",
 "&gt;24"))</f>
        <v>&gt;24</v>
      </c>
    </row>
    <row r="1396" spans="1:24" x14ac:dyDescent="0.2">
      <c r="A1396" s="4">
        <v>4</v>
      </c>
      <c r="B1396" s="4" t="str">
        <f t="shared" si="21"/>
        <v>April</v>
      </c>
      <c r="C1396" s="1" t="s">
        <v>80</v>
      </c>
      <c r="D1396" s="1" t="s">
        <v>1000</v>
      </c>
      <c r="E1396" s="1" t="s">
        <v>521</v>
      </c>
      <c r="F1396" s="1" t="s">
        <v>897</v>
      </c>
      <c r="G1396" s="1" t="s">
        <v>923</v>
      </c>
      <c r="H1396" s="6">
        <v>45284</v>
      </c>
      <c r="I1396" s="7">
        <v>119183100</v>
      </c>
      <c r="J1396" s="7">
        <v>122174262</v>
      </c>
      <c r="K1396" s="7">
        <v>16262086</v>
      </c>
      <c r="L1396" s="7">
        <v>15514662</v>
      </c>
      <c r="M1396" s="7">
        <f>Table1[[#This Row],[Profit (EBIT)]] * (1 - 11%)</f>
        <v>13808049.18</v>
      </c>
      <c r="N1396" s="9">
        <f>Table1[[#This Row],[Net Sales Actual]]/Table1[[#This Row],[Net Sales Target]]*100%</f>
        <v>1.0250971991834412</v>
      </c>
      <c r="O1396" s="9" t="str">
        <f>IF(Table1[[#This Row],[% Achievement]]&gt;=100%, "Achieved",
 IF(Table1[[#This Row],[% Achievement]]&gt;=50%, "Almost Achieve",
 IF(Table1[[#This Row],[% Achievement]]&gt;=0, "Needs Improvement",
 "Bad")))</f>
        <v>Achieved</v>
      </c>
      <c r="P1396" s="7">
        <f>Table1[[#This Row],[Net Sales Actual]] - Table1[[#This Row],[Net Sales Target]]</f>
        <v>2991162</v>
      </c>
      <c r="Q1396" s="7" t="str">
        <f>IF(Table1[[#This Row],[Profit]] &gt; 0, "Profit", "Loss")</f>
        <v>Profit</v>
      </c>
      <c r="R1396" s="9">
        <f>Table1[[#This Row],[Salary Cost]]/Table1[[#This Row],[Net Sales Actual]]</f>
        <v>0.13310566181279654</v>
      </c>
      <c r="S1396" s="9" t="str">
        <f>IF(Table1[[#This Row],[Salary Ratio]] &lt; 0.15, "Efficient",
 IF(Table1[[#This Row],[Salary Ratio]] &lt;= 0.25, "Needs Attention",
 "Too High"))</f>
        <v>Efficient</v>
      </c>
      <c r="T1396" s="9">
        <f>Table1[[#This Row],[Profit (EBIT)]]/Table1[[#This Row],[Net Sales Actual]]</f>
        <v>0.12698797394822814</v>
      </c>
      <c r="U1396" s="7" t="str">
        <f>IF(Table1[[#This Row],[Profit Ratio]] &gt; 0.15, "Healthy",
 IF(Table1[[#This Row],[Profit Ratio]] &gt;= 0.05, "Moderate",
 "Low"))</f>
        <v>Moderate</v>
      </c>
      <c r="V1396" s="7">
        <f ca="1">DATEDIF(Table1[[#This Row],[Store Open Date]], TODAY(), "d")</f>
        <v>648</v>
      </c>
      <c r="W1396" s="7">
        <f ca="1">INT(Table1[[#This Row],[Store Age (Days)]] / 30)</f>
        <v>21</v>
      </c>
      <c r="X1396" s="7" t="str">
        <f ca="1">IF(Table1[[#This Row],[Store Age (Months)]] &lt; 12, "&lt;12",
 IF(Table1[[#This Row],[Store Age (Months)]] &lt; 24, "12–24",
 "&gt;24"))</f>
        <v>12–24</v>
      </c>
    </row>
    <row r="1397" spans="1:24" x14ac:dyDescent="0.2">
      <c r="A1397" s="4">
        <v>4</v>
      </c>
      <c r="B1397" s="4" t="str">
        <f t="shared" si="21"/>
        <v>April</v>
      </c>
      <c r="C1397" s="1" t="s">
        <v>81</v>
      </c>
      <c r="D1397" s="1" t="s">
        <v>1001</v>
      </c>
      <c r="E1397" s="1" t="s">
        <v>522</v>
      </c>
      <c r="F1397" s="1" t="s">
        <v>897</v>
      </c>
      <c r="G1397" s="1" t="s">
        <v>923</v>
      </c>
      <c r="H1397" s="6">
        <v>45254</v>
      </c>
      <c r="I1397" s="7">
        <v>84576781</v>
      </c>
      <c r="J1397" s="7">
        <v>68878333</v>
      </c>
      <c r="K1397" s="7">
        <v>7086404</v>
      </c>
      <c r="L1397" s="7">
        <v>9935411</v>
      </c>
      <c r="M1397" s="7">
        <f>Table1[[#This Row],[Profit (EBIT)]] * (1 - 11%)</f>
        <v>8842515.790000001</v>
      </c>
      <c r="N1397" s="9">
        <f>Table1[[#This Row],[Net Sales Actual]]/Table1[[#This Row],[Net Sales Target]]*100%</f>
        <v>0.81438820661666</v>
      </c>
      <c r="O1397" s="9" t="str">
        <f>IF(Table1[[#This Row],[% Achievement]]&gt;=100%, "Achieved",
 IF(Table1[[#This Row],[% Achievement]]&gt;=50%, "Almost Achieve",
 IF(Table1[[#This Row],[% Achievement]]&gt;=0, "Needs Improvement",
 "Bad")))</f>
        <v>Almost Achieve</v>
      </c>
      <c r="P1397" s="7">
        <f>Table1[[#This Row],[Net Sales Actual]] - Table1[[#This Row],[Net Sales Target]]</f>
        <v>-15698448</v>
      </c>
      <c r="Q1397" s="7" t="str">
        <f>IF(Table1[[#This Row],[Profit]] &gt; 0, "Profit", "Loss")</f>
        <v>Profit</v>
      </c>
      <c r="R1397" s="9">
        <f>Table1[[#This Row],[Salary Cost]]/Table1[[#This Row],[Net Sales Actual]]</f>
        <v>0.10288291965486447</v>
      </c>
      <c r="S1397" s="9" t="str">
        <f>IF(Table1[[#This Row],[Salary Ratio]] &lt; 0.15, "Efficient",
 IF(Table1[[#This Row],[Salary Ratio]] &lt;= 0.25, "Needs Attention",
 "Too High"))</f>
        <v>Efficient</v>
      </c>
      <c r="T1397" s="9">
        <f>Table1[[#This Row],[Profit (EBIT)]]/Table1[[#This Row],[Net Sales Actual]]</f>
        <v>0.14424581094318878</v>
      </c>
      <c r="U1397" s="7" t="str">
        <f>IF(Table1[[#This Row],[Profit Ratio]] &gt; 0.15, "Healthy",
 IF(Table1[[#This Row],[Profit Ratio]] &gt;= 0.05, "Moderate",
 "Low"))</f>
        <v>Moderate</v>
      </c>
      <c r="V1397" s="7">
        <f ca="1">DATEDIF(Table1[[#This Row],[Store Open Date]], TODAY(), "d")</f>
        <v>678</v>
      </c>
      <c r="W1397" s="7">
        <f ca="1">INT(Table1[[#This Row],[Store Age (Days)]] / 30)</f>
        <v>22</v>
      </c>
      <c r="X1397" s="7" t="str">
        <f ca="1">IF(Table1[[#This Row],[Store Age (Months)]] &lt; 12, "&lt;12",
 IF(Table1[[#This Row],[Store Age (Months)]] &lt; 24, "12–24",
 "&gt;24"))</f>
        <v>12–24</v>
      </c>
    </row>
    <row r="1398" spans="1:24" x14ac:dyDescent="0.2">
      <c r="A1398" s="4">
        <v>4</v>
      </c>
      <c r="B1398" s="4" t="str">
        <f t="shared" si="21"/>
        <v>April</v>
      </c>
      <c r="C1398" s="1" t="s">
        <v>82</v>
      </c>
      <c r="D1398" s="1" t="s">
        <v>1002</v>
      </c>
      <c r="E1398" s="1" t="s">
        <v>523</v>
      </c>
      <c r="F1398" s="1" t="s">
        <v>898</v>
      </c>
      <c r="G1398" s="1" t="s">
        <v>923</v>
      </c>
      <c r="H1398" s="6">
        <v>45310</v>
      </c>
      <c r="I1398" s="7">
        <v>68893579</v>
      </c>
      <c r="J1398" s="7">
        <v>74152345</v>
      </c>
      <c r="K1398" s="7">
        <v>9106656</v>
      </c>
      <c r="L1398" s="7">
        <v>-201642</v>
      </c>
      <c r="M1398" s="7">
        <f>Table1[[#This Row],[Profit (EBIT)]] * (1 - 11%)</f>
        <v>-179461.38</v>
      </c>
      <c r="N1398" s="9">
        <f>Table1[[#This Row],[Net Sales Actual]]/Table1[[#This Row],[Net Sales Target]]*100%</f>
        <v>1.0763317289699814</v>
      </c>
      <c r="O1398" s="9" t="str">
        <f>IF(Table1[[#This Row],[% Achievement]]&gt;=100%, "Achieved",
 IF(Table1[[#This Row],[% Achievement]]&gt;=50%, "Almost Achieve",
 IF(Table1[[#This Row],[% Achievement]]&gt;=0, "Needs Improvement",
 "Bad")))</f>
        <v>Achieved</v>
      </c>
      <c r="P1398" s="7">
        <f>Table1[[#This Row],[Net Sales Actual]] - Table1[[#This Row],[Net Sales Target]]</f>
        <v>5258766</v>
      </c>
      <c r="Q1398" s="7" t="str">
        <f>IF(Table1[[#This Row],[Profit]] &gt; 0, "Profit", "Loss")</f>
        <v>Loss</v>
      </c>
      <c r="R1398" s="9">
        <f>Table1[[#This Row],[Salary Cost]]/Table1[[#This Row],[Net Sales Actual]]</f>
        <v>0.12281008779965084</v>
      </c>
      <c r="S1398" s="9" t="str">
        <f>IF(Table1[[#This Row],[Salary Ratio]] &lt; 0.15, "Efficient",
 IF(Table1[[#This Row],[Salary Ratio]] &lt;= 0.25, "Needs Attention",
 "Too High"))</f>
        <v>Efficient</v>
      </c>
      <c r="T1398" s="9">
        <f>Table1[[#This Row],[Profit (EBIT)]]/Table1[[#This Row],[Net Sales Actual]]</f>
        <v>-2.7192936379827233E-3</v>
      </c>
      <c r="U1398" s="7" t="str">
        <f>IF(Table1[[#This Row],[Profit Ratio]] &gt; 0.15, "Healthy",
 IF(Table1[[#This Row],[Profit Ratio]] &gt;= 0.05, "Moderate",
 "Low"))</f>
        <v>Low</v>
      </c>
      <c r="V1398" s="7">
        <f ca="1">DATEDIF(Table1[[#This Row],[Store Open Date]], TODAY(), "d")</f>
        <v>622</v>
      </c>
      <c r="W1398" s="7">
        <f ca="1">INT(Table1[[#This Row],[Store Age (Days)]] / 30)</f>
        <v>20</v>
      </c>
      <c r="X1398" s="7" t="str">
        <f ca="1">IF(Table1[[#This Row],[Store Age (Months)]] &lt; 12, "&lt;12",
 IF(Table1[[#This Row],[Store Age (Months)]] &lt; 24, "12–24",
 "&gt;24"))</f>
        <v>12–24</v>
      </c>
    </row>
    <row r="1399" spans="1:24" x14ac:dyDescent="0.2">
      <c r="A1399" s="4">
        <v>4</v>
      </c>
      <c r="B1399" s="4" t="str">
        <f t="shared" si="21"/>
        <v>April</v>
      </c>
      <c r="C1399" s="1" t="s">
        <v>83</v>
      </c>
      <c r="D1399" s="1" t="s">
        <v>1003</v>
      </c>
      <c r="E1399" s="1" t="s">
        <v>524</v>
      </c>
      <c r="F1399" s="1" t="s">
        <v>899</v>
      </c>
      <c r="G1399" s="1" t="s">
        <v>923</v>
      </c>
      <c r="H1399" s="6">
        <v>45271</v>
      </c>
      <c r="I1399" s="7">
        <v>195673448</v>
      </c>
      <c r="J1399" s="7">
        <v>231951972</v>
      </c>
      <c r="K1399" s="7">
        <v>41061802</v>
      </c>
      <c r="L1399" s="7">
        <v>19313245</v>
      </c>
      <c r="M1399" s="7">
        <f>Table1[[#This Row],[Profit (EBIT)]] * (1 - 11%)</f>
        <v>17188788.050000001</v>
      </c>
      <c r="N1399" s="9">
        <f>Table1[[#This Row],[Net Sales Actual]]/Table1[[#This Row],[Net Sales Target]]*100%</f>
        <v>1.1854034074158084</v>
      </c>
      <c r="O1399" s="9" t="str">
        <f>IF(Table1[[#This Row],[% Achievement]]&gt;=100%, "Achieved",
 IF(Table1[[#This Row],[% Achievement]]&gt;=50%, "Almost Achieve",
 IF(Table1[[#This Row],[% Achievement]]&gt;=0, "Needs Improvement",
 "Bad")))</f>
        <v>Achieved</v>
      </c>
      <c r="P1399" s="7">
        <f>Table1[[#This Row],[Net Sales Actual]] - Table1[[#This Row],[Net Sales Target]]</f>
        <v>36278524</v>
      </c>
      <c r="Q1399" s="7" t="str">
        <f>IF(Table1[[#This Row],[Profit]] &gt; 0, "Profit", "Loss")</f>
        <v>Profit</v>
      </c>
      <c r="R1399" s="9">
        <f>Table1[[#This Row],[Salary Cost]]/Table1[[#This Row],[Net Sales Actual]]</f>
        <v>0.17702717353918423</v>
      </c>
      <c r="S1399" s="9" t="str">
        <f>IF(Table1[[#This Row],[Salary Ratio]] &lt; 0.15, "Efficient",
 IF(Table1[[#This Row],[Salary Ratio]] &lt;= 0.25, "Needs Attention",
 "Too High"))</f>
        <v>Needs Attention</v>
      </c>
      <c r="T1399" s="9">
        <f>Table1[[#This Row],[Profit (EBIT)]]/Table1[[#This Row],[Net Sales Actual]]</f>
        <v>8.3263982769674408E-2</v>
      </c>
      <c r="U1399" s="7" t="str">
        <f>IF(Table1[[#This Row],[Profit Ratio]] &gt; 0.15, "Healthy",
 IF(Table1[[#This Row],[Profit Ratio]] &gt;= 0.05, "Moderate",
 "Low"))</f>
        <v>Moderate</v>
      </c>
      <c r="V1399" s="7">
        <f ca="1">DATEDIF(Table1[[#This Row],[Store Open Date]], TODAY(), "d")</f>
        <v>661</v>
      </c>
      <c r="W1399" s="7">
        <f ca="1">INT(Table1[[#This Row],[Store Age (Days)]] / 30)</f>
        <v>22</v>
      </c>
      <c r="X1399" s="7" t="str">
        <f ca="1">IF(Table1[[#This Row],[Store Age (Months)]] &lt; 12, "&lt;12",
 IF(Table1[[#This Row],[Store Age (Months)]] &lt; 24, "12–24",
 "&gt;24"))</f>
        <v>12–24</v>
      </c>
    </row>
    <row r="1400" spans="1:24" x14ac:dyDescent="0.2">
      <c r="A1400" s="4">
        <v>4</v>
      </c>
      <c r="B1400" s="4" t="str">
        <f t="shared" si="21"/>
        <v>April</v>
      </c>
      <c r="C1400" s="1" t="s">
        <v>84</v>
      </c>
      <c r="D1400" s="1" t="s">
        <v>1004</v>
      </c>
      <c r="E1400" s="1" t="s">
        <v>525</v>
      </c>
      <c r="F1400" s="1" t="s">
        <v>898</v>
      </c>
      <c r="G1400" s="1" t="s">
        <v>923</v>
      </c>
      <c r="H1400" s="6">
        <v>45322</v>
      </c>
      <c r="I1400" s="7">
        <v>159906739</v>
      </c>
      <c r="J1400" s="7">
        <v>152676012</v>
      </c>
      <c r="K1400" s="7">
        <v>20823204</v>
      </c>
      <c r="L1400" s="7">
        <v>-8261984</v>
      </c>
      <c r="M1400" s="7">
        <f>Table1[[#This Row],[Profit (EBIT)]] * (1 - 11%)</f>
        <v>-7353165.7599999998</v>
      </c>
      <c r="N1400" s="9">
        <f>Table1[[#This Row],[Net Sales Actual]]/Table1[[#This Row],[Net Sales Target]]*100%</f>
        <v>0.9547815992920724</v>
      </c>
      <c r="O1400" s="9" t="str">
        <f>IF(Table1[[#This Row],[% Achievement]]&gt;=100%, "Achieved",
 IF(Table1[[#This Row],[% Achievement]]&gt;=50%, "Almost Achieve",
 IF(Table1[[#This Row],[% Achievement]]&gt;=0, "Needs Improvement",
 "Bad")))</f>
        <v>Almost Achieve</v>
      </c>
      <c r="P1400" s="7">
        <f>Table1[[#This Row],[Net Sales Actual]] - Table1[[#This Row],[Net Sales Target]]</f>
        <v>-7230727</v>
      </c>
      <c r="Q1400" s="7" t="str">
        <f>IF(Table1[[#This Row],[Profit]] &gt; 0, "Profit", "Loss")</f>
        <v>Loss</v>
      </c>
      <c r="R1400" s="9">
        <f>Table1[[#This Row],[Salary Cost]]/Table1[[#This Row],[Net Sales Actual]]</f>
        <v>0.13638818388837665</v>
      </c>
      <c r="S1400" s="9" t="str">
        <f>IF(Table1[[#This Row],[Salary Ratio]] &lt; 0.15, "Efficient",
 IF(Table1[[#This Row],[Salary Ratio]] &lt;= 0.25, "Needs Attention",
 "Too High"))</f>
        <v>Efficient</v>
      </c>
      <c r="T1400" s="9">
        <f>Table1[[#This Row],[Profit (EBIT)]]/Table1[[#This Row],[Net Sales Actual]]</f>
        <v>-5.4114486563874881E-2</v>
      </c>
      <c r="U1400" s="7" t="str">
        <f>IF(Table1[[#This Row],[Profit Ratio]] &gt; 0.15, "Healthy",
 IF(Table1[[#This Row],[Profit Ratio]] &gt;= 0.05, "Moderate",
 "Low"))</f>
        <v>Low</v>
      </c>
      <c r="V1400" s="7">
        <f ca="1">DATEDIF(Table1[[#This Row],[Store Open Date]], TODAY(), "d")</f>
        <v>610</v>
      </c>
      <c r="W1400" s="7">
        <f ca="1">INT(Table1[[#This Row],[Store Age (Days)]] / 30)</f>
        <v>20</v>
      </c>
      <c r="X1400" s="7" t="str">
        <f ca="1">IF(Table1[[#This Row],[Store Age (Months)]] &lt; 12, "&lt;12",
 IF(Table1[[#This Row],[Store Age (Months)]] &lt; 24, "12–24",
 "&gt;24"))</f>
        <v>12–24</v>
      </c>
    </row>
    <row r="1401" spans="1:24" x14ac:dyDescent="0.2">
      <c r="A1401" s="4">
        <v>4</v>
      </c>
      <c r="B1401" s="4" t="str">
        <f t="shared" si="21"/>
        <v>April</v>
      </c>
      <c r="C1401" s="1" t="s">
        <v>85</v>
      </c>
      <c r="D1401" s="1" t="s">
        <v>1005</v>
      </c>
      <c r="E1401" s="1" t="s">
        <v>526</v>
      </c>
      <c r="F1401" s="1" t="s">
        <v>899</v>
      </c>
      <c r="G1401" s="1" t="s">
        <v>923</v>
      </c>
      <c r="H1401" s="6">
        <v>45183</v>
      </c>
      <c r="I1401" s="7">
        <v>150048062</v>
      </c>
      <c r="J1401" s="7">
        <v>150868818</v>
      </c>
      <c r="K1401" s="7">
        <v>22028948</v>
      </c>
      <c r="L1401" s="7">
        <v>8512166</v>
      </c>
      <c r="M1401" s="7">
        <f>Table1[[#This Row],[Profit (EBIT)]] * (1 - 11%)</f>
        <v>7575827.7400000002</v>
      </c>
      <c r="N1401" s="9">
        <f>Table1[[#This Row],[Net Sales Actual]]/Table1[[#This Row],[Net Sales Target]]*100%</f>
        <v>1.0054699540204657</v>
      </c>
      <c r="O1401" s="9" t="str">
        <f>IF(Table1[[#This Row],[% Achievement]]&gt;=100%, "Achieved",
 IF(Table1[[#This Row],[% Achievement]]&gt;=50%, "Almost Achieve",
 IF(Table1[[#This Row],[% Achievement]]&gt;=0, "Needs Improvement",
 "Bad")))</f>
        <v>Achieved</v>
      </c>
      <c r="P1401" s="7">
        <f>Table1[[#This Row],[Net Sales Actual]] - Table1[[#This Row],[Net Sales Target]]</f>
        <v>820756</v>
      </c>
      <c r="Q1401" s="7" t="str">
        <f>IF(Table1[[#This Row],[Profit]] &gt; 0, "Profit", "Loss")</f>
        <v>Profit</v>
      </c>
      <c r="R1401" s="9">
        <f>Table1[[#This Row],[Salary Cost]]/Table1[[#This Row],[Net Sales Actual]]</f>
        <v>0.14601392316866962</v>
      </c>
      <c r="S1401" s="9" t="str">
        <f>IF(Table1[[#This Row],[Salary Ratio]] &lt; 0.15, "Efficient",
 IF(Table1[[#This Row],[Salary Ratio]] &lt;= 0.25, "Needs Attention",
 "Too High"))</f>
        <v>Efficient</v>
      </c>
      <c r="T1401" s="9">
        <f>Table1[[#This Row],[Profit (EBIT)]]/Table1[[#This Row],[Net Sales Actual]]</f>
        <v>5.6420976268270362E-2</v>
      </c>
      <c r="U1401" s="7" t="str">
        <f>IF(Table1[[#This Row],[Profit Ratio]] &gt; 0.15, "Healthy",
 IF(Table1[[#This Row],[Profit Ratio]] &gt;= 0.05, "Moderate",
 "Low"))</f>
        <v>Moderate</v>
      </c>
      <c r="V1401" s="7">
        <f ca="1">DATEDIF(Table1[[#This Row],[Store Open Date]], TODAY(), "d")</f>
        <v>749</v>
      </c>
      <c r="W1401" s="7">
        <f ca="1">INT(Table1[[#This Row],[Store Age (Days)]] / 30)</f>
        <v>24</v>
      </c>
      <c r="X1401" s="7" t="str">
        <f ca="1">IF(Table1[[#This Row],[Store Age (Months)]] &lt; 12, "&lt;12",
 IF(Table1[[#This Row],[Store Age (Months)]] &lt; 24, "12–24",
 "&gt;24"))</f>
        <v>&gt;24</v>
      </c>
    </row>
    <row r="1402" spans="1:24" x14ac:dyDescent="0.2">
      <c r="A1402" s="4">
        <v>4</v>
      </c>
      <c r="B1402" s="4" t="str">
        <f t="shared" si="21"/>
        <v>April</v>
      </c>
      <c r="C1402" s="1" t="s">
        <v>86</v>
      </c>
      <c r="D1402" s="1" t="s">
        <v>1006</v>
      </c>
      <c r="E1402" s="1" t="s">
        <v>527</v>
      </c>
      <c r="F1402" s="1" t="s">
        <v>899</v>
      </c>
      <c r="G1402" s="1" t="s">
        <v>923</v>
      </c>
      <c r="H1402" s="6">
        <v>45184</v>
      </c>
      <c r="I1402" s="7">
        <v>111586347</v>
      </c>
      <c r="J1402" s="7">
        <v>110316582</v>
      </c>
      <c r="K1402" s="7">
        <v>10484787</v>
      </c>
      <c r="L1402" s="7">
        <v>4248634</v>
      </c>
      <c r="M1402" s="7">
        <f>Table1[[#This Row],[Profit (EBIT)]] * (1 - 11%)</f>
        <v>3781284.2600000002</v>
      </c>
      <c r="N1402" s="9">
        <f>Table1[[#This Row],[Net Sales Actual]]/Table1[[#This Row],[Net Sales Target]]*100%</f>
        <v>0.98862078530091146</v>
      </c>
      <c r="O1402" s="9" t="str">
        <f>IF(Table1[[#This Row],[% Achievement]]&gt;=100%, "Achieved",
 IF(Table1[[#This Row],[% Achievement]]&gt;=50%, "Almost Achieve",
 IF(Table1[[#This Row],[% Achievement]]&gt;=0, "Needs Improvement",
 "Bad")))</f>
        <v>Almost Achieve</v>
      </c>
      <c r="P1402" s="7">
        <f>Table1[[#This Row],[Net Sales Actual]] - Table1[[#This Row],[Net Sales Target]]</f>
        <v>-1269765</v>
      </c>
      <c r="Q1402" s="7" t="str">
        <f>IF(Table1[[#This Row],[Profit]] &gt; 0, "Profit", "Loss")</f>
        <v>Profit</v>
      </c>
      <c r="R1402" s="9">
        <f>Table1[[#This Row],[Salary Cost]]/Table1[[#This Row],[Net Sales Actual]]</f>
        <v>9.5042710804799951E-2</v>
      </c>
      <c r="S1402" s="9" t="str">
        <f>IF(Table1[[#This Row],[Salary Ratio]] &lt; 0.15, "Efficient",
 IF(Table1[[#This Row],[Salary Ratio]] &lt;= 0.25, "Needs Attention",
 "Too High"))</f>
        <v>Efficient</v>
      </c>
      <c r="T1402" s="9">
        <f>Table1[[#This Row],[Profit (EBIT)]]/Table1[[#This Row],[Net Sales Actual]]</f>
        <v>3.8513104040877551E-2</v>
      </c>
      <c r="U1402" s="7" t="str">
        <f>IF(Table1[[#This Row],[Profit Ratio]] &gt; 0.15, "Healthy",
 IF(Table1[[#This Row],[Profit Ratio]] &gt;= 0.05, "Moderate",
 "Low"))</f>
        <v>Low</v>
      </c>
      <c r="V1402" s="7">
        <f ca="1">DATEDIF(Table1[[#This Row],[Store Open Date]], TODAY(), "d")</f>
        <v>748</v>
      </c>
      <c r="W1402" s="7">
        <f ca="1">INT(Table1[[#This Row],[Store Age (Days)]] / 30)</f>
        <v>24</v>
      </c>
      <c r="X1402" s="7" t="str">
        <f ca="1">IF(Table1[[#This Row],[Store Age (Months)]] &lt; 12, "&lt;12",
 IF(Table1[[#This Row],[Store Age (Months)]] &lt; 24, "12–24",
 "&gt;24"))</f>
        <v>&gt;24</v>
      </c>
    </row>
    <row r="1403" spans="1:24" x14ac:dyDescent="0.2">
      <c r="A1403" s="4">
        <v>4</v>
      </c>
      <c r="B1403" s="4" t="str">
        <f t="shared" si="21"/>
        <v>April</v>
      </c>
      <c r="C1403" s="1" t="s">
        <v>87</v>
      </c>
      <c r="D1403" s="1" t="s">
        <v>1007</v>
      </c>
      <c r="E1403" s="1" t="s">
        <v>528</v>
      </c>
      <c r="F1403" s="1" t="s">
        <v>899</v>
      </c>
      <c r="G1403" s="1" t="s">
        <v>923</v>
      </c>
      <c r="H1403" s="6">
        <v>45294</v>
      </c>
      <c r="I1403" s="7">
        <v>161136824</v>
      </c>
      <c r="J1403" s="7">
        <v>126690516</v>
      </c>
      <c r="K1403" s="7">
        <v>20709054</v>
      </c>
      <c r="L1403" s="7">
        <v>4126404</v>
      </c>
      <c r="M1403" s="7">
        <f>Table1[[#This Row],[Profit (EBIT)]] * (1 - 11%)</f>
        <v>3672499.56</v>
      </c>
      <c r="N1403" s="9">
        <f>Table1[[#This Row],[Net Sales Actual]]/Table1[[#This Row],[Net Sales Target]]*100%</f>
        <v>0.78622944684574392</v>
      </c>
      <c r="O1403" s="9" t="str">
        <f>IF(Table1[[#This Row],[% Achievement]]&gt;=100%, "Achieved",
 IF(Table1[[#This Row],[% Achievement]]&gt;=50%, "Almost Achieve",
 IF(Table1[[#This Row],[% Achievement]]&gt;=0, "Needs Improvement",
 "Bad")))</f>
        <v>Almost Achieve</v>
      </c>
      <c r="P1403" s="7">
        <f>Table1[[#This Row],[Net Sales Actual]] - Table1[[#This Row],[Net Sales Target]]</f>
        <v>-34446308</v>
      </c>
      <c r="Q1403" s="7" t="str">
        <f>IF(Table1[[#This Row],[Profit]] &gt; 0, "Profit", "Loss")</f>
        <v>Profit</v>
      </c>
      <c r="R1403" s="9">
        <f>Table1[[#This Row],[Salary Cost]]/Table1[[#This Row],[Net Sales Actual]]</f>
        <v>0.16346175431158558</v>
      </c>
      <c r="S1403" s="9" t="str">
        <f>IF(Table1[[#This Row],[Salary Ratio]] &lt; 0.15, "Efficient",
 IF(Table1[[#This Row],[Salary Ratio]] &lt;= 0.25, "Needs Attention",
 "Too High"))</f>
        <v>Needs Attention</v>
      </c>
      <c r="T1403" s="9">
        <f>Table1[[#This Row],[Profit (EBIT)]]/Table1[[#This Row],[Net Sales Actual]]</f>
        <v>3.2570741127930999E-2</v>
      </c>
      <c r="U1403" s="7" t="str">
        <f>IF(Table1[[#This Row],[Profit Ratio]] &gt; 0.15, "Healthy",
 IF(Table1[[#This Row],[Profit Ratio]] &gt;= 0.05, "Moderate",
 "Low"))</f>
        <v>Low</v>
      </c>
      <c r="V1403" s="7">
        <f ca="1">DATEDIF(Table1[[#This Row],[Store Open Date]], TODAY(), "d")</f>
        <v>638</v>
      </c>
      <c r="W1403" s="7">
        <f ca="1">INT(Table1[[#This Row],[Store Age (Days)]] / 30)</f>
        <v>21</v>
      </c>
      <c r="X1403" s="7" t="str">
        <f ca="1">IF(Table1[[#This Row],[Store Age (Months)]] &lt; 12, "&lt;12",
 IF(Table1[[#This Row],[Store Age (Months)]] &lt; 24, "12–24",
 "&gt;24"))</f>
        <v>12–24</v>
      </c>
    </row>
    <row r="1404" spans="1:24" x14ac:dyDescent="0.2">
      <c r="A1404" s="4">
        <v>4</v>
      </c>
      <c r="B1404" s="4" t="str">
        <f t="shared" si="21"/>
        <v>April</v>
      </c>
      <c r="C1404" s="1" t="s">
        <v>88</v>
      </c>
      <c r="D1404" s="1" t="s">
        <v>1008</v>
      </c>
      <c r="E1404" s="1" t="s">
        <v>529</v>
      </c>
      <c r="F1404" s="1" t="s">
        <v>898</v>
      </c>
      <c r="G1404" s="1" t="s">
        <v>923</v>
      </c>
      <c r="H1404" s="6">
        <v>45386</v>
      </c>
      <c r="I1404" s="7">
        <v>96466068</v>
      </c>
      <c r="J1404" s="7">
        <v>108207847</v>
      </c>
      <c r="K1404" s="7">
        <v>10450341</v>
      </c>
      <c r="L1404" s="7">
        <v>-6169872</v>
      </c>
      <c r="M1404" s="7">
        <f>Table1[[#This Row],[Profit (EBIT)]] * (1 - 11%)</f>
        <v>-5491186.0800000001</v>
      </c>
      <c r="N1404" s="9">
        <f>Table1[[#This Row],[Net Sales Actual]]/Table1[[#This Row],[Net Sales Target]]*100%</f>
        <v>1.1217192660946853</v>
      </c>
      <c r="O1404" s="9" t="str">
        <f>IF(Table1[[#This Row],[% Achievement]]&gt;=100%, "Achieved",
 IF(Table1[[#This Row],[% Achievement]]&gt;=50%, "Almost Achieve",
 IF(Table1[[#This Row],[% Achievement]]&gt;=0, "Needs Improvement",
 "Bad")))</f>
        <v>Achieved</v>
      </c>
      <c r="P1404" s="7">
        <f>Table1[[#This Row],[Net Sales Actual]] - Table1[[#This Row],[Net Sales Target]]</f>
        <v>11741779</v>
      </c>
      <c r="Q1404" s="7" t="str">
        <f>IF(Table1[[#This Row],[Profit]] &gt; 0, "Profit", "Loss")</f>
        <v>Loss</v>
      </c>
      <c r="R1404" s="9">
        <f>Table1[[#This Row],[Salary Cost]]/Table1[[#This Row],[Net Sales Actual]]</f>
        <v>9.657655419389316E-2</v>
      </c>
      <c r="S1404" s="9" t="str">
        <f>IF(Table1[[#This Row],[Salary Ratio]] &lt; 0.15, "Efficient",
 IF(Table1[[#This Row],[Salary Ratio]] &lt;= 0.25, "Needs Attention",
 "Too High"))</f>
        <v>Efficient</v>
      </c>
      <c r="T1404" s="9">
        <f>Table1[[#This Row],[Profit (EBIT)]]/Table1[[#This Row],[Net Sales Actual]]</f>
        <v>-5.7018711406391809E-2</v>
      </c>
      <c r="U1404" s="7" t="str">
        <f>IF(Table1[[#This Row],[Profit Ratio]] &gt; 0.15, "Healthy",
 IF(Table1[[#This Row],[Profit Ratio]] &gt;= 0.05, "Moderate",
 "Low"))</f>
        <v>Low</v>
      </c>
      <c r="V1404" s="7">
        <f ca="1">DATEDIF(Table1[[#This Row],[Store Open Date]], TODAY(), "d")</f>
        <v>546</v>
      </c>
      <c r="W1404" s="7">
        <f ca="1">INT(Table1[[#This Row],[Store Age (Days)]] / 30)</f>
        <v>18</v>
      </c>
      <c r="X1404" s="7" t="str">
        <f ca="1">IF(Table1[[#This Row],[Store Age (Months)]] &lt; 12, "&lt;12",
 IF(Table1[[#This Row],[Store Age (Months)]] &lt; 24, "12–24",
 "&gt;24"))</f>
        <v>12–24</v>
      </c>
    </row>
    <row r="1405" spans="1:24" x14ac:dyDescent="0.2">
      <c r="A1405" s="4">
        <v>4</v>
      </c>
      <c r="B1405" s="4" t="str">
        <f t="shared" si="21"/>
        <v>April</v>
      </c>
      <c r="C1405" s="1" t="s">
        <v>89</v>
      </c>
      <c r="D1405" s="1" t="s">
        <v>1009</v>
      </c>
      <c r="E1405" s="1" t="s">
        <v>530</v>
      </c>
      <c r="F1405" s="1" t="s">
        <v>899</v>
      </c>
      <c r="G1405" s="1" t="s">
        <v>923</v>
      </c>
      <c r="H1405" s="6">
        <v>45288</v>
      </c>
      <c r="I1405" s="7">
        <v>129964037</v>
      </c>
      <c r="J1405" s="7">
        <v>131113715</v>
      </c>
      <c r="K1405" s="7">
        <v>13585815</v>
      </c>
      <c r="L1405" s="7">
        <v>5330523</v>
      </c>
      <c r="M1405" s="7">
        <f>Table1[[#This Row],[Profit (EBIT)]] * (1 - 11%)</f>
        <v>4744165.47</v>
      </c>
      <c r="N1405" s="9">
        <f>Table1[[#This Row],[Net Sales Actual]]/Table1[[#This Row],[Net Sales Target]]*100%</f>
        <v>1.008846124101239</v>
      </c>
      <c r="O1405" s="9" t="str">
        <f>IF(Table1[[#This Row],[% Achievement]]&gt;=100%, "Achieved",
 IF(Table1[[#This Row],[% Achievement]]&gt;=50%, "Almost Achieve",
 IF(Table1[[#This Row],[% Achievement]]&gt;=0, "Needs Improvement",
 "Bad")))</f>
        <v>Achieved</v>
      </c>
      <c r="P1405" s="7">
        <f>Table1[[#This Row],[Net Sales Actual]] - Table1[[#This Row],[Net Sales Target]]</f>
        <v>1149678</v>
      </c>
      <c r="Q1405" s="7" t="str">
        <f>IF(Table1[[#This Row],[Profit]] &gt; 0, "Profit", "Loss")</f>
        <v>Profit</v>
      </c>
      <c r="R1405" s="9">
        <f>Table1[[#This Row],[Salary Cost]]/Table1[[#This Row],[Net Sales Actual]]</f>
        <v>0.10361856499909258</v>
      </c>
      <c r="S1405" s="9" t="str">
        <f>IF(Table1[[#This Row],[Salary Ratio]] &lt; 0.15, "Efficient",
 IF(Table1[[#This Row],[Salary Ratio]] &lt;= 0.25, "Needs Attention",
 "Too High"))</f>
        <v>Efficient</v>
      </c>
      <c r="T1405" s="9">
        <f>Table1[[#This Row],[Profit (EBIT)]]/Table1[[#This Row],[Net Sales Actual]]</f>
        <v>4.0655723926364226E-2</v>
      </c>
      <c r="U1405" s="7" t="str">
        <f>IF(Table1[[#This Row],[Profit Ratio]] &gt; 0.15, "Healthy",
 IF(Table1[[#This Row],[Profit Ratio]] &gt;= 0.05, "Moderate",
 "Low"))</f>
        <v>Low</v>
      </c>
      <c r="V1405" s="7">
        <f ca="1">DATEDIF(Table1[[#This Row],[Store Open Date]], TODAY(), "d")</f>
        <v>644</v>
      </c>
      <c r="W1405" s="7">
        <f ca="1">INT(Table1[[#This Row],[Store Age (Days)]] / 30)</f>
        <v>21</v>
      </c>
      <c r="X1405" s="7" t="str">
        <f ca="1">IF(Table1[[#This Row],[Store Age (Months)]] &lt; 12, "&lt;12",
 IF(Table1[[#This Row],[Store Age (Months)]] &lt; 24, "12–24",
 "&gt;24"))</f>
        <v>12–24</v>
      </c>
    </row>
    <row r="1406" spans="1:24" x14ac:dyDescent="0.2">
      <c r="A1406" s="4">
        <v>4</v>
      </c>
      <c r="B1406" s="4" t="str">
        <f t="shared" si="21"/>
        <v>April</v>
      </c>
      <c r="C1406" s="1" t="s">
        <v>90</v>
      </c>
      <c r="D1406" s="1" t="s">
        <v>1010</v>
      </c>
      <c r="E1406" s="1" t="s">
        <v>531</v>
      </c>
      <c r="F1406" s="1" t="s">
        <v>899</v>
      </c>
      <c r="G1406" s="1" t="s">
        <v>923</v>
      </c>
      <c r="H1406" s="6">
        <v>45341</v>
      </c>
      <c r="I1406" s="7">
        <v>51194400</v>
      </c>
      <c r="J1406" s="7">
        <v>51862279</v>
      </c>
      <c r="K1406" s="7">
        <v>8913574</v>
      </c>
      <c r="L1406" s="7">
        <v>3936722</v>
      </c>
      <c r="M1406" s="7">
        <f>Table1[[#This Row],[Profit (EBIT)]] * (1 - 11%)</f>
        <v>3503682.58</v>
      </c>
      <c r="N1406" s="9">
        <f>Table1[[#This Row],[Net Sales Actual]]/Table1[[#This Row],[Net Sales Target]]*100%</f>
        <v>1.0130459386182864</v>
      </c>
      <c r="O1406" s="9" t="str">
        <f>IF(Table1[[#This Row],[% Achievement]]&gt;=100%, "Achieved",
 IF(Table1[[#This Row],[% Achievement]]&gt;=50%, "Almost Achieve",
 IF(Table1[[#This Row],[% Achievement]]&gt;=0, "Needs Improvement",
 "Bad")))</f>
        <v>Achieved</v>
      </c>
      <c r="P1406" s="7">
        <f>Table1[[#This Row],[Net Sales Actual]] - Table1[[#This Row],[Net Sales Target]]</f>
        <v>667879</v>
      </c>
      <c r="Q1406" s="7" t="str">
        <f>IF(Table1[[#This Row],[Profit]] &gt; 0, "Profit", "Loss")</f>
        <v>Profit</v>
      </c>
      <c r="R1406" s="9">
        <f>Table1[[#This Row],[Salary Cost]]/Table1[[#This Row],[Net Sales Actual]]</f>
        <v>0.1718700792149917</v>
      </c>
      <c r="S1406" s="9" t="str">
        <f>IF(Table1[[#This Row],[Salary Ratio]] &lt; 0.15, "Efficient",
 IF(Table1[[#This Row],[Salary Ratio]] &lt;= 0.25, "Needs Attention",
 "Too High"))</f>
        <v>Needs Attention</v>
      </c>
      <c r="T1406" s="9">
        <f>Table1[[#This Row],[Profit (EBIT)]]/Table1[[#This Row],[Net Sales Actual]]</f>
        <v>7.5907231149637683E-2</v>
      </c>
      <c r="U1406" s="7" t="str">
        <f>IF(Table1[[#This Row],[Profit Ratio]] &gt; 0.15, "Healthy",
 IF(Table1[[#This Row],[Profit Ratio]] &gt;= 0.05, "Moderate",
 "Low"))</f>
        <v>Moderate</v>
      </c>
      <c r="V1406" s="7">
        <f ca="1">DATEDIF(Table1[[#This Row],[Store Open Date]], TODAY(), "d")</f>
        <v>591</v>
      </c>
      <c r="W1406" s="7">
        <f ca="1">INT(Table1[[#This Row],[Store Age (Days)]] / 30)</f>
        <v>19</v>
      </c>
      <c r="X1406" s="7" t="str">
        <f ca="1">IF(Table1[[#This Row],[Store Age (Months)]] &lt; 12, "&lt;12",
 IF(Table1[[#This Row],[Store Age (Months)]] &lt; 24, "12–24",
 "&gt;24"))</f>
        <v>12–24</v>
      </c>
    </row>
    <row r="1407" spans="1:24" x14ac:dyDescent="0.2">
      <c r="A1407" s="4">
        <v>4</v>
      </c>
      <c r="B1407" s="4" t="str">
        <f t="shared" si="21"/>
        <v>April</v>
      </c>
      <c r="C1407" s="1" t="s">
        <v>91</v>
      </c>
      <c r="D1407" s="1" t="s">
        <v>1011</v>
      </c>
      <c r="E1407" s="1" t="s">
        <v>532</v>
      </c>
      <c r="F1407" s="1" t="s">
        <v>899</v>
      </c>
      <c r="G1407" s="1" t="s">
        <v>923</v>
      </c>
      <c r="H1407" s="6">
        <v>45316</v>
      </c>
      <c r="I1407" s="7">
        <v>107280250</v>
      </c>
      <c r="J1407" s="7">
        <v>113131216</v>
      </c>
      <c r="K1407" s="7">
        <v>12036377</v>
      </c>
      <c r="L1407" s="7">
        <v>-5757767</v>
      </c>
      <c r="M1407" s="7">
        <f>Table1[[#This Row],[Profit (EBIT)]] * (1 - 11%)</f>
        <v>-5124412.63</v>
      </c>
      <c r="N1407" s="9">
        <f>Table1[[#This Row],[Net Sales Actual]]/Table1[[#This Row],[Net Sales Target]]*100%</f>
        <v>1.0545390787213862</v>
      </c>
      <c r="O1407" s="9" t="str">
        <f>IF(Table1[[#This Row],[% Achievement]]&gt;=100%, "Achieved",
 IF(Table1[[#This Row],[% Achievement]]&gt;=50%, "Almost Achieve",
 IF(Table1[[#This Row],[% Achievement]]&gt;=0, "Needs Improvement",
 "Bad")))</f>
        <v>Achieved</v>
      </c>
      <c r="P1407" s="7">
        <f>Table1[[#This Row],[Net Sales Actual]] - Table1[[#This Row],[Net Sales Target]]</f>
        <v>5850966</v>
      </c>
      <c r="Q1407" s="7" t="str">
        <f>IF(Table1[[#This Row],[Profit]] &gt; 0, "Profit", "Loss")</f>
        <v>Loss</v>
      </c>
      <c r="R1407" s="9">
        <f>Table1[[#This Row],[Salary Cost]]/Table1[[#This Row],[Net Sales Actual]]</f>
        <v>0.10639306661390434</v>
      </c>
      <c r="S1407" s="9" t="str">
        <f>IF(Table1[[#This Row],[Salary Ratio]] &lt; 0.15, "Efficient",
 IF(Table1[[#This Row],[Salary Ratio]] &lt;= 0.25, "Needs Attention",
 "Too High"))</f>
        <v>Efficient</v>
      </c>
      <c r="T1407" s="9">
        <f>Table1[[#This Row],[Profit (EBIT)]]/Table1[[#This Row],[Net Sales Actual]]</f>
        <v>-5.0894591285927659E-2</v>
      </c>
      <c r="U1407" s="7" t="str">
        <f>IF(Table1[[#This Row],[Profit Ratio]] &gt; 0.15, "Healthy",
 IF(Table1[[#This Row],[Profit Ratio]] &gt;= 0.05, "Moderate",
 "Low"))</f>
        <v>Low</v>
      </c>
      <c r="V1407" s="7">
        <f ca="1">DATEDIF(Table1[[#This Row],[Store Open Date]], TODAY(), "d")</f>
        <v>616</v>
      </c>
      <c r="W1407" s="7">
        <f ca="1">INT(Table1[[#This Row],[Store Age (Days)]] / 30)</f>
        <v>20</v>
      </c>
      <c r="X1407" s="7" t="str">
        <f ca="1">IF(Table1[[#This Row],[Store Age (Months)]] &lt; 12, "&lt;12",
 IF(Table1[[#This Row],[Store Age (Months)]] &lt; 24, "12–24",
 "&gt;24"))</f>
        <v>12–24</v>
      </c>
    </row>
    <row r="1408" spans="1:24" x14ac:dyDescent="0.2">
      <c r="A1408" s="4">
        <v>4</v>
      </c>
      <c r="B1408" s="4" t="str">
        <f t="shared" si="21"/>
        <v>April</v>
      </c>
      <c r="C1408" s="1" t="s">
        <v>92</v>
      </c>
      <c r="D1408" s="1" t="s">
        <v>1012</v>
      </c>
      <c r="E1408" s="1" t="s">
        <v>533</v>
      </c>
      <c r="F1408" s="1" t="s">
        <v>899</v>
      </c>
      <c r="G1408" s="1" t="s">
        <v>923</v>
      </c>
      <c r="H1408" s="6">
        <v>45286</v>
      </c>
      <c r="I1408" s="7">
        <v>84206677</v>
      </c>
      <c r="J1408" s="7">
        <v>80752559</v>
      </c>
      <c r="K1408" s="7">
        <v>8955113</v>
      </c>
      <c r="L1408" s="7">
        <v>-6964932</v>
      </c>
      <c r="M1408" s="7">
        <f>Table1[[#This Row],[Profit (EBIT)]] * (1 - 11%)</f>
        <v>-6198789.4800000004</v>
      </c>
      <c r="N1408" s="9">
        <f>Table1[[#This Row],[Net Sales Actual]]/Table1[[#This Row],[Net Sales Target]]*100%</f>
        <v>0.95898047372181661</v>
      </c>
      <c r="O1408" s="9" t="str">
        <f>IF(Table1[[#This Row],[% Achievement]]&gt;=100%, "Achieved",
 IF(Table1[[#This Row],[% Achievement]]&gt;=50%, "Almost Achieve",
 IF(Table1[[#This Row],[% Achievement]]&gt;=0, "Needs Improvement",
 "Bad")))</f>
        <v>Almost Achieve</v>
      </c>
      <c r="P1408" s="7">
        <f>Table1[[#This Row],[Net Sales Actual]] - Table1[[#This Row],[Net Sales Target]]</f>
        <v>-3454118</v>
      </c>
      <c r="Q1408" s="7" t="str">
        <f>IF(Table1[[#This Row],[Profit]] &gt; 0, "Profit", "Loss")</f>
        <v>Loss</v>
      </c>
      <c r="R1408" s="9">
        <f>Table1[[#This Row],[Salary Cost]]/Table1[[#This Row],[Net Sales Actual]]</f>
        <v>0.11089571786821022</v>
      </c>
      <c r="S1408" s="9" t="str">
        <f>IF(Table1[[#This Row],[Salary Ratio]] &lt; 0.15, "Efficient",
 IF(Table1[[#This Row],[Salary Ratio]] &lt;= 0.25, "Needs Attention",
 "Too High"))</f>
        <v>Efficient</v>
      </c>
      <c r="T1408" s="9">
        <f>Table1[[#This Row],[Profit (EBIT)]]/Table1[[#This Row],[Net Sales Actual]]</f>
        <v>-8.6250294557228824E-2</v>
      </c>
      <c r="U1408" s="7" t="str">
        <f>IF(Table1[[#This Row],[Profit Ratio]] &gt; 0.15, "Healthy",
 IF(Table1[[#This Row],[Profit Ratio]] &gt;= 0.05, "Moderate",
 "Low"))</f>
        <v>Low</v>
      </c>
      <c r="V1408" s="7">
        <f ca="1">DATEDIF(Table1[[#This Row],[Store Open Date]], TODAY(), "d")</f>
        <v>646</v>
      </c>
      <c r="W1408" s="7">
        <f ca="1">INT(Table1[[#This Row],[Store Age (Days)]] / 30)</f>
        <v>21</v>
      </c>
      <c r="X1408" s="7" t="str">
        <f ca="1">IF(Table1[[#This Row],[Store Age (Months)]] &lt; 12, "&lt;12",
 IF(Table1[[#This Row],[Store Age (Months)]] &lt; 24, "12–24",
 "&gt;24"))</f>
        <v>12–24</v>
      </c>
    </row>
    <row r="1409" spans="1:24" x14ac:dyDescent="0.2">
      <c r="A1409" s="4">
        <v>4</v>
      </c>
      <c r="B1409" s="4" t="str">
        <f t="shared" si="21"/>
        <v>April</v>
      </c>
      <c r="C1409" s="1" t="s">
        <v>93</v>
      </c>
      <c r="D1409" s="1" t="s">
        <v>1013</v>
      </c>
      <c r="E1409" s="1" t="s">
        <v>534</v>
      </c>
      <c r="F1409" s="1" t="s">
        <v>897</v>
      </c>
      <c r="G1409" s="1" t="s">
        <v>923</v>
      </c>
      <c r="H1409" s="6">
        <v>44966</v>
      </c>
      <c r="I1409" s="7">
        <v>181564892</v>
      </c>
      <c r="J1409" s="7">
        <v>188093853</v>
      </c>
      <c r="K1409" s="7">
        <v>33655540</v>
      </c>
      <c r="L1409" s="7">
        <v>-16667004</v>
      </c>
      <c r="M1409" s="7">
        <f>Table1[[#This Row],[Profit (EBIT)]] * (1 - 11%)</f>
        <v>-14833633.560000001</v>
      </c>
      <c r="N1409" s="9">
        <f>Table1[[#This Row],[Net Sales Actual]]/Table1[[#This Row],[Net Sales Target]]*100%</f>
        <v>1.0359593802969354</v>
      </c>
      <c r="O1409" s="9" t="str">
        <f>IF(Table1[[#This Row],[% Achievement]]&gt;=100%, "Achieved",
 IF(Table1[[#This Row],[% Achievement]]&gt;=50%, "Almost Achieve",
 IF(Table1[[#This Row],[% Achievement]]&gt;=0, "Needs Improvement",
 "Bad")))</f>
        <v>Achieved</v>
      </c>
      <c r="P1409" s="7">
        <f>Table1[[#This Row],[Net Sales Actual]] - Table1[[#This Row],[Net Sales Target]]</f>
        <v>6528961</v>
      </c>
      <c r="Q1409" s="7" t="str">
        <f>IF(Table1[[#This Row],[Profit]] &gt; 0, "Profit", "Loss")</f>
        <v>Loss</v>
      </c>
      <c r="R1409" s="9">
        <f>Table1[[#This Row],[Salary Cost]]/Table1[[#This Row],[Net Sales Actual]]</f>
        <v>0.17892950494240767</v>
      </c>
      <c r="S1409" s="9" t="str">
        <f>IF(Table1[[#This Row],[Salary Ratio]] &lt; 0.15, "Efficient",
 IF(Table1[[#This Row],[Salary Ratio]] &lt;= 0.25, "Needs Attention",
 "Too High"))</f>
        <v>Needs Attention</v>
      </c>
      <c r="T1409" s="9">
        <f>Table1[[#This Row],[Profit (EBIT)]]/Table1[[#This Row],[Net Sales Actual]]</f>
        <v>-8.861004086082494E-2</v>
      </c>
      <c r="U1409" s="7" t="str">
        <f>IF(Table1[[#This Row],[Profit Ratio]] &gt; 0.15, "Healthy",
 IF(Table1[[#This Row],[Profit Ratio]] &gt;= 0.05, "Moderate",
 "Low"))</f>
        <v>Low</v>
      </c>
      <c r="V1409" s="7">
        <f ca="1">DATEDIF(Table1[[#This Row],[Store Open Date]], TODAY(), "d")</f>
        <v>966</v>
      </c>
      <c r="W1409" s="7">
        <f ca="1">INT(Table1[[#This Row],[Store Age (Days)]] / 30)</f>
        <v>32</v>
      </c>
      <c r="X1409" s="7" t="str">
        <f ca="1">IF(Table1[[#This Row],[Store Age (Months)]] &lt; 12, "&lt;12",
 IF(Table1[[#This Row],[Store Age (Months)]] &lt; 24, "12–24",
 "&gt;24"))</f>
        <v>&gt;24</v>
      </c>
    </row>
    <row r="1410" spans="1:24" x14ac:dyDescent="0.2">
      <c r="A1410" s="4">
        <v>4</v>
      </c>
      <c r="B1410" s="4" t="str">
        <f t="shared" si="21"/>
        <v>April</v>
      </c>
      <c r="C1410" s="1" t="s">
        <v>94</v>
      </c>
      <c r="D1410" s="1" t="s">
        <v>1014</v>
      </c>
      <c r="E1410" s="1" t="s">
        <v>535</v>
      </c>
      <c r="F1410" s="1" t="s">
        <v>899</v>
      </c>
      <c r="G1410" s="1" t="s">
        <v>923</v>
      </c>
      <c r="H1410" s="6">
        <v>44972</v>
      </c>
      <c r="I1410" s="7">
        <v>190457357</v>
      </c>
      <c r="J1410" s="7">
        <v>237321302</v>
      </c>
      <c r="K1410" s="7">
        <v>28434349</v>
      </c>
      <c r="L1410" s="7">
        <v>-15993828</v>
      </c>
      <c r="M1410" s="7">
        <f>Table1[[#This Row],[Profit (EBIT)]] * (1 - 11%)</f>
        <v>-14234506.92</v>
      </c>
      <c r="N1410" s="9">
        <f>Table1[[#This Row],[Net Sales Actual]]/Table1[[#This Row],[Net Sales Target]]*100%</f>
        <v>1.2460600406210613</v>
      </c>
      <c r="O1410" s="9" t="str">
        <f>IF(Table1[[#This Row],[% Achievement]]&gt;=100%, "Achieved",
 IF(Table1[[#This Row],[% Achievement]]&gt;=50%, "Almost Achieve",
 IF(Table1[[#This Row],[% Achievement]]&gt;=0, "Needs Improvement",
 "Bad")))</f>
        <v>Achieved</v>
      </c>
      <c r="P1410" s="7">
        <f>Table1[[#This Row],[Net Sales Actual]] - Table1[[#This Row],[Net Sales Target]]</f>
        <v>46863945</v>
      </c>
      <c r="Q1410" s="7" t="str">
        <f>IF(Table1[[#This Row],[Profit]] &gt; 0, "Profit", "Loss")</f>
        <v>Loss</v>
      </c>
      <c r="R1410" s="9">
        <f>Table1[[#This Row],[Salary Cost]]/Table1[[#This Row],[Net Sales Actual]]</f>
        <v>0.11981372409628867</v>
      </c>
      <c r="S1410" s="9" t="str">
        <f>IF(Table1[[#This Row],[Salary Ratio]] &lt; 0.15, "Efficient",
 IF(Table1[[#This Row],[Salary Ratio]] &lt;= 0.25, "Needs Attention",
 "Too High"))</f>
        <v>Efficient</v>
      </c>
      <c r="T1410" s="9">
        <f>Table1[[#This Row],[Profit (EBIT)]]/Table1[[#This Row],[Net Sales Actual]]</f>
        <v>-6.7393141134882192E-2</v>
      </c>
      <c r="U1410" s="7" t="str">
        <f>IF(Table1[[#This Row],[Profit Ratio]] &gt; 0.15, "Healthy",
 IF(Table1[[#This Row],[Profit Ratio]] &gt;= 0.05, "Moderate",
 "Low"))</f>
        <v>Low</v>
      </c>
      <c r="V1410" s="7">
        <f ca="1">DATEDIF(Table1[[#This Row],[Store Open Date]], TODAY(), "d")</f>
        <v>960</v>
      </c>
      <c r="W1410" s="7">
        <f ca="1">INT(Table1[[#This Row],[Store Age (Days)]] / 30)</f>
        <v>32</v>
      </c>
      <c r="X1410" s="7" t="str">
        <f ca="1">IF(Table1[[#This Row],[Store Age (Months)]] &lt; 12, "&lt;12",
 IF(Table1[[#This Row],[Store Age (Months)]] &lt; 24, "12–24",
 "&gt;24"))</f>
        <v>&gt;24</v>
      </c>
    </row>
    <row r="1411" spans="1:24" x14ac:dyDescent="0.2">
      <c r="A1411" s="4">
        <v>4</v>
      </c>
      <c r="B1411" s="4" t="str">
        <f t="shared" ref="B1411:B1474" si="22">TEXT(DATE(2024, A1411, 1), "mmmm")</f>
        <v>April</v>
      </c>
      <c r="C1411" s="1" t="s">
        <v>95</v>
      </c>
      <c r="D1411" s="1" t="s">
        <v>1015</v>
      </c>
      <c r="E1411" s="1" t="s">
        <v>536</v>
      </c>
      <c r="F1411" s="1" t="s">
        <v>897</v>
      </c>
      <c r="G1411" s="1" t="s">
        <v>923</v>
      </c>
      <c r="H1411" s="6">
        <v>45065</v>
      </c>
      <c r="I1411" s="7">
        <v>100000408</v>
      </c>
      <c r="J1411" s="7">
        <v>83459524</v>
      </c>
      <c r="K1411" s="7">
        <v>14119378</v>
      </c>
      <c r="L1411" s="7">
        <v>10632819</v>
      </c>
      <c r="M1411" s="7">
        <f>Table1[[#This Row],[Profit (EBIT)]] * (1 - 11%)</f>
        <v>9463208.9100000001</v>
      </c>
      <c r="N1411" s="9">
        <f>Table1[[#This Row],[Net Sales Actual]]/Table1[[#This Row],[Net Sales Target]]*100%</f>
        <v>0.83459183486531374</v>
      </c>
      <c r="O1411" s="9" t="str">
        <f>IF(Table1[[#This Row],[% Achievement]]&gt;=100%, "Achieved",
 IF(Table1[[#This Row],[% Achievement]]&gt;=50%, "Almost Achieve",
 IF(Table1[[#This Row],[% Achievement]]&gt;=0, "Needs Improvement",
 "Bad")))</f>
        <v>Almost Achieve</v>
      </c>
      <c r="P1411" s="7">
        <f>Table1[[#This Row],[Net Sales Actual]] - Table1[[#This Row],[Net Sales Target]]</f>
        <v>-16540884</v>
      </c>
      <c r="Q1411" s="7" t="str">
        <f>IF(Table1[[#This Row],[Profit]] &gt; 0, "Profit", "Loss")</f>
        <v>Profit</v>
      </c>
      <c r="R1411" s="9">
        <f>Table1[[#This Row],[Salary Cost]]/Table1[[#This Row],[Net Sales Actual]]</f>
        <v>0.16917635427683483</v>
      </c>
      <c r="S1411" s="9" t="str">
        <f>IF(Table1[[#This Row],[Salary Ratio]] &lt; 0.15, "Efficient",
 IF(Table1[[#This Row],[Salary Ratio]] &lt;= 0.25, "Needs Attention",
 "Too High"))</f>
        <v>Needs Attention</v>
      </c>
      <c r="T1411" s="9">
        <f>Table1[[#This Row],[Profit (EBIT)]]/Table1[[#This Row],[Net Sales Actual]]</f>
        <v>0.12740090633634574</v>
      </c>
      <c r="U1411" s="7" t="str">
        <f>IF(Table1[[#This Row],[Profit Ratio]] &gt; 0.15, "Healthy",
 IF(Table1[[#This Row],[Profit Ratio]] &gt;= 0.05, "Moderate",
 "Low"))</f>
        <v>Moderate</v>
      </c>
      <c r="V1411" s="7">
        <f ca="1">DATEDIF(Table1[[#This Row],[Store Open Date]], TODAY(), "d")</f>
        <v>867</v>
      </c>
      <c r="W1411" s="7">
        <f ca="1">INT(Table1[[#This Row],[Store Age (Days)]] / 30)</f>
        <v>28</v>
      </c>
      <c r="X1411" s="7" t="str">
        <f ca="1">IF(Table1[[#This Row],[Store Age (Months)]] &lt; 12, "&lt;12",
 IF(Table1[[#This Row],[Store Age (Months)]] &lt; 24, "12–24",
 "&gt;24"))</f>
        <v>&gt;24</v>
      </c>
    </row>
    <row r="1412" spans="1:24" x14ac:dyDescent="0.2">
      <c r="A1412" s="4">
        <v>4</v>
      </c>
      <c r="B1412" s="4" t="str">
        <f t="shared" si="22"/>
        <v>April</v>
      </c>
      <c r="C1412" s="1" t="s">
        <v>96</v>
      </c>
      <c r="D1412" s="1" t="s">
        <v>1016</v>
      </c>
      <c r="E1412" s="1" t="s">
        <v>537</v>
      </c>
      <c r="F1412" s="1" t="s">
        <v>897</v>
      </c>
      <c r="G1412" s="1" t="s">
        <v>923</v>
      </c>
      <c r="H1412" s="6">
        <v>45016</v>
      </c>
      <c r="I1412" s="7">
        <v>152144898</v>
      </c>
      <c r="J1412" s="7">
        <v>166988847</v>
      </c>
      <c r="K1412" s="7">
        <v>28750093</v>
      </c>
      <c r="L1412" s="7">
        <v>7239794</v>
      </c>
      <c r="M1412" s="7">
        <f>Table1[[#This Row],[Profit (EBIT)]] * (1 - 11%)</f>
        <v>6443416.6600000001</v>
      </c>
      <c r="N1412" s="9">
        <f>Table1[[#This Row],[Net Sales Actual]]/Table1[[#This Row],[Net Sales Target]]*100%</f>
        <v>1.097564553232669</v>
      </c>
      <c r="O1412" s="9" t="str">
        <f>IF(Table1[[#This Row],[% Achievement]]&gt;=100%, "Achieved",
 IF(Table1[[#This Row],[% Achievement]]&gt;=50%, "Almost Achieve",
 IF(Table1[[#This Row],[% Achievement]]&gt;=0, "Needs Improvement",
 "Bad")))</f>
        <v>Achieved</v>
      </c>
      <c r="P1412" s="7">
        <f>Table1[[#This Row],[Net Sales Actual]] - Table1[[#This Row],[Net Sales Target]]</f>
        <v>14843949</v>
      </c>
      <c r="Q1412" s="7" t="str">
        <f>IF(Table1[[#This Row],[Profit]] &gt; 0, "Profit", "Loss")</f>
        <v>Profit</v>
      </c>
      <c r="R1412" s="9">
        <f>Table1[[#This Row],[Salary Cost]]/Table1[[#This Row],[Net Sales Actual]]</f>
        <v>0.17216774363380088</v>
      </c>
      <c r="S1412" s="9" t="str">
        <f>IF(Table1[[#This Row],[Salary Ratio]] &lt; 0.15, "Efficient",
 IF(Table1[[#This Row],[Salary Ratio]] &lt;= 0.25, "Needs Attention",
 "Too High"))</f>
        <v>Needs Attention</v>
      </c>
      <c r="T1412" s="9">
        <f>Table1[[#This Row],[Profit (EBIT)]]/Table1[[#This Row],[Net Sales Actual]]</f>
        <v>4.3354955316267318E-2</v>
      </c>
      <c r="U1412" s="7" t="str">
        <f>IF(Table1[[#This Row],[Profit Ratio]] &gt; 0.15, "Healthy",
 IF(Table1[[#This Row],[Profit Ratio]] &gt;= 0.05, "Moderate",
 "Low"))</f>
        <v>Low</v>
      </c>
      <c r="V1412" s="7">
        <f ca="1">DATEDIF(Table1[[#This Row],[Store Open Date]], TODAY(), "d")</f>
        <v>916</v>
      </c>
      <c r="W1412" s="7">
        <f ca="1">INT(Table1[[#This Row],[Store Age (Days)]] / 30)</f>
        <v>30</v>
      </c>
      <c r="X1412" s="7" t="str">
        <f ca="1">IF(Table1[[#This Row],[Store Age (Months)]] &lt; 12, "&lt;12",
 IF(Table1[[#This Row],[Store Age (Months)]] &lt; 24, "12–24",
 "&gt;24"))</f>
        <v>&gt;24</v>
      </c>
    </row>
    <row r="1413" spans="1:24" x14ac:dyDescent="0.2">
      <c r="A1413" s="4">
        <v>4</v>
      </c>
      <c r="B1413" s="4" t="str">
        <f t="shared" si="22"/>
        <v>April</v>
      </c>
      <c r="C1413" s="1" t="s">
        <v>97</v>
      </c>
      <c r="D1413" s="1" t="s">
        <v>1017</v>
      </c>
      <c r="E1413" s="1" t="s">
        <v>538</v>
      </c>
      <c r="F1413" s="1" t="s">
        <v>899</v>
      </c>
      <c r="G1413" s="1" t="s">
        <v>923</v>
      </c>
      <c r="H1413" s="6">
        <v>45096</v>
      </c>
      <c r="I1413" s="7">
        <v>210777073</v>
      </c>
      <c r="J1413" s="7">
        <v>256590200</v>
      </c>
      <c r="K1413" s="7">
        <v>45996656</v>
      </c>
      <c r="L1413" s="7">
        <v>35787410</v>
      </c>
      <c r="M1413" s="7">
        <f>Table1[[#This Row],[Profit (EBIT)]] * (1 - 11%)</f>
        <v>31850794.900000002</v>
      </c>
      <c r="N1413" s="9">
        <f>Table1[[#This Row],[Net Sales Actual]]/Table1[[#This Row],[Net Sales Target]]*100%</f>
        <v>1.2173534642451365</v>
      </c>
      <c r="O1413" s="9" t="str">
        <f>IF(Table1[[#This Row],[% Achievement]]&gt;=100%, "Achieved",
 IF(Table1[[#This Row],[% Achievement]]&gt;=50%, "Almost Achieve",
 IF(Table1[[#This Row],[% Achievement]]&gt;=0, "Needs Improvement",
 "Bad")))</f>
        <v>Achieved</v>
      </c>
      <c r="P1413" s="7">
        <f>Table1[[#This Row],[Net Sales Actual]] - Table1[[#This Row],[Net Sales Target]]</f>
        <v>45813127</v>
      </c>
      <c r="Q1413" s="7" t="str">
        <f>IF(Table1[[#This Row],[Profit]] &gt; 0, "Profit", "Loss")</f>
        <v>Profit</v>
      </c>
      <c r="R1413" s="9">
        <f>Table1[[#This Row],[Salary Cost]]/Table1[[#This Row],[Net Sales Actual]]</f>
        <v>0.17926115650558752</v>
      </c>
      <c r="S1413" s="9" t="str">
        <f>IF(Table1[[#This Row],[Salary Ratio]] &lt; 0.15, "Efficient",
 IF(Table1[[#This Row],[Salary Ratio]] &lt;= 0.25, "Needs Attention",
 "Too High"))</f>
        <v>Needs Attention</v>
      </c>
      <c r="T1413" s="9">
        <f>Table1[[#This Row],[Profit (EBIT)]]/Table1[[#This Row],[Net Sales Actual]]</f>
        <v>0.13947301962428807</v>
      </c>
      <c r="U1413" s="7" t="str">
        <f>IF(Table1[[#This Row],[Profit Ratio]] &gt; 0.15, "Healthy",
 IF(Table1[[#This Row],[Profit Ratio]] &gt;= 0.05, "Moderate",
 "Low"))</f>
        <v>Moderate</v>
      </c>
      <c r="V1413" s="7">
        <f ca="1">DATEDIF(Table1[[#This Row],[Store Open Date]], TODAY(), "d")</f>
        <v>836</v>
      </c>
      <c r="W1413" s="7">
        <f ca="1">INT(Table1[[#This Row],[Store Age (Days)]] / 30)</f>
        <v>27</v>
      </c>
      <c r="X1413" s="7" t="str">
        <f ca="1">IF(Table1[[#This Row],[Store Age (Months)]] &lt; 12, "&lt;12",
 IF(Table1[[#This Row],[Store Age (Months)]] &lt; 24, "12–24",
 "&gt;24"))</f>
        <v>&gt;24</v>
      </c>
    </row>
    <row r="1414" spans="1:24" x14ac:dyDescent="0.2">
      <c r="A1414" s="4">
        <v>4</v>
      </c>
      <c r="B1414" s="4" t="str">
        <f t="shared" si="22"/>
        <v>April</v>
      </c>
      <c r="C1414" s="1" t="s">
        <v>98</v>
      </c>
      <c r="D1414" s="1" t="s">
        <v>1018</v>
      </c>
      <c r="E1414" s="1" t="s">
        <v>539</v>
      </c>
      <c r="F1414" s="1" t="s">
        <v>899</v>
      </c>
      <c r="G1414" s="1" t="s">
        <v>923</v>
      </c>
      <c r="H1414" s="6">
        <v>45105</v>
      </c>
      <c r="I1414" s="7">
        <v>233950033</v>
      </c>
      <c r="J1414" s="7">
        <v>246889554</v>
      </c>
      <c r="K1414" s="7">
        <v>43556476</v>
      </c>
      <c r="L1414" s="7">
        <v>29962428</v>
      </c>
      <c r="M1414" s="7">
        <f>Table1[[#This Row],[Profit (EBIT)]] * (1 - 11%)</f>
        <v>26666560.920000002</v>
      </c>
      <c r="N1414" s="9">
        <f>Table1[[#This Row],[Net Sales Actual]]/Table1[[#This Row],[Net Sales Target]]*100%</f>
        <v>1.0553089086334944</v>
      </c>
      <c r="O1414" s="9" t="str">
        <f>IF(Table1[[#This Row],[% Achievement]]&gt;=100%, "Achieved",
 IF(Table1[[#This Row],[% Achievement]]&gt;=50%, "Almost Achieve",
 IF(Table1[[#This Row],[% Achievement]]&gt;=0, "Needs Improvement",
 "Bad")))</f>
        <v>Achieved</v>
      </c>
      <c r="P1414" s="7">
        <f>Table1[[#This Row],[Net Sales Actual]] - Table1[[#This Row],[Net Sales Target]]</f>
        <v>12939521</v>
      </c>
      <c r="Q1414" s="7" t="str">
        <f>IF(Table1[[#This Row],[Profit]] &gt; 0, "Profit", "Loss")</f>
        <v>Profit</v>
      </c>
      <c r="R1414" s="9">
        <f>Table1[[#This Row],[Salary Cost]]/Table1[[#This Row],[Net Sales Actual]]</f>
        <v>0.1764208946645025</v>
      </c>
      <c r="S1414" s="9" t="str">
        <f>IF(Table1[[#This Row],[Salary Ratio]] &lt; 0.15, "Efficient",
 IF(Table1[[#This Row],[Salary Ratio]] &lt;= 0.25, "Needs Attention",
 "Too High"))</f>
        <v>Needs Attention</v>
      </c>
      <c r="T1414" s="9">
        <f>Table1[[#This Row],[Profit (EBIT)]]/Table1[[#This Row],[Net Sales Actual]]</f>
        <v>0.12135964245777689</v>
      </c>
      <c r="U1414" s="7" t="str">
        <f>IF(Table1[[#This Row],[Profit Ratio]] &gt; 0.15, "Healthy",
 IF(Table1[[#This Row],[Profit Ratio]] &gt;= 0.05, "Moderate",
 "Low"))</f>
        <v>Moderate</v>
      </c>
      <c r="V1414" s="7">
        <f ca="1">DATEDIF(Table1[[#This Row],[Store Open Date]], TODAY(), "d")</f>
        <v>827</v>
      </c>
      <c r="W1414" s="7">
        <f ca="1">INT(Table1[[#This Row],[Store Age (Days)]] / 30)</f>
        <v>27</v>
      </c>
      <c r="X1414" s="7" t="str">
        <f ca="1">IF(Table1[[#This Row],[Store Age (Months)]] &lt; 12, "&lt;12",
 IF(Table1[[#This Row],[Store Age (Months)]] &lt; 24, "12–24",
 "&gt;24"))</f>
        <v>&gt;24</v>
      </c>
    </row>
    <row r="1415" spans="1:24" x14ac:dyDescent="0.2">
      <c r="A1415" s="4">
        <v>4</v>
      </c>
      <c r="B1415" s="4" t="str">
        <f t="shared" si="22"/>
        <v>April</v>
      </c>
      <c r="C1415" s="1" t="s">
        <v>99</v>
      </c>
      <c r="D1415" s="1" t="s">
        <v>1019</v>
      </c>
      <c r="E1415" s="1" t="s">
        <v>540</v>
      </c>
      <c r="F1415" s="1" t="s">
        <v>897</v>
      </c>
      <c r="G1415" s="1" t="s">
        <v>923</v>
      </c>
      <c r="H1415" s="6">
        <v>45115</v>
      </c>
      <c r="I1415" s="7">
        <v>128754620</v>
      </c>
      <c r="J1415" s="7">
        <v>133635117</v>
      </c>
      <c r="K1415" s="7">
        <v>15959488</v>
      </c>
      <c r="L1415" s="7">
        <v>9569615</v>
      </c>
      <c r="M1415" s="7">
        <f>Table1[[#This Row],[Profit (EBIT)]] * (1 - 11%)</f>
        <v>8516957.3499999996</v>
      </c>
      <c r="N1415" s="9">
        <f>Table1[[#This Row],[Net Sales Actual]]/Table1[[#This Row],[Net Sales Target]]*100%</f>
        <v>1.0379054126368437</v>
      </c>
      <c r="O1415" s="9" t="str">
        <f>IF(Table1[[#This Row],[% Achievement]]&gt;=100%, "Achieved",
 IF(Table1[[#This Row],[% Achievement]]&gt;=50%, "Almost Achieve",
 IF(Table1[[#This Row],[% Achievement]]&gt;=0, "Needs Improvement",
 "Bad")))</f>
        <v>Achieved</v>
      </c>
      <c r="P1415" s="7">
        <f>Table1[[#This Row],[Net Sales Actual]] - Table1[[#This Row],[Net Sales Target]]</f>
        <v>4880497</v>
      </c>
      <c r="Q1415" s="7" t="str">
        <f>IF(Table1[[#This Row],[Profit]] &gt; 0, "Profit", "Loss")</f>
        <v>Profit</v>
      </c>
      <c r="R1415" s="9">
        <f>Table1[[#This Row],[Salary Cost]]/Table1[[#This Row],[Net Sales Actual]]</f>
        <v>0.11942585420866582</v>
      </c>
      <c r="S1415" s="9" t="str">
        <f>IF(Table1[[#This Row],[Salary Ratio]] &lt; 0.15, "Efficient",
 IF(Table1[[#This Row],[Salary Ratio]] &lt;= 0.25, "Needs Attention",
 "Too High"))</f>
        <v>Efficient</v>
      </c>
      <c r="T1415" s="9">
        <f>Table1[[#This Row],[Profit (EBIT)]]/Table1[[#This Row],[Net Sales Actual]]</f>
        <v>7.1610031964876419E-2</v>
      </c>
      <c r="U1415" s="7" t="str">
        <f>IF(Table1[[#This Row],[Profit Ratio]] &gt; 0.15, "Healthy",
 IF(Table1[[#This Row],[Profit Ratio]] &gt;= 0.05, "Moderate",
 "Low"))</f>
        <v>Moderate</v>
      </c>
      <c r="V1415" s="7">
        <f ca="1">DATEDIF(Table1[[#This Row],[Store Open Date]], TODAY(), "d")</f>
        <v>817</v>
      </c>
      <c r="W1415" s="7">
        <f ca="1">INT(Table1[[#This Row],[Store Age (Days)]] / 30)</f>
        <v>27</v>
      </c>
      <c r="X1415" s="7" t="str">
        <f ca="1">IF(Table1[[#This Row],[Store Age (Months)]] &lt; 12, "&lt;12",
 IF(Table1[[#This Row],[Store Age (Months)]] &lt; 24, "12–24",
 "&gt;24"))</f>
        <v>&gt;24</v>
      </c>
    </row>
    <row r="1416" spans="1:24" x14ac:dyDescent="0.2">
      <c r="A1416" s="4">
        <v>4</v>
      </c>
      <c r="B1416" s="4" t="str">
        <f t="shared" si="22"/>
        <v>April</v>
      </c>
      <c r="C1416" s="1" t="s">
        <v>100</v>
      </c>
      <c r="D1416" s="1" t="s">
        <v>1020</v>
      </c>
      <c r="E1416" s="1" t="s">
        <v>541</v>
      </c>
      <c r="F1416" s="1" t="s">
        <v>899</v>
      </c>
      <c r="G1416" s="1" t="s">
        <v>923</v>
      </c>
      <c r="H1416" s="6">
        <v>45132</v>
      </c>
      <c r="I1416" s="7">
        <v>118837941</v>
      </c>
      <c r="J1416" s="7">
        <v>117810608</v>
      </c>
      <c r="K1416" s="7">
        <v>17470480</v>
      </c>
      <c r="L1416" s="7">
        <v>-3192525</v>
      </c>
      <c r="M1416" s="7">
        <f>Table1[[#This Row],[Profit (EBIT)]] * (1 - 11%)</f>
        <v>-2841347.25</v>
      </c>
      <c r="N1416" s="9">
        <f>Table1[[#This Row],[Net Sales Actual]]/Table1[[#This Row],[Net Sales Target]]*100%</f>
        <v>0.99135517671077789</v>
      </c>
      <c r="O1416" s="9" t="str">
        <f>IF(Table1[[#This Row],[% Achievement]]&gt;=100%, "Achieved",
 IF(Table1[[#This Row],[% Achievement]]&gt;=50%, "Almost Achieve",
 IF(Table1[[#This Row],[% Achievement]]&gt;=0, "Needs Improvement",
 "Bad")))</f>
        <v>Almost Achieve</v>
      </c>
      <c r="P1416" s="7">
        <f>Table1[[#This Row],[Net Sales Actual]] - Table1[[#This Row],[Net Sales Target]]</f>
        <v>-1027333</v>
      </c>
      <c r="Q1416" s="7" t="str">
        <f>IF(Table1[[#This Row],[Profit]] &gt; 0, "Profit", "Loss")</f>
        <v>Loss</v>
      </c>
      <c r="R1416" s="9">
        <f>Table1[[#This Row],[Salary Cost]]/Table1[[#This Row],[Net Sales Actual]]</f>
        <v>0.14829292791698351</v>
      </c>
      <c r="S1416" s="9" t="str">
        <f>IF(Table1[[#This Row],[Salary Ratio]] &lt; 0.15, "Efficient",
 IF(Table1[[#This Row],[Salary Ratio]] &lt;= 0.25, "Needs Attention",
 "Too High"))</f>
        <v>Efficient</v>
      </c>
      <c r="T1416" s="9">
        <f>Table1[[#This Row],[Profit (EBIT)]]/Table1[[#This Row],[Net Sales Actual]]</f>
        <v>-2.7098790628429657E-2</v>
      </c>
      <c r="U1416" s="7" t="str">
        <f>IF(Table1[[#This Row],[Profit Ratio]] &gt; 0.15, "Healthy",
 IF(Table1[[#This Row],[Profit Ratio]] &gt;= 0.05, "Moderate",
 "Low"))</f>
        <v>Low</v>
      </c>
      <c r="V1416" s="7">
        <f ca="1">DATEDIF(Table1[[#This Row],[Store Open Date]], TODAY(), "d")</f>
        <v>800</v>
      </c>
      <c r="W1416" s="7">
        <f ca="1">INT(Table1[[#This Row],[Store Age (Days)]] / 30)</f>
        <v>26</v>
      </c>
      <c r="X1416" s="7" t="str">
        <f ca="1">IF(Table1[[#This Row],[Store Age (Months)]] &lt; 12, "&lt;12",
 IF(Table1[[#This Row],[Store Age (Months)]] &lt; 24, "12–24",
 "&gt;24"))</f>
        <v>&gt;24</v>
      </c>
    </row>
    <row r="1417" spans="1:24" x14ac:dyDescent="0.2">
      <c r="A1417" s="4">
        <v>4</v>
      </c>
      <c r="B1417" s="4" t="str">
        <f t="shared" si="22"/>
        <v>April</v>
      </c>
      <c r="C1417" s="1" t="s">
        <v>101</v>
      </c>
      <c r="D1417" s="1" t="s">
        <v>1021</v>
      </c>
      <c r="E1417" s="1" t="s">
        <v>542</v>
      </c>
      <c r="F1417" s="1" t="s">
        <v>899</v>
      </c>
      <c r="G1417" s="1" t="s">
        <v>923</v>
      </c>
      <c r="H1417" s="6">
        <v>45186</v>
      </c>
      <c r="I1417" s="7">
        <v>108699873</v>
      </c>
      <c r="J1417" s="7">
        <v>98227497</v>
      </c>
      <c r="K1417" s="7">
        <v>13098215</v>
      </c>
      <c r="L1417" s="7">
        <v>-1274637</v>
      </c>
      <c r="M1417" s="7">
        <f>Table1[[#This Row],[Profit (EBIT)]] * (1 - 11%)</f>
        <v>-1134426.93</v>
      </c>
      <c r="N1417" s="9">
        <f>Table1[[#This Row],[Net Sales Actual]]/Table1[[#This Row],[Net Sales Target]]*100%</f>
        <v>0.90365788191859253</v>
      </c>
      <c r="O1417" s="9" t="str">
        <f>IF(Table1[[#This Row],[% Achievement]]&gt;=100%, "Achieved",
 IF(Table1[[#This Row],[% Achievement]]&gt;=50%, "Almost Achieve",
 IF(Table1[[#This Row],[% Achievement]]&gt;=0, "Needs Improvement",
 "Bad")))</f>
        <v>Almost Achieve</v>
      </c>
      <c r="P1417" s="7">
        <f>Table1[[#This Row],[Net Sales Actual]] - Table1[[#This Row],[Net Sales Target]]</f>
        <v>-10472376</v>
      </c>
      <c r="Q1417" s="7" t="str">
        <f>IF(Table1[[#This Row],[Profit]] &gt; 0, "Profit", "Loss")</f>
        <v>Loss</v>
      </c>
      <c r="R1417" s="9">
        <f>Table1[[#This Row],[Salary Cost]]/Table1[[#This Row],[Net Sales Actual]]</f>
        <v>0.13334570665075585</v>
      </c>
      <c r="S1417" s="9" t="str">
        <f>IF(Table1[[#This Row],[Salary Ratio]] &lt; 0.15, "Efficient",
 IF(Table1[[#This Row],[Salary Ratio]] &lt;= 0.25, "Needs Attention",
 "Too High"))</f>
        <v>Efficient</v>
      </c>
      <c r="T1417" s="9">
        <f>Table1[[#This Row],[Profit (EBIT)]]/Table1[[#This Row],[Net Sales Actual]]</f>
        <v>-1.2976376665690667E-2</v>
      </c>
      <c r="U1417" s="7" t="str">
        <f>IF(Table1[[#This Row],[Profit Ratio]] &gt; 0.15, "Healthy",
 IF(Table1[[#This Row],[Profit Ratio]] &gt;= 0.05, "Moderate",
 "Low"))</f>
        <v>Low</v>
      </c>
      <c r="V1417" s="7">
        <f ca="1">DATEDIF(Table1[[#This Row],[Store Open Date]], TODAY(), "d")</f>
        <v>746</v>
      </c>
      <c r="W1417" s="7">
        <f ca="1">INT(Table1[[#This Row],[Store Age (Days)]] / 30)</f>
        <v>24</v>
      </c>
      <c r="X1417" s="7" t="str">
        <f ca="1">IF(Table1[[#This Row],[Store Age (Months)]] &lt; 12, "&lt;12",
 IF(Table1[[#This Row],[Store Age (Months)]] &lt; 24, "12–24",
 "&gt;24"))</f>
        <v>&gt;24</v>
      </c>
    </row>
    <row r="1418" spans="1:24" x14ac:dyDescent="0.2">
      <c r="A1418" s="4">
        <v>4</v>
      </c>
      <c r="B1418" s="4" t="str">
        <f t="shared" si="22"/>
        <v>April</v>
      </c>
      <c r="C1418" s="1" t="s">
        <v>102</v>
      </c>
      <c r="D1418" s="1" t="s">
        <v>1022</v>
      </c>
      <c r="E1418" s="1" t="s">
        <v>543</v>
      </c>
      <c r="F1418" s="1" t="s">
        <v>898</v>
      </c>
      <c r="G1418" s="1" t="s">
        <v>923</v>
      </c>
      <c r="H1418" s="6">
        <v>45552</v>
      </c>
      <c r="I1418" s="7">
        <v>124633863</v>
      </c>
      <c r="J1418" s="7">
        <v>85812114</v>
      </c>
      <c r="K1418" s="7">
        <v>9807333</v>
      </c>
      <c r="L1418" s="7">
        <v>-3753059</v>
      </c>
      <c r="M1418" s="7">
        <f>Table1[[#This Row],[Profit (EBIT)]] * (1 - 11%)</f>
        <v>-3340222.5100000002</v>
      </c>
      <c r="N1418" s="9">
        <f>Table1[[#This Row],[Net Sales Actual]]/Table1[[#This Row],[Net Sales Target]]*100%</f>
        <v>0.68851363453285563</v>
      </c>
      <c r="O1418" s="9" t="str">
        <f>IF(Table1[[#This Row],[% Achievement]]&gt;=100%, "Achieved",
 IF(Table1[[#This Row],[% Achievement]]&gt;=50%, "Almost Achieve",
 IF(Table1[[#This Row],[% Achievement]]&gt;=0, "Needs Improvement",
 "Bad")))</f>
        <v>Almost Achieve</v>
      </c>
      <c r="P1418" s="7">
        <f>Table1[[#This Row],[Net Sales Actual]] - Table1[[#This Row],[Net Sales Target]]</f>
        <v>-38821749</v>
      </c>
      <c r="Q1418" s="7" t="str">
        <f>IF(Table1[[#This Row],[Profit]] &gt; 0, "Profit", "Loss")</f>
        <v>Loss</v>
      </c>
      <c r="R1418" s="9">
        <f>Table1[[#This Row],[Salary Cost]]/Table1[[#This Row],[Net Sales Actual]]</f>
        <v>0.11428844417001544</v>
      </c>
      <c r="S1418" s="9" t="str">
        <f>IF(Table1[[#This Row],[Salary Ratio]] &lt; 0.15, "Efficient",
 IF(Table1[[#This Row],[Salary Ratio]] &lt;= 0.25, "Needs Attention",
 "Too High"))</f>
        <v>Efficient</v>
      </c>
      <c r="T1418" s="9">
        <f>Table1[[#This Row],[Profit (EBIT)]]/Table1[[#This Row],[Net Sales Actual]]</f>
        <v>-4.3735771385378062E-2</v>
      </c>
      <c r="U1418" s="7" t="str">
        <f>IF(Table1[[#This Row],[Profit Ratio]] &gt; 0.15, "Healthy",
 IF(Table1[[#This Row],[Profit Ratio]] &gt;= 0.05, "Moderate",
 "Low"))</f>
        <v>Low</v>
      </c>
      <c r="V1418" s="7">
        <f ca="1">DATEDIF(Table1[[#This Row],[Store Open Date]], TODAY(), "d")</f>
        <v>380</v>
      </c>
      <c r="W1418" s="7">
        <f ca="1">INT(Table1[[#This Row],[Store Age (Days)]] / 30)</f>
        <v>12</v>
      </c>
      <c r="X1418" s="7" t="str">
        <f ca="1">IF(Table1[[#This Row],[Store Age (Months)]] &lt; 12, "&lt;12",
 IF(Table1[[#This Row],[Store Age (Months)]] &lt; 24, "12–24",
 "&gt;24"))</f>
        <v>12–24</v>
      </c>
    </row>
    <row r="1419" spans="1:24" x14ac:dyDescent="0.2">
      <c r="A1419" s="4">
        <v>4</v>
      </c>
      <c r="B1419" s="4" t="str">
        <f t="shared" si="22"/>
        <v>April</v>
      </c>
      <c r="C1419" s="1" t="s">
        <v>103</v>
      </c>
      <c r="D1419" s="1" t="s">
        <v>1023</v>
      </c>
      <c r="E1419" s="1" t="s">
        <v>544</v>
      </c>
      <c r="F1419" s="1" t="s">
        <v>899</v>
      </c>
      <c r="G1419" s="1" t="s">
        <v>923</v>
      </c>
      <c r="H1419" s="6">
        <v>45203</v>
      </c>
      <c r="I1419" s="7">
        <v>58007258</v>
      </c>
      <c r="J1419" s="7">
        <v>71525835</v>
      </c>
      <c r="K1419" s="7">
        <v>6774749</v>
      </c>
      <c r="L1419" s="7">
        <v>8536841</v>
      </c>
      <c r="M1419" s="7">
        <f>Table1[[#This Row],[Profit (EBIT)]] * (1 - 11%)</f>
        <v>7597788.4900000002</v>
      </c>
      <c r="N1419" s="9">
        <f>Table1[[#This Row],[Net Sales Actual]]/Table1[[#This Row],[Net Sales Target]]*100%</f>
        <v>1.2330497504295066</v>
      </c>
      <c r="O1419" s="9" t="str">
        <f>IF(Table1[[#This Row],[% Achievement]]&gt;=100%, "Achieved",
 IF(Table1[[#This Row],[% Achievement]]&gt;=50%, "Almost Achieve",
 IF(Table1[[#This Row],[% Achievement]]&gt;=0, "Needs Improvement",
 "Bad")))</f>
        <v>Achieved</v>
      </c>
      <c r="P1419" s="7">
        <f>Table1[[#This Row],[Net Sales Actual]] - Table1[[#This Row],[Net Sales Target]]</f>
        <v>13518577</v>
      </c>
      <c r="Q1419" s="7" t="str">
        <f>IF(Table1[[#This Row],[Profit]] &gt; 0, "Profit", "Loss")</f>
        <v>Profit</v>
      </c>
      <c r="R1419" s="9">
        <f>Table1[[#This Row],[Salary Cost]]/Table1[[#This Row],[Net Sales Actual]]</f>
        <v>9.4717510113653341E-2</v>
      </c>
      <c r="S1419" s="9" t="str">
        <f>IF(Table1[[#This Row],[Salary Ratio]] &lt; 0.15, "Efficient",
 IF(Table1[[#This Row],[Salary Ratio]] &lt;= 0.25, "Needs Attention",
 "Too High"))</f>
        <v>Efficient</v>
      </c>
      <c r="T1419" s="9">
        <f>Table1[[#This Row],[Profit (EBIT)]]/Table1[[#This Row],[Net Sales Actual]]</f>
        <v>0.11935325187046052</v>
      </c>
      <c r="U1419" s="7" t="str">
        <f>IF(Table1[[#This Row],[Profit Ratio]] &gt; 0.15, "Healthy",
 IF(Table1[[#This Row],[Profit Ratio]] &gt;= 0.05, "Moderate",
 "Low"))</f>
        <v>Moderate</v>
      </c>
      <c r="V1419" s="7">
        <f ca="1">DATEDIF(Table1[[#This Row],[Store Open Date]], TODAY(), "d")</f>
        <v>729</v>
      </c>
      <c r="W1419" s="7">
        <f ca="1">INT(Table1[[#This Row],[Store Age (Days)]] / 30)</f>
        <v>24</v>
      </c>
      <c r="X1419" s="7" t="str">
        <f ca="1">IF(Table1[[#This Row],[Store Age (Months)]] &lt; 12, "&lt;12",
 IF(Table1[[#This Row],[Store Age (Months)]] &lt; 24, "12–24",
 "&gt;24"))</f>
        <v>&gt;24</v>
      </c>
    </row>
    <row r="1420" spans="1:24" x14ac:dyDescent="0.2">
      <c r="A1420" s="4">
        <v>4</v>
      </c>
      <c r="B1420" s="4" t="str">
        <f t="shared" si="22"/>
        <v>April</v>
      </c>
      <c r="C1420" s="1" t="s">
        <v>104</v>
      </c>
      <c r="D1420" s="1" t="s">
        <v>1024</v>
      </c>
      <c r="E1420" s="1" t="s">
        <v>545</v>
      </c>
      <c r="F1420" s="1" t="s">
        <v>898</v>
      </c>
      <c r="G1420" s="1" t="s">
        <v>923</v>
      </c>
      <c r="H1420" s="6">
        <v>45290</v>
      </c>
      <c r="I1420" s="7">
        <v>163310799</v>
      </c>
      <c r="J1420" s="7">
        <v>130767923</v>
      </c>
      <c r="K1420" s="7">
        <v>19035310</v>
      </c>
      <c r="L1420" s="7">
        <v>18272984</v>
      </c>
      <c r="M1420" s="7">
        <f>Table1[[#This Row],[Profit (EBIT)]] * (1 - 11%)</f>
        <v>16262955.76</v>
      </c>
      <c r="N1420" s="9">
        <f>Table1[[#This Row],[Net Sales Actual]]/Table1[[#This Row],[Net Sales Target]]*100%</f>
        <v>0.80073040975079668</v>
      </c>
      <c r="O1420" s="9" t="str">
        <f>IF(Table1[[#This Row],[% Achievement]]&gt;=100%, "Achieved",
 IF(Table1[[#This Row],[% Achievement]]&gt;=50%, "Almost Achieve",
 IF(Table1[[#This Row],[% Achievement]]&gt;=0, "Needs Improvement",
 "Bad")))</f>
        <v>Almost Achieve</v>
      </c>
      <c r="P1420" s="7">
        <f>Table1[[#This Row],[Net Sales Actual]] - Table1[[#This Row],[Net Sales Target]]</f>
        <v>-32542876</v>
      </c>
      <c r="Q1420" s="7" t="str">
        <f>IF(Table1[[#This Row],[Profit]] &gt; 0, "Profit", "Loss")</f>
        <v>Profit</v>
      </c>
      <c r="R1420" s="9">
        <f>Table1[[#This Row],[Salary Cost]]/Table1[[#This Row],[Net Sales Actual]]</f>
        <v>0.14556559103565483</v>
      </c>
      <c r="S1420" s="9" t="str">
        <f>IF(Table1[[#This Row],[Salary Ratio]] &lt; 0.15, "Efficient",
 IF(Table1[[#This Row],[Salary Ratio]] &lt;= 0.25, "Needs Attention",
 "Too High"))</f>
        <v>Efficient</v>
      </c>
      <c r="T1420" s="9">
        <f>Table1[[#This Row],[Profit (EBIT)]]/Table1[[#This Row],[Net Sales Actual]]</f>
        <v>0.13973598097141912</v>
      </c>
      <c r="U1420" s="7" t="str">
        <f>IF(Table1[[#This Row],[Profit Ratio]] &gt; 0.15, "Healthy",
 IF(Table1[[#This Row],[Profit Ratio]] &gt;= 0.05, "Moderate",
 "Low"))</f>
        <v>Moderate</v>
      </c>
      <c r="V1420" s="7">
        <f ca="1">DATEDIF(Table1[[#This Row],[Store Open Date]], TODAY(), "d")</f>
        <v>642</v>
      </c>
      <c r="W1420" s="7">
        <f ca="1">INT(Table1[[#This Row],[Store Age (Days)]] / 30)</f>
        <v>21</v>
      </c>
      <c r="X1420" s="7" t="str">
        <f ca="1">IF(Table1[[#This Row],[Store Age (Months)]] &lt; 12, "&lt;12",
 IF(Table1[[#This Row],[Store Age (Months)]] &lt; 24, "12–24",
 "&gt;24"))</f>
        <v>12–24</v>
      </c>
    </row>
    <row r="1421" spans="1:24" x14ac:dyDescent="0.2">
      <c r="A1421" s="4">
        <v>4</v>
      </c>
      <c r="B1421" s="4" t="str">
        <f t="shared" si="22"/>
        <v>April</v>
      </c>
      <c r="C1421" s="1" t="s">
        <v>105</v>
      </c>
      <c r="D1421" s="1" t="s">
        <v>1025</v>
      </c>
      <c r="E1421" s="1" t="s">
        <v>546</v>
      </c>
      <c r="F1421" s="1" t="s">
        <v>898</v>
      </c>
      <c r="G1421" s="1" t="s">
        <v>923</v>
      </c>
      <c r="H1421" s="6">
        <v>45250</v>
      </c>
      <c r="I1421" s="7">
        <v>95205308</v>
      </c>
      <c r="J1421" s="7">
        <v>74502929</v>
      </c>
      <c r="K1421" s="7">
        <v>10587122</v>
      </c>
      <c r="L1421" s="7">
        <v>1645592</v>
      </c>
      <c r="M1421" s="7">
        <f>Table1[[#This Row],[Profit (EBIT)]] * (1 - 11%)</f>
        <v>1464576.8800000001</v>
      </c>
      <c r="N1421" s="9">
        <f>Table1[[#This Row],[Net Sales Actual]]/Table1[[#This Row],[Net Sales Target]]*100%</f>
        <v>0.78255015991335275</v>
      </c>
      <c r="O1421" s="9" t="str">
        <f>IF(Table1[[#This Row],[% Achievement]]&gt;=100%, "Achieved",
 IF(Table1[[#This Row],[% Achievement]]&gt;=50%, "Almost Achieve",
 IF(Table1[[#This Row],[% Achievement]]&gt;=0, "Needs Improvement",
 "Bad")))</f>
        <v>Almost Achieve</v>
      </c>
      <c r="P1421" s="7">
        <f>Table1[[#This Row],[Net Sales Actual]] - Table1[[#This Row],[Net Sales Target]]</f>
        <v>-20702379</v>
      </c>
      <c r="Q1421" s="7" t="str">
        <f>IF(Table1[[#This Row],[Profit]] &gt; 0, "Profit", "Loss")</f>
        <v>Profit</v>
      </c>
      <c r="R1421" s="9">
        <f>Table1[[#This Row],[Salary Cost]]/Table1[[#This Row],[Net Sales Actual]]</f>
        <v>0.14210343327575753</v>
      </c>
      <c r="S1421" s="9" t="str">
        <f>IF(Table1[[#This Row],[Salary Ratio]] &lt; 0.15, "Efficient",
 IF(Table1[[#This Row],[Salary Ratio]] &lt;= 0.25, "Needs Attention",
 "Too High"))</f>
        <v>Efficient</v>
      </c>
      <c r="T1421" s="9">
        <f>Table1[[#This Row],[Profit (EBIT)]]/Table1[[#This Row],[Net Sales Actual]]</f>
        <v>2.2087614837263646E-2</v>
      </c>
      <c r="U1421" s="7" t="str">
        <f>IF(Table1[[#This Row],[Profit Ratio]] &gt; 0.15, "Healthy",
 IF(Table1[[#This Row],[Profit Ratio]] &gt;= 0.05, "Moderate",
 "Low"))</f>
        <v>Low</v>
      </c>
      <c r="V1421" s="7">
        <f ca="1">DATEDIF(Table1[[#This Row],[Store Open Date]], TODAY(), "d")</f>
        <v>682</v>
      </c>
      <c r="W1421" s="7">
        <f ca="1">INT(Table1[[#This Row],[Store Age (Days)]] / 30)</f>
        <v>22</v>
      </c>
      <c r="X1421" s="7" t="str">
        <f ca="1">IF(Table1[[#This Row],[Store Age (Months)]] &lt; 12, "&lt;12",
 IF(Table1[[#This Row],[Store Age (Months)]] &lt; 24, "12–24",
 "&gt;24"))</f>
        <v>12–24</v>
      </c>
    </row>
    <row r="1422" spans="1:24" x14ac:dyDescent="0.2">
      <c r="A1422" s="4">
        <v>4</v>
      </c>
      <c r="B1422" s="4" t="str">
        <f t="shared" si="22"/>
        <v>April</v>
      </c>
      <c r="C1422" s="1" t="s">
        <v>106</v>
      </c>
      <c r="D1422" s="1" t="s">
        <v>1026</v>
      </c>
      <c r="E1422" s="1" t="s">
        <v>547</v>
      </c>
      <c r="F1422" s="1" t="s">
        <v>899</v>
      </c>
      <c r="G1422" s="1" t="s">
        <v>923</v>
      </c>
      <c r="H1422" s="6">
        <v>45269</v>
      </c>
      <c r="I1422" s="7">
        <v>148883200</v>
      </c>
      <c r="J1422" s="7">
        <v>142688265</v>
      </c>
      <c r="K1422" s="7">
        <v>13502076</v>
      </c>
      <c r="L1422" s="7">
        <v>2688537</v>
      </c>
      <c r="M1422" s="7">
        <f>Table1[[#This Row],[Profit (EBIT)]] * (1 - 11%)</f>
        <v>2392797.9300000002</v>
      </c>
      <c r="N1422" s="9">
        <f>Table1[[#This Row],[Net Sales Actual]]/Table1[[#This Row],[Net Sales Target]]*100%</f>
        <v>0.95839063776168165</v>
      </c>
      <c r="O1422" s="9" t="str">
        <f>IF(Table1[[#This Row],[% Achievement]]&gt;=100%, "Achieved",
 IF(Table1[[#This Row],[% Achievement]]&gt;=50%, "Almost Achieve",
 IF(Table1[[#This Row],[% Achievement]]&gt;=0, "Needs Improvement",
 "Bad")))</f>
        <v>Almost Achieve</v>
      </c>
      <c r="P1422" s="7">
        <f>Table1[[#This Row],[Net Sales Actual]] - Table1[[#This Row],[Net Sales Target]]</f>
        <v>-6194935</v>
      </c>
      <c r="Q1422" s="7" t="str">
        <f>IF(Table1[[#This Row],[Profit]] &gt; 0, "Profit", "Loss")</f>
        <v>Profit</v>
      </c>
      <c r="R1422" s="9">
        <f>Table1[[#This Row],[Salary Cost]]/Table1[[#This Row],[Net Sales Actual]]</f>
        <v>9.4626394118675419E-2</v>
      </c>
      <c r="S1422" s="9" t="str">
        <f>IF(Table1[[#This Row],[Salary Ratio]] &lt; 0.15, "Efficient",
 IF(Table1[[#This Row],[Salary Ratio]] &lt;= 0.25, "Needs Attention",
 "Too High"))</f>
        <v>Efficient</v>
      </c>
      <c r="T1422" s="9">
        <f>Table1[[#This Row],[Profit (EBIT)]]/Table1[[#This Row],[Net Sales Actual]]</f>
        <v>1.8842033015118657E-2</v>
      </c>
      <c r="U1422" s="7" t="str">
        <f>IF(Table1[[#This Row],[Profit Ratio]] &gt; 0.15, "Healthy",
 IF(Table1[[#This Row],[Profit Ratio]] &gt;= 0.05, "Moderate",
 "Low"))</f>
        <v>Low</v>
      </c>
      <c r="V1422" s="7">
        <f ca="1">DATEDIF(Table1[[#This Row],[Store Open Date]], TODAY(), "d")</f>
        <v>663</v>
      </c>
      <c r="W1422" s="7">
        <f ca="1">INT(Table1[[#This Row],[Store Age (Days)]] / 30)</f>
        <v>22</v>
      </c>
      <c r="X1422" s="7" t="str">
        <f ca="1">IF(Table1[[#This Row],[Store Age (Months)]] &lt; 12, "&lt;12",
 IF(Table1[[#This Row],[Store Age (Months)]] &lt; 24, "12–24",
 "&gt;24"))</f>
        <v>12–24</v>
      </c>
    </row>
    <row r="1423" spans="1:24" x14ac:dyDescent="0.2">
      <c r="A1423" s="4">
        <v>4</v>
      </c>
      <c r="B1423" s="4" t="str">
        <f t="shared" si="22"/>
        <v>April</v>
      </c>
      <c r="C1423" s="1" t="s">
        <v>107</v>
      </c>
      <c r="D1423" s="1" t="s">
        <v>1027</v>
      </c>
      <c r="E1423" s="1" t="s">
        <v>548</v>
      </c>
      <c r="F1423" s="1" t="s">
        <v>898</v>
      </c>
      <c r="G1423" s="1" t="s">
        <v>923</v>
      </c>
      <c r="H1423" s="6">
        <v>45271</v>
      </c>
      <c r="I1423" s="7">
        <v>165100560</v>
      </c>
      <c r="J1423" s="7">
        <v>153275192</v>
      </c>
      <c r="K1423" s="7">
        <v>20482639</v>
      </c>
      <c r="L1423" s="7">
        <v>919640</v>
      </c>
      <c r="M1423" s="7">
        <f>Table1[[#This Row],[Profit (EBIT)]] * (1 - 11%)</f>
        <v>818479.6</v>
      </c>
      <c r="N1423" s="9">
        <f>Table1[[#This Row],[Net Sales Actual]]/Table1[[#This Row],[Net Sales Target]]*100%</f>
        <v>0.92837475536121739</v>
      </c>
      <c r="O1423" s="9" t="str">
        <f>IF(Table1[[#This Row],[% Achievement]]&gt;=100%, "Achieved",
 IF(Table1[[#This Row],[% Achievement]]&gt;=50%, "Almost Achieve",
 IF(Table1[[#This Row],[% Achievement]]&gt;=0, "Needs Improvement",
 "Bad")))</f>
        <v>Almost Achieve</v>
      </c>
      <c r="P1423" s="7">
        <f>Table1[[#This Row],[Net Sales Actual]] - Table1[[#This Row],[Net Sales Target]]</f>
        <v>-11825368</v>
      </c>
      <c r="Q1423" s="7" t="str">
        <f>IF(Table1[[#This Row],[Profit]] &gt; 0, "Profit", "Loss")</f>
        <v>Profit</v>
      </c>
      <c r="R1423" s="9">
        <f>Table1[[#This Row],[Salary Cost]]/Table1[[#This Row],[Net Sales Actual]]</f>
        <v>0.13363309960818709</v>
      </c>
      <c r="S1423" s="9" t="str">
        <f>IF(Table1[[#This Row],[Salary Ratio]] &lt; 0.15, "Efficient",
 IF(Table1[[#This Row],[Salary Ratio]] &lt;= 0.25, "Needs Attention",
 "Too High"))</f>
        <v>Efficient</v>
      </c>
      <c r="T1423" s="9">
        <f>Table1[[#This Row],[Profit (EBIT)]]/Table1[[#This Row],[Net Sales Actual]]</f>
        <v>5.9999272419766405E-3</v>
      </c>
      <c r="U1423" s="7" t="str">
        <f>IF(Table1[[#This Row],[Profit Ratio]] &gt; 0.15, "Healthy",
 IF(Table1[[#This Row],[Profit Ratio]] &gt;= 0.05, "Moderate",
 "Low"))</f>
        <v>Low</v>
      </c>
      <c r="V1423" s="7">
        <f ca="1">DATEDIF(Table1[[#This Row],[Store Open Date]], TODAY(), "d")</f>
        <v>661</v>
      </c>
      <c r="W1423" s="7">
        <f ca="1">INT(Table1[[#This Row],[Store Age (Days)]] / 30)</f>
        <v>22</v>
      </c>
      <c r="X1423" s="7" t="str">
        <f ca="1">IF(Table1[[#This Row],[Store Age (Months)]] &lt; 12, "&lt;12",
 IF(Table1[[#This Row],[Store Age (Months)]] &lt; 24, "12–24",
 "&gt;24"))</f>
        <v>12–24</v>
      </c>
    </row>
    <row r="1424" spans="1:24" x14ac:dyDescent="0.2">
      <c r="A1424" s="4">
        <v>4</v>
      </c>
      <c r="B1424" s="4" t="str">
        <f t="shared" si="22"/>
        <v>April</v>
      </c>
      <c r="C1424" s="1" t="s">
        <v>108</v>
      </c>
      <c r="D1424" s="1" t="s">
        <v>1028</v>
      </c>
      <c r="E1424" s="1" t="s">
        <v>549</v>
      </c>
      <c r="F1424" s="1" t="s">
        <v>899</v>
      </c>
      <c r="G1424" s="1" t="s">
        <v>923</v>
      </c>
      <c r="H1424" s="6">
        <v>45322</v>
      </c>
      <c r="I1424" s="7">
        <v>196083906</v>
      </c>
      <c r="J1424" s="7">
        <v>139797580</v>
      </c>
      <c r="K1424" s="7">
        <v>24808025</v>
      </c>
      <c r="L1424" s="7">
        <v>-6836687</v>
      </c>
      <c r="M1424" s="7">
        <f>Table1[[#This Row],[Profit (EBIT)]] * (1 - 11%)</f>
        <v>-6084651.4299999997</v>
      </c>
      <c r="N1424" s="9">
        <f>Table1[[#This Row],[Net Sales Actual]]/Table1[[#This Row],[Net Sales Target]]*100%</f>
        <v>0.71294775207099348</v>
      </c>
      <c r="O1424" s="9" t="str">
        <f>IF(Table1[[#This Row],[% Achievement]]&gt;=100%, "Achieved",
 IF(Table1[[#This Row],[% Achievement]]&gt;=50%, "Almost Achieve",
 IF(Table1[[#This Row],[% Achievement]]&gt;=0, "Needs Improvement",
 "Bad")))</f>
        <v>Almost Achieve</v>
      </c>
      <c r="P1424" s="7">
        <f>Table1[[#This Row],[Net Sales Actual]] - Table1[[#This Row],[Net Sales Target]]</f>
        <v>-56286326</v>
      </c>
      <c r="Q1424" s="7" t="str">
        <f>IF(Table1[[#This Row],[Profit]] &gt; 0, "Profit", "Loss")</f>
        <v>Loss</v>
      </c>
      <c r="R1424" s="9">
        <f>Table1[[#This Row],[Salary Cost]]/Table1[[#This Row],[Net Sales Actual]]</f>
        <v>0.17745675568919003</v>
      </c>
      <c r="S1424" s="9" t="str">
        <f>IF(Table1[[#This Row],[Salary Ratio]] &lt; 0.15, "Efficient",
 IF(Table1[[#This Row],[Salary Ratio]] &lt;= 0.25, "Needs Attention",
 "Too High"))</f>
        <v>Needs Attention</v>
      </c>
      <c r="T1424" s="9">
        <f>Table1[[#This Row],[Profit (EBIT)]]/Table1[[#This Row],[Net Sales Actual]]</f>
        <v>-4.8904187039575366E-2</v>
      </c>
      <c r="U1424" s="7" t="str">
        <f>IF(Table1[[#This Row],[Profit Ratio]] &gt; 0.15, "Healthy",
 IF(Table1[[#This Row],[Profit Ratio]] &gt;= 0.05, "Moderate",
 "Low"))</f>
        <v>Low</v>
      </c>
      <c r="V1424" s="7">
        <f ca="1">DATEDIF(Table1[[#This Row],[Store Open Date]], TODAY(), "d")</f>
        <v>610</v>
      </c>
      <c r="W1424" s="7">
        <f ca="1">INT(Table1[[#This Row],[Store Age (Days)]] / 30)</f>
        <v>20</v>
      </c>
      <c r="X1424" s="7" t="str">
        <f ca="1">IF(Table1[[#This Row],[Store Age (Months)]] &lt; 12, "&lt;12",
 IF(Table1[[#This Row],[Store Age (Months)]] &lt; 24, "12–24",
 "&gt;24"))</f>
        <v>12–24</v>
      </c>
    </row>
    <row r="1425" spans="1:24" x14ac:dyDescent="0.2">
      <c r="A1425" s="4">
        <v>4</v>
      </c>
      <c r="B1425" s="4" t="str">
        <f t="shared" si="22"/>
        <v>April</v>
      </c>
      <c r="C1425" s="1" t="s">
        <v>109</v>
      </c>
      <c r="D1425" s="1" t="s">
        <v>1029</v>
      </c>
      <c r="E1425" s="1" t="s">
        <v>550</v>
      </c>
      <c r="F1425" s="1" t="s">
        <v>899</v>
      </c>
      <c r="G1425" s="1" t="s">
        <v>923</v>
      </c>
      <c r="H1425" s="6">
        <v>45212</v>
      </c>
      <c r="I1425" s="7">
        <v>192619424</v>
      </c>
      <c r="J1425" s="7">
        <v>187879944</v>
      </c>
      <c r="K1425" s="7">
        <v>29787292</v>
      </c>
      <c r="L1425" s="7">
        <v>-1611739</v>
      </c>
      <c r="M1425" s="7">
        <f>Table1[[#This Row],[Profit (EBIT)]] * (1 - 11%)</f>
        <v>-1434447.71</v>
      </c>
      <c r="N1425" s="9">
        <f>Table1[[#This Row],[Net Sales Actual]]/Table1[[#This Row],[Net Sales Target]]*100%</f>
        <v>0.97539458948854507</v>
      </c>
      <c r="O1425" s="9" t="str">
        <f>IF(Table1[[#This Row],[% Achievement]]&gt;=100%, "Achieved",
 IF(Table1[[#This Row],[% Achievement]]&gt;=50%, "Almost Achieve",
 IF(Table1[[#This Row],[% Achievement]]&gt;=0, "Needs Improvement",
 "Bad")))</f>
        <v>Almost Achieve</v>
      </c>
      <c r="P1425" s="7">
        <f>Table1[[#This Row],[Net Sales Actual]] - Table1[[#This Row],[Net Sales Target]]</f>
        <v>-4739480</v>
      </c>
      <c r="Q1425" s="7" t="str">
        <f>IF(Table1[[#This Row],[Profit]] &gt; 0, "Profit", "Loss")</f>
        <v>Loss</v>
      </c>
      <c r="R1425" s="9">
        <f>Table1[[#This Row],[Salary Cost]]/Table1[[#This Row],[Net Sales Actual]]</f>
        <v>0.15854428826101843</v>
      </c>
      <c r="S1425" s="9" t="str">
        <f>IF(Table1[[#This Row],[Salary Ratio]] &lt; 0.15, "Efficient",
 IF(Table1[[#This Row],[Salary Ratio]] &lt;= 0.25, "Needs Attention",
 "Too High"))</f>
        <v>Needs Attention</v>
      </c>
      <c r="T1425" s="9">
        <f>Table1[[#This Row],[Profit (EBIT)]]/Table1[[#This Row],[Net Sales Actual]]</f>
        <v>-8.5785580178797585E-3</v>
      </c>
      <c r="U1425" s="7" t="str">
        <f>IF(Table1[[#This Row],[Profit Ratio]] &gt; 0.15, "Healthy",
 IF(Table1[[#This Row],[Profit Ratio]] &gt;= 0.05, "Moderate",
 "Low"))</f>
        <v>Low</v>
      </c>
      <c r="V1425" s="7">
        <f ca="1">DATEDIF(Table1[[#This Row],[Store Open Date]], TODAY(), "d")</f>
        <v>720</v>
      </c>
      <c r="W1425" s="7">
        <f ca="1">INT(Table1[[#This Row],[Store Age (Days)]] / 30)</f>
        <v>24</v>
      </c>
      <c r="X1425" s="7" t="str">
        <f ca="1">IF(Table1[[#This Row],[Store Age (Months)]] &lt; 12, "&lt;12",
 IF(Table1[[#This Row],[Store Age (Months)]] &lt; 24, "12–24",
 "&gt;24"))</f>
        <v>&gt;24</v>
      </c>
    </row>
    <row r="1426" spans="1:24" x14ac:dyDescent="0.2">
      <c r="A1426" s="4">
        <v>4</v>
      </c>
      <c r="B1426" s="4" t="str">
        <f t="shared" si="22"/>
        <v>April</v>
      </c>
      <c r="C1426" s="1" t="s">
        <v>110</v>
      </c>
      <c r="D1426" s="1" t="s">
        <v>1030</v>
      </c>
      <c r="E1426" s="1" t="s">
        <v>551</v>
      </c>
      <c r="F1426" s="1" t="s">
        <v>899</v>
      </c>
      <c r="G1426" s="1" t="s">
        <v>923</v>
      </c>
      <c r="H1426" s="6">
        <v>45273</v>
      </c>
      <c r="I1426" s="7">
        <v>159474552</v>
      </c>
      <c r="J1426" s="7">
        <v>153106710</v>
      </c>
      <c r="K1426" s="7">
        <v>17253140</v>
      </c>
      <c r="L1426" s="7">
        <v>14075085</v>
      </c>
      <c r="M1426" s="7">
        <f>Table1[[#This Row],[Profit (EBIT)]] * (1 - 11%)</f>
        <v>12526825.65</v>
      </c>
      <c r="N1426" s="9">
        <f>Table1[[#This Row],[Net Sales Actual]]/Table1[[#This Row],[Net Sales Target]]*100%</f>
        <v>0.96006985490700736</v>
      </c>
      <c r="O1426" s="9" t="str">
        <f>IF(Table1[[#This Row],[% Achievement]]&gt;=100%, "Achieved",
 IF(Table1[[#This Row],[% Achievement]]&gt;=50%, "Almost Achieve",
 IF(Table1[[#This Row],[% Achievement]]&gt;=0, "Needs Improvement",
 "Bad")))</f>
        <v>Almost Achieve</v>
      </c>
      <c r="P1426" s="7">
        <f>Table1[[#This Row],[Net Sales Actual]] - Table1[[#This Row],[Net Sales Target]]</f>
        <v>-6367842</v>
      </c>
      <c r="Q1426" s="7" t="str">
        <f>IF(Table1[[#This Row],[Profit]] &gt; 0, "Profit", "Loss")</f>
        <v>Profit</v>
      </c>
      <c r="R1426" s="9">
        <f>Table1[[#This Row],[Salary Cost]]/Table1[[#This Row],[Net Sales Actual]]</f>
        <v>0.11268702723740848</v>
      </c>
      <c r="S1426" s="9" t="str">
        <f>IF(Table1[[#This Row],[Salary Ratio]] &lt; 0.15, "Efficient",
 IF(Table1[[#This Row],[Salary Ratio]] &lt;= 0.25, "Needs Attention",
 "Too High"))</f>
        <v>Efficient</v>
      </c>
      <c r="T1426" s="9">
        <f>Table1[[#This Row],[Profit (EBIT)]]/Table1[[#This Row],[Net Sales Actual]]</f>
        <v>9.1929903006863642E-2</v>
      </c>
      <c r="U1426" s="7" t="str">
        <f>IF(Table1[[#This Row],[Profit Ratio]] &gt; 0.15, "Healthy",
 IF(Table1[[#This Row],[Profit Ratio]] &gt;= 0.05, "Moderate",
 "Low"))</f>
        <v>Moderate</v>
      </c>
      <c r="V1426" s="7">
        <f ca="1">DATEDIF(Table1[[#This Row],[Store Open Date]], TODAY(), "d")</f>
        <v>659</v>
      </c>
      <c r="W1426" s="7">
        <f ca="1">INT(Table1[[#This Row],[Store Age (Days)]] / 30)</f>
        <v>21</v>
      </c>
      <c r="X1426" s="7" t="str">
        <f ca="1">IF(Table1[[#This Row],[Store Age (Months)]] &lt; 12, "&lt;12",
 IF(Table1[[#This Row],[Store Age (Months)]] &lt; 24, "12–24",
 "&gt;24"))</f>
        <v>12–24</v>
      </c>
    </row>
    <row r="1427" spans="1:24" x14ac:dyDescent="0.2">
      <c r="A1427" s="4">
        <v>4</v>
      </c>
      <c r="B1427" s="4" t="str">
        <f t="shared" si="22"/>
        <v>April</v>
      </c>
      <c r="C1427" s="1" t="s">
        <v>111</v>
      </c>
      <c r="D1427" s="1" t="s">
        <v>1031</v>
      </c>
      <c r="E1427" s="1" t="s">
        <v>552</v>
      </c>
      <c r="F1427" s="1" t="s">
        <v>899</v>
      </c>
      <c r="G1427" s="1" t="s">
        <v>923</v>
      </c>
      <c r="H1427" s="6">
        <v>45278</v>
      </c>
      <c r="I1427" s="7">
        <v>65804101</v>
      </c>
      <c r="J1427" s="7">
        <v>78503822</v>
      </c>
      <c r="K1427" s="7">
        <v>7559097</v>
      </c>
      <c r="L1427" s="7">
        <v>1312615</v>
      </c>
      <c r="M1427" s="7">
        <f>Table1[[#This Row],[Profit (EBIT)]] * (1 - 11%)</f>
        <v>1168227.3500000001</v>
      </c>
      <c r="N1427" s="9">
        <f>Table1[[#This Row],[Net Sales Actual]]/Table1[[#This Row],[Net Sales Target]]*100%</f>
        <v>1.1929928500960754</v>
      </c>
      <c r="O1427" s="9" t="str">
        <f>IF(Table1[[#This Row],[% Achievement]]&gt;=100%, "Achieved",
 IF(Table1[[#This Row],[% Achievement]]&gt;=50%, "Almost Achieve",
 IF(Table1[[#This Row],[% Achievement]]&gt;=0, "Needs Improvement",
 "Bad")))</f>
        <v>Achieved</v>
      </c>
      <c r="P1427" s="7">
        <f>Table1[[#This Row],[Net Sales Actual]] - Table1[[#This Row],[Net Sales Target]]</f>
        <v>12699721</v>
      </c>
      <c r="Q1427" s="7" t="str">
        <f>IF(Table1[[#This Row],[Profit]] &gt; 0, "Profit", "Loss")</f>
        <v>Profit</v>
      </c>
      <c r="R1427" s="9">
        <f>Table1[[#This Row],[Salary Cost]]/Table1[[#This Row],[Net Sales Actual]]</f>
        <v>9.6289541163995809E-2</v>
      </c>
      <c r="S1427" s="9" t="str">
        <f>IF(Table1[[#This Row],[Salary Ratio]] &lt; 0.15, "Efficient",
 IF(Table1[[#This Row],[Salary Ratio]] &lt;= 0.25, "Needs Attention",
 "Too High"))</f>
        <v>Efficient</v>
      </c>
      <c r="T1427" s="9">
        <f>Table1[[#This Row],[Profit (EBIT)]]/Table1[[#This Row],[Net Sales Actual]]</f>
        <v>1.6720396110140982E-2</v>
      </c>
      <c r="U1427" s="7" t="str">
        <f>IF(Table1[[#This Row],[Profit Ratio]] &gt; 0.15, "Healthy",
 IF(Table1[[#This Row],[Profit Ratio]] &gt;= 0.05, "Moderate",
 "Low"))</f>
        <v>Low</v>
      </c>
      <c r="V1427" s="7">
        <f ca="1">DATEDIF(Table1[[#This Row],[Store Open Date]], TODAY(), "d")</f>
        <v>654</v>
      </c>
      <c r="W1427" s="7">
        <f ca="1">INT(Table1[[#This Row],[Store Age (Days)]] / 30)</f>
        <v>21</v>
      </c>
      <c r="X1427" s="7" t="str">
        <f ca="1">IF(Table1[[#This Row],[Store Age (Months)]] &lt; 12, "&lt;12",
 IF(Table1[[#This Row],[Store Age (Months)]] &lt; 24, "12–24",
 "&gt;24"))</f>
        <v>12–24</v>
      </c>
    </row>
    <row r="1428" spans="1:24" x14ac:dyDescent="0.2">
      <c r="A1428" s="4">
        <v>4</v>
      </c>
      <c r="B1428" s="4" t="str">
        <f t="shared" si="22"/>
        <v>April</v>
      </c>
      <c r="C1428" s="1" t="s">
        <v>112</v>
      </c>
      <c r="D1428" s="1" t="s">
        <v>1032</v>
      </c>
      <c r="E1428" s="1" t="s">
        <v>553</v>
      </c>
      <c r="F1428" s="1" t="s">
        <v>897</v>
      </c>
      <c r="G1428" s="1" t="s">
        <v>923</v>
      </c>
      <c r="H1428" s="6">
        <v>45314</v>
      </c>
      <c r="I1428" s="7">
        <v>100768218</v>
      </c>
      <c r="J1428" s="7">
        <v>84184612</v>
      </c>
      <c r="K1428" s="7">
        <v>9047938</v>
      </c>
      <c r="L1428" s="7">
        <v>10924327</v>
      </c>
      <c r="M1428" s="7">
        <f>Table1[[#This Row],[Profit (EBIT)]] * (1 - 11%)</f>
        <v>9722651.0299999993</v>
      </c>
      <c r="N1428" s="9">
        <f>Table1[[#This Row],[Net Sales Actual]]/Table1[[#This Row],[Net Sales Target]]*100%</f>
        <v>0.83542821011283541</v>
      </c>
      <c r="O1428" s="9" t="str">
        <f>IF(Table1[[#This Row],[% Achievement]]&gt;=100%, "Achieved",
 IF(Table1[[#This Row],[% Achievement]]&gt;=50%, "Almost Achieve",
 IF(Table1[[#This Row],[% Achievement]]&gt;=0, "Needs Improvement",
 "Bad")))</f>
        <v>Almost Achieve</v>
      </c>
      <c r="P1428" s="7">
        <f>Table1[[#This Row],[Net Sales Actual]] - Table1[[#This Row],[Net Sales Target]]</f>
        <v>-16583606</v>
      </c>
      <c r="Q1428" s="7" t="str">
        <f>IF(Table1[[#This Row],[Profit]] &gt; 0, "Profit", "Loss")</f>
        <v>Profit</v>
      </c>
      <c r="R1428" s="9">
        <f>Table1[[#This Row],[Salary Cost]]/Table1[[#This Row],[Net Sales Actual]]</f>
        <v>0.10747733801992222</v>
      </c>
      <c r="S1428" s="9" t="str">
        <f>IF(Table1[[#This Row],[Salary Ratio]] &lt; 0.15, "Efficient",
 IF(Table1[[#This Row],[Salary Ratio]] &lt;= 0.25, "Needs Attention",
 "Too High"))</f>
        <v>Efficient</v>
      </c>
      <c r="T1428" s="9">
        <f>Table1[[#This Row],[Profit (EBIT)]]/Table1[[#This Row],[Net Sales Actual]]</f>
        <v>0.12976631643797326</v>
      </c>
      <c r="U1428" s="7" t="str">
        <f>IF(Table1[[#This Row],[Profit Ratio]] &gt; 0.15, "Healthy",
 IF(Table1[[#This Row],[Profit Ratio]] &gt;= 0.05, "Moderate",
 "Low"))</f>
        <v>Moderate</v>
      </c>
      <c r="V1428" s="7">
        <f ca="1">DATEDIF(Table1[[#This Row],[Store Open Date]], TODAY(), "d")</f>
        <v>618</v>
      </c>
      <c r="W1428" s="7">
        <f ca="1">INT(Table1[[#This Row],[Store Age (Days)]] / 30)</f>
        <v>20</v>
      </c>
      <c r="X1428" s="7" t="str">
        <f ca="1">IF(Table1[[#This Row],[Store Age (Months)]] &lt; 12, "&lt;12",
 IF(Table1[[#This Row],[Store Age (Months)]] &lt; 24, "12–24",
 "&gt;24"))</f>
        <v>12–24</v>
      </c>
    </row>
    <row r="1429" spans="1:24" x14ac:dyDescent="0.2">
      <c r="A1429" s="4">
        <v>4</v>
      </c>
      <c r="B1429" s="4" t="str">
        <f t="shared" si="22"/>
        <v>April</v>
      </c>
      <c r="C1429" s="1" t="s">
        <v>113</v>
      </c>
      <c r="D1429" s="1" t="s">
        <v>1033</v>
      </c>
      <c r="E1429" s="1" t="s">
        <v>554</v>
      </c>
      <c r="F1429" s="1" t="s">
        <v>899</v>
      </c>
      <c r="G1429" s="1" t="s">
        <v>923</v>
      </c>
      <c r="H1429" s="6">
        <v>45172</v>
      </c>
      <c r="I1429" s="7">
        <v>98091955</v>
      </c>
      <c r="J1429" s="7">
        <v>82272544</v>
      </c>
      <c r="K1429" s="7">
        <v>9875347</v>
      </c>
      <c r="L1429" s="7">
        <v>-1351366</v>
      </c>
      <c r="M1429" s="7">
        <f>Table1[[#This Row],[Profit (EBIT)]] * (1 - 11%)</f>
        <v>-1202715.74</v>
      </c>
      <c r="N1429" s="9">
        <f>Table1[[#This Row],[Net Sales Actual]]/Table1[[#This Row],[Net Sales Target]]*100%</f>
        <v>0.83872876221092751</v>
      </c>
      <c r="O1429" s="9" t="str">
        <f>IF(Table1[[#This Row],[% Achievement]]&gt;=100%, "Achieved",
 IF(Table1[[#This Row],[% Achievement]]&gt;=50%, "Almost Achieve",
 IF(Table1[[#This Row],[% Achievement]]&gt;=0, "Needs Improvement",
 "Bad")))</f>
        <v>Almost Achieve</v>
      </c>
      <c r="P1429" s="7">
        <f>Table1[[#This Row],[Net Sales Actual]] - Table1[[#This Row],[Net Sales Target]]</f>
        <v>-15819411</v>
      </c>
      <c r="Q1429" s="7" t="str">
        <f>IF(Table1[[#This Row],[Profit]] &gt; 0, "Profit", "Loss")</f>
        <v>Loss</v>
      </c>
      <c r="R1429" s="9">
        <f>Table1[[#This Row],[Salary Cost]]/Table1[[#This Row],[Net Sales Actual]]</f>
        <v>0.12003210937539503</v>
      </c>
      <c r="S1429" s="9" t="str">
        <f>IF(Table1[[#This Row],[Salary Ratio]] &lt; 0.15, "Efficient",
 IF(Table1[[#This Row],[Salary Ratio]] &lt;= 0.25, "Needs Attention",
 "Too High"))</f>
        <v>Efficient</v>
      </c>
      <c r="T1429" s="9">
        <f>Table1[[#This Row],[Profit (EBIT)]]/Table1[[#This Row],[Net Sales Actual]]</f>
        <v>-1.642547968372049E-2</v>
      </c>
      <c r="U1429" s="7" t="str">
        <f>IF(Table1[[#This Row],[Profit Ratio]] &gt; 0.15, "Healthy",
 IF(Table1[[#This Row],[Profit Ratio]] &gt;= 0.05, "Moderate",
 "Low"))</f>
        <v>Low</v>
      </c>
      <c r="V1429" s="7">
        <f ca="1">DATEDIF(Table1[[#This Row],[Store Open Date]], TODAY(), "d")</f>
        <v>760</v>
      </c>
      <c r="W1429" s="7">
        <f ca="1">INT(Table1[[#This Row],[Store Age (Days)]] / 30)</f>
        <v>25</v>
      </c>
      <c r="X1429" s="7" t="str">
        <f ca="1">IF(Table1[[#This Row],[Store Age (Months)]] &lt; 12, "&lt;12",
 IF(Table1[[#This Row],[Store Age (Months)]] &lt; 24, "12–24",
 "&gt;24"))</f>
        <v>&gt;24</v>
      </c>
    </row>
    <row r="1430" spans="1:24" x14ac:dyDescent="0.2">
      <c r="A1430" s="4">
        <v>4</v>
      </c>
      <c r="B1430" s="4" t="str">
        <f t="shared" si="22"/>
        <v>April</v>
      </c>
      <c r="C1430" s="1" t="s">
        <v>114</v>
      </c>
      <c r="D1430" s="1" t="s">
        <v>1034</v>
      </c>
      <c r="E1430" s="1" t="s">
        <v>555</v>
      </c>
      <c r="F1430" s="1" t="s">
        <v>899</v>
      </c>
      <c r="G1430" s="1" t="s">
        <v>923</v>
      </c>
      <c r="H1430" s="6">
        <v>45245</v>
      </c>
      <c r="I1430" s="7">
        <v>138475712</v>
      </c>
      <c r="J1430" s="7">
        <v>116661611</v>
      </c>
      <c r="K1430" s="7">
        <v>19785915</v>
      </c>
      <c r="L1430" s="7">
        <v>4805850</v>
      </c>
      <c r="M1430" s="7">
        <f>Table1[[#This Row],[Profit (EBIT)]] * (1 - 11%)</f>
        <v>4277206.5</v>
      </c>
      <c r="N1430" s="9">
        <f>Table1[[#This Row],[Net Sales Actual]]/Table1[[#This Row],[Net Sales Target]]*100%</f>
        <v>0.84246984048726181</v>
      </c>
      <c r="O1430" s="9" t="str">
        <f>IF(Table1[[#This Row],[% Achievement]]&gt;=100%, "Achieved",
 IF(Table1[[#This Row],[% Achievement]]&gt;=50%, "Almost Achieve",
 IF(Table1[[#This Row],[% Achievement]]&gt;=0, "Needs Improvement",
 "Bad")))</f>
        <v>Almost Achieve</v>
      </c>
      <c r="P1430" s="7">
        <f>Table1[[#This Row],[Net Sales Actual]] - Table1[[#This Row],[Net Sales Target]]</f>
        <v>-21814101</v>
      </c>
      <c r="Q1430" s="7" t="str">
        <f>IF(Table1[[#This Row],[Profit]] &gt; 0, "Profit", "Loss")</f>
        <v>Profit</v>
      </c>
      <c r="R1430" s="9">
        <f>Table1[[#This Row],[Salary Cost]]/Table1[[#This Row],[Net Sales Actual]]</f>
        <v>0.16960090667700448</v>
      </c>
      <c r="S1430" s="9" t="str">
        <f>IF(Table1[[#This Row],[Salary Ratio]] &lt; 0.15, "Efficient",
 IF(Table1[[#This Row],[Salary Ratio]] &lt;= 0.25, "Needs Attention",
 "Too High"))</f>
        <v>Needs Attention</v>
      </c>
      <c r="T1430" s="9">
        <f>Table1[[#This Row],[Profit (EBIT)]]/Table1[[#This Row],[Net Sales Actual]]</f>
        <v>4.1194785146589481E-2</v>
      </c>
      <c r="U1430" s="7" t="str">
        <f>IF(Table1[[#This Row],[Profit Ratio]] &gt; 0.15, "Healthy",
 IF(Table1[[#This Row],[Profit Ratio]] &gt;= 0.05, "Moderate",
 "Low"))</f>
        <v>Low</v>
      </c>
      <c r="V1430" s="7">
        <f ca="1">DATEDIF(Table1[[#This Row],[Store Open Date]], TODAY(), "d")</f>
        <v>687</v>
      </c>
      <c r="W1430" s="7">
        <f ca="1">INT(Table1[[#This Row],[Store Age (Days)]] / 30)</f>
        <v>22</v>
      </c>
      <c r="X1430" s="7" t="str">
        <f ca="1">IF(Table1[[#This Row],[Store Age (Months)]] &lt; 12, "&lt;12",
 IF(Table1[[#This Row],[Store Age (Months)]] &lt; 24, "12–24",
 "&gt;24"))</f>
        <v>12–24</v>
      </c>
    </row>
    <row r="1431" spans="1:24" x14ac:dyDescent="0.2">
      <c r="A1431" s="4">
        <v>4</v>
      </c>
      <c r="B1431" s="4" t="str">
        <f t="shared" si="22"/>
        <v>April</v>
      </c>
      <c r="C1431" s="1" t="s">
        <v>115</v>
      </c>
      <c r="D1431" s="1" t="s">
        <v>1035</v>
      </c>
      <c r="E1431" s="1" t="s">
        <v>556</v>
      </c>
      <c r="F1431" s="1" t="s">
        <v>899</v>
      </c>
      <c r="G1431" s="1" t="s">
        <v>923</v>
      </c>
      <c r="H1431" s="6">
        <v>45406</v>
      </c>
      <c r="I1431" s="7">
        <v>171734217</v>
      </c>
      <c r="J1431" s="7">
        <v>156491445</v>
      </c>
      <c r="K1431" s="7">
        <v>24915775</v>
      </c>
      <c r="L1431" s="7">
        <v>4691914</v>
      </c>
      <c r="M1431" s="7">
        <f>Table1[[#This Row],[Profit (EBIT)]] * (1 - 11%)</f>
        <v>4175803.46</v>
      </c>
      <c r="N1431" s="9">
        <f>Table1[[#This Row],[Net Sales Actual]]/Table1[[#This Row],[Net Sales Target]]*100%</f>
        <v>0.91124207938130353</v>
      </c>
      <c r="O1431" s="9" t="str">
        <f>IF(Table1[[#This Row],[% Achievement]]&gt;=100%, "Achieved",
 IF(Table1[[#This Row],[% Achievement]]&gt;=50%, "Almost Achieve",
 IF(Table1[[#This Row],[% Achievement]]&gt;=0, "Needs Improvement",
 "Bad")))</f>
        <v>Almost Achieve</v>
      </c>
      <c r="P1431" s="7">
        <f>Table1[[#This Row],[Net Sales Actual]] - Table1[[#This Row],[Net Sales Target]]</f>
        <v>-15242772</v>
      </c>
      <c r="Q1431" s="7" t="str">
        <f>IF(Table1[[#This Row],[Profit]] &gt; 0, "Profit", "Loss")</f>
        <v>Profit</v>
      </c>
      <c r="R1431" s="9">
        <f>Table1[[#This Row],[Salary Cost]]/Table1[[#This Row],[Net Sales Actual]]</f>
        <v>0.1592149334425278</v>
      </c>
      <c r="S1431" s="9" t="str">
        <f>IF(Table1[[#This Row],[Salary Ratio]] &lt; 0.15, "Efficient",
 IF(Table1[[#This Row],[Salary Ratio]] &lt;= 0.25, "Needs Attention",
 "Too High"))</f>
        <v>Needs Attention</v>
      </c>
      <c r="T1431" s="9">
        <f>Table1[[#This Row],[Profit (EBIT)]]/Table1[[#This Row],[Net Sales Actual]]</f>
        <v>2.9981920097932512E-2</v>
      </c>
      <c r="U1431" s="7" t="str">
        <f>IF(Table1[[#This Row],[Profit Ratio]] &gt; 0.15, "Healthy",
 IF(Table1[[#This Row],[Profit Ratio]] &gt;= 0.05, "Moderate",
 "Low"))</f>
        <v>Low</v>
      </c>
      <c r="V1431" s="7">
        <f ca="1">DATEDIF(Table1[[#This Row],[Store Open Date]], TODAY(), "d")</f>
        <v>526</v>
      </c>
      <c r="W1431" s="7">
        <f ca="1">INT(Table1[[#This Row],[Store Age (Days)]] / 30)</f>
        <v>17</v>
      </c>
      <c r="X1431" s="7" t="str">
        <f ca="1">IF(Table1[[#This Row],[Store Age (Months)]] &lt; 12, "&lt;12",
 IF(Table1[[#This Row],[Store Age (Months)]] &lt; 24, "12–24",
 "&gt;24"))</f>
        <v>12–24</v>
      </c>
    </row>
    <row r="1432" spans="1:24" x14ac:dyDescent="0.2">
      <c r="A1432" s="4">
        <v>4</v>
      </c>
      <c r="B1432" s="4" t="str">
        <f t="shared" si="22"/>
        <v>April</v>
      </c>
      <c r="C1432" s="1" t="s">
        <v>116</v>
      </c>
      <c r="D1432" s="1" t="s">
        <v>1036</v>
      </c>
      <c r="E1432" s="1" t="s">
        <v>557</v>
      </c>
      <c r="F1432" s="1" t="s">
        <v>899</v>
      </c>
      <c r="G1432" s="1" t="s">
        <v>923</v>
      </c>
      <c r="H1432" s="6">
        <v>45341</v>
      </c>
      <c r="I1432" s="7">
        <v>81148760</v>
      </c>
      <c r="J1432" s="7">
        <v>83095266</v>
      </c>
      <c r="K1432" s="7">
        <v>7606453</v>
      </c>
      <c r="L1432" s="7">
        <v>-6275518</v>
      </c>
      <c r="M1432" s="7">
        <f>Table1[[#This Row],[Profit (EBIT)]] * (1 - 11%)</f>
        <v>-5585211.0200000005</v>
      </c>
      <c r="N1432" s="9">
        <f>Table1[[#This Row],[Net Sales Actual]]/Table1[[#This Row],[Net Sales Target]]*100%</f>
        <v>1.0239868853202441</v>
      </c>
      <c r="O1432" s="9" t="str">
        <f>IF(Table1[[#This Row],[% Achievement]]&gt;=100%, "Achieved",
 IF(Table1[[#This Row],[% Achievement]]&gt;=50%, "Almost Achieve",
 IF(Table1[[#This Row],[% Achievement]]&gt;=0, "Needs Improvement",
 "Bad")))</f>
        <v>Achieved</v>
      </c>
      <c r="P1432" s="7">
        <f>Table1[[#This Row],[Net Sales Actual]] - Table1[[#This Row],[Net Sales Target]]</f>
        <v>1946506</v>
      </c>
      <c r="Q1432" s="7" t="str">
        <f>IF(Table1[[#This Row],[Profit]] &gt; 0, "Profit", "Loss")</f>
        <v>Loss</v>
      </c>
      <c r="R1432" s="9">
        <f>Table1[[#This Row],[Salary Cost]]/Table1[[#This Row],[Net Sales Actual]]</f>
        <v>9.1538945190933016E-2</v>
      </c>
      <c r="S1432" s="9" t="str">
        <f>IF(Table1[[#This Row],[Salary Ratio]] &lt; 0.15, "Efficient",
 IF(Table1[[#This Row],[Salary Ratio]] &lt;= 0.25, "Needs Attention",
 "Too High"))</f>
        <v>Efficient</v>
      </c>
      <c r="T1432" s="9">
        <f>Table1[[#This Row],[Profit (EBIT)]]/Table1[[#This Row],[Net Sales Actual]]</f>
        <v>-7.55219677616773E-2</v>
      </c>
      <c r="U1432" s="7" t="str">
        <f>IF(Table1[[#This Row],[Profit Ratio]] &gt; 0.15, "Healthy",
 IF(Table1[[#This Row],[Profit Ratio]] &gt;= 0.05, "Moderate",
 "Low"))</f>
        <v>Low</v>
      </c>
      <c r="V1432" s="7">
        <f ca="1">DATEDIF(Table1[[#This Row],[Store Open Date]], TODAY(), "d")</f>
        <v>591</v>
      </c>
      <c r="W1432" s="7">
        <f ca="1">INT(Table1[[#This Row],[Store Age (Days)]] / 30)</f>
        <v>19</v>
      </c>
      <c r="X1432" s="7" t="str">
        <f ca="1">IF(Table1[[#This Row],[Store Age (Months)]] &lt; 12, "&lt;12",
 IF(Table1[[#This Row],[Store Age (Months)]] &lt; 24, "12–24",
 "&gt;24"))</f>
        <v>12–24</v>
      </c>
    </row>
    <row r="1433" spans="1:24" x14ac:dyDescent="0.2">
      <c r="A1433" s="4">
        <v>4</v>
      </c>
      <c r="B1433" s="4" t="str">
        <f t="shared" si="22"/>
        <v>April</v>
      </c>
      <c r="C1433" s="1" t="s">
        <v>117</v>
      </c>
      <c r="D1433" s="1" t="s">
        <v>1037</v>
      </c>
      <c r="E1433" s="1" t="s">
        <v>558</v>
      </c>
      <c r="F1433" s="1" t="s">
        <v>898</v>
      </c>
      <c r="G1433" s="1" t="s">
        <v>923</v>
      </c>
      <c r="H1433" s="6">
        <v>45260</v>
      </c>
      <c r="I1433" s="7">
        <v>176359206</v>
      </c>
      <c r="J1433" s="7">
        <v>157026617</v>
      </c>
      <c r="K1433" s="7">
        <v>14441459</v>
      </c>
      <c r="L1433" s="7">
        <v>11956728</v>
      </c>
      <c r="M1433" s="7">
        <f>Table1[[#This Row],[Profit (EBIT)]] * (1 - 11%)</f>
        <v>10641487.92</v>
      </c>
      <c r="N1433" s="9">
        <f>Table1[[#This Row],[Net Sales Actual]]/Table1[[#This Row],[Net Sales Target]]*100%</f>
        <v>0.89037947358415759</v>
      </c>
      <c r="O1433" s="9" t="str">
        <f>IF(Table1[[#This Row],[% Achievement]]&gt;=100%, "Achieved",
 IF(Table1[[#This Row],[% Achievement]]&gt;=50%, "Almost Achieve",
 IF(Table1[[#This Row],[% Achievement]]&gt;=0, "Needs Improvement",
 "Bad")))</f>
        <v>Almost Achieve</v>
      </c>
      <c r="P1433" s="7">
        <f>Table1[[#This Row],[Net Sales Actual]] - Table1[[#This Row],[Net Sales Target]]</f>
        <v>-19332589</v>
      </c>
      <c r="Q1433" s="7" t="str">
        <f>IF(Table1[[#This Row],[Profit]] &gt; 0, "Profit", "Loss")</f>
        <v>Profit</v>
      </c>
      <c r="R1433" s="9">
        <f>Table1[[#This Row],[Salary Cost]]/Table1[[#This Row],[Net Sales Actual]]</f>
        <v>9.1968223450932529E-2</v>
      </c>
      <c r="S1433" s="9" t="str">
        <f>IF(Table1[[#This Row],[Salary Ratio]] &lt; 0.15, "Efficient",
 IF(Table1[[#This Row],[Salary Ratio]] &lt;= 0.25, "Needs Attention",
 "Too High"))</f>
        <v>Efficient</v>
      </c>
      <c r="T1433" s="9">
        <f>Table1[[#This Row],[Profit (EBIT)]]/Table1[[#This Row],[Net Sales Actual]]</f>
        <v>7.6144594008543148E-2</v>
      </c>
      <c r="U1433" s="7" t="str">
        <f>IF(Table1[[#This Row],[Profit Ratio]] &gt; 0.15, "Healthy",
 IF(Table1[[#This Row],[Profit Ratio]] &gt;= 0.05, "Moderate",
 "Low"))</f>
        <v>Moderate</v>
      </c>
      <c r="V1433" s="7">
        <f ca="1">DATEDIF(Table1[[#This Row],[Store Open Date]], TODAY(), "d")</f>
        <v>672</v>
      </c>
      <c r="W1433" s="7">
        <f ca="1">INT(Table1[[#This Row],[Store Age (Days)]] / 30)</f>
        <v>22</v>
      </c>
      <c r="X1433" s="7" t="str">
        <f ca="1">IF(Table1[[#This Row],[Store Age (Months)]] &lt; 12, "&lt;12",
 IF(Table1[[#This Row],[Store Age (Months)]] &lt; 24, "12–24",
 "&gt;24"))</f>
        <v>12–24</v>
      </c>
    </row>
    <row r="1434" spans="1:24" x14ac:dyDescent="0.2">
      <c r="A1434" s="4">
        <v>4</v>
      </c>
      <c r="B1434" s="4" t="str">
        <f t="shared" si="22"/>
        <v>April</v>
      </c>
      <c r="C1434" s="1" t="s">
        <v>118</v>
      </c>
      <c r="D1434" s="1" t="s">
        <v>1038</v>
      </c>
      <c r="E1434" s="1" t="s">
        <v>559</v>
      </c>
      <c r="F1434" s="1" t="s">
        <v>899</v>
      </c>
      <c r="G1434" s="1" t="s">
        <v>923</v>
      </c>
      <c r="H1434" s="6">
        <v>45465</v>
      </c>
      <c r="I1434" s="7">
        <v>50465756</v>
      </c>
      <c r="J1434" s="7">
        <v>35724654</v>
      </c>
      <c r="K1434" s="7">
        <v>5373681</v>
      </c>
      <c r="L1434" s="7">
        <v>569404</v>
      </c>
      <c r="M1434" s="7">
        <f>Table1[[#This Row],[Profit (EBIT)]] * (1 - 11%)</f>
        <v>506769.56</v>
      </c>
      <c r="N1434" s="9">
        <f>Table1[[#This Row],[Net Sales Actual]]/Table1[[#This Row],[Net Sales Target]]*100%</f>
        <v>0.70789891664359494</v>
      </c>
      <c r="O1434" s="9" t="str">
        <f>IF(Table1[[#This Row],[% Achievement]]&gt;=100%, "Achieved",
 IF(Table1[[#This Row],[% Achievement]]&gt;=50%, "Almost Achieve",
 IF(Table1[[#This Row],[% Achievement]]&gt;=0, "Needs Improvement",
 "Bad")))</f>
        <v>Almost Achieve</v>
      </c>
      <c r="P1434" s="7">
        <f>Table1[[#This Row],[Net Sales Actual]] - Table1[[#This Row],[Net Sales Target]]</f>
        <v>-14741102</v>
      </c>
      <c r="Q1434" s="7" t="str">
        <f>IF(Table1[[#This Row],[Profit]] &gt; 0, "Profit", "Loss")</f>
        <v>Profit</v>
      </c>
      <c r="R1434" s="9">
        <f>Table1[[#This Row],[Salary Cost]]/Table1[[#This Row],[Net Sales Actual]]</f>
        <v>0.15041939944330882</v>
      </c>
      <c r="S1434" s="9" t="str">
        <f>IF(Table1[[#This Row],[Salary Ratio]] &lt; 0.15, "Efficient",
 IF(Table1[[#This Row],[Salary Ratio]] &lt;= 0.25, "Needs Attention",
 "Too High"))</f>
        <v>Needs Attention</v>
      </c>
      <c r="T1434" s="9">
        <f>Table1[[#This Row],[Profit (EBIT)]]/Table1[[#This Row],[Net Sales Actual]]</f>
        <v>1.5938684808535865E-2</v>
      </c>
      <c r="U1434" s="7" t="str">
        <f>IF(Table1[[#This Row],[Profit Ratio]] &gt; 0.15, "Healthy",
 IF(Table1[[#This Row],[Profit Ratio]] &gt;= 0.05, "Moderate",
 "Low"))</f>
        <v>Low</v>
      </c>
      <c r="V1434" s="7">
        <f ca="1">DATEDIF(Table1[[#This Row],[Store Open Date]], TODAY(), "d")</f>
        <v>467</v>
      </c>
      <c r="W1434" s="7">
        <f ca="1">INT(Table1[[#This Row],[Store Age (Days)]] / 30)</f>
        <v>15</v>
      </c>
      <c r="X1434" s="7" t="str">
        <f ca="1">IF(Table1[[#This Row],[Store Age (Months)]] &lt; 12, "&lt;12",
 IF(Table1[[#This Row],[Store Age (Months)]] &lt; 24, "12–24",
 "&gt;24"))</f>
        <v>12–24</v>
      </c>
    </row>
    <row r="1435" spans="1:24" x14ac:dyDescent="0.2">
      <c r="A1435" s="4">
        <v>4</v>
      </c>
      <c r="B1435" s="4" t="str">
        <f t="shared" si="22"/>
        <v>April</v>
      </c>
      <c r="C1435" s="1" t="s">
        <v>119</v>
      </c>
      <c r="D1435" s="1" t="s">
        <v>1039</v>
      </c>
      <c r="E1435" s="1" t="s">
        <v>560</v>
      </c>
      <c r="F1435" s="1" t="s">
        <v>899</v>
      </c>
      <c r="G1435" s="1" t="s">
        <v>923</v>
      </c>
      <c r="H1435" s="6">
        <v>45044</v>
      </c>
      <c r="I1435" s="7">
        <v>211153927</v>
      </c>
      <c r="J1435" s="7">
        <v>150153217</v>
      </c>
      <c r="K1435" s="7">
        <v>26997041</v>
      </c>
      <c r="L1435" s="7">
        <v>15903709</v>
      </c>
      <c r="M1435" s="7">
        <f>Table1[[#This Row],[Profit (EBIT)]] * (1 - 11%)</f>
        <v>14154301.01</v>
      </c>
      <c r="N1435" s="9">
        <f>Table1[[#This Row],[Net Sales Actual]]/Table1[[#This Row],[Net Sales Target]]*100%</f>
        <v>0.7111078592443133</v>
      </c>
      <c r="O1435" s="9" t="str">
        <f>IF(Table1[[#This Row],[% Achievement]]&gt;=100%, "Achieved",
 IF(Table1[[#This Row],[% Achievement]]&gt;=50%, "Almost Achieve",
 IF(Table1[[#This Row],[% Achievement]]&gt;=0, "Needs Improvement",
 "Bad")))</f>
        <v>Almost Achieve</v>
      </c>
      <c r="P1435" s="7">
        <f>Table1[[#This Row],[Net Sales Actual]] - Table1[[#This Row],[Net Sales Target]]</f>
        <v>-61000710</v>
      </c>
      <c r="Q1435" s="7" t="str">
        <f>IF(Table1[[#This Row],[Profit]] &gt; 0, "Profit", "Loss")</f>
        <v>Profit</v>
      </c>
      <c r="R1435" s="9">
        <f>Table1[[#This Row],[Salary Cost]]/Table1[[#This Row],[Net Sales Actual]]</f>
        <v>0.17979662067446747</v>
      </c>
      <c r="S1435" s="9" t="str">
        <f>IF(Table1[[#This Row],[Salary Ratio]] &lt; 0.15, "Efficient",
 IF(Table1[[#This Row],[Salary Ratio]] &lt;= 0.25, "Needs Attention",
 "Too High"))</f>
        <v>Needs Attention</v>
      </c>
      <c r="T1435" s="9">
        <f>Table1[[#This Row],[Profit (EBIT)]]/Table1[[#This Row],[Net Sales Actual]]</f>
        <v>0.10591653857139804</v>
      </c>
      <c r="U1435" s="7" t="str">
        <f>IF(Table1[[#This Row],[Profit Ratio]] &gt; 0.15, "Healthy",
 IF(Table1[[#This Row],[Profit Ratio]] &gt;= 0.05, "Moderate",
 "Low"))</f>
        <v>Moderate</v>
      </c>
      <c r="V1435" s="7">
        <f ca="1">DATEDIF(Table1[[#This Row],[Store Open Date]], TODAY(), "d")</f>
        <v>888</v>
      </c>
      <c r="W1435" s="7">
        <f ca="1">INT(Table1[[#This Row],[Store Age (Days)]] / 30)</f>
        <v>29</v>
      </c>
      <c r="X1435" s="7" t="str">
        <f ca="1">IF(Table1[[#This Row],[Store Age (Months)]] &lt; 12, "&lt;12",
 IF(Table1[[#This Row],[Store Age (Months)]] &lt; 24, "12–24",
 "&gt;24"))</f>
        <v>&gt;24</v>
      </c>
    </row>
    <row r="1436" spans="1:24" x14ac:dyDescent="0.2">
      <c r="A1436" s="4">
        <v>4</v>
      </c>
      <c r="B1436" s="4" t="str">
        <f t="shared" si="22"/>
        <v>April</v>
      </c>
      <c r="C1436" s="1" t="s">
        <v>120</v>
      </c>
      <c r="D1436" s="1" t="s">
        <v>1040</v>
      </c>
      <c r="E1436" s="1" t="s">
        <v>561</v>
      </c>
      <c r="F1436" s="1" t="s">
        <v>899</v>
      </c>
      <c r="G1436" s="1" t="s">
        <v>923</v>
      </c>
      <c r="H1436" s="6">
        <v>45087</v>
      </c>
      <c r="I1436" s="7">
        <v>208784871</v>
      </c>
      <c r="J1436" s="7">
        <v>147141151</v>
      </c>
      <c r="K1436" s="7">
        <v>26404534</v>
      </c>
      <c r="L1436" s="7">
        <v>13244464</v>
      </c>
      <c r="M1436" s="7">
        <f>Table1[[#This Row],[Profit (EBIT)]] * (1 - 11%)</f>
        <v>11787572.960000001</v>
      </c>
      <c r="N1436" s="9">
        <f>Table1[[#This Row],[Net Sales Actual]]/Table1[[#This Row],[Net Sales Target]]*100%</f>
        <v>0.70475006304455845</v>
      </c>
      <c r="O1436" s="9" t="str">
        <f>IF(Table1[[#This Row],[% Achievement]]&gt;=100%, "Achieved",
 IF(Table1[[#This Row],[% Achievement]]&gt;=50%, "Almost Achieve",
 IF(Table1[[#This Row],[% Achievement]]&gt;=0, "Needs Improvement",
 "Bad")))</f>
        <v>Almost Achieve</v>
      </c>
      <c r="P1436" s="7">
        <f>Table1[[#This Row],[Net Sales Actual]] - Table1[[#This Row],[Net Sales Target]]</f>
        <v>-61643720</v>
      </c>
      <c r="Q1436" s="7" t="str">
        <f>IF(Table1[[#This Row],[Profit]] &gt; 0, "Profit", "Loss")</f>
        <v>Profit</v>
      </c>
      <c r="R1436" s="9">
        <f>Table1[[#This Row],[Salary Cost]]/Table1[[#This Row],[Net Sales Actual]]</f>
        <v>0.1794503700735629</v>
      </c>
      <c r="S1436" s="9" t="str">
        <f>IF(Table1[[#This Row],[Salary Ratio]] &lt; 0.15, "Efficient",
 IF(Table1[[#This Row],[Salary Ratio]] &lt;= 0.25, "Needs Attention",
 "Too High"))</f>
        <v>Needs Attention</v>
      </c>
      <c r="T1436" s="9">
        <f>Table1[[#This Row],[Profit (EBIT)]]/Table1[[#This Row],[Net Sales Actual]]</f>
        <v>9.0011964090181681E-2</v>
      </c>
      <c r="U1436" s="7" t="str">
        <f>IF(Table1[[#This Row],[Profit Ratio]] &gt; 0.15, "Healthy",
 IF(Table1[[#This Row],[Profit Ratio]] &gt;= 0.05, "Moderate",
 "Low"))</f>
        <v>Moderate</v>
      </c>
      <c r="V1436" s="7">
        <f ca="1">DATEDIF(Table1[[#This Row],[Store Open Date]], TODAY(), "d")</f>
        <v>845</v>
      </c>
      <c r="W1436" s="7">
        <f ca="1">INT(Table1[[#This Row],[Store Age (Days)]] / 30)</f>
        <v>28</v>
      </c>
      <c r="X1436" s="7" t="str">
        <f ca="1">IF(Table1[[#This Row],[Store Age (Months)]] &lt; 12, "&lt;12",
 IF(Table1[[#This Row],[Store Age (Months)]] &lt; 24, "12–24",
 "&gt;24"))</f>
        <v>&gt;24</v>
      </c>
    </row>
    <row r="1437" spans="1:24" x14ac:dyDescent="0.2">
      <c r="A1437" s="4">
        <v>4</v>
      </c>
      <c r="B1437" s="4" t="str">
        <f t="shared" si="22"/>
        <v>April</v>
      </c>
      <c r="C1437" s="1" t="s">
        <v>121</v>
      </c>
      <c r="D1437" s="1" t="s">
        <v>1041</v>
      </c>
      <c r="E1437" s="1" t="s">
        <v>562</v>
      </c>
      <c r="F1437" s="1" t="s">
        <v>899</v>
      </c>
      <c r="G1437" s="1" t="s">
        <v>923</v>
      </c>
      <c r="H1437" s="6">
        <v>45104</v>
      </c>
      <c r="I1437" s="7">
        <v>83491192</v>
      </c>
      <c r="J1437" s="7">
        <v>87988458</v>
      </c>
      <c r="K1437" s="7">
        <v>14135602</v>
      </c>
      <c r="L1437" s="7">
        <v>12504089</v>
      </c>
      <c r="M1437" s="7">
        <f>Table1[[#This Row],[Profit (EBIT)]] * (1 - 11%)</f>
        <v>11128639.210000001</v>
      </c>
      <c r="N1437" s="9">
        <f>Table1[[#This Row],[Net Sales Actual]]/Table1[[#This Row],[Net Sales Target]]*100%</f>
        <v>1.0538651550213824</v>
      </c>
      <c r="O1437" s="9" t="str">
        <f>IF(Table1[[#This Row],[% Achievement]]&gt;=100%, "Achieved",
 IF(Table1[[#This Row],[% Achievement]]&gt;=50%, "Almost Achieve",
 IF(Table1[[#This Row],[% Achievement]]&gt;=0, "Needs Improvement",
 "Bad")))</f>
        <v>Achieved</v>
      </c>
      <c r="P1437" s="7">
        <f>Table1[[#This Row],[Net Sales Actual]] - Table1[[#This Row],[Net Sales Target]]</f>
        <v>4497266</v>
      </c>
      <c r="Q1437" s="7" t="str">
        <f>IF(Table1[[#This Row],[Profit]] &gt; 0, "Profit", "Loss")</f>
        <v>Profit</v>
      </c>
      <c r="R1437" s="9">
        <f>Table1[[#This Row],[Salary Cost]]/Table1[[#This Row],[Net Sales Actual]]</f>
        <v>0.1606529119989806</v>
      </c>
      <c r="S1437" s="9" t="str">
        <f>IF(Table1[[#This Row],[Salary Ratio]] &lt; 0.15, "Efficient",
 IF(Table1[[#This Row],[Salary Ratio]] &lt;= 0.25, "Needs Attention",
 "Too High"))</f>
        <v>Needs Attention</v>
      </c>
      <c r="T1437" s="9">
        <f>Table1[[#This Row],[Profit (EBIT)]]/Table1[[#This Row],[Net Sales Actual]]</f>
        <v>0.14211055954634413</v>
      </c>
      <c r="U1437" s="7" t="str">
        <f>IF(Table1[[#This Row],[Profit Ratio]] &gt; 0.15, "Healthy",
 IF(Table1[[#This Row],[Profit Ratio]] &gt;= 0.05, "Moderate",
 "Low"))</f>
        <v>Moderate</v>
      </c>
      <c r="V1437" s="7">
        <f ca="1">DATEDIF(Table1[[#This Row],[Store Open Date]], TODAY(), "d")</f>
        <v>828</v>
      </c>
      <c r="W1437" s="7">
        <f ca="1">INT(Table1[[#This Row],[Store Age (Days)]] / 30)</f>
        <v>27</v>
      </c>
      <c r="X1437" s="7" t="str">
        <f ca="1">IF(Table1[[#This Row],[Store Age (Months)]] &lt; 12, "&lt;12",
 IF(Table1[[#This Row],[Store Age (Months)]] &lt; 24, "12–24",
 "&gt;24"))</f>
        <v>&gt;24</v>
      </c>
    </row>
    <row r="1438" spans="1:24" x14ac:dyDescent="0.2">
      <c r="A1438" s="4">
        <v>4</v>
      </c>
      <c r="B1438" s="4" t="str">
        <f t="shared" si="22"/>
        <v>April</v>
      </c>
      <c r="C1438" s="1" t="s">
        <v>122</v>
      </c>
      <c r="D1438" s="1" t="s">
        <v>1042</v>
      </c>
      <c r="E1438" s="1" t="s">
        <v>563</v>
      </c>
      <c r="F1438" s="1" t="s">
        <v>897</v>
      </c>
      <c r="G1438" s="1" t="s">
        <v>923</v>
      </c>
      <c r="H1438" s="6">
        <v>45170</v>
      </c>
      <c r="I1438" s="7">
        <v>89416724</v>
      </c>
      <c r="J1438" s="7">
        <v>72583526</v>
      </c>
      <c r="K1438" s="7">
        <v>6943929</v>
      </c>
      <c r="L1438" s="7">
        <v>-2832221</v>
      </c>
      <c r="M1438" s="7">
        <f>Table1[[#This Row],[Profit (EBIT)]] * (1 - 11%)</f>
        <v>-2520676.69</v>
      </c>
      <c r="N1438" s="9">
        <f>Table1[[#This Row],[Net Sales Actual]]/Table1[[#This Row],[Net Sales Target]]*100%</f>
        <v>0.81174441148168208</v>
      </c>
      <c r="O1438" s="9" t="str">
        <f>IF(Table1[[#This Row],[% Achievement]]&gt;=100%, "Achieved",
 IF(Table1[[#This Row],[% Achievement]]&gt;=50%, "Almost Achieve",
 IF(Table1[[#This Row],[% Achievement]]&gt;=0, "Needs Improvement",
 "Bad")))</f>
        <v>Almost Achieve</v>
      </c>
      <c r="P1438" s="7">
        <f>Table1[[#This Row],[Net Sales Actual]] - Table1[[#This Row],[Net Sales Target]]</f>
        <v>-16833198</v>
      </c>
      <c r="Q1438" s="7" t="str">
        <f>IF(Table1[[#This Row],[Profit]] &gt; 0, "Profit", "Loss")</f>
        <v>Loss</v>
      </c>
      <c r="R1438" s="9">
        <f>Table1[[#This Row],[Salary Cost]]/Table1[[#This Row],[Net Sales Actual]]</f>
        <v>9.5668113450426751E-2</v>
      </c>
      <c r="S1438" s="9" t="str">
        <f>IF(Table1[[#This Row],[Salary Ratio]] &lt; 0.15, "Efficient",
 IF(Table1[[#This Row],[Salary Ratio]] &lt;= 0.25, "Needs Attention",
 "Too High"))</f>
        <v>Efficient</v>
      </c>
      <c r="T1438" s="9">
        <f>Table1[[#This Row],[Profit (EBIT)]]/Table1[[#This Row],[Net Sales Actual]]</f>
        <v>-3.9020162784596607E-2</v>
      </c>
      <c r="U1438" s="7" t="str">
        <f>IF(Table1[[#This Row],[Profit Ratio]] &gt; 0.15, "Healthy",
 IF(Table1[[#This Row],[Profit Ratio]] &gt;= 0.05, "Moderate",
 "Low"))</f>
        <v>Low</v>
      </c>
      <c r="V1438" s="7">
        <f ca="1">DATEDIF(Table1[[#This Row],[Store Open Date]], TODAY(), "d")</f>
        <v>762</v>
      </c>
      <c r="W1438" s="7">
        <f ca="1">INT(Table1[[#This Row],[Store Age (Days)]] / 30)</f>
        <v>25</v>
      </c>
      <c r="X1438" s="7" t="str">
        <f ca="1">IF(Table1[[#This Row],[Store Age (Months)]] &lt; 12, "&lt;12",
 IF(Table1[[#This Row],[Store Age (Months)]] &lt; 24, "12–24",
 "&gt;24"))</f>
        <v>&gt;24</v>
      </c>
    </row>
    <row r="1439" spans="1:24" x14ac:dyDescent="0.2">
      <c r="A1439" s="4">
        <v>4</v>
      </c>
      <c r="B1439" s="4" t="str">
        <f t="shared" si="22"/>
        <v>April</v>
      </c>
      <c r="C1439" s="1" t="s">
        <v>123</v>
      </c>
      <c r="D1439" s="1" t="s">
        <v>1043</v>
      </c>
      <c r="E1439" s="1" t="s">
        <v>564</v>
      </c>
      <c r="F1439" s="1" t="s">
        <v>898</v>
      </c>
      <c r="G1439" s="1" t="s">
        <v>923</v>
      </c>
      <c r="H1439" s="6">
        <v>45241</v>
      </c>
      <c r="I1439" s="7">
        <v>60094622</v>
      </c>
      <c r="J1439" s="7">
        <v>64618936</v>
      </c>
      <c r="K1439" s="7">
        <v>10836602</v>
      </c>
      <c r="L1439" s="7">
        <v>951347</v>
      </c>
      <c r="M1439" s="7">
        <f>Table1[[#This Row],[Profit (EBIT)]] * (1 - 11%)</f>
        <v>846698.83</v>
      </c>
      <c r="N1439" s="9">
        <f>Table1[[#This Row],[Net Sales Actual]]/Table1[[#This Row],[Net Sales Target]]*100%</f>
        <v>1.0752865040069641</v>
      </c>
      <c r="O1439" s="9" t="str">
        <f>IF(Table1[[#This Row],[% Achievement]]&gt;=100%, "Achieved",
 IF(Table1[[#This Row],[% Achievement]]&gt;=50%, "Almost Achieve",
 IF(Table1[[#This Row],[% Achievement]]&gt;=0, "Needs Improvement",
 "Bad")))</f>
        <v>Achieved</v>
      </c>
      <c r="P1439" s="7">
        <f>Table1[[#This Row],[Net Sales Actual]] - Table1[[#This Row],[Net Sales Target]]</f>
        <v>4524314</v>
      </c>
      <c r="Q1439" s="7" t="str">
        <f>IF(Table1[[#This Row],[Profit]] &gt; 0, "Profit", "Loss")</f>
        <v>Profit</v>
      </c>
      <c r="R1439" s="9">
        <f>Table1[[#This Row],[Salary Cost]]/Table1[[#This Row],[Net Sales Actual]]</f>
        <v>0.16770009954976664</v>
      </c>
      <c r="S1439" s="9" t="str">
        <f>IF(Table1[[#This Row],[Salary Ratio]] &lt; 0.15, "Efficient",
 IF(Table1[[#This Row],[Salary Ratio]] &lt;= 0.25, "Needs Attention",
 "Too High"))</f>
        <v>Needs Attention</v>
      </c>
      <c r="T1439" s="9">
        <f>Table1[[#This Row],[Profit (EBIT)]]/Table1[[#This Row],[Net Sales Actual]]</f>
        <v>1.4722418208804924E-2</v>
      </c>
      <c r="U1439" s="7" t="str">
        <f>IF(Table1[[#This Row],[Profit Ratio]] &gt; 0.15, "Healthy",
 IF(Table1[[#This Row],[Profit Ratio]] &gt;= 0.05, "Moderate",
 "Low"))</f>
        <v>Low</v>
      </c>
      <c r="V1439" s="7">
        <f ca="1">DATEDIF(Table1[[#This Row],[Store Open Date]], TODAY(), "d")</f>
        <v>691</v>
      </c>
      <c r="W1439" s="7">
        <f ca="1">INT(Table1[[#This Row],[Store Age (Days)]] / 30)</f>
        <v>23</v>
      </c>
      <c r="X1439" s="7" t="str">
        <f ca="1">IF(Table1[[#This Row],[Store Age (Months)]] &lt; 12, "&lt;12",
 IF(Table1[[#This Row],[Store Age (Months)]] &lt; 24, "12–24",
 "&gt;24"))</f>
        <v>12–24</v>
      </c>
    </row>
    <row r="1440" spans="1:24" x14ac:dyDescent="0.2">
      <c r="A1440" s="4">
        <v>4</v>
      </c>
      <c r="B1440" s="4" t="str">
        <f t="shared" si="22"/>
        <v>April</v>
      </c>
      <c r="C1440" s="1" t="s">
        <v>124</v>
      </c>
      <c r="D1440" s="1" t="s">
        <v>1044</v>
      </c>
      <c r="E1440" s="1" t="s">
        <v>565</v>
      </c>
      <c r="F1440" s="1" t="s">
        <v>899</v>
      </c>
      <c r="G1440" s="1" t="s">
        <v>923</v>
      </c>
      <c r="H1440" s="6">
        <v>45230</v>
      </c>
      <c r="I1440" s="7">
        <v>160017258</v>
      </c>
      <c r="J1440" s="7">
        <v>184289406</v>
      </c>
      <c r="K1440" s="7">
        <v>23157497</v>
      </c>
      <c r="L1440" s="7">
        <v>-14350863</v>
      </c>
      <c r="M1440" s="7">
        <f>Table1[[#This Row],[Profit (EBIT)]] * (1 - 11%)</f>
        <v>-12772268.07</v>
      </c>
      <c r="N1440" s="9">
        <f>Table1[[#This Row],[Net Sales Actual]]/Table1[[#This Row],[Net Sales Target]]*100%</f>
        <v>1.1516845639237239</v>
      </c>
      <c r="O1440" s="9" t="str">
        <f>IF(Table1[[#This Row],[% Achievement]]&gt;=100%, "Achieved",
 IF(Table1[[#This Row],[% Achievement]]&gt;=50%, "Almost Achieve",
 IF(Table1[[#This Row],[% Achievement]]&gt;=0, "Needs Improvement",
 "Bad")))</f>
        <v>Achieved</v>
      </c>
      <c r="P1440" s="7">
        <f>Table1[[#This Row],[Net Sales Actual]] - Table1[[#This Row],[Net Sales Target]]</f>
        <v>24272148</v>
      </c>
      <c r="Q1440" s="7" t="str">
        <f>IF(Table1[[#This Row],[Profit]] &gt; 0, "Profit", "Loss")</f>
        <v>Loss</v>
      </c>
      <c r="R1440" s="9">
        <f>Table1[[#This Row],[Salary Cost]]/Table1[[#This Row],[Net Sales Actual]]</f>
        <v>0.1256583191765239</v>
      </c>
      <c r="S1440" s="9" t="str">
        <f>IF(Table1[[#This Row],[Salary Ratio]] &lt; 0.15, "Efficient",
 IF(Table1[[#This Row],[Salary Ratio]] &lt;= 0.25, "Needs Attention",
 "Too High"))</f>
        <v>Efficient</v>
      </c>
      <c r="T1440" s="9">
        <f>Table1[[#This Row],[Profit (EBIT)]]/Table1[[#This Row],[Net Sales Actual]]</f>
        <v>-7.7871340037853287E-2</v>
      </c>
      <c r="U1440" s="7" t="str">
        <f>IF(Table1[[#This Row],[Profit Ratio]] &gt; 0.15, "Healthy",
 IF(Table1[[#This Row],[Profit Ratio]] &gt;= 0.05, "Moderate",
 "Low"))</f>
        <v>Low</v>
      </c>
      <c r="V1440" s="7">
        <f ca="1">DATEDIF(Table1[[#This Row],[Store Open Date]], TODAY(), "d")</f>
        <v>702</v>
      </c>
      <c r="W1440" s="7">
        <f ca="1">INT(Table1[[#This Row],[Store Age (Days)]] / 30)</f>
        <v>23</v>
      </c>
      <c r="X1440" s="7" t="str">
        <f ca="1">IF(Table1[[#This Row],[Store Age (Months)]] &lt; 12, "&lt;12",
 IF(Table1[[#This Row],[Store Age (Months)]] &lt; 24, "12–24",
 "&gt;24"))</f>
        <v>12–24</v>
      </c>
    </row>
    <row r="1441" spans="1:24" x14ac:dyDescent="0.2">
      <c r="A1441" s="4">
        <v>4</v>
      </c>
      <c r="B1441" s="4" t="str">
        <f t="shared" si="22"/>
        <v>April</v>
      </c>
      <c r="C1441" s="1" t="s">
        <v>125</v>
      </c>
      <c r="D1441" s="1" t="s">
        <v>1045</v>
      </c>
      <c r="E1441" s="1" t="s">
        <v>566</v>
      </c>
      <c r="F1441" s="1" t="s">
        <v>899</v>
      </c>
      <c r="G1441" s="1" t="s">
        <v>923</v>
      </c>
      <c r="H1441" s="6">
        <v>45233</v>
      </c>
      <c r="I1441" s="7">
        <v>131305538</v>
      </c>
      <c r="J1441" s="7">
        <v>134901380</v>
      </c>
      <c r="K1441" s="7">
        <v>22179487</v>
      </c>
      <c r="L1441" s="7">
        <v>-2116353</v>
      </c>
      <c r="M1441" s="7">
        <f>Table1[[#This Row],[Profit (EBIT)]] * (1 - 11%)</f>
        <v>-1883554.17</v>
      </c>
      <c r="N1441" s="9">
        <f>Table1[[#This Row],[Net Sales Actual]]/Table1[[#This Row],[Net Sales Target]]*100%</f>
        <v>1.0273853034287099</v>
      </c>
      <c r="O1441" s="9" t="str">
        <f>IF(Table1[[#This Row],[% Achievement]]&gt;=100%, "Achieved",
 IF(Table1[[#This Row],[% Achievement]]&gt;=50%, "Almost Achieve",
 IF(Table1[[#This Row],[% Achievement]]&gt;=0, "Needs Improvement",
 "Bad")))</f>
        <v>Achieved</v>
      </c>
      <c r="P1441" s="7">
        <f>Table1[[#This Row],[Net Sales Actual]] - Table1[[#This Row],[Net Sales Target]]</f>
        <v>3595842</v>
      </c>
      <c r="Q1441" s="7" t="str">
        <f>IF(Table1[[#This Row],[Profit]] &gt; 0, "Profit", "Loss")</f>
        <v>Loss</v>
      </c>
      <c r="R1441" s="9">
        <f>Table1[[#This Row],[Salary Cost]]/Table1[[#This Row],[Net Sales Actual]]</f>
        <v>0.16441260274728101</v>
      </c>
      <c r="S1441" s="9" t="str">
        <f>IF(Table1[[#This Row],[Salary Ratio]] &lt; 0.15, "Efficient",
 IF(Table1[[#This Row],[Salary Ratio]] &lt;= 0.25, "Needs Attention",
 "Too High"))</f>
        <v>Needs Attention</v>
      </c>
      <c r="T1441" s="9">
        <f>Table1[[#This Row],[Profit (EBIT)]]/Table1[[#This Row],[Net Sales Actual]]</f>
        <v>-1.5688149372526803E-2</v>
      </c>
      <c r="U1441" s="7" t="str">
        <f>IF(Table1[[#This Row],[Profit Ratio]] &gt; 0.15, "Healthy",
 IF(Table1[[#This Row],[Profit Ratio]] &gt;= 0.05, "Moderate",
 "Low"))</f>
        <v>Low</v>
      </c>
      <c r="V1441" s="7">
        <f ca="1">DATEDIF(Table1[[#This Row],[Store Open Date]], TODAY(), "d")</f>
        <v>699</v>
      </c>
      <c r="W1441" s="7">
        <f ca="1">INT(Table1[[#This Row],[Store Age (Days)]] / 30)</f>
        <v>23</v>
      </c>
      <c r="X1441" s="7" t="str">
        <f ca="1">IF(Table1[[#This Row],[Store Age (Months)]] &lt; 12, "&lt;12",
 IF(Table1[[#This Row],[Store Age (Months)]] &lt; 24, "12–24",
 "&gt;24"))</f>
        <v>12–24</v>
      </c>
    </row>
    <row r="1442" spans="1:24" x14ac:dyDescent="0.2">
      <c r="A1442" s="4">
        <v>4</v>
      </c>
      <c r="B1442" s="4" t="str">
        <f t="shared" si="22"/>
        <v>April</v>
      </c>
      <c r="C1442" s="1" t="s">
        <v>126</v>
      </c>
      <c r="D1442" s="1" t="s">
        <v>1046</v>
      </c>
      <c r="E1442" s="1" t="s">
        <v>567</v>
      </c>
      <c r="F1442" s="1" t="s">
        <v>899</v>
      </c>
      <c r="G1442" s="1" t="s">
        <v>923</v>
      </c>
      <c r="H1442" s="6">
        <v>44966</v>
      </c>
      <c r="I1442" s="7">
        <v>124786819</v>
      </c>
      <c r="J1442" s="7">
        <v>155288187</v>
      </c>
      <c r="K1442" s="7">
        <v>20289777</v>
      </c>
      <c r="L1442" s="7">
        <v>20078428</v>
      </c>
      <c r="M1442" s="7">
        <f>Table1[[#This Row],[Profit (EBIT)]] * (1 - 11%)</f>
        <v>17869800.920000002</v>
      </c>
      <c r="N1442" s="9">
        <f>Table1[[#This Row],[Net Sales Actual]]/Table1[[#This Row],[Net Sales Target]]*100%</f>
        <v>1.2444278029076132</v>
      </c>
      <c r="O1442" s="9" t="str">
        <f>IF(Table1[[#This Row],[% Achievement]]&gt;=100%, "Achieved",
 IF(Table1[[#This Row],[% Achievement]]&gt;=50%, "Almost Achieve",
 IF(Table1[[#This Row],[% Achievement]]&gt;=0, "Needs Improvement",
 "Bad")))</f>
        <v>Achieved</v>
      </c>
      <c r="P1442" s="7">
        <f>Table1[[#This Row],[Net Sales Actual]] - Table1[[#This Row],[Net Sales Target]]</f>
        <v>30501368</v>
      </c>
      <c r="Q1442" s="7" t="str">
        <f>IF(Table1[[#This Row],[Profit]] &gt; 0, "Profit", "Loss")</f>
        <v>Profit</v>
      </c>
      <c r="R1442" s="9">
        <f>Table1[[#This Row],[Salary Cost]]/Table1[[#This Row],[Net Sales Actual]]</f>
        <v>0.1306588568775035</v>
      </c>
      <c r="S1442" s="9" t="str">
        <f>IF(Table1[[#This Row],[Salary Ratio]] &lt; 0.15, "Efficient",
 IF(Table1[[#This Row],[Salary Ratio]] &lt;= 0.25, "Needs Attention",
 "Too High"))</f>
        <v>Efficient</v>
      </c>
      <c r="T1442" s="9">
        <f>Table1[[#This Row],[Profit (EBIT)]]/Table1[[#This Row],[Net Sales Actual]]</f>
        <v>0.12929784543108871</v>
      </c>
      <c r="U1442" s="7" t="str">
        <f>IF(Table1[[#This Row],[Profit Ratio]] &gt; 0.15, "Healthy",
 IF(Table1[[#This Row],[Profit Ratio]] &gt;= 0.05, "Moderate",
 "Low"))</f>
        <v>Moderate</v>
      </c>
      <c r="V1442" s="7">
        <f ca="1">DATEDIF(Table1[[#This Row],[Store Open Date]], TODAY(), "d")</f>
        <v>966</v>
      </c>
      <c r="W1442" s="7">
        <f ca="1">INT(Table1[[#This Row],[Store Age (Days)]] / 30)</f>
        <v>32</v>
      </c>
      <c r="X1442" s="7" t="str">
        <f ca="1">IF(Table1[[#This Row],[Store Age (Months)]] &lt; 12, "&lt;12",
 IF(Table1[[#This Row],[Store Age (Months)]] &lt; 24, "12–24",
 "&gt;24"))</f>
        <v>&gt;24</v>
      </c>
    </row>
    <row r="1443" spans="1:24" x14ac:dyDescent="0.2">
      <c r="A1443" s="4">
        <v>4</v>
      </c>
      <c r="B1443" s="4" t="str">
        <f t="shared" si="22"/>
        <v>April</v>
      </c>
      <c r="C1443" s="1" t="s">
        <v>127</v>
      </c>
      <c r="D1443" s="1" t="s">
        <v>1047</v>
      </c>
      <c r="E1443" s="1" t="s">
        <v>568</v>
      </c>
      <c r="F1443" s="1" t="s">
        <v>898</v>
      </c>
      <c r="G1443" s="1" t="s">
        <v>923</v>
      </c>
      <c r="H1443" s="6">
        <v>44987</v>
      </c>
      <c r="I1443" s="7">
        <v>169890555</v>
      </c>
      <c r="J1443" s="7">
        <v>125487209</v>
      </c>
      <c r="K1443" s="7">
        <v>17606853</v>
      </c>
      <c r="L1443" s="7">
        <v>7437009</v>
      </c>
      <c r="M1443" s="7">
        <f>Table1[[#This Row],[Profit (EBIT)]] * (1 - 11%)</f>
        <v>6618938.0099999998</v>
      </c>
      <c r="N1443" s="9">
        <f>Table1[[#This Row],[Net Sales Actual]]/Table1[[#This Row],[Net Sales Target]]*100%</f>
        <v>0.73863558218407144</v>
      </c>
      <c r="O1443" s="9" t="str">
        <f>IF(Table1[[#This Row],[% Achievement]]&gt;=100%, "Achieved",
 IF(Table1[[#This Row],[% Achievement]]&gt;=50%, "Almost Achieve",
 IF(Table1[[#This Row],[% Achievement]]&gt;=0, "Needs Improvement",
 "Bad")))</f>
        <v>Almost Achieve</v>
      </c>
      <c r="P1443" s="7">
        <f>Table1[[#This Row],[Net Sales Actual]] - Table1[[#This Row],[Net Sales Target]]</f>
        <v>-44403346</v>
      </c>
      <c r="Q1443" s="7" t="str">
        <f>IF(Table1[[#This Row],[Profit]] &gt; 0, "Profit", "Loss")</f>
        <v>Profit</v>
      </c>
      <c r="R1443" s="9">
        <f>Table1[[#This Row],[Salary Cost]]/Table1[[#This Row],[Net Sales Actual]]</f>
        <v>0.14030794963333673</v>
      </c>
      <c r="S1443" s="9" t="str">
        <f>IF(Table1[[#This Row],[Salary Ratio]] &lt; 0.15, "Efficient",
 IF(Table1[[#This Row],[Salary Ratio]] &lt;= 0.25, "Needs Attention",
 "Too High"))</f>
        <v>Efficient</v>
      </c>
      <c r="T1443" s="9">
        <f>Table1[[#This Row],[Profit (EBIT)]]/Table1[[#This Row],[Net Sales Actual]]</f>
        <v>5.9265076172026428E-2</v>
      </c>
      <c r="U1443" s="7" t="str">
        <f>IF(Table1[[#This Row],[Profit Ratio]] &gt; 0.15, "Healthy",
 IF(Table1[[#This Row],[Profit Ratio]] &gt;= 0.05, "Moderate",
 "Low"))</f>
        <v>Moderate</v>
      </c>
      <c r="V1443" s="7">
        <f ca="1">DATEDIF(Table1[[#This Row],[Store Open Date]], TODAY(), "d")</f>
        <v>945</v>
      </c>
      <c r="W1443" s="7">
        <f ca="1">INT(Table1[[#This Row],[Store Age (Days)]] / 30)</f>
        <v>31</v>
      </c>
      <c r="X1443" s="7" t="str">
        <f ca="1">IF(Table1[[#This Row],[Store Age (Months)]] &lt; 12, "&lt;12",
 IF(Table1[[#This Row],[Store Age (Months)]] &lt; 24, "12–24",
 "&gt;24"))</f>
        <v>&gt;24</v>
      </c>
    </row>
    <row r="1444" spans="1:24" x14ac:dyDescent="0.2">
      <c r="A1444" s="4">
        <v>4</v>
      </c>
      <c r="B1444" s="4" t="str">
        <f t="shared" si="22"/>
        <v>April</v>
      </c>
      <c r="C1444" s="1" t="s">
        <v>128</v>
      </c>
      <c r="D1444" s="1" t="s">
        <v>1048</v>
      </c>
      <c r="E1444" s="1" t="s">
        <v>569</v>
      </c>
      <c r="F1444" s="1" t="s">
        <v>898</v>
      </c>
      <c r="G1444" s="1" t="s">
        <v>923</v>
      </c>
      <c r="H1444" s="6">
        <v>45230</v>
      </c>
      <c r="I1444" s="7">
        <v>285573411</v>
      </c>
      <c r="J1444" s="7">
        <v>243693819</v>
      </c>
      <c r="K1444" s="7">
        <v>24372626</v>
      </c>
      <c r="L1444" s="7">
        <v>35159748</v>
      </c>
      <c r="M1444" s="7">
        <f>Table1[[#This Row],[Profit (EBIT)]] * (1 - 11%)</f>
        <v>31292175.719999999</v>
      </c>
      <c r="N1444" s="9">
        <f>Table1[[#This Row],[Net Sales Actual]]/Table1[[#This Row],[Net Sales Target]]*100%</f>
        <v>0.85334912009717878</v>
      </c>
      <c r="O1444" s="9" t="str">
        <f>IF(Table1[[#This Row],[% Achievement]]&gt;=100%, "Achieved",
 IF(Table1[[#This Row],[% Achievement]]&gt;=50%, "Almost Achieve",
 IF(Table1[[#This Row],[% Achievement]]&gt;=0, "Needs Improvement",
 "Bad")))</f>
        <v>Almost Achieve</v>
      </c>
      <c r="P1444" s="7">
        <f>Table1[[#This Row],[Net Sales Actual]] - Table1[[#This Row],[Net Sales Target]]</f>
        <v>-41879592</v>
      </c>
      <c r="Q1444" s="7" t="str">
        <f>IF(Table1[[#This Row],[Profit]] &gt; 0, "Profit", "Loss")</f>
        <v>Profit</v>
      </c>
      <c r="R1444" s="9">
        <f>Table1[[#This Row],[Salary Cost]]/Table1[[#This Row],[Net Sales Actual]]</f>
        <v>0.1000133121964821</v>
      </c>
      <c r="S1444" s="9" t="str">
        <f>IF(Table1[[#This Row],[Salary Ratio]] &lt; 0.15, "Efficient",
 IF(Table1[[#This Row],[Salary Ratio]] &lt;= 0.25, "Needs Attention",
 "Too High"))</f>
        <v>Efficient</v>
      </c>
      <c r="T1444" s="9">
        <f>Table1[[#This Row],[Profit (EBIT)]]/Table1[[#This Row],[Net Sales Actual]]</f>
        <v>0.14427837416754505</v>
      </c>
      <c r="U1444" s="7" t="str">
        <f>IF(Table1[[#This Row],[Profit Ratio]] &gt; 0.15, "Healthy",
 IF(Table1[[#This Row],[Profit Ratio]] &gt;= 0.05, "Moderate",
 "Low"))</f>
        <v>Moderate</v>
      </c>
      <c r="V1444" s="7">
        <f ca="1">DATEDIF(Table1[[#This Row],[Store Open Date]], TODAY(), "d")</f>
        <v>702</v>
      </c>
      <c r="W1444" s="7">
        <f ca="1">INT(Table1[[#This Row],[Store Age (Days)]] / 30)</f>
        <v>23</v>
      </c>
      <c r="X1444" s="7" t="str">
        <f ca="1">IF(Table1[[#This Row],[Store Age (Months)]] &lt; 12, "&lt;12",
 IF(Table1[[#This Row],[Store Age (Months)]] &lt; 24, "12–24",
 "&gt;24"))</f>
        <v>12–24</v>
      </c>
    </row>
    <row r="1445" spans="1:24" x14ac:dyDescent="0.2">
      <c r="A1445" s="4">
        <v>4</v>
      </c>
      <c r="B1445" s="4" t="str">
        <f t="shared" si="22"/>
        <v>April</v>
      </c>
      <c r="C1445" s="1" t="s">
        <v>129</v>
      </c>
      <c r="D1445" s="1" t="s">
        <v>1049</v>
      </c>
      <c r="E1445" s="1" t="s">
        <v>570</v>
      </c>
      <c r="F1445" s="1" t="s">
        <v>900</v>
      </c>
      <c r="G1445" s="1" t="s">
        <v>923</v>
      </c>
      <c r="H1445" s="6">
        <v>44897</v>
      </c>
      <c r="I1445" s="7">
        <v>101660559</v>
      </c>
      <c r="J1445" s="7">
        <v>80010403</v>
      </c>
      <c r="K1445" s="7">
        <v>7927233</v>
      </c>
      <c r="L1445" s="7">
        <v>6872399</v>
      </c>
      <c r="M1445" s="7">
        <f>Table1[[#This Row],[Profit (EBIT)]] * (1 - 11%)</f>
        <v>6116435.1100000003</v>
      </c>
      <c r="N1445" s="9">
        <f>Table1[[#This Row],[Net Sales Actual]]/Table1[[#This Row],[Net Sales Target]]*100%</f>
        <v>0.78703485193308842</v>
      </c>
      <c r="O1445" s="9" t="str">
        <f>IF(Table1[[#This Row],[% Achievement]]&gt;=100%, "Achieved",
 IF(Table1[[#This Row],[% Achievement]]&gt;=50%, "Almost Achieve",
 IF(Table1[[#This Row],[% Achievement]]&gt;=0, "Needs Improvement",
 "Bad")))</f>
        <v>Almost Achieve</v>
      </c>
      <c r="P1445" s="7">
        <f>Table1[[#This Row],[Net Sales Actual]] - Table1[[#This Row],[Net Sales Target]]</f>
        <v>-21650156</v>
      </c>
      <c r="Q1445" s="7" t="str">
        <f>IF(Table1[[#This Row],[Profit]] &gt; 0, "Profit", "Loss")</f>
        <v>Profit</v>
      </c>
      <c r="R1445" s="9">
        <f>Table1[[#This Row],[Salary Cost]]/Table1[[#This Row],[Net Sales Actual]]</f>
        <v>9.9077528705860909E-2</v>
      </c>
      <c r="S1445" s="9" t="str">
        <f>IF(Table1[[#This Row],[Salary Ratio]] &lt; 0.15, "Efficient",
 IF(Table1[[#This Row],[Salary Ratio]] &lt;= 0.25, "Needs Attention",
 "Too High"))</f>
        <v>Efficient</v>
      </c>
      <c r="T1445" s="9">
        <f>Table1[[#This Row],[Profit (EBIT)]]/Table1[[#This Row],[Net Sales Actual]]</f>
        <v>8.5893818082631079E-2</v>
      </c>
      <c r="U1445" s="7" t="str">
        <f>IF(Table1[[#This Row],[Profit Ratio]] &gt; 0.15, "Healthy",
 IF(Table1[[#This Row],[Profit Ratio]] &gt;= 0.05, "Moderate",
 "Low"))</f>
        <v>Moderate</v>
      </c>
      <c r="V1445" s="7">
        <f ca="1">DATEDIF(Table1[[#This Row],[Store Open Date]], TODAY(), "d")</f>
        <v>1035</v>
      </c>
      <c r="W1445" s="7">
        <f ca="1">INT(Table1[[#This Row],[Store Age (Days)]] / 30)</f>
        <v>34</v>
      </c>
      <c r="X1445" s="7" t="str">
        <f ca="1">IF(Table1[[#This Row],[Store Age (Months)]] &lt; 12, "&lt;12",
 IF(Table1[[#This Row],[Store Age (Months)]] &lt; 24, "12–24",
 "&gt;24"))</f>
        <v>&gt;24</v>
      </c>
    </row>
    <row r="1446" spans="1:24" x14ac:dyDescent="0.2">
      <c r="A1446" s="4">
        <v>4</v>
      </c>
      <c r="B1446" s="4" t="str">
        <f t="shared" si="22"/>
        <v>April</v>
      </c>
      <c r="C1446" s="1" t="s">
        <v>130</v>
      </c>
      <c r="D1446" s="1" t="s">
        <v>1050</v>
      </c>
      <c r="E1446" s="1" t="s">
        <v>571</v>
      </c>
      <c r="F1446" s="1" t="s">
        <v>900</v>
      </c>
      <c r="G1446" s="1" t="s">
        <v>923</v>
      </c>
      <c r="H1446" s="6">
        <v>44923</v>
      </c>
      <c r="I1446" s="7">
        <v>131857865</v>
      </c>
      <c r="J1446" s="7">
        <v>101686639</v>
      </c>
      <c r="K1446" s="7">
        <v>9705742</v>
      </c>
      <c r="L1446" s="7">
        <v>-7262606</v>
      </c>
      <c r="M1446" s="7">
        <f>Table1[[#This Row],[Profit (EBIT)]] * (1 - 11%)</f>
        <v>-6463719.3399999999</v>
      </c>
      <c r="N1446" s="9">
        <f>Table1[[#This Row],[Net Sales Actual]]/Table1[[#This Row],[Net Sales Target]]*100%</f>
        <v>0.77118372119858003</v>
      </c>
      <c r="O1446" s="9" t="str">
        <f>IF(Table1[[#This Row],[% Achievement]]&gt;=100%, "Achieved",
 IF(Table1[[#This Row],[% Achievement]]&gt;=50%, "Almost Achieve",
 IF(Table1[[#This Row],[% Achievement]]&gt;=0, "Needs Improvement",
 "Bad")))</f>
        <v>Almost Achieve</v>
      </c>
      <c r="P1446" s="7">
        <f>Table1[[#This Row],[Net Sales Actual]] - Table1[[#This Row],[Net Sales Target]]</f>
        <v>-30171226</v>
      </c>
      <c r="Q1446" s="7" t="str">
        <f>IF(Table1[[#This Row],[Profit]] &gt; 0, "Profit", "Loss")</f>
        <v>Loss</v>
      </c>
      <c r="R1446" s="9">
        <f>Table1[[#This Row],[Salary Cost]]/Table1[[#This Row],[Net Sales Actual]]</f>
        <v>9.5447564158355161E-2</v>
      </c>
      <c r="S1446" s="9" t="str">
        <f>IF(Table1[[#This Row],[Salary Ratio]] &lt; 0.15, "Efficient",
 IF(Table1[[#This Row],[Salary Ratio]] &lt;= 0.25, "Needs Attention",
 "Too High"))</f>
        <v>Efficient</v>
      </c>
      <c r="T1446" s="9">
        <f>Table1[[#This Row],[Profit (EBIT)]]/Table1[[#This Row],[Net Sales Actual]]</f>
        <v>-7.1421438169472787E-2</v>
      </c>
      <c r="U1446" s="7" t="str">
        <f>IF(Table1[[#This Row],[Profit Ratio]] &gt; 0.15, "Healthy",
 IF(Table1[[#This Row],[Profit Ratio]] &gt;= 0.05, "Moderate",
 "Low"))</f>
        <v>Low</v>
      </c>
      <c r="V1446" s="7">
        <f ca="1">DATEDIF(Table1[[#This Row],[Store Open Date]], TODAY(), "d")</f>
        <v>1009</v>
      </c>
      <c r="W1446" s="7">
        <f ca="1">INT(Table1[[#This Row],[Store Age (Days)]] / 30)</f>
        <v>33</v>
      </c>
      <c r="X1446" s="7" t="str">
        <f ca="1">IF(Table1[[#This Row],[Store Age (Months)]] &lt; 12, "&lt;12",
 IF(Table1[[#This Row],[Store Age (Months)]] &lt; 24, "12–24",
 "&gt;24"))</f>
        <v>&gt;24</v>
      </c>
    </row>
    <row r="1447" spans="1:24" x14ac:dyDescent="0.2">
      <c r="A1447" s="4">
        <v>4</v>
      </c>
      <c r="B1447" s="4" t="str">
        <f t="shared" si="22"/>
        <v>April</v>
      </c>
      <c r="C1447" s="1" t="s">
        <v>131</v>
      </c>
      <c r="D1447" s="1" t="s">
        <v>1051</v>
      </c>
      <c r="E1447" s="1" t="s">
        <v>572</v>
      </c>
      <c r="F1447" s="1" t="s">
        <v>900</v>
      </c>
      <c r="G1447" s="1" t="s">
        <v>923</v>
      </c>
      <c r="H1447" s="6">
        <v>45026</v>
      </c>
      <c r="I1447" s="7">
        <v>100087059</v>
      </c>
      <c r="J1447" s="7">
        <v>83795117</v>
      </c>
      <c r="K1447" s="7">
        <v>14770996</v>
      </c>
      <c r="L1447" s="7">
        <v>-1170815</v>
      </c>
      <c r="M1447" s="7">
        <f>Table1[[#This Row],[Profit (EBIT)]] * (1 - 11%)</f>
        <v>-1042025.35</v>
      </c>
      <c r="N1447" s="9">
        <f>Table1[[#This Row],[Net Sales Actual]]/Table1[[#This Row],[Net Sales Target]]*100%</f>
        <v>0.83722229264424686</v>
      </c>
      <c r="O1447" s="9" t="str">
        <f>IF(Table1[[#This Row],[% Achievement]]&gt;=100%, "Achieved",
 IF(Table1[[#This Row],[% Achievement]]&gt;=50%, "Almost Achieve",
 IF(Table1[[#This Row],[% Achievement]]&gt;=0, "Needs Improvement",
 "Bad")))</f>
        <v>Almost Achieve</v>
      </c>
      <c r="P1447" s="7">
        <f>Table1[[#This Row],[Net Sales Actual]] - Table1[[#This Row],[Net Sales Target]]</f>
        <v>-16291942</v>
      </c>
      <c r="Q1447" s="7" t="str">
        <f>IF(Table1[[#This Row],[Profit]] &gt; 0, "Profit", "Loss")</f>
        <v>Loss</v>
      </c>
      <c r="R1447" s="9">
        <f>Table1[[#This Row],[Salary Cost]]/Table1[[#This Row],[Net Sales Actual]]</f>
        <v>0.17627514023281332</v>
      </c>
      <c r="S1447" s="9" t="str">
        <f>IF(Table1[[#This Row],[Salary Ratio]] &lt; 0.15, "Efficient",
 IF(Table1[[#This Row],[Salary Ratio]] &lt;= 0.25, "Needs Attention",
 "Too High"))</f>
        <v>Needs Attention</v>
      </c>
      <c r="T1447" s="9">
        <f>Table1[[#This Row],[Profit (EBIT)]]/Table1[[#This Row],[Net Sales Actual]]</f>
        <v>-1.3972353544180862E-2</v>
      </c>
      <c r="U1447" s="7" t="str">
        <f>IF(Table1[[#This Row],[Profit Ratio]] &gt; 0.15, "Healthy",
 IF(Table1[[#This Row],[Profit Ratio]] &gt;= 0.05, "Moderate",
 "Low"))</f>
        <v>Low</v>
      </c>
      <c r="V1447" s="7">
        <f ca="1">DATEDIF(Table1[[#This Row],[Store Open Date]], TODAY(), "d")</f>
        <v>906</v>
      </c>
      <c r="W1447" s="7">
        <f ca="1">INT(Table1[[#This Row],[Store Age (Days)]] / 30)</f>
        <v>30</v>
      </c>
      <c r="X1447" s="7" t="str">
        <f ca="1">IF(Table1[[#This Row],[Store Age (Months)]] &lt; 12, "&lt;12",
 IF(Table1[[#This Row],[Store Age (Months)]] &lt; 24, "12–24",
 "&gt;24"))</f>
        <v>&gt;24</v>
      </c>
    </row>
    <row r="1448" spans="1:24" x14ac:dyDescent="0.2">
      <c r="A1448" s="4">
        <v>4</v>
      </c>
      <c r="B1448" s="4" t="str">
        <f t="shared" si="22"/>
        <v>April</v>
      </c>
      <c r="C1448" s="1" t="s">
        <v>132</v>
      </c>
      <c r="D1448" s="1" t="s">
        <v>1052</v>
      </c>
      <c r="E1448" s="1" t="s">
        <v>573</v>
      </c>
      <c r="F1448" s="1" t="s">
        <v>900</v>
      </c>
      <c r="G1448" s="1" t="s">
        <v>923</v>
      </c>
      <c r="H1448" s="6">
        <v>45063</v>
      </c>
      <c r="I1448" s="7">
        <v>182949829</v>
      </c>
      <c r="J1448" s="7">
        <v>134096466</v>
      </c>
      <c r="K1448" s="7">
        <v>19830409</v>
      </c>
      <c r="L1448" s="7">
        <v>-7871199</v>
      </c>
      <c r="M1448" s="7">
        <f>Table1[[#This Row],[Profit (EBIT)]] * (1 - 11%)</f>
        <v>-7005367.1100000003</v>
      </c>
      <c r="N1448" s="9">
        <f>Table1[[#This Row],[Net Sales Actual]]/Table1[[#This Row],[Net Sales Target]]*100%</f>
        <v>0.73296852329935769</v>
      </c>
      <c r="O1448" s="9" t="str">
        <f>IF(Table1[[#This Row],[% Achievement]]&gt;=100%, "Achieved",
 IF(Table1[[#This Row],[% Achievement]]&gt;=50%, "Almost Achieve",
 IF(Table1[[#This Row],[% Achievement]]&gt;=0, "Needs Improvement",
 "Bad")))</f>
        <v>Almost Achieve</v>
      </c>
      <c r="P1448" s="7">
        <f>Table1[[#This Row],[Net Sales Actual]] - Table1[[#This Row],[Net Sales Target]]</f>
        <v>-48853363</v>
      </c>
      <c r="Q1448" s="7" t="str">
        <f>IF(Table1[[#This Row],[Profit]] &gt; 0, "Profit", "Loss")</f>
        <v>Loss</v>
      </c>
      <c r="R1448" s="9">
        <f>Table1[[#This Row],[Salary Cost]]/Table1[[#This Row],[Net Sales Actual]]</f>
        <v>0.14788166751538404</v>
      </c>
      <c r="S1448" s="9" t="str">
        <f>IF(Table1[[#This Row],[Salary Ratio]] &lt; 0.15, "Efficient",
 IF(Table1[[#This Row],[Salary Ratio]] &lt;= 0.25, "Needs Attention",
 "Too High"))</f>
        <v>Efficient</v>
      </c>
      <c r="T1448" s="9">
        <f>Table1[[#This Row],[Profit (EBIT)]]/Table1[[#This Row],[Net Sales Actual]]</f>
        <v>-5.8698034592499997E-2</v>
      </c>
      <c r="U1448" s="7" t="str">
        <f>IF(Table1[[#This Row],[Profit Ratio]] &gt; 0.15, "Healthy",
 IF(Table1[[#This Row],[Profit Ratio]] &gt;= 0.05, "Moderate",
 "Low"))</f>
        <v>Low</v>
      </c>
      <c r="V1448" s="7">
        <f ca="1">DATEDIF(Table1[[#This Row],[Store Open Date]], TODAY(), "d")</f>
        <v>869</v>
      </c>
      <c r="W1448" s="7">
        <f ca="1">INT(Table1[[#This Row],[Store Age (Days)]] / 30)</f>
        <v>28</v>
      </c>
      <c r="X1448" s="7" t="str">
        <f ca="1">IF(Table1[[#This Row],[Store Age (Months)]] &lt; 12, "&lt;12",
 IF(Table1[[#This Row],[Store Age (Months)]] &lt; 24, "12–24",
 "&gt;24"))</f>
        <v>&gt;24</v>
      </c>
    </row>
    <row r="1449" spans="1:24" x14ac:dyDescent="0.2">
      <c r="A1449" s="4">
        <v>4</v>
      </c>
      <c r="B1449" s="4" t="str">
        <f t="shared" si="22"/>
        <v>April</v>
      </c>
      <c r="C1449" s="1" t="s">
        <v>133</v>
      </c>
      <c r="D1449" s="1" t="s">
        <v>1053</v>
      </c>
      <c r="E1449" s="1" t="s">
        <v>574</v>
      </c>
      <c r="F1449" s="1" t="s">
        <v>900</v>
      </c>
      <c r="G1449" s="1" t="s">
        <v>923</v>
      </c>
      <c r="H1449" s="6">
        <v>45042</v>
      </c>
      <c r="I1449" s="7">
        <v>156262879</v>
      </c>
      <c r="J1449" s="7">
        <v>162648578</v>
      </c>
      <c r="K1449" s="7">
        <v>22158985</v>
      </c>
      <c r="L1449" s="7">
        <v>-14860408</v>
      </c>
      <c r="M1449" s="7">
        <f>Table1[[#This Row],[Profit (EBIT)]] * (1 - 11%)</f>
        <v>-13225763.120000001</v>
      </c>
      <c r="N1449" s="9">
        <f>Table1[[#This Row],[Net Sales Actual]]/Table1[[#This Row],[Net Sales Target]]*100%</f>
        <v>1.0408651052691791</v>
      </c>
      <c r="O1449" s="9" t="str">
        <f>IF(Table1[[#This Row],[% Achievement]]&gt;=100%, "Achieved",
 IF(Table1[[#This Row],[% Achievement]]&gt;=50%, "Almost Achieve",
 IF(Table1[[#This Row],[% Achievement]]&gt;=0, "Needs Improvement",
 "Bad")))</f>
        <v>Achieved</v>
      </c>
      <c r="P1449" s="7">
        <f>Table1[[#This Row],[Net Sales Actual]] - Table1[[#This Row],[Net Sales Target]]</f>
        <v>6385699</v>
      </c>
      <c r="Q1449" s="7" t="str">
        <f>IF(Table1[[#This Row],[Profit]] &gt; 0, "Profit", "Loss")</f>
        <v>Loss</v>
      </c>
      <c r="R1449" s="9">
        <f>Table1[[#This Row],[Salary Cost]]/Table1[[#This Row],[Net Sales Actual]]</f>
        <v>0.13623841826640501</v>
      </c>
      <c r="S1449" s="9" t="str">
        <f>IF(Table1[[#This Row],[Salary Ratio]] &lt; 0.15, "Efficient",
 IF(Table1[[#This Row],[Salary Ratio]] &lt;= 0.25, "Needs Attention",
 "Too High"))</f>
        <v>Efficient</v>
      </c>
      <c r="T1449" s="9">
        <f>Table1[[#This Row],[Profit (EBIT)]]/Table1[[#This Row],[Net Sales Actual]]</f>
        <v>-9.1365127090136625E-2</v>
      </c>
      <c r="U1449" s="7" t="str">
        <f>IF(Table1[[#This Row],[Profit Ratio]] &gt; 0.15, "Healthy",
 IF(Table1[[#This Row],[Profit Ratio]] &gt;= 0.05, "Moderate",
 "Low"))</f>
        <v>Low</v>
      </c>
      <c r="V1449" s="7">
        <f ca="1">DATEDIF(Table1[[#This Row],[Store Open Date]], TODAY(), "d")</f>
        <v>890</v>
      </c>
      <c r="W1449" s="7">
        <f ca="1">INT(Table1[[#This Row],[Store Age (Days)]] / 30)</f>
        <v>29</v>
      </c>
      <c r="X1449" s="7" t="str">
        <f ca="1">IF(Table1[[#This Row],[Store Age (Months)]] &lt; 12, "&lt;12",
 IF(Table1[[#This Row],[Store Age (Months)]] &lt; 24, "12–24",
 "&gt;24"))</f>
        <v>&gt;24</v>
      </c>
    </row>
    <row r="1450" spans="1:24" x14ac:dyDescent="0.2">
      <c r="A1450" s="4">
        <v>4</v>
      </c>
      <c r="B1450" s="4" t="str">
        <f t="shared" si="22"/>
        <v>April</v>
      </c>
      <c r="C1450" s="1" t="s">
        <v>134</v>
      </c>
      <c r="D1450" s="1" t="s">
        <v>1054</v>
      </c>
      <c r="E1450" s="1" t="s">
        <v>575</v>
      </c>
      <c r="F1450" s="1" t="s">
        <v>900</v>
      </c>
      <c r="G1450" s="1" t="s">
        <v>923</v>
      </c>
      <c r="H1450" s="6">
        <v>45105</v>
      </c>
      <c r="I1450" s="7">
        <v>194410887</v>
      </c>
      <c r="J1450" s="7">
        <v>228253856</v>
      </c>
      <c r="K1450" s="7">
        <v>32562128</v>
      </c>
      <c r="L1450" s="7">
        <v>21345028</v>
      </c>
      <c r="M1450" s="7">
        <f>Table1[[#This Row],[Profit (EBIT)]] * (1 - 11%)</f>
        <v>18997074.920000002</v>
      </c>
      <c r="N1450" s="9">
        <f>Table1[[#This Row],[Net Sales Actual]]/Table1[[#This Row],[Net Sales Target]]*100%</f>
        <v>1.1740795977130642</v>
      </c>
      <c r="O1450" s="9" t="str">
        <f>IF(Table1[[#This Row],[% Achievement]]&gt;=100%, "Achieved",
 IF(Table1[[#This Row],[% Achievement]]&gt;=50%, "Almost Achieve",
 IF(Table1[[#This Row],[% Achievement]]&gt;=0, "Needs Improvement",
 "Bad")))</f>
        <v>Achieved</v>
      </c>
      <c r="P1450" s="7">
        <f>Table1[[#This Row],[Net Sales Actual]] - Table1[[#This Row],[Net Sales Target]]</f>
        <v>33842969</v>
      </c>
      <c r="Q1450" s="7" t="str">
        <f>IF(Table1[[#This Row],[Profit]] &gt; 0, "Profit", "Loss")</f>
        <v>Profit</v>
      </c>
      <c r="R1450" s="9">
        <f>Table1[[#This Row],[Salary Cost]]/Table1[[#This Row],[Net Sales Actual]]</f>
        <v>0.14265751549888384</v>
      </c>
      <c r="S1450" s="9" t="str">
        <f>IF(Table1[[#This Row],[Salary Ratio]] &lt; 0.15, "Efficient",
 IF(Table1[[#This Row],[Salary Ratio]] &lt;= 0.25, "Needs Attention",
 "Too High"))</f>
        <v>Efficient</v>
      </c>
      <c r="T1450" s="9">
        <f>Table1[[#This Row],[Profit (EBIT)]]/Table1[[#This Row],[Net Sales Actual]]</f>
        <v>9.3514424571210744E-2</v>
      </c>
      <c r="U1450" s="7" t="str">
        <f>IF(Table1[[#This Row],[Profit Ratio]] &gt; 0.15, "Healthy",
 IF(Table1[[#This Row],[Profit Ratio]] &gt;= 0.05, "Moderate",
 "Low"))</f>
        <v>Moderate</v>
      </c>
      <c r="V1450" s="7">
        <f ca="1">DATEDIF(Table1[[#This Row],[Store Open Date]], TODAY(), "d")</f>
        <v>827</v>
      </c>
      <c r="W1450" s="7">
        <f ca="1">INT(Table1[[#This Row],[Store Age (Days)]] / 30)</f>
        <v>27</v>
      </c>
      <c r="X1450" s="7" t="str">
        <f ca="1">IF(Table1[[#This Row],[Store Age (Months)]] &lt; 12, "&lt;12",
 IF(Table1[[#This Row],[Store Age (Months)]] &lt; 24, "12–24",
 "&gt;24"))</f>
        <v>&gt;24</v>
      </c>
    </row>
    <row r="1451" spans="1:24" x14ac:dyDescent="0.2">
      <c r="A1451" s="4">
        <v>4</v>
      </c>
      <c r="B1451" s="4" t="str">
        <f t="shared" si="22"/>
        <v>April</v>
      </c>
      <c r="C1451" s="1" t="s">
        <v>135</v>
      </c>
      <c r="D1451" s="1" t="s">
        <v>1055</v>
      </c>
      <c r="E1451" s="1" t="s">
        <v>576</v>
      </c>
      <c r="F1451" s="1" t="s">
        <v>900</v>
      </c>
      <c r="G1451" s="1" t="s">
        <v>923</v>
      </c>
      <c r="H1451" s="6">
        <v>45147</v>
      </c>
      <c r="I1451" s="7">
        <v>108450909</v>
      </c>
      <c r="J1451" s="7">
        <v>76681659</v>
      </c>
      <c r="K1451" s="7">
        <v>8521653</v>
      </c>
      <c r="L1451" s="7">
        <v>8094347</v>
      </c>
      <c r="M1451" s="7">
        <f>Table1[[#This Row],[Profit (EBIT)]] * (1 - 11%)</f>
        <v>7203968.8300000001</v>
      </c>
      <c r="N1451" s="9">
        <f>Table1[[#This Row],[Net Sales Actual]]/Table1[[#This Row],[Net Sales Target]]*100%</f>
        <v>0.70706331285798629</v>
      </c>
      <c r="O1451" s="9" t="str">
        <f>IF(Table1[[#This Row],[% Achievement]]&gt;=100%, "Achieved",
 IF(Table1[[#This Row],[% Achievement]]&gt;=50%, "Almost Achieve",
 IF(Table1[[#This Row],[% Achievement]]&gt;=0, "Needs Improvement",
 "Bad")))</f>
        <v>Almost Achieve</v>
      </c>
      <c r="P1451" s="7">
        <f>Table1[[#This Row],[Net Sales Actual]] - Table1[[#This Row],[Net Sales Target]]</f>
        <v>-31769250</v>
      </c>
      <c r="Q1451" s="7" t="str">
        <f>IF(Table1[[#This Row],[Profit]] &gt; 0, "Profit", "Loss")</f>
        <v>Profit</v>
      </c>
      <c r="R1451" s="9">
        <f>Table1[[#This Row],[Salary Cost]]/Table1[[#This Row],[Net Sales Actual]]</f>
        <v>0.11113026388748319</v>
      </c>
      <c r="S1451" s="9" t="str">
        <f>IF(Table1[[#This Row],[Salary Ratio]] &lt; 0.15, "Efficient",
 IF(Table1[[#This Row],[Salary Ratio]] &lt;= 0.25, "Needs Attention",
 "Too High"))</f>
        <v>Efficient</v>
      </c>
      <c r="T1451" s="9">
        <f>Table1[[#This Row],[Profit (EBIT)]]/Table1[[#This Row],[Net Sales Actual]]</f>
        <v>0.10555779707374353</v>
      </c>
      <c r="U1451" s="7" t="str">
        <f>IF(Table1[[#This Row],[Profit Ratio]] &gt; 0.15, "Healthy",
 IF(Table1[[#This Row],[Profit Ratio]] &gt;= 0.05, "Moderate",
 "Low"))</f>
        <v>Moderate</v>
      </c>
      <c r="V1451" s="7">
        <f ca="1">DATEDIF(Table1[[#This Row],[Store Open Date]], TODAY(), "d")</f>
        <v>785</v>
      </c>
      <c r="W1451" s="7">
        <f ca="1">INT(Table1[[#This Row],[Store Age (Days)]] / 30)</f>
        <v>26</v>
      </c>
      <c r="X1451" s="7" t="str">
        <f ca="1">IF(Table1[[#This Row],[Store Age (Months)]] &lt; 12, "&lt;12",
 IF(Table1[[#This Row],[Store Age (Months)]] &lt; 24, "12–24",
 "&gt;24"))</f>
        <v>&gt;24</v>
      </c>
    </row>
    <row r="1452" spans="1:24" x14ac:dyDescent="0.2">
      <c r="A1452" s="4">
        <v>4</v>
      </c>
      <c r="B1452" s="4" t="str">
        <f t="shared" si="22"/>
        <v>April</v>
      </c>
      <c r="C1452" s="1" t="s">
        <v>136</v>
      </c>
      <c r="D1452" s="1" t="s">
        <v>1056</v>
      </c>
      <c r="E1452" s="1" t="s">
        <v>577</v>
      </c>
      <c r="F1452" s="1" t="s">
        <v>900</v>
      </c>
      <c r="G1452" s="1" t="s">
        <v>923</v>
      </c>
      <c r="H1452" s="6">
        <v>45140</v>
      </c>
      <c r="I1452" s="7">
        <v>163947248</v>
      </c>
      <c r="J1452" s="7">
        <v>130379044</v>
      </c>
      <c r="K1452" s="7">
        <v>13634968</v>
      </c>
      <c r="L1452" s="7">
        <v>17558301</v>
      </c>
      <c r="M1452" s="7">
        <f>Table1[[#This Row],[Profit (EBIT)]] * (1 - 11%)</f>
        <v>15626887.890000001</v>
      </c>
      <c r="N1452" s="9">
        <f>Table1[[#This Row],[Net Sales Actual]]/Table1[[#This Row],[Net Sales Target]]*100%</f>
        <v>0.79524996967317196</v>
      </c>
      <c r="O1452" s="9" t="str">
        <f>IF(Table1[[#This Row],[% Achievement]]&gt;=100%, "Achieved",
 IF(Table1[[#This Row],[% Achievement]]&gt;=50%, "Almost Achieve",
 IF(Table1[[#This Row],[% Achievement]]&gt;=0, "Needs Improvement",
 "Bad")))</f>
        <v>Almost Achieve</v>
      </c>
      <c r="P1452" s="7">
        <f>Table1[[#This Row],[Net Sales Actual]] - Table1[[#This Row],[Net Sales Target]]</f>
        <v>-33568204</v>
      </c>
      <c r="Q1452" s="7" t="str">
        <f>IF(Table1[[#This Row],[Profit]] &gt; 0, "Profit", "Loss")</f>
        <v>Profit</v>
      </c>
      <c r="R1452" s="9">
        <f>Table1[[#This Row],[Salary Cost]]/Table1[[#This Row],[Net Sales Actual]]</f>
        <v>0.10457944453097846</v>
      </c>
      <c r="S1452" s="9" t="str">
        <f>IF(Table1[[#This Row],[Salary Ratio]] &lt; 0.15, "Efficient",
 IF(Table1[[#This Row],[Salary Ratio]] &lt;= 0.25, "Needs Attention",
 "Too High"))</f>
        <v>Efficient</v>
      </c>
      <c r="T1452" s="9">
        <f>Table1[[#This Row],[Profit (EBIT)]]/Table1[[#This Row],[Net Sales Actual]]</f>
        <v>0.13467118994982047</v>
      </c>
      <c r="U1452" s="7" t="str">
        <f>IF(Table1[[#This Row],[Profit Ratio]] &gt; 0.15, "Healthy",
 IF(Table1[[#This Row],[Profit Ratio]] &gt;= 0.05, "Moderate",
 "Low"))</f>
        <v>Moderate</v>
      </c>
      <c r="V1452" s="7">
        <f ca="1">DATEDIF(Table1[[#This Row],[Store Open Date]], TODAY(), "d")</f>
        <v>792</v>
      </c>
      <c r="W1452" s="7">
        <f ca="1">INT(Table1[[#This Row],[Store Age (Days)]] / 30)</f>
        <v>26</v>
      </c>
      <c r="X1452" s="7" t="str">
        <f ca="1">IF(Table1[[#This Row],[Store Age (Months)]] &lt; 12, "&lt;12",
 IF(Table1[[#This Row],[Store Age (Months)]] &lt; 24, "12–24",
 "&gt;24"))</f>
        <v>&gt;24</v>
      </c>
    </row>
    <row r="1453" spans="1:24" x14ac:dyDescent="0.2">
      <c r="A1453" s="4">
        <v>4</v>
      </c>
      <c r="B1453" s="4" t="str">
        <f t="shared" si="22"/>
        <v>April</v>
      </c>
      <c r="C1453" s="1" t="s">
        <v>137</v>
      </c>
      <c r="D1453" s="1" t="s">
        <v>1057</v>
      </c>
      <c r="E1453" s="1" t="s">
        <v>578</v>
      </c>
      <c r="F1453" s="1" t="s">
        <v>900</v>
      </c>
      <c r="G1453" s="1" t="s">
        <v>923</v>
      </c>
      <c r="H1453" s="6">
        <v>45187</v>
      </c>
      <c r="I1453" s="7">
        <v>174626714</v>
      </c>
      <c r="J1453" s="7">
        <v>195316668</v>
      </c>
      <c r="K1453" s="7">
        <v>32840505</v>
      </c>
      <c r="L1453" s="7">
        <v>5152811</v>
      </c>
      <c r="M1453" s="7">
        <f>Table1[[#This Row],[Profit (EBIT)]] * (1 - 11%)</f>
        <v>4586001.79</v>
      </c>
      <c r="N1453" s="9">
        <f>Table1[[#This Row],[Net Sales Actual]]/Table1[[#This Row],[Net Sales Target]]*100%</f>
        <v>1.1184810360687427</v>
      </c>
      <c r="O1453" s="9" t="str">
        <f>IF(Table1[[#This Row],[% Achievement]]&gt;=100%, "Achieved",
 IF(Table1[[#This Row],[% Achievement]]&gt;=50%, "Almost Achieve",
 IF(Table1[[#This Row],[% Achievement]]&gt;=0, "Needs Improvement",
 "Bad")))</f>
        <v>Achieved</v>
      </c>
      <c r="P1453" s="7">
        <f>Table1[[#This Row],[Net Sales Actual]] - Table1[[#This Row],[Net Sales Target]]</f>
        <v>20689954</v>
      </c>
      <c r="Q1453" s="7" t="str">
        <f>IF(Table1[[#This Row],[Profit]] &gt; 0, "Profit", "Loss")</f>
        <v>Profit</v>
      </c>
      <c r="R1453" s="9">
        <f>Table1[[#This Row],[Salary Cost]]/Table1[[#This Row],[Net Sales Actual]]</f>
        <v>0.16813979746981964</v>
      </c>
      <c r="S1453" s="9" t="str">
        <f>IF(Table1[[#This Row],[Salary Ratio]] &lt; 0.15, "Efficient",
 IF(Table1[[#This Row],[Salary Ratio]] &lt;= 0.25, "Needs Attention",
 "Too High"))</f>
        <v>Needs Attention</v>
      </c>
      <c r="T1453" s="9">
        <f>Table1[[#This Row],[Profit (EBIT)]]/Table1[[#This Row],[Net Sales Actual]]</f>
        <v>2.6381829327541059E-2</v>
      </c>
      <c r="U1453" s="7" t="str">
        <f>IF(Table1[[#This Row],[Profit Ratio]] &gt; 0.15, "Healthy",
 IF(Table1[[#This Row],[Profit Ratio]] &gt;= 0.05, "Moderate",
 "Low"))</f>
        <v>Low</v>
      </c>
      <c r="V1453" s="7">
        <f ca="1">DATEDIF(Table1[[#This Row],[Store Open Date]], TODAY(), "d")</f>
        <v>745</v>
      </c>
      <c r="W1453" s="7">
        <f ca="1">INT(Table1[[#This Row],[Store Age (Days)]] / 30)</f>
        <v>24</v>
      </c>
      <c r="X1453" s="7" t="str">
        <f ca="1">IF(Table1[[#This Row],[Store Age (Months)]] &lt; 12, "&lt;12",
 IF(Table1[[#This Row],[Store Age (Months)]] &lt; 24, "12–24",
 "&gt;24"))</f>
        <v>&gt;24</v>
      </c>
    </row>
    <row r="1454" spans="1:24" x14ac:dyDescent="0.2">
      <c r="A1454" s="4">
        <v>4</v>
      </c>
      <c r="B1454" s="4" t="str">
        <f t="shared" si="22"/>
        <v>April</v>
      </c>
      <c r="C1454" s="1" t="s">
        <v>138</v>
      </c>
      <c r="D1454" s="1" t="s">
        <v>1058</v>
      </c>
      <c r="E1454" s="1" t="s">
        <v>579</v>
      </c>
      <c r="F1454" s="1" t="s">
        <v>900</v>
      </c>
      <c r="G1454" s="1" t="s">
        <v>923</v>
      </c>
      <c r="H1454" s="6">
        <v>45318</v>
      </c>
      <c r="I1454" s="7">
        <v>100840241</v>
      </c>
      <c r="J1454" s="7">
        <v>80777767</v>
      </c>
      <c r="K1454" s="7">
        <v>9708222</v>
      </c>
      <c r="L1454" s="7">
        <v>-6987541</v>
      </c>
      <c r="M1454" s="7">
        <f>Table1[[#This Row],[Profit (EBIT)]] * (1 - 11%)</f>
        <v>-6218911.4900000002</v>
      </c>
      <c r="N1454" s="9">
        <f>Table1[[#This Row],[Net Sales Actual]]/Table1[[#This Row],[Net Sales Target]]*100%</f>
        <v>0.80104694513770547</v>
      </c>
      <c r="O1454" s="9" t="str">
        <f>IF(Table1[[#This Row],[% Achievement]]&gt;=100%, "Achieved",
 IF(Table1[[#This Row],[% Achievement]]&gt;=50%, "Almost Achieve",
 IF(Table1[[#This Row],[% Achievement]]&gt;=0, "Needs Improvement",
 "Bad")))</f>
        <v>Almost Achieve</v>
      </c>
      <c r="P1454" s="7">
        <f>Table1[[#This Row],[Net Sales Actual]] - Table1[[#This Row],[Net Sales Target]]</f>
        <v>-20062474</v>
      </c>
      <c r="Q1454" s="7" t="str">
        <f>IF(Table1[[#This Row],[Profit]] &gt; 0, "Profit", "Loss")</f>
        <v>Loss</v>
      </c>
      <c r="R1454" s="9">
        <f>Table1[[#This Row],[Salary Cost]]/Table1[[#This Row],[Net Sales Actual]]</f>
        <v>0.12018433240423693</v>
      </c>
      <c r="S1454" s="9" t="str">
        <f>IF(Table1[[#This Row],[Salary Ratio]] &lt; 0.15, "Efficient",
 IF(Table1[[#This Row],[Salary Ratio]] &lt;= 0.25, "Needs Attention",
 "Too High"))</f>
        <v>Efficient</v>
      </c>
      <c r="T1454" s="9">
        <f>Table1[[#This Row],[Profit (EBIT)]]/Table1[[#This Row],[Net Sales Actual]]</f>
        <v>-8.6503270138675661E-2</v>
      </c>
      <c r="U1454" s="7" t="str">
        <f>IF(Table1[[#This Row],[Profit Ratio]] &gt; 0.15, "Healthy",
 IF(Table1[[#This Row],[Profit Ratio]] &gt;= 0.05, "Moderate",
 "Low"))</f>
        <v>Low</v>
      </c>
      <c r="V1454" s="7">
        <f ca="1">DATEDIF(Table1[[#This Row],[Store Open Date]], TODAY(), "d")</f>
        <v>614</v>
      </c>
      <c r="W1454" s="7">
        <f ca="1">INT(Table1[[#This Row],[Store Age (Days)]] / 30)</f>
        <v>20</v>
      </c>
      <c r="X1454" s="7" t="str">
        <f ca="1">IF(Table1[[#This Row],[Store Age (Months)]] &lt; 12, "&lt;12",
 IF(Table1[[#This Row],[Store Age (Months)]] &lt; 24, "12–24",
 "&gt;24"))</f>
        <v>12–24</v>
      </c>
    </row>
    <row r="1455" spans="1:24" x14ac:dyDescent="0.2">
      <c r="A1455" s="4">
        <v>4</v>
      </c>
      <c r="B1455" s="4" t="str">
        <f t="shared" si="22"/>
        <v>April</v>
      </c>
      <c r="C1455" s="1" t="s">
        <v>139</v>
      </c>
      <c r="D1455" s="1" t="s">
        <v>1059</v>
      </c>
      <c r="E1455" s="1" t="s">
        <v>580</v>
      </c>
      <c r="F1455" s="1" t="s">
        <v>900</v>
      </c>
      <c r="G1455" s="1" t="s">
        <v>923</v>
      </c>
      <c r="H1455" s="6">
        <v>45217</v>
      </c>
      <c r="I1455" s="7">
        <v>99281365</v>
      </c>
      <c r="J1455" s="7">
        <v>86110288</v>
      </c>
      <c r="K1455" s="7">
        <v>12087435</v>
      </c>
      <c r="L1455" s="7">
        <v>-5308863</v>
      </c>
      <c r="M1455" s="7">
        <f>Table1[[#This Row],[Profit (EBIT)]] * (1 - 11%)</f>
        <v>-4724888.07</v>
      </c>
      <c r="N1455" s="9">
        <f>Table1[[#This Row],[Net Sales Actual]]/Table1[[#This Row],[Net Sales Target]]*100%</f>
        <v>0.86733585905068888</v>
      </c>
      <c r="O1455" s="9" t="str">
        <f>IF(Table1[[#This Row],[% Achievement]]&gt;=100%, "Achieved",
 IF(Table1[[#This Row],[% Achievement]]&gt;=50%, "Almost Achieve",
 IF(Table1[[#This Row],[% Achievement]]&gt;=0, "Needs Improvement",
 "Bad")))</f>
        <v>Almost Achieve</v>
      </c>
      <c r="P1455" s="7">
        <f>Table1[[#This Row],[Net Sales Actual]] - Table1[[#This Row],[Net Sales Target]]</f>
        <v>-13171077</v>
      </c>
      <c r="Q1455" s="7" t="str">
        <f>IF(Table1[[#This Row],[Profit]] &gt; 0, "Profit", "Loss")</f>
        <v>Loss</v>
      </c>
      <c r="R1455" s="9">
        <f>Table1[[#This Row],[Salary Cost]]/Table1[[#This Row],[Net Sales Actual]]</f>
        <v>0.1403715546741639</v>
      </c>
      <c r="S1455" s="9" t="str">
        <f>IF(Table1[[#This Row],[Salary Ratio]] &lt; 0.15, "Efficient",
 IF(Table1[[#This Row],[Salary Ratio]] &lt;= 0.25, "Needs Attention",
 "Too High"))</f>
        <v>Efficient</v>
      </c>
      <c r="T1455" s="9">
        <f>Table1[[#This Row],[Profit (EBIT)]]/Table1[[#This Row],[Net Sales Actual]]</f>
        <v>-6.165190157069269E-2</v>
      </c>
      <c r="U1455" s="7" t="str">
        <f>IF(Table1[[#This Row],[Profit Ratio]] &gt; 0.15, "Healthy",
 IF(Table1[[#This Row],[Profit Ratio]] &gt;= 0.05, "Moderate",
 "Low"))</f>
        <v>Low</v>
      </c>
      <c r="V1455" s="7">
        <f ca="1">DATEDIF(Table1[[#This Row],[Store Open Date]], TODAY(), "d")</f>
        <v>715</v>
      </c>
      <c r="W1455" s="7">
        <f ca="1">INT(Table1[[#This Row],[Store Age (Days)]] / 30)</f>
        <v>23</v>
      </c>
      <c r="X1455" s="7" t="str">
        <f ca="1">IF(Table1[[#This Row],[Store Age (Months)]] &lt; 12, "&lt;12",
 IF(Table1[[#This Row],[Store Age (Months)]] &lt; 24, "12–24",
 "&gt;24"))</f>
        <v>12–24</v>
      </c>
    </row>
    <row r="1456" spans="1:24" x14ac:dyDescent="0.2">
      <c r="A1456" s="4">
        <v>4</v>
      </c>
      <c r="B1456" s="4" t="str">
        <f t="shared" si="22"/>
        <v>April</v>
      </c>
      <c r="C1456" s="1" t="s">
        <v>140</v>
      </c>
      <c r="D1456" s="1" t="s">
        <v>1060</v>
      </c>
      <c r="E1456" s="1" t="s">
        <v>581</v>
      </c>
      <c r="F1456" s="1" t="s">
        <v>900</v>
      </c>
      <c r="G1456" s="1" t="s">
        <v>923</v>
      </c>
      <c r="H1456" s="6">
        <v>45175</v>
      </c>
      <c r="I1456" s="7">
        <v>191650102</v>
      </c>
      <c r="J1456" s="7">
        <v>167194381</v>
      </c>
      <c r="K1456" s="7">
        <v>17305044</v>
      </c>
      <c r="L1456" s="7">
        <v>-644596</v>
      </c>
      <c r="M1456" s="7">
        <f>Table1[[#This Row],[Profit (EBIT)]] * (1 - 11%)</f>
        <v>-573690.44000000006</v>
      </c>
      <c r="N1456" s="9">
        <f>Table1[[#This Row],[Net Sales Actual]]/Table1[[#This Row],[Net Sales Target]]*100%</f>
        <v>0.87239390563955976</v>
      </c>
      <c r="O1456" s="9" t="str">
        <f>IF(Table1[[#This Row],[% Achievement]]&gt;=100%, "Achieved",
 IF(Table1[[#This Row],[% Achievement]]&gt;=50%, "Almost Achieve",
 IF(Table1[[#This Row],[% Achievement]]&gt;=0, "Needs Improvement",
 "Bad")))</f>
        <v>Almost Achieve</v>
      </c>
      <c r="P1456" s="7">
        <f>Table1[[#This Row],[Net Sales Actual]] - Table1[[#This Row],[Net Sales Target]]</f>
        <v>-24455721</v>
      </c>
      <c r="Q1456" s="7" t="str">
        <f>IF(Table1[[#This Row],[Profit]] &gt; 0, "Profit", "Loss")</f>
        <v>Loss</v>
      </c>
      <c r="R1456" s="9">
        <f>Table1[[#This Row],[Salary Cost]]/Table1[[#This Row],[Net Sales Actual]]</f>
        <v>0.10350254533972646</v>
      </c>
      <c r="S1456" s="9" t="str">
        <f>IF(Table1[[#This Row],[Salary Ratio]] &lt; 0.15, "Efficient",
 IF(Table1[[#This Row],[Salary Ratio]] &lt;= 0.25, "Needs Attention",
 "Too High"))</f>
        <v>Efficient</v>
      </c>
      <c r="T1456" s="9">
        <f>Table1[[#This Row],[Profit (EBIT)]]/Table1[[#This Row],[Net Sales Actual]]</f>
        <v>-3.855368799744532E-3</v>
      </c>
      <c r="U1456" s="7" t="str">
        <f>IF(Table1[[#This Row],[Profit Ratio]] &gt; 0.15, "Healthy",
 IF(Table1[[#This Row],[Profit Ratio]] &gt;= 0.05, "Moderate",
 "Low"))</f>
        <v>Low</v>
      </c>
      <c r="V1456" s="7">
        <f ca="1">DATEDIF(Table1[[#This Row],[Store Open Date]], TODAY(), "d")</f>
        <v>757</v>
      </c>
      <c r="W1456" s="7">
        <f ca="1">INT(Table1[[#This Row],[Store Age (Days)]] / 30)</f>
        <v>25</v>
      </c>
      <c r="X1456" s="7" t="str">
        <f ca="1">IF(Table1[[#This Row],[Store Age (Months)]] &lt; 12, "&lt;12",
 IF(Table1[[#This Row],[Store Age (Months)]] &lt; 24, "12–24",
 "&gt;24"))</f>
        <v>&gt;24</v>
      </c>
    </row>
    <row r="1457" spans="1:24" x14ac:dyDescent="0.2">
      <c r="A1457" s="4">
        <v>4</v>
      </c>
      <c r="B1457" s="4" t="str">
        <f t="shared" si="22"/>
        <v>April</v>
      </c>
      <c r="C1457" s="1" t="s">
        <v>141</v>
      </c>
      <c r="D1457" s="1" t="s">
        <v>1061</v>
      </c>
      <c r="E1457" s="1" t="s">
        <v>582</v>
      </c>
      <c r="F1457" s="1" t="s">
        <v>900</v>
      </c>
      <c r="G1457" s="1" t="s">
        <v>923</v>
      </c>
      <c r="H1457" s="6">
        <v>45199</v>
      </c>
      <c r="I1457" s="7">
        <v>128817355</v>
      </c>
      <c r="J1457" s="7">
        <v>125826740</v>
      </c>
      <c r="K1457" s="7">
        <v>22032854</v>
      </c>
      <c r="L1457" s="7">
        <v>-890366</v>
      </c>
      <c r="M1457" s="7">
        <f>Table1[[#This Row],[Profit (EBIT)]] * (1 - 11%)</f>
        <v>-792425.74</v>
      </c>
      <c r="N1457" s="9">
        <f>Table1[[#This Row],[Net Sales Actual]]/Table1[[#This Row],[Net Sales Target]]*100%</f>
        <v>0.97678406764368042</v>
      </c>
      <c r="O1457" s="9" t="str">
        <f>IF(Table1[[#This Row],[% Achievement]]&gt;=100%, "Achieved",
 IF(Table1[[#This Row],[% Achievement]]&gt;=50%, "Almost Achieve",
 IF(Table1[[#This Row],[% Achievement]]&gt;=0, "Needs Improvement",
 "Bad")))</f>
        <v>Almost Achieve</v>
      </c>
      <c r="P1457" s="7">
        <f>Table1[[#This Row],[Net Sales Actual]] - Table1[[#This Row],[Net Sales Target]]</f>
        <v>-2990615</v>
      </c>
      <c r="Q1457" s="7" t="str">
        <f>IF(Table1[[#This Row],[Profit]] &gt; 0, "Profit", "Loss")</f>
        <v>Loss</v>
      </c>
      <c r="R1457" s="9">
        <f>Table1[[#This Row],[Salary Cost]]/Table1[[#This Row],[Net Sales Actual]]</f>
        <v>0.17510470349943105</v>
      </c>
      <c r="S1457" s="9" t="str">
        <f>IF(Table1[[#This Row],[Salary Ratio]] &lt; 0.15, "Efficient",
 IF(Table1[[#This Row],[Salary Ratio]] &lt;= 0.25, "Needs Attention",
 "Too High"))</f>
        <v>Needs Attention</v>
      </c>
      <c r="T1457" s="9">
        <f>Table1[[#This Row],[Profit (EBIT)]]/Table1[[#This Row],[Net Sales Actual]]</f>
        <v>-7.076127061704054E-3</v>
      </c>
      <c r="U1457" s="7" t="str">
        <f>IF(Table1[[#This Row],[Profit Ratio]] &gt; 0.15, "Healthy",
 IF(Table1[[#This Row],[Profit Ratio]] &gt;= 0.05, "Moderate",
 "Low"))</f>
        <v>Low</v>
      </c>
      <c r="V1457" s="7">
        <f ca="1">DATEDIF(Table1[[#This Row],[Store Open Date]], TODAY(), "d")</f>
        <v>733</v>
      </c>
      <c r="W1457" s="7">
        <f ca="1">INT(Table1[[#This Row],[Store Age (Days)]] / 30)</f>
        <v>24</v>
      </c>
      <c r="X1457" s="7" t="str">
        <f ca="1">IF(Table1[[#This Row],[Store Age (Months)]] &lt; 12, "&lt;12",
 IF(Table1[[#This Row],[Store Age (Months)]] &lt; 24, "12–24",
 "&gt;24"))</f>
        <v>&gt;24</v>
      </c>
    </row>
    <row r="1458" spans="1:24" x14ac:dyDescent="0.2">
      <c r="A1458" s="4">
        <v>4</v>
      </c>
      <c r="B1458" s="4" t="str">
        <f t="shared" si="22"/>
        <v>April</v>
      </c>
      <c r="C1458" s="1" t="s">
        <v>142</v>
      </c>
      <c r="D1458" s="1" t="s">
        <v>1062</v>
      </c>
      <c r="E1458" s="1" t="s">
        <v>583</v>
      </c>
      <c r="F1458" s="1" t="s">
        <v>900</v>
      </c>
      <c r="G1458" s="1" t="s">
        <v>923</v>
      </c>
      <c r="H1458" s="6">
        <v>45275</v>
      </c>
      <c r="I1458" s="7">
        <v>127491096</v>
      </c>
      <c r="J1458" s="7">
        <v>139830831</v>
      </c>
      <c r="K1458" s="7">
        <v>14027226</v>
      </c>
      <c r="L1458" s="7">
        <v>-10187763</v>
      </c>
      <c r="M1458" s="7">
        <f>Table1[[#This Row],[Profit (EBIT)]] * (1 - 11%)</f>
        <v>-9067109.0700000003</v>
      </c>
      <c r="N1458" s="9">
        <f>Table1[[#This Row],[Net Sales Actual]]/Table1[[#This Row],[Net Sales Target]]*100%</f>
        <v>1.0967889945820217</v>
      </c>
      <c r="O1458" s="9" t="str">
        <f>IF(Table1[[#This Row],[% Achievement]]&gt;=100%, "Achieved",
 IF(Table1[[#This Row],[% Achievement]]&gt;=50%, "Almost Achieve",
 IF(Table1[[#This Row],[% Achievement]]&gt;=0, "Needs Improvement",
 "Bad")))</f>
        <v>Achieved</v>
      </c>
      <c r="P1458" s="7">
        <f>Table1[[#This Row],[Net Sales Actual]] - Table1[[#This Row],[Net Sales Target]]</f>
        <v>12339735</v>
      </c>
      <c r="Q1458" s="7" t="str">
        <f>IF(Table1[[#This Row],[Profit]] &gt; 0, "Profit", "Loss")</f>
        <v>Loss</v>
      </c>
      <c r="R1458" s="9">
        <f>Table1[[#This Row],[Salary Cost]]/Table1[[#This Row],[Net Sales Actual]]</f>
        <v>0.10031568789003335</v>
      </c>
      <c r="S1458" s="9" t="str">
        <f>IF(Table1[[#This Row],[Salary Ratio]] &lt; 0.15, "Efficient",
 IF(Table1[[#This Row],[Salary Ratio]] &lt;= 0.25, "Needs Attention",
 "Too High"))</f>
        <v>Efficient</v>
      </c>
      <c r="T1458" s="9">
        <f>Table1[[#This Row],[Profit (EBIT)]]/Table1[[#This Row],[Net Sales Actual]]</f>
        <v>-7.2857773404779377E-2</v>
      </c>
      <c r="U1458" s="7" t="str">
        <f>IF(Table1[[#This Row],[Profit Ratio]] &gt; 0.15, "Healthy",
 IF(Table1[[#This Row],[Profit Ratio]] &gt;= 0.05, "Moderate",
 "Low"))</f>
        <v>Low</v>
      </c>
      <c r="V1458" s="7">
        <f ca="1">DATEDIF(Table1[[#This Row],[Store Open Date]], TODAY(), "d")</f>
        <v>657</v>
      </c>
      <c r="W1458" s="7">
        <f ca="1">INT(Table1[[#This Row],[Store Age (Days)]] / 30)</f>
        <v>21</v>
      </c>
      <c r="X1458" s="7" t="str">
        <f ca="1">IF(Table1[[#This Row],[Store Age (Months)]] &lt; 12, "&lt;12",
 IF(Table1[[#This Row],[Store Age (Months)]] &lt; 24, "12–24",
 "&gt;24"))</f>
        <v>12–24</v>
      </c>
    </row>
    <row r="1459" spans="1:24" x14ac:dyDescent="0.2">
      <c r="A1459" s="4">
        <v>4</v>
      </c>
      <c r="B1459" s="4" t="str">
        <f t="shared" si="22"/>
        <v>April</v>
      </c>
      <c r="C1459" s="1" t="s">
        <v>143</v>
      </c>
      <c r="D1459" s="1" t="s">
        <v>1063</v>
      </c>
      <c r="E1459" s="1" t="s">
        <v>584</v>
      </c>
      <c r="F1459" s="1" t="s">
        <v>900</v>
      </c>
      <c r="G1459" s="1" t="s">
        <v>923</v>
      </c>
      <c r="H1459" s="6">
        <v>45323</v>
      </c>
      <c r="I1459" s="7">
        <v>141558635</v>
      </c>
      <c r="J1459" s="7">
        <v>137130670</v>
      </c>
      <c r="K1459" s="7">
        <v>14400181</v>
      </c>
      <c r="L1459" s="7">
        <v>-8531886</v>
      </c>
      <c r="M1459" s="7">
        <f>Table1[[#This Row],[Profit (EBIT)]] * (1 - 11%)</f>
        <v>-7593378.54</v>
      </c>
      <c r="N1459" s="9">
        <f>Table1[[#This Row],[Net Sales Actual]]/Table1[[#This Row],[Net Sales Target]]*100%</f>
        <v>0.96871992301988497</v>
      </c>
      <c r="O1459" s="9" t="str">
        <f>IF(Table1[[#This Row],[% Achievement]]&gt;=100%, "Achieved",
 IF(Table1[[#This Row],[% Achievement]]&gt;=50%, "Almost Achieve",
 IF(Table1[[#This Row],[% Achievement]]&gt;=0, "Needs Improvement",
 "Bad")))</f>
        <v>Almost Achieve</v>
      </c>
      <c r="P1459" s="7">
        <f>Table1[[#This Row],[Net Sales Actual]] - Table1[[#This Row],[Net Sales Target]]</f>
        <v>-4427965</v>
      </c>
      <c r="Q1459" s="7" t="str">
        <f>IF(Table1[[#This Row],[Profit]] &gt; 0, "Profit", "Loss")</f>
        <v>Loss</v>
      </c>
      <c r="R1459" s="9">
        <f>Table1[[#This Row],[Salary Cost]]/Table1[[#This Row],[Net Sales Actual]]</f>
        <v>0.1050106515194595</v>
      </c>
      <c r="S1459" s="9" t="str">
        <f>IF(Table1[[#This Row],[Salary Ratio]] &lt; 0.15, "Efficient",
 IF(Table1[[#This Row],[Salary Ratio]] &lt;= 0.25, "Needs Attention",
 "Too High"))</f>
        <v>Efficient</v>
      </c>
      <c r="T1459" s="9">
        <f>Table1[[#This Row],[Profit (EBIT)]]/Table1[[#This Row],[Net Sales Actual]]</f>
        <v>-6.2217197655345807E-2</v>
      </c>
      <c r="U1459" s="7" t="str">
        <f>IF(Table1[[#This Row],[Profit Ratio]] &gt; 0.15, "Healthy",
 IF(Table1[[#This Row],[Profit Ratio]] &gt;= 0.05, "Moderate",
 "Low"))</f>
        <v>Low</v>
      </c>
      <c r="V1459" s="7">
        <f ca="1">DATEDIF(Table1[[#This Row],[Store Open Date]], TODAY(), "d")</f>
        <v>609</v>
      </c>
      <c r="W1459" s="7">
        <f ca="1">INT(Table1[[#This Row],[Store Age (Days)]] / 30)</f>
        <v>20</v>
      </c>
      <c r="X1459" s="7" t="str">
        <f ca="1">IF(Table1[[#This Row],[Store Age (Months)]] &lt; 12, "&lt;12",
 IF(Table1[[#This Row],[Store Age (Months)]] &lt; 24, "12–24",
 "&gt;24"))</f>
        <v>12–24</v>
      </c>
    </row>
    <row r="1460" spans="1:24" x14ac:dyDescent="0.2">
      <c r="A1460" s="4">
        <v>4</v>
      </c>
      <c r="B1460" s="4" t="str">
        <f t="shared" si="22"/>
        <v>April</v>
      </c>
      <c r="C1460" s="1" t="s">
        <v>144</v>
      </c>
      <c r="D1460" s="1" t="s">
        <v>1064</v>
      </c>
      <c r="E1460" s="1" t="s">
        <v>585</v>
      </c>
      <c r="F1460" s="1" t="s">
        <v>900</v>
      </c>
      <c r="G1460" s="1" t="s">
        <v>923</v>
      </c>
      <c r="H1460" s="6">
        <v>45297</v>
      </c>
      <c r="I1460" s="7">
        <v>142370501</v>
      </c>
      <c r="J1460" s="7">
        <v>143450998</v>
      </c>
      <c r="K1460" s="7">
        <v>25674053</v>
      </c>
      <c r="L1460" s="7">
        <v>-4451696</v>
      </c>
      <c r="M1460" s="7">
        <f>Table1[[#This Row],[Profit (EBIT)]] * (1 - 11%)</f>
        <v>-3962009.44</v>
      </c>
      <c r="N1460" s="9">
        <f>Table1[[#This Row],[Net Sales Actual]]/Table1[[#This Row],[Net Sales Target]]*100%</f>
        <v>1.0075893320063543</v>
      </c>
      <c r="O1460" s="9" t="str">
        <f>IF(Table1[[#This Row],[% Achievement]]&gt;=100%, "Achieved",
 IF(Table1[[#This Row],[% Achievement]]&gt;=50%, "Almost Achieve",
 IF(Table1[[#This Row],[% Achievement]]&gt;=0, "Needs Improvement",
 "Bad")))</f>
        <v>Achieved</v>
      </c>
      <c r="P1460" s="7">
        <f>Table1[[#This Row],[Net Sales Actual]] - Table1[[#This Row],[Net Sales Target]]</f>
        <v>1080497</v>
      </c>
      <c r="Q1460" s="7" t="str">
        <f>IF(Table1[[#This Row],[Profit]] &gt; 0, "Profit", "Loss")</f>
        <v>Loss</v>
      </c>
      <c r="R1460" s="9">
        <f>Table1[[#This Row],[Salary Cost]]/Table1[[#This Row],[Net Sales Actual]]</f>
        <v>0.17897437702036761</v>
      </c>
      <c r="S1460" s="9" t="str">
        <f>IF(Table1[[#This Row],[Salary Ratio]] &lt; 0.15, "Efficient",
 IF(Table1[[#This Row],[Salary Ratio]] &lt;= 0.25, "Needs Attention",
 "Too High"))</f>
        <v>Needs Attention</v>
      </c>
      <c r="T1460" s="9">
        <f>Table1[[#This Row],[Profit (EBIT)]]/Table1[[#This Row],[Net Sales Actual]]</f>
        <v>-3.103286879886329E-2</v>
      </c>
      <c r="U1460" s="7" t="str">
        <f>IF(Table1[[#This Row],[Profit Ratio]] &gt; 0.15, "Healthy",
 IF(Table1[[#This Row],[Profit Ratio]] &gt;= 0.05, "Moderate",
 "Low"))</f>
        <v>Low</v>
      </c>
      <c r="V1460" s="7">
        <f ca="1">DATEDIF(Table1[[#This Row],[Store Open Date]], TODAY(), "d")</f>
        <v>635</v>
      </c>
      <c r="W1460" s="7">
        <f ca="1">INT(Table1[[#This Row],[Store Age (Days)]] / 30)</f>
        <v>21</v>
      </c>
      <c r="X1460" s="7" t="str">
        <f ca="1">IF(Table1[[#This Row],[Store Age (Months)]] &lt; 12, "&lt;12",
 IF(Table1[[#This Row],[Store Age (Months)]] &lt; 24, "12–24",
 "&gt;24"))</f>
        <v>12–24</v>
      </c>
    </row>
    <row r="1461" spans="1:24" x14ac:dyDescent="0.2">
      <c r="A1461" s="4">
        <v>4</v>
      </c>
      <c r="B1461" s="4" t="str">
        <f t="shared" si="22"/>
        <v>April</v>
      </c>
      <c r="C1461" s="1" t="s">
        <v>145</v>
      </c>
      <c r="D1461" s="1" t="s">
        <v>1065</v>
      </c>
      <c r="E1461" s="1" t="s">
        <v>586</v>
      </c>
      <c r="F1461" s="1" t="s">
        <v>900</v>
      </c>
      <c r="G1461" s="1" t="s">
        <v>923</v>
      </c>
      <c r="H1461" s="6">
        <v>45408</v>
      </c>
      <c r="I1461" s="7">
        <v>114988336</v>
      </c>
      <c r="J1461" s="7">
        <v>111708270</v>
      </c>
      <c r="K1461" s="7">
        <v>10504469</v>
      </c>
      <c r="L1461" s="7">
        <v>2234470</v>
      </c>
      <c r="M1461" s="7">
        <f>Table1[[#This Row],[Profit (EBIT)]] * (1 - 11%)</f>
        <v>1988678.3</v>
      </c>
      <c r="N1461" s="9">
        <f>Table1[[#This Row],[Net Sales Actual]]/Table1[[#This Row],[Net Sales Target]]*100%</f>
        <v>0.97147479375647283</v>
      </c>
      <c r="O1461" s="9" t="str">
        <f>IF(Table1[[#This Row],[% Achievement]]&gt;=100%, "Achieved",
 IF(Table1[[#This Row],[% Achievement]]&gt;=50%, "Almost Achieve",
 IF(Table1[[#This Row],[% Achievement]]&gt;=0, "Needs Improvement",
 "Bad")))</f>
        <v>Almost Achieve</v>
      </c>
      <c r="P1461" s="7">
        <f>Table1[[#This Row],[Net Sales Actual]] - Table1[[#This Row],[Net Sales Target]]</f>
        <v>-3280066</v>
      </c>
      <c r="Q1461" s="7" t="str">
        <f>IF(Table1[[#This Row],[Profit]] &gt; 0, "Profit", "Loss")</f>
        <v>Profit</v>
      </c>
      <c r="R1461" s="9">
        <f>Table1[[#This Row],[Salary Cost]]/Table1[[#This Row],[Net Sales Actual]]</f>
        <v>9.4034837349105851E-2</v>
      </c>
      <c r="S1461" s="9" t="str">
        <f>IF(Table1[[#This Row],[Salary Ratio]] &lt; 0.15, "Efficient",
 IF(Table1[[#This Row],[Salary Ratio]] &lt;= 0.25, "Needs Attention",
 "Too High"))</f>
        <v>Efficient</v>
      </c>
      <c r="T1461" s="9">
        <f>Table1[[#This Row],[Profit (EBIT)]]/Table1[[#This Row],[Net Sales Actual]]</f>
        <v>2.0002726745298266E-2</v>
      </c>
      <c r="U1461" s="7" t="str">
        <f>IF(Table1[[#This Row],[Profit Ratio]] &gt; 0.15, "Healthy",
 IF(Table1[[#This Row],[Profit Ratio]] &gt;= 0.05, "Moderate",
 "Low"))</f>
        <v>Low</v>
      </c>
      <c r="V1461" s="7">
        <f ca="1">DATEDIF(Table1[[#This Row],[Store Open Date]], TODAY(), "d")</f>
        <v>524</v>
      </c>
      <c r="W1461" s="7">
        <f ca="1">INT(Table1[[#This Row],[Store Age (Days)]] / 30)</f>
        <v>17</v>
      </c>
      <c r="X1461" s="7" t="str">
        <f ca="1">IF(Table1[[#This Row],[Store Age (Months)]] &lt; 12, "&lt;12",
 IF(Table1[[#This Row],[Store Age (Months)]] &lt; 24, "12–24",
 "&gt;24"))</f>
        <v>12–24</v>
      </c>
    </row>
    <row r="1462" spans="1:24" x14ac:dyDescent="0.2">
      <c r="A1462" s="4">
        <v>4</v>
      </c>
      <c r="B1462" s="4" t="str">
        <f t="shared" si="22"/>
        <v>April</v>
      </c>
      <c r="C1462" s="1" t="s">
        <v>146</v>
      </c>
      <c r="D1462" s="1" t="s">
        <v>1066</v>
      </c>
      <c r="E1462" s="1" t="s">
        <v>587</v>
      </c>
      <c r="F1462" s="1" t="s">
        <v>898</v>
      </c>
      <c r="G1462" s="1" t="s">
        <v>923</v>
      </c>
      <c r="H1462" s="6">
        <v>45165</v>
      </c>
      <c r="I1462" s="7">
        <v>191385238</v>
      </c>
      <c r="J1462" s="7">
        <v>128498970</v>
      </c>
      <c r="K1462" s="7">
        <v>17145649</v>
      </c>
      <c r="L1462" s="7">
        <v>-10852764</v>
      </c>
      <c r="M1462" s="7">
        <f>Table1[[#This Row],[Profit (EBIT)]] * (1 - 11%)</f>
        <v>-9658959.9600000009</v>
      </c>
      <c r="N1462" s="9">
        <f>Table1[[#This Row],[Net Sales Actual]]/Table1[[#This Row],[Net Sales Target]]*100%</f>
        <v>0.67141526349069824</v>
      </c>
      <c r="O1462" s="9" t="str">
        <f>IF(Table1[[#This Row],[% Achievement]]&gt;=100%, "Achieved",
 IF(Table1[[#This Row],[% Achievement]]&gt;=50%, "Almost Achieve",
 IF(Table1[[#This Row],[% Achievement]]&gt;=0, "Needs Improvement",
 "Bad")))</f>
        <v>Almost Achieve</v>
      </c>
      <c r="P1462" s="7">
        <f>Table1[[#This Row],[Net Sales Actual]] - Table1[[#This Row],[Net Sales Target]]</f>
        <v>-62886268</v>
      </c>
      <c r="Q1462" s="7" t="str">
        <f>IF(Table1[[#This Row],[Profit]] &gt; 0, "Profit", "Loss")</f>
        <v>Loss</v>
      </c>
      <c r="R1462" s="9">
        <f>Table1[[#This Row],[Salary Cost]]/Table1[[#This Row],[Net Sales Actual]]</f>
        <v>0.13343024461596853</v>
      </c>
      <c r="S1462" s="9" t="str">
        <f>IF(Table1[[#This Row],[Salary Ratio]] &lt; 0.15, "Efficient",
 IF(Table1[[#This Row],[Salary Ratio]] &lt;= 0.25, "Needs Attention",
 "Too High"))</f>
        <v>Efficient</v>
      </c>
      <c r="T1462" s="9">
        <f>Table1[[#This Row],[Profit (EBIT)]]/Table1[[#This Row],[Net Sales Actual]]</f>
        <v>-8.4457984371392236E-2</v>
      </c>
      <c r="U1462" s="7" t="str">
        <f>IF(Table1[[#This Row],[Profit Ratio]] &gt; 0.15, "Healthy",
 IF(Table1[[#This Row],[Profit Ratio]] &gt;= 0.05, "Moderate",
 "Low"))</f>
        <v>Low</v>
      </c>
      <c r="V1462" s="7">
        <f ca="1">DATEDIF(Table1[[#This Row],[Store Open Date]], TODAY(), "d")</f>
        <v>767</v>
      </c>
      <c r="W1462" s="7">
        <f ca="1">INT(Table1[[#This Row],[Store Age (Days)]] / 30)</f>
        <v>25</v>
      </c>
      <c r="X1462" s="7" t="str">
        <f ca="1">IF(Table1[[#This Row],[Store Age (Months)]] &lt; 12, "&lt;12",
 IF(Table1[[#This Row],[Store Age (Months)]] &lt; 24, "12–24",
 "&gt;24"))</f>
        <v>&gt;24</v>
      </c>
    </row>
    <row r="1463" spans="1:24" x14ac:dyDescent="0.2">
      <c r="A1463" s="4">
        <v>4</v>
      </c>
      <c r="B1463" s="4" t="str">
        <f t="shared" si="22"/>
        <v>April</v>
      </c>
      <c r="C1463" s="1" t="s">
        <v>147</v>
      </c>
      <c r="D1463" s="1" t="s">
        <v>1067</v>
      </c>
      <c r="E1463" s="1" t="s">
        <v>588</v>
      </c>
      <c r="F1463" s="1" t="s">
        <v>900</v>
      </c>
      <c r="G1463" s="1" t="s">
        <v>923</v>
      </c>
      <c r="H1463" s="6">
        <v>45197</v>
      </c>
      <c r="I1463" s="7">
        <v>85253562</v>
      </c>
      <c r="J1463" s="7">
        <v>90184262</v>
      </c>
      <c r="K1463" s="7">
        <v>14442233</v>
      </c>
      <c r="L1463" s="7">
        <v>-1842282</v>
      </c>
      <c r="M1463" s="7">
        <f>Table1[[#This Row],[Profit (EBIT)]] * (1 - 11%)</f>
        <v>-1639630.98</v>
      </c>
      <c r="N1463" s="9">
        <f>Table1[[#This Row],[Net Sales Actual]]/Table1[[#This Row],[Net Sales Target]]*100%</f>
        <v>1.0578357066183346</v>
      </c>
      <c r="O1463" s="9" t="str">
        <f>IF(Table1[[#This Row],[% Achievement]]&gt;=100%, "Achieved",
 IF(Table1[[#This Row],[% Achievement]]&gt;=50%, "Almost Achieve",
 IF(Table1[[#This Row],[% Achievement]]&gt;=0, "Needs Improvement",
 "Bad")))</f>
        <v>Achieved</v>
      </c>
      <c r="P1463" s="7">
        <f>Table1[[#This Row],[Net Sales Actual]] - Table1[[#This Row],[Net Sales Target]]</f>
        <v>4930700</v>
      </c>
      <c r="Q1463" s="7" t="str">
        <f>IF(Table1[[#This Row],[Profit]] &gt; 0, "Profit", "Loss")</f>
        <v>Loss</v>
      </c>
      <c r="R1463" s="9">
        <f>Table1[[#This Row],[Salary Cost]]/Table1[[#This Row],[Net Sales Actual]]</f>
        <v>0.16014138919271745</v>
      </c>
      <c r="S1463" s="9" t="str">
        <f>IF(Table1[[#This Row],[Salary Ratio]] &lt; 0.15, "Efficient",
 IF(Table1[[#This Row],[Salary Ratio]] &lt;= 0.25, "Needs Attention",
 "Too High"))</f>
        <v>Needs Attention</v>
      </c>
      <c r="T1463" s="9">
        <f>Table1[[#This Row],[Profit (EBIT)]]/Table1[[#This Row],[Net Sales Actual]]</f>
        <v>-2.042797666847903E-2</v>
      </c>
      <c r="U1463" s="7" t="str">
        <f>IF(Table1[[#This Row],[Profit Ratio]] &gt; 0.15, "Healthy",
 IF(Table1[[#This Row],[Profit Ratio]] &gt;= 0.05, "Moderate",
 "Low"))</f>
        <v>Low</v>
      </c>
      <c r="V1463" s="7">
        <f ca="1">DATEDIF(Table1[[#This Row],[Store Open Date]], TODAY(), "d")</f>
        <v>735</v>
      </c>
      <c r="W1463" s="7">
        <f ca="1">INT(Table1[[#This Row],[Store Age (Days)]] / 30)</f>
        <v>24</v>
      </c>
      <c r="X1463" s="7" t="str">
        <f ca="1">IF(Table1[[#This Row],[Store Age (Months)]] &lt; 12, "&lt;12",
 IF(Table1[[#This Row],[Store Age (Months)]] &lt; 24, "12–24",
 "&gt;24"))</f>
        <v>&gt;24</v>
      </c>
    </row>
    <row r="1464" spans="1:24" x14ac:dyDescent="0.2">
      <c r="A1464" s="4">
        <v>4</v>
      </c>
      <c r="B1464" s="4" t="str">
        <f t="shared" si="22"/>
        <v>April</v>
      </c>
      <c r="C1464" s="1" t="s">
        <v>148</v>
      </c>
      <c r="D1464" s="1" t="s">
        <v>1068</v>
      </c>
      <c r="E1464" s="1" t="s">
        <v>589</v>
      </c>
      <c r="F1464" s="1" t="s">
        <v>898</v>
      </c>
      <c r="G1464" s="1" t="s">
        <v>923</v>
      </c>
      <c r="H1464" s="6">
        <v>45448</v>
      </c>
      <c r="I1464" s="7">
        <v>189972926</v>
      </c>
      <c r="J1464" s="7">
        <v>191712384</v>
      </c>
      <c r="K1464" s="7">
        <v>26819505</v>
      </c>
      <c r="L1464" s="7">
        <v>-6150342</v>
      </c>
      <c r="M1464" s="7">
        <f>Table1[[#This Row],[Profit (EBIT)]] * (1 - 11%)</f>
        <v>-5473804.3799999999</v>
      </c>
      <c r="N1464" s="9">
        <f>Table1[[#This Row],[Net Sales Actual]]/Table1[[#This Row],[Net Sales Target]]*100%</f>
        <v>1.0091563468364961</v>
      </c>
      <c r="O1464" s="9" t="str">
        <f>IF(Table1[[#This Row],[% Achievement]]&gt;=100%, "Achieved",
 IF(Table1[[#This Row],[% Achievement]]&gt;=50%, "Almost Achieve",
 IF(Table1[[#This Row],[% Achievement]]&gt;=0, "Needs Improvement",
 "Bad")))</f>
        <v>Achieved</v>
      </c>
      <c r="P1464" s="7">
        <f>Table1[[#This Row],[Net Sales Actual]] - Table1[[#This Row],[Net Sales Target]]</f>
        <v>1739458</v>
      </c>
      <c r="Q1464" s="7" t="str">
        <f>IF(Table1[[#This Row],[Profit]] &gt; 0, "Profit", "Loss")</f>
        <v>Loss</v>
      </c>
      <c r="R1464" s="9">
        <f>Table1[[#This Row],[Salary Cost]]/Table1[[#This Row],[Net Sales Actual]]</f>
        <v>0.13989448381175001</v>
      </c>
      <c r="S1464" s="9" t="str">
        <f>IF(Table1[[#This Row],[Salary Ratio]] &lt; 0.15, "Efficient",
 IF(Table1[[#This Row],[Salary Ratio]] &lt;= 0.25, "Needs Attention",
 "Too High"))</f>
        <v>Efficient</v>
      </c>
      <c r="T1464" s="9">
        <f>Table1[[#This Row],[Profit (EBIT)]]/Table1[[#This Row],[Net Sales Actual]]</f>
        <v>-3.2081088720903914E-2</v>
      </c>
      <c r="U1464" s="7" t="str">
        <f>IF(Table1[[#This Row],[Profit Ratio]] &gt; 0.15, "Healthy",
 IF(Table1[[#This Row],[Profit Ratio]] &gt;= 0.05, "Moderate",
 "Low"))</f>
        <v>Low</v>
      </c>
      <c r="V1464" s="7">
        <f ca="1">DATEDIF(Table1[[#This Row],[Store Open Date]], TODAY(), "d")</f>
        <v>484</v>
      </c>
      <c r="W1464" s="7">
        <f ca="1">INT(Table1[[#This Row],[Store Age (Days)]] / 30)</f>
        <v>16</v>
      </c>
      <c r="X1464" s="7" t="str">
        <f ca="1">IF(Table1[[#This Row],[Store Age (Months)]] &lt; 12, "&lt;12",
 IF(Table1[[#This Row],[Store Age (Months)]] &lt; 24, "12–24",
 "&gt;24"))</f>
        <v>12–24</v>
      </c>
    </row>
    <row r="1465" spans="1:24" x14ac:dyDescent="0.2">
      <c r="A1465" s="4">
        <v>4</v>
      </c>
      <c r="B1465" s="4" t="str">
        <f t="shared" si="22"/>
        <v>April</v>
      </c>
      <c r="C1465" s="1" t="s">
        <v>149</v>
      </c>
      <c r="D1465" s="1" t="s">
        <v>1069</v>
      </c>
      <c r="E1465" s="1" t="s">
        <v>590</v>
      </c>
      <c r="F1465" s="1" t="s">
        <v>897</v>
      </c>
      <c r="G1465" s="1" t="s">
        <v>923</v>
      </c>
      <c r="H1465" s="6">
        <v>45260</v>
      </c>
      <c r="I1465" s="7">
        <v>113117522</v>
      </c>
      <c r="J1465" s="7">
        <v>86727825</v>
      </c>
      <c r="K1465" s="7">
        <v>10130720</v>
      </c>
      <c r="L1465" s="7">
        <v>-257439</v>
      </c>
      <c r="M1465" s="7">
        <f>Table1[[#This Row],[Profit (EBIT)]] * (1 - 11%)</f>
        <v>-229120.71</v>
      </c>
      <c r="N1465" s="9">
        <f>Table1[[#This Row],[Net Sales Actual]]/Table1[[#This Row],[Net Sales Target]]*100%</f>
        <v>0.76670548882780509</v>
      </c>
      <c r="O1465" s="9" t="str">
        <f>IF(Table1[[#This Row],[% Achievement]]&gt;=100%, "Achieved",
 IF(Table1[[#This Row],[% Achievement]]&gt;=50%, "Almost Achieve",
 IF(Table1[[#This Row],[% Achievement]]&gt;=0, "Needs Improvement",
 "Bad")))</f>
        <v>Almost Achieve</v>
      </c>
      <c r="P1465" s="7">
        <f>Table1[[#This Row],[Net Sales Actual]] - Table1[[#This Row],[Net Sales Target]]</f>
        <v>-26389697</v>
      </c>
      <c r="Q1465" s="7" t="str">
        <f>IF(Table1[[#This Row],[Profit]] &gt; 0, "Profit", "Loss")</f>
        <v>Loss</v>
      </c>
      <c r="R1465" s="9">
        <f>Table1[[#This Row],[Salary Cost]]/Table1[[#This Row],[Net Sales Actual]]</f>
        <v>0.11681049305687073</v>
      </c>
      <c r="S1465" s="9" t="str">
        <f>IF(Table1[[#This Row],[Salary Ratio]] &lt; 0.15, "Efficient",
 IF(Table1[[#This Row],[Salary Ratio]] &lt;= 0.25, "Needs Attention",
 "Too High"))</f>
        <v>Efficient</v>
      </c>
      <c r="T1465" s="9">
        <f>Table1[[#This Row],[Profit (EBIT)]]/Table1[[#This Row],[Net Sales Actual]]</f>
        <v>-2.9683553115738806E-3</v>
      </c>
      <c r="U1465" s="7" t="str">
        <f>IF(Table1[[#This Row],[Profit Ratio]] &gt; 0.15, "Healthy",
 IF(Table1[[#This Row],[Profit Ratio]] &gt;= 0.05, "Moderate",
 "Low"))</f>
        <v>Low</v>
      </c>
      <c r="V1465" s="7">
        <f ca="1">DATEDIF(Table1[[#This Row],[Store Open Date]], TODAY(), "d")</f>
        <v>672</v>
      </c>
      <c r="W1465" s="7">
        <f ca="1">INT(Table1[[#This Row],[Store Age (Days)]] / 30)</f>
        <v>22</v>
      </c>
      <c r="X1465" s="7" t="str">
        <f ca="1">IF(Table1[[#This Row],[Store Age (Months)]] &lt; 12, "&lt;12",
 IF(Table1[[#This Row],[Store Age (Months)]] &lt; 24, "12–24",
 "&gt;24"))</f>
        <v>12–24</v>
      </c>
    </row>
    <row r="1466" spans="1:24" x14ac:dyDescent="0.2">
      <c r="A1466" s="4">
        <v>4</v>
      </c>
      <c r="B1466" s="4" t="str">
        <f t="shared" si="22"/>
        <v>April</v>
      </c>
      <c r="C1466" s="1" t="s">
        <v>150</v>
      </c>
      <c r="D1466" s="1" t="s">
        <v>1070</v>
      </c>
      <c r="E1466" s="1" t="s">
        <v>591</v>
      </c>
      <c r="F1466" s="1" t="s">
        <v>897</v>
      </c>
      <c r="G1466" s="1" t="s">
        <v>923</v>
      </c>
      <c r="H1466" s="6">
        <v>45133</v>
      </c>
      <c r="I1466" s="7">
        <v>108078946</v>
      </c>
      <c r="J1466" s="7">
        <v>92110833</v>
      </c>
      <c r="K1466" s="7">
        <v>10479888</v>
      </c>
      <c r="L1466" s="7">
        <v>-4994126</v>
      </c>
      <c r="M1466" s="7">
        <f>Table1[[#This Row],[Profit (EBIT)]] * (1 - 11%)</f>
        <v>-4444772.1399999997</v>
      </c>
      <c r="N1466" s="9">
        <f>Table1[[#This Row],[Net Sales Actual]]/Table1[[#This Row],[Net Sales Target]]*100%</f>
        <v>0.85225510063726939</v>
      </c>
      <c r="O1466" s="9" t="str">
        <f>IF(Table1[[#This Row],[% Achievement]]&gt;=100%, "Achieved",
 IF(Table1[[#This Row],[% Achievement]]&gt;=50%, "Almost Achieve",
 IF(Table1[[#This Row],[% Achievement]]&gt;=0, "Needs Improvement",
 "Bad")))</f>
        <v>Almost Achieve</v>
      </c>
      <c r="P1466" s="7">
        <f>Table1[[#This Row],[Net Sales Actual]] - Table1[[#This Row],[Net Sales Target]]</f>
        <v>-15968113</v>
      </c>
      <c r="Q1466" s="7" t="str">
        <f>IF(Table1[[#This Row],[Profit]] &gt; 0, "Profit", "Loss")</f>
        <v>Loss</v>
      </c>
      <c r="R1466" s="9">
        <f>Table1[[#This Row],[Salary Cost]]/Table1[[#This Row],[Net Sales Actual]]</f>
        <v>0.11377476089050242</v>
      </c>
      <c r="S1466" s="9" t="str">
        <f>IF(Table1[[#This Row],[Salary Ratio]] &lt; 0.15, "Efficient",
 IF(Table1[[#This Row],[Salary Ratio]] &lt;= 0.25, "Needs Attention",
 "Too High"))</f>
        <v>Efficient</v>
      </c>
      <c r="T1466" s="9">
        <f>Table1[[#This Row],[Profit (EBIT)]]/Table1[[#This Row],[Net Sales Actual]]</f>
        <v>-5.4218660686740291E-2</v>
      </c>
      <c r="U1466" s="7" t="str">
        <f>IF(Table1[[#This Row],[Profit Ratio]] &gt; 0.15, "Healthy",
 IF(Table1[[#This Row],[Profit Ratio]] &gt;= 0.05, "Moderate",
 "Low"))</f>
        <v>Low</v>
      </c>
      <c r="V1466" s="7">
        <f ca="1">DATEDIF(Table1[[#This Row],[Store Open Date]], TODAY(), "d")</f>
        <v>799</v>
      </c>
      <c r="W1466" s="7">
        <f ca="1">INT(Table1[[#This Row],[Store Age (Days)]] / 30)</f>
        <v>26</v>
      </c>
      <c r="X1466" s="7" t="str">
        <f ca="1">IF(Table1[[#This Row],[Store Age (Months)]] &lt; 12, "&lt;12",
 IF(Table1[[#This Row],[Store Age (Months)]] &lt; 24, "12–24",
 "&gt;24"))</f>
        <v>&gt;24</v>
      </c>
    </row>
    <row r="1467" spans="1:24" x14ac:dyDescent="0.2">
      <c r="A1467" s="4">
        <v>4</v>
      </c>
      <c r="B1467" s="4" t="str">
        <f t="shared" si="22"/>
        <v>April</v>
      </c>
      <c r="C1467" s="1" t="s">
        <v>151</v>
      </c>
      <c r="D1467" s="1" t="s">
        <v>1071</v>
      </c>
      <c r="E1467" s="1" t="s">
        <v>592</v>
      </c>
      <c r="F1467" s="1" t="s">
        <v>897</v>
      </c>
      <c r="G1467" s="1" t="s">
        <v>923</v>
      </c>
      <c r="H1467" s="6">
        <v>45160</v>
      </c>
      <c r="I1467" s="7">
        <v>97292501</v>
      </c>
      <c r="J1467" s="7">
        <v>92276456</v>
      </c>
      <c r="K1467" s="7">
        <v>16459936</v>
      </c>
      <c r="L1467" s="7">
        <v>-2513522</v>
      </c>
      <c r="M1467" s="7">
        <f>Table1[[#This Row],[Profit (EBIT)]] * (1 - 11%)</f>
        <v>-2237034.58</v>
      </c>
      <c r="N1467" s="9">
        <f>Table1[[#This Row],[Net Sales Actual]]/Table1[[#This Row],[Net Sales Target]]*100%</f>
        <v>0.94844366268269742</v>
      </c>
      <c r="O1467" s="9" t="str">
        <f>IF(Table1[[#This Row],[% Achievement]]&gt;=100%, "Achieved",
 IF(Table1[[#This Row],[% Achievement]]&gt;=50%, "Almost Achieve",
 IF(Table1[[#This Row],[% Achievement]]&gt;=0, "Needs Improvement",
 "Bad")))</f>
        <v>Almost Achieve</v>
      </c>
      <c r="P1467" s="7">
        <f>Table1[[#This Row],[Net Sales Actual]] - Table1[[#This Row],[Net Sales Target]]</f>
        <v>-5016045</v>
      </c>
      <c r="Q1467" s="7" t="str">
        <f>IF(Table1[[#This Row],[Profit]] &gt; 0, "Profit", "Loss")</f>
        <v>Loss</v>
      </c>
      <c r="R1467" s="9">
        <f>Table1[[#This Row],[Salary Cost]]/Table1[[#This Row],[Net Sales Actual]]</f>
        <v>0.17837633469581884</v>
      </c>
      <c r="S1467" s="9" t="str">
        <f>IF(Table1[[#This Row],[Salary Ratio]] &lt; 0.15, "Efficient",
 IF(Table1[[#This Row],[Salary Ratio]] &lt;= 0.25, "Needs Attention",
 "Too High"))</f>
        <v>Needs Attention</v>
      </c>
      <c r="T1467" s="9">
        <f>Table1[[#This Row],[Profit (EBIT)]]/Table1[[#This Row],[Net Sales Actual]]</f>
        <v>-2.7239039175930208E-2</v>
      </c>
      <c r="U1467" s="7" t="str">
        <f>IF(Table1[[#This Row],[Profit Ratio]] &gt; 0.15, "Healthy",
 IF(Table1[[#This Row],[Profit Ratio]] &gt;= 0.05, "Moderate",
 "Low"))</f>
        <v>Low</v>
      </c>
      <c r="V1467" s="7">
        <f ca="1">DATEDIF(Table1[[#This Row],[Store Open Date]], TODAY(), "d")</f>
        <v>772</v>
      </c>
      <c r="W1467" s="7">
        <f ca="1">INT(Table1[[#This Row],[Store Age (Days)]] / 30)</f>
        <v>25</v>
      </c>
      <c r="X1467" s="7" t="str">
        <f ca="1">IF(Table1[[#This Row],[Store Age (Months)]] &lt; 12, "&lt;12",
 IF(Table1[[#This Row],[Store Age (Months)]] &lt; 24, "12–24",
 "&gt;24"))</f>
        <v>&gt;24</v>
      </c>
    </row>
    <row r="1468" spans="1:24" x14ac:dyDescent="0.2">
      <c r="A1468" s="4">
        <v>4</v>
      </c>
      <c r="B1468" s="4" t="str">
        <f t="shared" si="22"/>
        <v>April</v>
      </c>
      <c r="C1468" s="1" t="s">
        <v>152</v>
      </c>
      <c r="D1468" s="1" t="s">
        <v>1072</v>
      </c>
      <c r="E1468" s="1" t="s">
        <v>593</v>
      </c>
      <c r="F1468" s="1" t="s">
        <v>897</v>
      </c>
      <c r="G1468" s="1" t="s">
        <v>923</v>
      </c>
      <c r="H1468" s="6">
        <v>45256</v>
      </c>
      <c r="I1468" s="7">
        <v>144158298</v>
      </c>
      <c r="J1468" s="7">
        <v>111328169</v>
      </c>
      <c r="K1468" s="7">
        <v>15318022</v>
      </c>
      <c r="L1468" s="7">
        <v>-8468560</v>
      </c>
      <c r="M1468" s="7">
        <f>Table1[[#This Row],[Profit (EBIT)]] * (1 - 11%)</f>
        <v>-7537018.4000000004</v>
      </c>
      <c r="N1468" s="9">
        <f>Table1[[#This Row],[Net Sales Actual]]/Table1[[#This Row],[Net Sales Target]]*100%</f>
        <v>0.77226334206581715</v>
      </c>
      <c r="O1468" s="9" t="str">
        <f>IF(Table1[[#This Row],[% Achievement]]&gt;=100%, "Achieved",
 IF(Table1[[#This Row],[% Achievement]]&gt;=50%, "Almost Achieve",
 IF(Table1[[#This Row],[% Achievement]]&gt;=0, "Needs Improvement",
 "Bad")))</f>
        <v>Almost Achieve</v>
      </c>
      <c r="P1468" s="7">
        <f>Table1[[#This Row],[Net Sales Actual]] - Table1[[#This Row],[Net Sales Target]]</f>
        <v>-32830129</v>
      </c>
      <c r="Q1468" s="7" t="str">
        <f>IF(Table1[[#This Row],[Profit]] &gt; 0, "Profit", "Loss")</f>
        <v>Loss</v>
      </c>
      <c r="R1468" s="9">
        <f>Table1[[#This Row],[Salary Cost]]/Table1[[#This Row],[Net Sales Actual]]</f>
        <v>0.13759340639115336</v>
      </c>
      <c r="S1468" s="9" t="str">
        <f>IF(Table1[[#This Row],[Salary Ratio]] &lt; 0.15, "Efficient",
 IF(Table1[[#This Row],[Salary Ratio]] &lt;= 0.25, "Needs Attention",
 "Too High"))</f>
        <v>Efficient</v>
      </c>
      <c r="T1468" s="9">
        <f>Table1[[#This Row],[Profit (EBIT)]]/Table1[[#This Row],[Net Sales Actual]]</f>
        <v>-7.6068438707547592E-2</v>
      </c>
      <c r="U1468" s="7" t="str">
        <f>IF(Table1[[#This Row],[Profit Ratio]] &gt; 0.15, "Healthy",
 IF(Table1[[#This Row],[Profit Ratio]] &gt;= 0.05, "Moderate",
 "Low"))</f>
        <v>Low</v>
      </c>
      <c r="V1468" s="7">
        <f ca="1">DATEDIF(Table1[[#This Row],[Store Open Date]], TODAY(), "d")</f>
        <v>676</v>
      </c>
      <c r="W1468" s="7">
        <f ca="1">INT(Table1[[#This Row],[Store Age (Days)]] / 30)</f>
        <v>22</v>
      </c>
      <c r="X1468" s="7" t="str">
        <f ca="1">IF(Table1[[#This Row],[Store Age (Months)]] &lt; 12, "&lt;12",
 IF(Table1[[#This Row],[Store Age (Months)]] &lt; 24, "12–24",
 "&gt;24"))</f>
        <v>12–24</v>
      </c>
    </row>
    <row r="1469" spans="1:24" x14ac:dyDescent="0.2">
      <c r="A1469" s="4">
        <v>4</v>
      </c>
      <c r="B1469" s="4" t="str">
        <f t="shared" si="22"/>
        <v>April</v>
      </c>
      <c r="C1469" s="1" t="s">
        <v>153</v>
      </c>
      <c r="D1469" s="1" t="s">
        <v>1073</v>
      </c>
      <c r="E1469" s="1" t="s">
        <v>594</v>
      </c>
      <c r="F1469" s="1" t="s">
        <v>900</v>
      </c>
      <c r="G1469" s="1" t="s">
        <v>923</v>
      </c>
      <c r="H1469" s="6">
        <v>45236</v>
      </c>
      <c r="I1469" s="7">
        <v>161587859</v>
      </c>
      <c r="J1469" s="7">
        <v>148631718</v>
      </c>
      <c r="K1469" s="7">
        <v>13799119</v>
      </c>
      <c r="L1469" s="7">
        <v>1982351</v>
      </c>
      <c r="M1469" s="7">
        <f>Table1[[#This Row],[Profit (EBIT)]] * (1 - 11%)</f>
        <v>1764292.3900000001</v>
      </c>
      <c r="N1469" s="9">
        <f>Table1[[#This Row],[Net Sales Actual]]/Table1[[#This Row],[Net Sales Target]]*100%</f>
        <v>0.9198198362167791</v>
      </c>
      <c r="O1469" s="9" t="str">
        <f>IF(Table1[[#This Row],[% Achievement]]&gt;=100%, "Achieved",
 IF(Table1[[#This Row],[% Achievement]]&gt;=50%, "Almost Achieve",
 IF(Table1[[#This Row],[% Achievement]]&gt;=0, "Needs Improvement",
 "Bad")))</f>
        <v>Almost Achieve</v>
      </c>
      <c r="P1469" s="7">
        <f>Table1[[#This Row],[Net Sales Actual]] - Table1[[#This Row],[Net Sales Target]]</f>
        <v>-12956141</v>
      </c>
      <c r="Q1469" s="7" t="str">
        <f>IF(Table1[[#This Row],[Profit]] &gt; 0, "Profit", "Loss")</f>
        <v>Profit</v>
      </c>
      <c r="R1469" s="9">
        <f>Table1[[#This Row],[Salary Cost]]/Table1[[#This Row],[Net Sales Actual]]</f>
        <v>9.2841011230187079E-2</v>
      </c>
      <c r="S1469" s="9" t="str">
        <f>IF(Table1[[#This Row],[Salary Ratio]] &lt; 0.15, "Efficient",
 IF(Table1[[#This Row],[Salary Ratio]] &lt;= 0.25, "Needs Attention",
 "Too High"))</f>
        <v>Efficient</v>
      </c>
      <c r="T1469" s="9">
        <f>Table1[[#This Row],[Profit (EBIT)]]/Table1[[#This Row],[Net Sales Actual]]</f>
        <v>1.3337334901827617E-2</v>
      </c>
      <c r="U1469" s="7" t="str">
        <f>IF(Table1[[#This Row],[Profit Ratio]] &gt; 0.15, "Healthy",
 IF(Table1[[#This Row],[Profit Ratio]] &gt;= 0.05, "Moderate",
 "Low"))</f>
        <v>Low</v>
      </c>
      <c r="V1469" s="7">
        <f ca="1">DATEDIF(Table1[[#This Row],[Store Open Date]], TODAY(), "d")</f>
        <v>696</v>
      </c>
      <c r="W1469" s="7">
        <f ca="1">INT(Table1[[#This Row],[Store Age (Days)]] / 30)</f>
        <v>23</v>
      </c>
      <c r="X1469" s="7" t="str">
        <f ca="1">IF(Table1[[#This Row],[Store Age (Months)]] &lt; 12, "&lt;12",
 IF(Table1[[#This Row],[Store Age (Months)]] &lt; 24, "12–24",
 "&gt;24"))</f>
        <v>12–24</v>
      </c>
    </row>
    <row r="1470" spans="1:24" x14ac:dyDescent="0.2">
      <c r="A1470" s="4">
        <v>4</v>
      </c>
      <c r="B1470" s="4" t="str">
        <f t="shared" si="22"/>
        <v>April</v>
      </c>
      <c r="C1470" s="1" t="s">
        <v>154</v>
      </c>
      <c r="D1470" s="1" t="s">
        <v>1074</v>
      </c>
      <c r="E1470" s="1" t="s">
        <v>595</v>
      </c>
      <c r="F1470" s="1" t="s">
        <v>900</v>
      </c>
      <c r="G1470" s="1" t="s">
        <v>923</v>
      </c>
      <c r="H1470" s="6">
        <v>44898</v>
      </c>
      <c r="I1470" s="7">
        <v>127539135</v>
      </c>
      <c r="J1470" s="7">
        <v>101862137</v>
      </c>
      <c r="K1470" s="7">
        <v>15422505</v>
      </c>
      <c r="L1470" s="7">
        <v>-1227019</v>
      </c>
      <c r="M1470" s="7">
        <f>Table1[[#This Row],[Profit (EBIT)]] * (1 - 11%)</f>
        <v>-1092046.9099999999</v>
      </c>
      <c r="N1470" s="9">
        <f>Table1[[#This Row],[Net Sales Actual]]/Table1[[#This Row],[Net Sales Target]]*100%</f>
        <v>0.7986735757616672</v>
      </c>
      <c r="O1470" s="9" t="str">
        <f>IF(Table1[[#This Row],[% Achievement]]&gt;=100%, "Achieved",
 IF(Table1[[#This Row],[% Achievement]]&gt;=50%, "Almost Achieve",
 IF(Table1[[#This Row],[% Achievement]]&gt;=0, "Needs Improvement",
 "Bad")))</f>
        <v>Almost Achieve</v>
      </c>
      <c r="P1470" s="7">
        <f>Table1[[#This Row],[Net Sales Actual]] - Table1[[#This Row],[Net Sales Target]]</f>
        <v>-25676998</v>
      </c>
      <c r="Q1470" s="7" t="str">
        <f>IF(Table1[[#This Row],[Profit]] &gt; 0, "Profit", "Loss")</f>
        <v>Loss</v>
      </c>
      <c r="R1470" s="9">
        <f>Table1[[#This Row],[Salary Cost]]/Table1[[#This Row],[Net Sales Actual]]</f>
        <v>0.1514056690171344</v>
      </c>
      <c r="S1470" s="9" t="str">
        <f>IF(Table1[[#This Row],[Salary Ratio]] &lt; 0.15, "Efficient",
 IF(Table1[[#This Row],[Salary Ratio]] &lt;= 0.25, "Needs Attention",
 "Too High"))</f>
        <v>Needs Attention</v>
      </c>
      <c r="T1470" s="9">
        <f>Table1[[#This Row],[Profit (EBIT)]]/Table1[[#This Row],[Net Sales Actual]]</f>
        <v>-1.2045879225958121E-2</v>
      </c>
      <c r="U1470" s="7" t="str">
        <f>IF(Table1[[#This Row],[Profit Ratio]] &gt; 0.15, "Healthy",
 IF(Table1[[#This Row],[Profit Ratio]] &gt;= 0.05, "Moderate",
 "Low"))</f>
        <v>Low</v>
      </c>
      <c r="V1470" s="7">
        <f ca="1">DATEDIF(Table1[[#This Row],[Store Open Date]], TODAY(), "d")</f>
        <v>1034</v>
      </c>
      <c r="W1470" s="7">
        <f ca="1">INT(Table1[[#This Row],[Store Age (Days)]] / 30)</f>
        <v>34</v>
      </c>
      <c r="X1470" s="7" t="str">
        <f ca="1">IF(Table1[[#This Row],[Store Age (Months)]] &lt; 12, "&lt;12",
 IF(Table1[[#This Row],[Store Age (Months)]] &lt; 24, "12–24",
 "&gt;24"))</f>
        <v>&gt;24</v>
      </c>
    </row>
    <row r="1471" spans="1:24" x14ac:dyDescent="0.2">
      <c r="A1471" s="4">
        <v>4</v>
      </c>
      <c r="B1471" s="4" t="str">
        <f t="shared" si="22"/>
        <v>April</v>
      </c>
      <c r="C1471" s="1" t="s">
        <v>155</v>
      </c>
      <c r="D1471" s="1" t="s">
        <v>1075</v>
      </c>
      <c r="E1471" s="1" t="s">
        <v>596</v>
      </c>
      <c r="F1471" s="1" t="s">
        <v>900</v>
      </c>
      <c r="G1471" s="1" t="s">
        <v>923</v>
      </c>
      <c r="H1471" s="6">
        <v>45017</v>
      </c>
      <c r="I1471" s="7">
        <v>97300124</v>
      </c>
      <c r="J1471" s="7">
        <v>103276626</v>
      </c>
      <c r="K1471" s="7">
        <v>16925691</v>
      </c>
      <c r="L1471" s="7">
        <v>-3325803</v>
      </c>
      <c r="M1471" s="7">
        <f>Table1[[#This Row],[Profit (EBIT)]] * (1 - 11%)</f>
        <v>-2959964.67</v>
      </c>
      <c r="N1471" s="9">
        <f>Table1[[#This Row],[Net Sales Actual]]/Table1[[#This Row],[Net Sales Target]]*100%</f>
        <v>1.0614233749589055</v>
      </c>
      <c r="O1471" s="9" t="str">
        <f>IF(Table1[[#This Row],[% Achievement]]&gt;=100%, "Achieved",
 IF(Table1[[#This Row],[% Achievement]]&gt;=50%, "Almost Achieve",
 IF(Table1[[#This Row],[% Achievement]]&gt;=0, "Needs Improvement",
 "Bad")))</f>
        <v>Achieved</v>
      </c>
      <c r="P1471" s="7">
        <f>Table1[[#This Row],[Net Sales Actual]] - Table1[[#This Row],[Net Sales Target]]</f>
        <v>5976502</v>
      </c>
      <c r="Q1471" s="7" t="str">
        <f>IF(Table1[[#This Row],[Profit]] &gt; 0, "Profit", "Loss")</f>
        <v>Loss</v>
      </c>
      <c r="R1471" s="9">
        <f>Table1[[#This Row],[Salary Cost]]/Table1[[#This Row],[Net Sales Actual]]</f>
        <v>0.16388694766229098</v>
      </c>
      <c r="S1471" s="9" t="str">
        <f>IF(Table1[[#This Row],[Salary Ratio]] &lt; 0.15, "Efficient",
 IF(Table1[[#This Row],[Salary Ratio]] &lt;= 0.25, "Needs Attention",
 "Too High"))</f>
        <v>Needs Attention</v>
      </c>
      <c r="T1471" s="9">
        <f>Table1[[#This Row],[Profit (EBIT)]]/Table1[[#This Row],[Net Sales Actual]]</f>
        <v>-3.2202862630310948E-2</v>
      </c>
      <c r="U1471" s="7" t="str">
        <f>IF(Table1[[#This Row],[Profit Ratio]] &gt; 0.15, "Healthy",
 IF(Table1[[#This Row],[Profit Ratio]] &gt;= 0.05, "Moderate",
 "Low"))</f>
        <v>Low</v>
      </c>
      <c r="V1471" s="7">
        <f ca="1">DATEDIF(Table1[[#This Row],[Store Open Date]], TODAY(), "d")</f>
        <v>915</v>
      </c>
      <c r="W1471" s="7">
        <f ca="1">INT(Table1[[#This Row],[Store Age (Days)]] / 30)</f>
        <v>30</v>
      </c>
      <c r="X1471" s="7" t="str">
        <f ca="1">IF(Table1[[#This Row],[Store Age (Months)]] &lt; 12, "&lt;12",
 IF(Table1[[#This Row],[Store Age (Months)]] &lt; 24, "12–24",
 "&gt;24"))</f>
        <v>&gt;24</v>
      </c>
    </row>
    <row r="1472" spans="1:24" x14ac:dyDescent="0.2">
      <c r="A1472" s="4">
        <v>4</v>
      </c>
      <c r="B1472" s="4" t="str">
        <f t="shared" si="22"/>
        <v>April</v>
      </c>
      <c r="C1472" s="1" t="s">
        <v>156</v>
      </c>
      <c r="D1472" s="1" t="s">
        <v>1076</v>
      </c>
      <c r="E1472" s="1" t="s">
        <v>597</v>
      </c>
      <c r="F1472" s="1" t="s">
        <v>900</v>
      </c>
      <c r="G1472" s="1" t="s">
        <v>923</v>
      </c>
      <c r="H1472" s="6">
        <v>45101</v>
      </c>
      <c r="I1472" s="7">
        <v>256832191</v>
      </c>
      <c r="J1472" s="7">
        <v>309187573</v>
      </c>
      <c r="K1472" s="7">
        <v>31338138</v>
      </c>
      <c r="L1472" s="7">
        <v>22376224</v>
      </c>
      <c r="M1472" s="7">
        <f>Table1[[#This Row],[Profit (EBIT)]] * (1 - 11%)</f>
        <v>19914839.359999999</v>
      </c>
      <c r="N1472" s="9">
        <f>Table1[[#This Row],[Net Sales Actual]]/Table1[[#This Row],[Net Sales Target]]*100%</f>
        <v>1.2038505445760108</v>
      </c>
      <c r="O1472" s="9" t="str">
        <f>IF(Table1[[#This Row],[% Achievement]]&gt;=100%, "Achieved",
 IF(Table1[[#This Row],[% Achievement]]&gt;=50%, "Almost Achieve",
 IF(Table1[[#This Row],[% Achievement]]&gt;=0, "Needs Improvement",
 "Bad")))</f>
        <v>Achieved</v>
      </c>
      <c r="P1472" s="7">
        <f>Table1[[#This Row],[Net Sales Actual]] - Table1[[#This Row],[Net Sales Target]]</f>
        <v>52355382</v>
      </c>
      <c r="Q1472" s="7" t="str">
        <f>IF(Table1[[#This Row],[Profit]] &gt; 0, "Profit", "Loss")</f>
        <v>Profit</v>
      </c>
      <c r="R1472" s="9">
        <f>Table1[[#This Row],[Salary Cost]]/Table1[[#This Row],[Net Sales Actual]]</f>
        <v>0.10135639571775415</v>
      </c>
      <c r="S1472" s="9" t="str">
        <f>IF(Table1[[#This Row],[Salary Ratio]] &lt; 0.15, "Efficient",
 IF(Table1[[#This Row],[Salary Ratio]] &lt;= 0.25, "Needs Attention",
 "Too High"))</f>
        <v>Efficient</v>
      </c>
      <c r="T1472" s="9">
        <f>Table1[[#This Row],[Profit (EBIT)]]/Table1[[#This Row],[Net Sales Actual]]</f>
        <v>7.2371032842254629E-2</v>
      </c>
      <c r="U1472" s="7" t="str">
        <f>IF(Table1[[#This Row],[Profit Ratio]] &gt; 0.15, "Healthy",
 IF(Table1[[#This Row],[Profit Ratio]] &gt;= 0.05, "Moderate",
 "Low"))</f>
        <v>Moderate</v>
      </c>
      <c r="V1472" s="7">
        <f ca="1">DATEDIF(Table1[[#This Row],[Store Open Date]], TODAY(), "d")</f>
        <v>831</v>
      </c>
      <c r="W1472" s="7">
        <f ca="1">INT(Table1[[#This Row],[Store Age (Days)]] / 30)</f>
        <v>27</v>
      </c>
      <c r="X1472" s="7" t="str">
        <f ca="1">IF(Table1[[#This Row],[Store Age (Months)]] &lt; 12, "&lt;12",
 IF(Table1[[#This Row],[Store Age (Months)]] &lt; 24, "12–24",
 "&gt;24"))</f>
        <v>&gt;24</v>
      </c>
    </row>
    <row r="1473" spans="1:24" x14ac:dyDescent="0.2">
      <c r="A1473" s="4">
        <v>4</v>
      </c>
      <c r="B1473" s="4" t="str">
        <f t="shared" si="22"/>
        <v>April</v>
      </c>
      <c r="C1473" s="1" t="s">
        <v>157</v>
      </c>
      <c r="D1473" s="1" t="s">
        <v>1077</v>
      </c>
      <c r="E1473" s="1" t="s">
        <v>598</v>
      </c>
      <c r="F1473" s="1" t="s">
        <v>900</v>
      </c>
      <c r="G1473" s="1" t="s">
        <v>923</v>
      </c>
      <c r="H1473" s="6">
        <v>45033</v>
      </c>
      <c r="I1473" s="7">
        <v>198576396</v>
      </c>
      <c r="J1473" s="7">
        <v>163999551</v>
      </c>
      <c r="K1473" s="7">
        <v>20763678</v>
      </c>
      <c r="L1473" s="7">
        <v>-9402767</v>
      </c>
      <c r="M1473" s="7">
        <f>Table1[[#This Row],[Profit (EBIT)]] * (1 - 11%)</f>
        <v>-8368462.6299999999</v>
      </c>
      <c r="N1473" s="9">
        <f>Table1[[#This Row],[Net Sales Actual]]/Table1[[#This Row],[Net Sales Target]]*100%</f>
        <v>0.82587635944404991</v>
      </c>
      <c r="O1473" s="9" t="str">
        <f>IF(Table1[[#This Row],[% Achievement]]&gt;=100%, "Achieved",
 IF(Table1[[#This Row],[% Achievement]]&gt;=50%, "Almost Achieve",
 IF(Table1[[#This Row],[% Achievement]]&gt;=0, "Needs Improvement",
 "Bad")))</f>
        <v>Almost Achieve</v>
      </c>
      <c r="P1473" s="7">
        <f>Table1[[#This Row],[Net Sales Actual]] - Table1[[#This Row],[Net Sales Target]]</f>
        <v>-34576845</v>
      </c>
      <c r="Q1473" s="7" t="str">
        <f>IF(Table1[[#This Row],[Profit]] &gt; 0, "Profit", "Loss")</f>
        <v>Loss</v>
      </c>
      <c r="R1473" s="9">
        <f>Table1[[#This Row],[Salary Cost]]/Table1[[#This Row],[Net Sales Actual]]</f>
        <v>0.12660813931130824</v>
      </c>
      <c r="S1473" s="9" t="str">
        <f>IF(Table1[[#This Row],[Salary Ratio]] &lt; 0.15, "Efficient",
 IF(Table1[[#This Row],[Salary Ratio]] &lt;= 0.25, "Needs Attention",
 "Too High"))</f>
        <v>Efficient</v>
      </c>
      <c r="T1473" s="9">
        <f>Table1[[#This Row],[Profit (EBIT)]]/Table1[[#This Row],[Net Sales Actual]]</f>
        <v>-5.7334102091535603E-2</v>
      </c>
      <c r="U1473" s="7" t="str">
        <f>IF(Table1[[#This Row],[Profit Ratio]] &gt; 0.15, "Healthy",
 IF(Table1[[#This Row],[Profit Ratio]] &gt;= 0.05, "Moderate",
 "Low"))</f>
        <v>Low</v>
      </c>
      <c r="V1473" s="7">
        <f ca="1">DATEDIF(Table1[[#This Row],[Store Open Date]], TODAY(), "d")</f>
        <v>899</v>
      </c>
      <c r="W1473" s="7">
        <f ca="1">INT(Table1[[#This Row],[Store Age (Days)]] / 30)</f>
        <v>29</v>
      </c>
      <c r="X1473" s="7" t="str">
        <f ca="1">IF(Table1[[#This Row],[Store Age (Months)]] &lt; 12, "&lt;12",
 IF(Table1[[#This Row],[Store Age (Months)]] &lt; 24, "12–24",
 "&gt;24"))</f>
        <v>&gt;24</v>
      </c>
    </row>
    <row r="1474" spans="1:24" x14ac:dyDescent="0.2">
      <c r="A1474" s="4">
        <v>4</v>
      </c>
      <c r="B1474" s="4" t="str">
        <f t="shared" si="22"/>
        <v>April</v>
      </c>
      <c r="C1474" s="1" t="s">
        <v>158</v>
      </c>
      <c r="D1474" s="1" t="s">
        <v>1078</v>
      </c>
      <c r="E1474" s="1" t="s">
        <v>599</v>
      </c>
      <c r="F1474" s="1" t="s">
        <v>900</v>
      </c>
      <c r="G1474" s="1" t="s">
        <v>923</v>
      </c>
      <c r="H1474" s="6">
        <v>45072</v>
      </c>
      <c r="I1474" s="7">
        <v>184295954</v>
      </c>
      <c r="J1474" s="7">
        <v>205894185</v>
      </c>
      <c r="K1474" s="7">
        <v>32714585</v>
      </c>
      <c r="L1474" s="7">
        <v>27128612</v>
      </c>
      <c r="M1474" s="7">
        <f>Table1[[#This Row],[Profit (EBIT)]] * (1 - 11%)</f>
        <v>24144464.68</v>
      </c>
      <c r="N1474" s="9">
        <f>Table1[[#This Row],[Net Sales Actual]]/Table1[[#This Row],[Net Sales Target]]*100%</f>
        <v>1.1171931913383188</v>
      </c>
      <c r="O1474" s="9" t="str">
        <f>IF(Table1[[#This Row],[% Achievement]]&gt;=100%, "Achieved",
 IF(Table1[[#This Row],[% Achievement]]&gt;=50%, "Almost Achieve",
 IF(Table1[[#This Row],[% Achievement]]&gt;=0, "Needs Improvement",
 "Bad")))</f>
        <v>Achieved</v>
      </c>
      <c r="P1474" s="7">
        <f>Table1[[#This Row],[Net Sales Actual]] - Table1[[#This Row],[Net Sales Target]]</f>
        <v>21598231</v>
      </c>
      <c r="Q1474" s="7" t="str">
        <f>IF(Table1[[#This Row],[Profit]] &gt; 0, "Profit", "Loss")</f>
        <v>Profit</v>
      </c>
      <c r="R1474" s="9">
        <f>Table1[[#This Row],[Salary Cost]]/Table1[[#This Row],[Net Sales Actual]]</f>
        <v>0.15889028143266892</v>
      </c>
      <c r="S1474" s="9" t="str">
        <f>IF(Table1[[#This Row],[Salary Ratio]] &lt; 0.15, "Efficient",
 IF(Table1[[#This Row],[Salary Ratio]] &lt;= 0.25, "Needs Attention",
 "Too High"))</f>
        <v>Needs Attention</v>
      </c>
      <c r="T1474" s="9">
        <f>Table1[[#This Row],[Profit (EBIT)]]/Table1[[#This Row],[Net Sales Actual]]</f>
        <v>0.13175997175442328</v>
      </c>
      <c r="U1474" s="7" t="str">
        <f>IF(Table1[[#This Row],[Profit Ratio]] &gt; 0.15, "Healthy",
 IF(Table1[[#This Row],[Profit Ratio]] &gt;= 0.05, "Moderate",
 "Low"))</f>
        <v>Moderate</v>
      </c>
      <c r="V1474" s="7">
        <f ca="1">DATEDIF(Table1[[#This Row],[Store Open Date]], TODAY(), "d")</f>
        <v>860</v>
      </c>
      <c r="W1474" s="7">
        <f ca="1">INT(Table1[[#This Row],[Store Age (Days)]] / 30)</f>
        <v>28</v>
      </c>
      <c r="X1474" s="7" t="str">
        <f ca="1">IF(Table1[[#This Row],[Store Age (Months)]] &lt; 12, "&lt;12",
 IF(Table1[[#This Row],[Store Age (Months)]] &lt; 24, "12–24",
 "&gt;24"))</f>
        <v>&gt;24</v>
      </c>
    </row>
    <row r="1475" spans="1:24" x14ac:dyDescent="0.2">
      <c r="A1475" s="4">
        <v>4</v>
      </c>
      <c r="B1475" s="4" t="str">
        <f t="shared" ref="B1475:B1538" si="23">TEXT(DATE(2024, A1475, 1), "mmmm")</f>
        <v>April</v>
      </c>
      <c r="C1475" s="1" t="s">
        <v>159</v>
      </c>
      <c r="D1475" s="1" t="s">
        <v>1079</v>
      </c>
      <c r="E1475" s="1" t="s">
        <v>600</v>
      </c>
      <c r="F1475" s="1" t="s">
        <v>900</v>
      </c>
      <c r="G1475" s="1" t="s">
        <v>923</v>
      </c>
      <c r="H1475" s="6">
        <v>45140</v>
      </c>
      <c r="I1475" s="7">
        <v>196346602</v>
      </c>
      <c r="J1475" s="7">
        <v>235511224</v>
      </c>
      <c r="K1475" s="7">
        <v>28224478</v>
      </c>
      <c r="L1475" s="7">
        <v>-12001134</v>
      </c>
      <c r="M1475" s="7">
        <f>Table1[[#This Row],[Profit (EBIT)]] * (1 - 11%)</f>
        <v>-10681009.26</v>
      </c>
      <c r="N1475" s="9">
        <f>Table1[[#This Row],[Net Sales Actual]]/Table1[[#This Row],[Net Sales Target]]*100%</f>
        <v>1.1994667674462733</v>
      </c>
      <c r="O1475" s="9" t="str">
        <f>IF(Table1[[#This Row],[% Achievement]]&gt;=100%, "Achieved",
 IF(Table1[[#This Row],[% Achievement]]&gt;=50%, "Almost Achieve",
 IF(Table1[[#This Row],[% Achievement]]&gt;=0, "Needs Improvement",
 "Bad")))</f>
        <v>Achieved</v>
      </c>
      <c r="P1475" s="7">
        <f>Table1[[#This Row],[Net Sales Actual]] - Table1[[#This Row],[Net Sales Target]]</f>
        <v>39164622</v>
      </c>
      <c r="Q1475" s="7" t="str">
        <f>IF(Table1[[#This Row],[Profit]] &gt; 0, "Profit", "Loss")</f>
        <v>Loss</v>
      </c>
      <c r="R1475" s="9">
        <f>Table1[[#This Row],[Salary Cost]]/Table1[[#This Row],[Net Sales Actual]]</f>
        <v>0.11984345170742265</v>
      </c>
      <c r="S1475" s="9" t="str">
        <f>IF(Table1[[#This Row],[Salary Ratio]] &lt; 0.15, "Efficient",
 IF(Table1[[#This Row],[Salary Ratio]] &lt;= 0.25, "Needs Attention",
 "Too High"))</f>
        <v>Efficient</v>
      </c>
      <c r="T1475" s="9">
        <f>Table1[[#This Row],[Profit (EBIT)]]/Table1[[#This Row],[Net Sales Actual]]</f>
        <v>-5.0957800635438082E-2</v>
      </c>
      <c r="U1475" s="7" t="str">
        <f>IF(Table1[[#This Row],[Profit Ratio]] &gt; 0.15, "Healthy",
 IF(Table1[[#This Row],[Profit Ratio]] &gt;= 0.05, "Moderate",
 "Low"))</f>
        <v>Low</v>
      </c>
      <c r="V1475" s="7">
        <f ca="1">DATEDIF(Table1[[#This Row],[Store Open Date]], TODAY(), "d")</f>
        <v>792</v>
      </c>
      <c r="W1475" s="7">
        <f ca="1">INT(Table1[[#This Row],[Store Age (Days)]] / 30)</f>
        <v>26</v>
      </c>
      <c r="X1475" s="7" t="str">
        <f ca="1">IF(Table1[[#This Row],[Store Age (Months)]] &lt; 12, "&lt;12",
 IF(Table1[[#This Row],[Store Age (Months)]] &lt; 24, "12–24",
 "&gt;24"))</f>
        <v>&gt;24</v>
      </c>
    </row>
    <row r="1476" spans="1:24" x14ac:dyDescent="0.2">
      <c r="A1476" s="4">
        <v>4</v>
      </c>
      <c r="B1476" s="4" t="str">
        <f t="shared" si="23"/>
        <v>April</v>
      </c>
      <c r="C1476" s="1" t="s">
        <v>160</v>
      </c>
      <c r="D1476" s="1" t="s">
        <v>1080</v>
      </c>
      <c r="E1476" s="1" t="s">
        <v>601</v>
      </c>
      <c r="F1476" s="1" t="s">
        <v>900</v>
      </c>
      <c r="G1476" s="1" t="s">
        <v>923</v>
      </c>
      <c r="H1476" s="6">
        <v>45174</v>
      </c>
      <c r="I1476" s="7">
        <v>74700066</v>
      </c>
      <c r="J1476" s="7">
        <v>68694693</v>
      </c>
      <c r="K1476" s="7">
        <v>8056465</v>
      </c>
      <c r="L1476" s="7">
        <v>-3660981</v>
      </c>
      <c r="M1476" s="7">
        <f>Table1[[#This Row],[Profit (EBIT)]] * (1 - 11%)</f>
        <v>-3258273.09</v>
      </c>
      <c r="N1476" s="9">
        <f>Table1[[#This Row],[Net Sales Actual]]/Table1[[#This Row],[Net Sales Target]]*100%</f>
        <v>0.91960685817867949</v>
      </c>
      <c r="O1476" s="9" t="str">
        <f>IF(Table1[[#This Row],[% Achievement]]&gt;=100%, "Achieved",
 IF(Table1[[#This Row],[% Achievement]]&gt;=50%, "Almost Achieve",
 IF(Table1[[#This Row],[% Achievement]]&gt;=0, "Needs Improvement",
 "Bad")))</f>
        <v>Almost Achieve</v>
      </c>
      <c r="P1476" s="7">
        <f>Table1[[#This Row],[Net Sales Actual]] - Table1[[#This Row],[Net Sales Target]]</f>
        <v>-6005373</v>
      </c>
      <c r="Q1476" s="7" t="str">
        <f>IF(Table1[[#This Row],[Profit]] &gt; 0, "Profit", "Loss")</f>
        <v>Loss</v>
      </c>
      <c r="R1476" s="9">
        <f>Table1[[#This Row],[Salary Cost]]/Table1[[#This Row],[Net Sales Actual]]</f>
        <v>0.11727929259397084</v>
      </c>
      <c r="S1476" s="9" t="str">
        <f>IF(Table1[[#This Row],[Salary Ratio]] &lt; 0.15, "Efficient",
 IF(Table1[[#This Row],[Salary Ratio]] &lt;= 0.25, "Needs Attention",
 "Too High"))</f>
        <v>Efficient</v>
      </c>
      <c r="T1476" s="9">
        <f>Table1[[#This Row],[Profit (EBIT)]]/Table1[[#This Row],[Net Sales Actual]]</f>
        <v>-5.3293505511408282E-2</v>
      </c>
      <c r="U1476" s="7" t="str">
        <f>IF(Table1[[#This Row],[Profit Ratio]] &gt; 0.15, "Healthy",
 IF(Table1[[#This Row],[Profit Ratio]] &gt;= 0.05, "Moderate",
 "Low"))</f>
        <v>Low</v>
      </c>
      <c r="V1476" s="7">
        <f ca="1">DATEDIF(Table1[[#This Row],[Store Open Date]], TODAY(), "d")</f>
        <v>758</v>
      </c>
      <c r="W1476" s="7">
        <f ca="1">INT(Table1[[#This Row],[Store Age (Days)]] / 30)</f>
        <v>25</v>
      </c>
      <c r="X1476" s="7" t="str">
        <f ca="1">IF(Table1[[#This Row],[Store Age (Months)]] &lt; 12, "&lt;12",
 IF(Table1[[#This Row],[Store Age (Months)]] &lt; 24, "12–24",
 "&gt;24"))</f>
        <v>&gt;24</v>
      </c>
    </row>
    <row r="1477" spans="1:24" x14ac:dyDescent="0.2">
      <c r="A1477" s="4">
        <v>4</v>
      </c>
      <c r="B1477" s="4" t="str">
        <f t="shared" si="23"/>
        <v>April</v>
      </c>
      <c r="C1477" s="1" t="s">
        <v>161</v>
      </c>
      <c r="D1477" s="1" t="s">
        <v>1081</v>
      </c>
      <c r="E1477" s="1" t="s">
        <v>602</v>
      </c>
      <c r="F1477" s="1" t="s">
        <v>898</v>
      </c>
      <c r="G1477" s="1" t="s">
        <v>923</v>
      </c>
      <c r="H1477" s="6">
        <v>45403</v>
      </c>
      <c r="I1477" s="7">
        <v>131723714</v>
      </c>
      <c r="J1477" s="7">
        <v>126746868</v>
      </c>
      <c r="K1477" s="7">
        <v>14281451</v>
      </c>
      <c r="L1477" s="7">
        <v>-3120264</v>
      </c>
      <c r="M1477" s="7">
        <f>Table1[[#This Row],[Profit (EBIT)]] * (1 - 11%)</f>
        <v>-2777034.96</v>
      </c>
      <c r="N1477" s="9">
        <f>Table1[[#This Row],[Net Sales Actual]]/Table1[[#This Row],[Net Sales Target]]*100%</f>
        <v>0.96221753966032264</v>
      </c>
      <c r="O1477" s="9" t="str">
        <f>IF(Table1[[#This Row],[% Achievement]]&gt;=100%, "Achieved",
 IF(Table1[[#This Row],[% Achievement]]&gt;=50%, "Almost Achieve",
 IF(Table1[[#This Row],[% Achievement]]&gt;=0, "Needs Improvement",
 "Bad")))</f>
        <v>Almost Achieve</v>
      </c>
      <c r="P1477" s="7">
        <f>Table1[[#This Row],[Net Sales Actual]] - Table1[[#This Row],[Net Sales Target]]</f>
        <v>-4976846</v>
      </c>
      <c r="Q1477" s="7" t="str">
        <f>IF(Table1[[#This Row],[Profit]] &gt; 0, "Profit", "Loss")</f>
        <v>Loss</v>
      </c>
      <c r="R1477" s="9">
        <f>Table1[[#This Row],[Salary Cost]]/Table1[[#This Row],[Net Sales Actual]]</f>
        <v>0.11267695387944418</v>
      </c>
      <c r="S1477" s="9" t="str">
        <f>IF(Table1[[#This Row],[Salary Ratio]] &lt; 0.15, "Efficient",
 IF(Table1[[#This Row],[Salary Ratio]] &lt;= 0.25, "Needs Attention",
 "Too High"))</f>
        <v>Efficient</v>
      </c>
      <c r="T1477" s="9">
        <f>Table1[[#This Row],[Profit (EBIT)]]/Table1[[#This Row],[Net Sales Actual]]</f>
        <v>-2.4618075769730262E-2</v>
      </c>
      <c r="U1477" s="7" t="str">
        <f>IF(Table1[[#This Row],[Profit Ratio]] &gt; 0.15, "Healthy",
 IF(Table1[[#This Row],[Profit Ratio]] &gt;= 0.05, "Moderate",
 "Low"))</f>
        <v>Low</v>
      </c>
      <c r="V1477" s="7">
        <f ca="1">DATEDIF(Table1[[#This Row],[Store Open Date]], TODAY(), "d")</f>
        <v>529</v>
      </c>
      <c r="W1477" s="7">
        <f ca="1">INT(Table1[[#This Row],[Store Age (Days)]] / 30)</f>
        <v>17</v>
      </c>
      <c r="X1477" s="7" t="str">
        <f ca="1">IF(Table1[[#This Row],[Store Age (Months)]] &lt; 12, "&lt;12",
 IF(Table1[[#This Row],[Store Age (Months)]] &lt; 24, "12–24",
 "&gt;24"))</f>
        <v>12–24</v>
      </c>
    </row>
    <row r="1478" spans="1:24" x14ac:dyDescent="0.2">
      <c r="A1478" s="4">
        <v>4</v>
      </c>
      <c r="B1478" s="4" t="str">
        <f t="shared" si="23"/>
        <v>April</v>
      </c>
      <c r="C1478" s="1" t="s">
        <v>162</v>
      </c>
      <c r="D1478" s="1" t="s">
        <v>1082</v>
      </c>
      <c r="E1478" s="1" t="s">
        <v>603</v>
      </c>
      <c r="F1478" s="1" t="s">
        <v>900</v>
      </c>
      <c r="G1478" s="1" t="s">
        <v>923</v>
      </c>
      <c r="H1478" s="6">
        <v>45289</v>
      </c>
      <c r="I1478" s="7">
        <v>143309162</v>
      </c>
      <c r="J1478" s="7">
        <v>95872863</v>
      </c>
      <c r="K1478" s="7">
        <v>8984143</v>
      </c>
      <c r="L1478" s="7">
        <v>4440664</v>
      </c>
      <c r="M1478" s="7">
        <f>Table1[[#This Row],[Profit (EBIT)]] * (1 - 11%)</f>
        <v>3952190.96</v>
      </c>
      <c r="N1478" s="9">
        <f>Table1[[#This Row],[Net Sales Actual]]/Table1[[#This Row],[Net Sales Target]]*100%</f>
        <v>0.66899325669073417</v>
      </c>
      <c r="O1478" s="9" t="str">
        <f>IF(Table1[[#This Row],[% Achievement]]&gt;=100%, "Achieved",
 IF(Table1[[#This Row],[% Achievement]]&gt;=50%, "Almost Achieve",
 IF(Table1[[#This Row],[% Achievement]]&gt;=0, "Needs Improvement",
 "Bad")))</f>
        <v>Almost Achieve</v>
      </c>
      <c r="P1478" s="7">
        <f>Table1[[#This Row],[Net Sales Actual]] - Table1[[#This Row],[Net Sales Target]]</f>
        <v>-47436299</v>
      </c>
      <c r="Q1478" s="7" t="str">
        <f>IF(Table1[[#This Row],[Profit]] &gt; 0, "Profit", "Loss")</f>
        <v>Profit</v>
      </c>
      <c r="R1478" s="9">
        <f>Table1[[#This Row],[Salary Cost]]/Table1[[#This Row],[Net Sales Actual]]</f>
        <v>9.3708925746798649E-2</v>
      </c>
      <c r="S1478" s="9" t="str">
        <f>IF(Table1[[#This Row],[Salary Ratio]] &lt; 0.15, "Efficient",
 IF(Table1[[#This Row],[Salary Ratio]] &lt;= 0.25, "Needs Attention",
 "Too High"))</f>
        <v>Efficient</v>
      </c>
      <c r="T1478" s="9">
        <f>Table1[[#This Row],[Profit (EBIT)]]/Table1[[#This Row],[Net Sales Actual]]</f>
        <v>4.6318257962109671E-2</v>
      </c>
      <c r="U1478" s="7" t="str">
        <f>IF(Table1[[#This Row],[Profit Ratio]] &gt; 0.15, "Healthy",
 IF(Table1[[#This Row],[Profit Ratio]] &gt;= 0.05, "Moderate",
 "Low"))</f>
        <v>Low</v>
      </c>
      <c r="V1478" s="7">
        <f ca="1">DATEDIF(Table1[[#This Row],[Store Open Date]], TODAY(), "d")</f>
        <v>643</v>
      </c>
      <c r="W1478" s="7">
        <f ca="1">INT(Table1[[#This Row],[Store Age (Days)]] / 30)</f>
        <v>21</v>
      </c>
      <c r="X1478" s="7" t="str">
        <f ca="1">IF(Table1[[#This Row],[Store Age (Months)]] &lt; 12, "&lt;12",
 IF(Table1[[#This Row],[Store Age (Months)]] &lt; 24, "12–24",
 "&gt;24"))</f>
        <v>12–24</v>
      </c>
    </row>
    <row r="1479" spans="1:24" x14ac:dyDescent="0.2">
      <c r="A1479" s="4">
        <v>4</v>
      </c>
      <c r="B1479" s="4" t="str">
        <f t="shared" si="23"/>
        <v>April</v>
      </c>
      <c r="C1479" s="1" t="s">
        <v>163</v>
      </c>
      <c r="D1479" s="1" t="s">
        <v>1083</v>
      </c>
      <c r="E1479" s="1" t="s">
        <v>604</v>
      </c>
      <c r="F1479" s="1" t="s">
        <v>900</v>
      </c>
      <c r="G1479" s="1" t="s">
        <v>923</v>
      </c>
      <c r="H1479" s="6">
        <v>45216</v>
      </c>
      <c r="I1479" s="7">
        <v>174003868</v>
      </c>
      <c r="J1479" s="7">
        <v>170072293</v>
      </c>
      <c r="K1479" s="7">
        <v>23107846</v>
      </c>
      <c r="L1479" s="7">
        <v>-3891706</v>
      </c>
      <c r="M1479" s="7">
        <f>Table1[[#This Row],[Profit (EBIT)]] * (1 - 11%)</f>
        <v>-3463618.34</v>
      </c>
      <c r="N1479" s="9">
        <f>Table1[[#This Row],[Net Sales Actual]]/Table1[[#This Row],[Net Sales Target]]*100%</f>
        <v>0.97740524365814674</v>
      </c>
      <c r="O1479" s="9" t="str">
        <f>IF(Table1[[#This Row],[% Achievement]]&gt;=100%, "Achieved",
 IF(Table1[[#This Row],[% Achievement]]&gt;=50%, "Almost Achieve",
 IF(Table1[[#This Row],[% Achievement]]&gt;=0, "Needs Improvement",
 "Bad")))</f>
        <v>Almost Achieve</v>
      </c>
      <c r="P1479" s="7">
        <f>Table1[[#This Row],[Net Sales Actual]] - Table1[[#This Row],[Net Sales Target]]</f>
        <v>-3931575</v>
      </c>
      <c r="Q1479" s="7" t="str">
        <f>IF(Table1[[#This Row],[Profit]] &gt; 0, "Profit", "Loss")</f>
        <v>Loss</v>
      </c>
      <c r="R1479" s="9">
        <f>Table1[[#This Row],[Salary Cost]]/Table1[[#This Row],[Net Sales Actual]]</f>
        <v>0.1358707264563076</v>
      </c>
      <c r="S1479" s="9" t="str">
        <f>IF(Table1[[#This Row],[Salary Ratio]] &lt; 0.15, "Efficient",
 IF(Table1[[#This Row],[Salary Ratio]] &lt;= 0.25, "Needs Attention",
 "Too High"))</f>
        <v>Efficient</v>
      </c>
      <c r="T1479" s="9">
        <f>Table1[[#This Row],[Profit (EBIT)]]/Table1[[#This Row],[Net Sales Actual]]</f>
        <v>-2.2882657317967719E-2</v>
      </c>
      <c r="U1479" s="7" t="str">
        <f>IF(Table1[[#This Row],[Profit Ratio]] &gt; 0.15, "Healthy",
 IF(Table1[[#This Row],[Profit Ratio]] &gt;= 0.05, "Moderate",
 "Low"))</f>
        <v>Low</v>
      </c>
      <c r="V1479" s="7">
        <f ca="1">DATEDIF(Table1[[#This Row],[Store Open Date]], TODAY(), "d")</f>
        <v>716</v>
      </c>
      <c r="W1479" s="7">
        <f ca="1">INT(Table1[[#This Row],[Store Age (Days)]] / 30)</f>
        <v>23</v>
      </c>
      <c r="X1479" s="7" t="str">
        <f ca="1">IF(Table1[[#This Row],[Store Age (Months)]] &lt; 12, "&lt;12",
 IF(Table1[[#This Row],[Store Age (Months)]] &lt; 24, "12–24",
 "&gt;24"))</f>
        <v>12–24</v>
      </c>
    </row>
    <row r="1480" spans="1:24" x14ac:dyDescent="0.2">
      <c r="A1480" s="4">
        <v>4</v>
      </c>
      <c r="B1480" s="4" t="str">
        <f t="shared" si="23"/>
        <v>April</v>
      </c>
      <c r="C1480" s="1" t="s">
        <v>164</v>
      </c>
      <c r="D1480" s="1" t="s">
        <v>1084</v>
      </c>
      <c r="E1480" s="1" t="s">
        <v>605</v>
      </c>
      <c r="F1480" s="1" t="s">
        <v>900</v>
      </c>
      <c r="G1480" s="1" t="s">
        <v>923</v>
      </c>
      <c r="H1480" s="6">
        <v>45237</v>
      </c>
      <c r="I1480" s="7">
        <v>101028385</v>
      </c>
      <c r="J1480" s="7">
        <v>111916688</v>
      </c>
      <c r="K1480" s="7">
        <v>13992832</v>
      </c>
      <c r="L1480" s="7">
        <v>13181023</v>
      </c>
      <c r="M1480" s="7">
        <f>Table1[[#This Row],[Profit (EBIT)]] * (1 - 11%)</f>
        <v>11731110.470000001</v>
      </c>
      <c r="N1480" s="9">
        <f>Table1[[#This Row],[Net Sales Actual]]/Table1[[#This Row],[Net Sales Target]]*100%</f>
        <v>1.1077746912414763</v>
      </c>
      <c r="O1480" s="9" t="str">
        <f>IF(Table1[[#This Row],[% Achievement]]&gt;=100%, "Achieved",
 IF(Table1[[#This Row],[% Achievement]]&gt;=50%, "Almost Achieve",
 IF(Table1[[#This Row],[% Achievement]]&gt;=0, "Needs Improvement",
 "Bad")))</f>
        <v>Achieved</v>
      </c>
      <c r="P1480" s="7">
        <f>Table1[[#This Row],[Net Sales Actual]] - Table1[[#This Row],[Net Sales Target]]</f>
        <v>10888303</v>
      </c>
      <c r="Q1480" s="7" t="str">
        <f>IF(Table1[[#This Row],[Profit]] &gt; 0, "Profit", "Loss")</f>
        <v>Profit</v>
      </c>
      <c r="R1480" s="9">
        <f>Table1[[#This Row],[Salary Cost]]/Table1[[#This Row],[Net Sales Actual]]</f>
        <v>0.12502900371747955</v>
      </c>
      <c r="S1480" s="9" t="str">
        <f>IF(Table1[[#This Row],[Salary Ratio]] &lt; 0.15, "Efficient",
 IF(Table1[[#This Row],[Salary Ratio]] &lt;= 0.25, "Needs Attention",
 "Too High"))</f>
        <v>Efficient</v>
      </c>
      <c r="T1480" s="9">
        <f>Table1[[#This Row],[Profit (EBIT)]]/Table1[[#This Row],[Net Sales Actual]]</f>
        <v>0.11777531336524183</v>
      </c>
      <c r="U1480" s="7" t="str">
        <f>IF(Table1[[#This Row],[Profit Ratio]] &gt; 0.15, "Healthy",
 IF(Table1[[#This Row],[Profit Ratio]] &gt;= 0.05, "Moderate",
 "Low"))</f>
        <v>Moderate</v>
      </c>
      <c r="V1480" s="7">
        <f ca="1">DATEDIF(Table1[[#This Row],[Store Open Date]], TODAY(), "d")</f>
        <v>695</v>
      </c>
      <c r="W1480" s="7">
        <f ca="1">INT(Table1[[#This Row],[Store Age (Days)]] / 30)</f>
        <v>23</v>
      </c>
      <c r="X1480" s="7" t="str">
        <f ca="1">IF(Table1[[#This Row],[Store Age (Months)]] &lt; 12, "&lt;12",
 IF(Table1[[#This Row],[Store Age (Months)]] &lt; 24, "12–24",
 "&gt;24"))</f>
        <v>12–24</v>
      </c>
    </row>
    <row r="1481" spans="1:24" x14ac:dyDescent="0.2">
      <c r="A1481" s="4">
        <v>4</v>
      </c>
      <c r="B1481" s="4" t="str">
        <f t="shared" si="23"/>
        <v>April</v>
      </c>
      <c r="C1481" s="1" t="s">
        <v>165</v>
      </c>
      <c r="D1481" s="1" t="s">
        <v>1085</v>
      </c>
      <c r="E1481" s="1" t="s">
        <v>606</v>
      </c>
      <c r="F1481" s="1" t="s">
        <v>900</v>
      </c>
      <c r="G1481" s="1" t="s">
        <v>923</v>
      </c>
      <c r="H1481" s="6">
        <v>45345</v>
      </c>
      <c r="I1481" s="7">
        <v>154982314</v>
      </c>
      <c r="J1481" s="7">
        <v>141878048</v>
      </c>
      <c r="K1481" s="7">
        <v>16315270</v>
      </c>
      <c r="L1481" s="7">
        <v>346945</v>
      </c>
      <c r="M1481" s="7">
        <f>Table1[[#This Row],[Profit (EBIT)]] * (1 - 11%)</f>
        <v>308781.05</v>
      </c>
      <c r="N1481" s="9">
        <f>Table1[[#This Row],[Net Sales Actual]]/Table1[[#This Row],[Net Sales Target]]*100%</f>
        <v>0.91544670058288069</v>
      </c>
      <c r="O1481" s="9" t="str">
        <f>IF(Table1[[#This Row],[% Achievement]]&gt;=100%, "Achieved",
 IF(Table1[[#This Row],[% Achievement]]&gt;=50%, "Almost Achieve",
 IF(Table1[[#This Row],[% Achievement]]&gt;=0, "Needs Improvement",
 "Bad")))</f>
        <v>Almost Achieve</v>
      </c>
      <c r="P1481" s="7">
        <f>Table1[[#This Row],[Net Sales Actual]] - Table1[[#This Row],[Net Sales Target]]</f>
        <v>-13104266</v>
      </c>
      <c r="Q1481" s="7" t="str">
        <f>IF(Table1[[#This Row],[Profit]] &gt; 0, "Profit", "Loss")</f>
        <v>Profit</v>
      </c>
      <c r="R1481" s="9">
        <f>Table1[[#This Row],[Salary Cost]]/Table1[[#This Row],[Net Sales Actual]]</f>
        <v>0.11499502727863863</v>
      </c>
      <c r="S1481" s="9" t="str">
        <f>IF(Table1[[#This Row],[Salary Ratio]] &lt; 0.15, "Efficient",
 IF(Table1[[#This Row],[Salary Ratio]] &lt;= 0.25, "Needs Attention",
 "Too High"))</f>
        <v>Efficient</v>
      </c>
      <c r="T1481" s="9">
        <f>Table1[[#This Row],[Profit (EBIT)]]/Table1[[#This Row],[Net Sales Actual]]</f>
        <v>2.4453747770761549E-3</v>
      </c>
      <c r="U1481" s="7" t="str">
        <f>IF(Table1[[#This Row],[Profit Ratio]] &gt; 0.15, "Healthy",
 IF(Table1[[#This Row],[Profit Ratio]] &gt;= 0.05, "Moderate",
 "Low"))</f>
        <v>Low</v>
      </c>
      <c r="V1481" s="7">
        <f ca="1">DATEDIF(Table1[[#This Row],[Store Open Date]], TODAY(), "d")</f>
        <v>587</v>
      </c>
      <c r="W1481" s="7">
        <f ca="1">INT(Table1[[#This Row],[Store Age (Days)]] / 30)</f>
        <v>19</v>
      </c>
      <c r="X1481" s="7" t="str">
        <f ca="1">IF(Table1[[#This Row],[Store Age (Months)]] &lt; 12, "&lt;12",
 IF(Table1[[#This Row],[Store Age (Months)]] &lt; 24, "12–24",
 "&gt;24"))</f>
        <v>12–24</v>
      </c>
    </row>
    <row r="1482" spans="1:24" x14ac:dyDescent="0.2">
      <c r="A1482" s="4">
        <v>4</v>
      </c>
      <c r="B1482" s="4" t="str">
        <f t="shared" si="23"/>
        <v>April</v>
      </c>
      <c r="C1482" s="1" t="s">
        <v>166</v>
      </c>
      <c r="D1482" s="1" t="s">
        <v>1086</v>
      </c>
      <c r="E1482" s="1" t="s">
        <v>607</v>
      </c>
      <c r="F1482" s="1" t="s">
        <v>900</v>
      </c>
      <c r="G1482" s="1" t="s">
        <v>923</v>
      </c>
      <c r="H1482" s="6">
        <v>45323</v>
      </c>
      <c r="I1482" s="7">
        <v>223364676</v>
      </c>
      <c r="J1482" s="7">
        <v>278380025</v>
      </c>
      <c r="K1482" s="7">
        <v>33221380</v>
      </c>
      <c r="L1482" s="7">
        <v>39194601</v>
      </c>
      <c r="M1482" s="7">
        <f>Table1[[#This Row],[Profit (EBIT)]] * (1 - 11%)</f>
        <v>34883194.890000001</v>
      </c>
      <c r="N1482" s="9">
        <f>Table1[[#This Row],[Net Sales Actual]]/Table1[[#This Row],[Net Sales Target]]*100%</f>
        <v>1.2463028173711765</v>
      </c>
      <c r="O1482" s="9" t="str">
        <f>IF(Table1[[#This Row],[% Achievement]]&gt;=100%, "Achieved",
 IF(Table1[[#This Row],[% Achievement]]&gt;=50%, "Almost Achieve",
 IF(Table1[[#This Row],[% Achievement]]&gt;=0, "Needs Improvement",
 "Bad")))</f>
        <v>Achieved</v>
      </c>
      <c r="P1482" s="7">
        <f>Table1[[#This Row],[Net Sales Actual]] - Table1[[#This Row],[Net Sales Target]]</f>
        <v>55015349</v>
      </c>
      <c r="Q1482" s="7" t="str">
        <f>IF(Table1[[#This Row],[Profit]] &gt; 0, "Profit", "Loss")</f>
        <v>Profit</v>
      </c>
      <c r="R1482" s="9">
        <f>Table1[[#This Row],[Salary Cost]]/Table1[[#This Row],[Net Sales Actual]]</f>
        <v>0.11933823197264243</v>
      </c>
      <c r="S1482" s="9" t="str">
        <f>IF(Table1[[#This Row],[Salary Ratio]] &lt; 0.15, "Efficient",
 IF(Table1[[#This Row],[Salary Ratio]] &lt;= 0.25, "Needs Attention",
 "Too High"))</f>
        <v>Efficient</v>
      </c>
      <c r="T1482" s="9">
        <f>Table1[[#This Row],[Profit (EBIT)]]/Table1[[#This Row],[Net Sales Actual]]</f>
        <v>0.14079530670348922</v>
      </c>
      <c r="U1482" s="7" t="str">
        <f>IF(Table1[[#This Row],[Profit Ratio]] &gt; 0.15, "Healthy",
 IF(Table1[[#This Row],[Profit Ratio]] &gt;= 0.05, "Moderate",
 "Low"))</f>
        <v>Moderate</v>
      </c>
      <c r="V1482" s="7">
        <f ca="1">DATEDIF(Table1[[#This Row],[Store Open Date]], TODAY(), "d")</f>
        <v>609</v>
      </c>
      <c r="W1482" s="7">
        <f ca="1">INT(Table1[[#This Row],[Store Age (Days)]] / 30)</f>
        <v>20</v>
      </c>
      <c r="X1482" s="7" t="str">
        <f ca="1">IF(Table1[[#This Row],[Store Age (Months)]] &lt; 12, "&lt;12",
 IF(Table1[[#This Row],[Store Age (Months)]] &lt; 24, "12–24",
 "&gt;24"))</f>
        <v>12–24</v>
      </c>
    </row>
    <row r="1483" spans="1:24" x14ac:dyDescent="0.2">
      <c r="A1483" s="4">
        <v>4</v>
      </c>
      <c r="B1483" s="4" t="str">
        <f t="shared" si="23"/>
        <v>April</v>
      </c>
      <c r="C1483" s="1" t="s">
        <v>167</v>
      </c>
      <c r="D1483" s="1" t="s">
        <v>1087</v>
      </c>
      <c r="E1483" s="1" t="s">
        <v>608</v>
      </c>
      <c r="F1483" s="1" t="s">
        <v>900</v>
      </c>
      <c r="G1483" s="1" t="s">
        <v>923</v>
      </c>
      <c r="H1483" s="6">
        <v>45221</v>
      </c>
      <c r="I1483" s="7">
        <v>128820242</v>
      </c>
      <c r="J1483" s="7">
        <v>154871156</v>
      </c>
      <c r="K1483" s="7">
        <v>23211695</v>
      </c>
      <c r="L1483" s="7">
        <v>2353471</v>
      </c>
      <c r="M1483" s="7">
        <f>Table1[[#This Row],[Profit (EBIT)]] * (1 - 11%)</f>
        <v>2094589.19</v>
      </c>
      <c r="N1483" s="9">
        <f>Table1[[#This Row],[Net Sales Actual]]/Table1[[#This Row],[Net Sales Target]]*100%</f>
        <v>1.2022268674204168</v>
      </c>
      <c r="O1483" s="9" t="str">
        <f>IF(Table1[[#This Row],[% Achievement]]&gt;=100%, "Achieved",
 IF(Table1[[#This Row],[% Achievement]]&gt;=50%, "Almost Achieve",
 IF(Table1[[#This Row],[% Achievement]]&gt;=0, "Needs Improvement",
 "Bad")))</f>
        <v>Achieved</v>
      </c>
      <c r="P1483" s="7">
        <f>Table1[[#This Row],[Net Sales Actual]] - Table1[[#This Row],[Net Sales Target]]</f>
        <v>26050914</v>
      </c>
      <c r="Q1483" s="7" t="str">
        <f>IF(Table1[[#This Row],[Profit]] &gt; 0, "Profit", "Loss")</f>
        <v>Profit</v>
      </c>
      <c r="R1483" s="9">
        <f>Table1[[#This Row],[Salary Cost]]/Table1[[#This Row],[Net Sales Actual]]</f>
        <v>0.14987745684548257</v>
      </c>
      <c r="S1483" s="9" t="str">
        <f>IF(Table1[[#This Row],[Salary Ratio]] &lt; 0.15, "Efficient",
 IF(Table1[[#This Row],[Salary Ratio]] &lt;= 0.25, "Needs Attention",
 "Too High"))</f>
        <v>Efficient</v>
      </c>
      <c r="T1483" s="9">
        <f>Table1[[#This Row],[Profit (EBIT)]]/Table1[[#This Row],[Net Sales Actual]]</f>
        <v>1.5196315833014121E-2</v>
      </c>
      <c r="U1483" s="7" t="str">
        <f>IF(Table1[[#This Row],[Profit Ratio]] &gt; 0.15, "Healthy",
 IF(Table1[[#This Row],[Profit Ratio]] &gt;= 0.05, "Moderate",
 "Low"))</f>
        <v>Low</v>
      </c>
      <c r="V1483" s="7">
        <f ca="1">DATEDIF(Table1[[#This Row],[Store Open Date]], TODAY(), "d")</f>
        <v>711</v>
      </c>
      <c r="W1483" s="7">
        <f ca="1">INT(Table1[[#This Row],[Store Age (Days)]] / 30)</f>
        <v>23</v>
      </c>
      <c r="X1483" s="7" t="str">
        <f ca="1">IF(Table1[[#This Row],[Store Age (Months)]] &lt; 12, "&lt;12",
 IF(Table1[[#This Row],[Store Age (Months)]] &lt; 24, "12–24",
 "&gt;24"))</f>
        <v>12–24</v>
      </c>
    </row>
    <row r="1484" spans="1:24" x14ac:dyDescent="0.2">
      <c r="A1484" s="4">
        <v>4</v>
      </c>
      <c r="B1484" s="4" t="str">
        <f t="shared" si="23"/>
        <v>April</v>
      </c>
      <c r="C1484" s="1" t="s">
        <v>168</v>
      </c>
      <c r="D1484" s="1" t="s">
        <v>1088</v>
      </c>
      <c r="E1484" s="1" t="s">
        <v>609</v>
      </c>
      <c r="F1484" s="1" t="s">
        <v>898</v>
      </c>
      <c r="G1484" s="1" t="s">
        <v>923</v>
      </c>
      <c r="H1484" s="6">
        <v>45222</v>
      </c>
      <c r="I1484" s="7">
        <v>93559822</v>
      </c>
      <c r="J1484" s="7">
        <v>116304852</v>
      </c>
      <c r="K1484" s="7">
        <v>12741354</v>
      </c>
      <c r="L1484" s="7">
        <v>-2963242</v>
      </c>
      <c r="M1484" s="7">
        <f>Table1[[#This Row],[Profit (EBIT)]] * (1 - 11%)</f>
        <v>-2637285.38</v>
      </c>
      <c r="N1484" s="9">
        <f>Table1[[#This Row],[Net Sales Actual]]/Table1[[#This Row],[Net Sales Target]]*100%</f>
        <v>1.2431068113832024</v>
      </c>
      <c r="O1484" s="9" t="str">
        <f>IF(Table1[[#This Row],[% Achievement]]&gt;=100%, "Achieved",
 IF(Table1[[#This Row],[% Achievement]]&gt;=50%, "Almost Achieve",
 IF(Table1[[#This Row],[% Achievement]]&gt;=0, "Needs Improvement",
 "Bad")))</f>
        <v>Achieved</v>
      </c>
      <c r="P1484" s="7">
        <f>Table1[[#This Row],[Net Sales Actual]] - Table1[[#This Row],[Net Sales Target]]</f>
        <v>22745030</v>
      </c>
      <c r="Q1484" s="7" t="str">
        <f>IF(Table1[[#This Row],[Profit]] &gt; 0, "Profit", "Loss")</f>
        <v>Loss</v>
      </c>
      <c r="R1484" s="9">
        <f>Table1[[#This Row],[Salary Cost]]/Table1[[#This Row],[Net Sales Actual]]</f>
        <v>0.10955135388504686</v>
      </c>
      <c r="S1484" s="9" t="str">
        <f>IF(Table1[[#This Row],[Salary Ratio]] &lt; 0.15, "Efficient",
 IF(Table1[[#This Row],[Salary Ratio]] &lt;= 0.25, "Needs Attention",
 "Too High"))</f>
        <v>Efficient</v>
      </c>
      <c r="T1484" s="9">
        <f>Table1[[#This Row],[Profit (EBIT)]]/Table1[[#This Row],[Net Sales Actual]]</f>
        <v>-2.5478231982961466E-2</v>
      </c>
      <c r="U1484" s="7" t="str">
        <f>IF(Table1[[#This Row],[Profit Ratio]] &gt; 0.15, "Healthy",
 IF(Table1[[#This Row],[Profit Ratio]] &gt;= 0.05, "Moderate",
 "Low"))</f>
        <v>Low</v>
      </c>
      <c r="V1484" s="7">
        <f ca="1">DATEDIF(Table1[[#This Row],[Store Open Date]], TODAY(), "d")</f>
        <v>710</v>
      </c>
      <c r="W1484" s="7">
        <f ca="1">INT(Table1[[#This Row],[Store Age (Days)]] / 30)</f>
        <v>23</v>
      </c>
      <c r="X1484" s="7" t="str">
        <f ca="1">IF(Table1[[#This Row],[Store Age (Months)]] &lt; 12, "&lt;12",
 IF(Table1[[#This Row],[Store Age (Months)]] &lt; 24, "12–24",
 "&gt;24"))</f>
        <v>12–24</v>
      </c>
    </row>
    <row r="1485" spans="1:24" x14ac:dyDescent="0.2">
      <c r="A1485" s="4">
        <v>4</v>
      </c>
      <c r="B1485" s="4" t="str">
        <f t="shared" si="23"/>
        <v>April</v>
      </c>
      <c r="C1485" s="1" t="s">
        <v>169</v>
      </c>
      <c r="D1485" s="1" t="s">
        <v>1089</v>
      </c>
      <c r="E1485" s="1" t="s">
        <v>610</v>
      </c>
      <c r="F1485" s="1" t="s">
        <v>900</v>
      </c>
      <c r="G1485" s="1" t="s">
        <v>923</v>
      </c>
      <c r="H1485" s="6">
        <v>45230</v>
      </c>
      <c r="I1485" s="7">
        <v>153590764</v>
      </c>
      <c r="J1485" s="7">
        <v>113874981</v>
      </c>
      <c r="K1485" s="7">
        <v>11821294</v>
      </c>
      <c r="L1485" s="7">
        <v>-7134618</v>
      </c>
      <c r="M1485" s="7">
        <f>Table1[[#This Row],[Profit (EBIT)]] * (1 - 11%)</f>
        <v>-6349810.0200000005</v>
      </c>
      <c r="N1485" s="9">
        <f>Table1[[#This Row],[Net Sales Actual]]/Table1[[#This Row],[Net Sales Target]]*100%</f>
        <v>0.74141815584692317</v>
      </c>
      <c r="O1485" s="9" t="str">
        <f>IF(Table1[[#This Row],[% Achievement]]&gt;=100%, "Achieved",
 IF(Table1[[#This Row],[% Achievement]]&gt;=50%, "Almost Achieve",
 IF(Table1[[#This Row],[% Achievement]]&gt;=0, "Needs Improvement",
 "Bad")))</f>
        <v>Almost Achieve</v>
      </c>
      <c r="P1485" s="7">
        <f>Table1[[#This Row],[Net Sales Actual]] - Table1[[#This Row],[Net Sales Target]]</f>
        <v>-39715783</v>
      </c>
      <c r="Q1485" s="7" t="str">
        <f>IF(Table1[[#This Row],[Profit]] &gt; 0, "Profit", "Loss")</f>
        <v>Loss</v>
      </c>
      <c r="R1485" s="9">
        <f>Table1[[#This Row],[Salary Cost]]/Table1[[#This Row],[Net Sales Actual]]</f>
        <v>0.10380940480683812</v>
      </c>
      <c r="S1485" s="9" t="str">
        <f>IF(Table1[[#This Row],[Salary Ratio]] &lt; 0.15, "Efficient",
 IF(Table1[[#This Row],[Salary Ratio]] &lt;= 0.25, "Needs Attention",
 "Too High"))</f>
        <v>Efficient</v>
      </c>
      <c r="T1485" s="9">
        <f>Table1[[#This Row],[Profit (EBIT)]]/Table1[[#This Row],[Net Sales Actual]]</f>
        <v>-6.2653077413027183E-2</v>
      </c>
      <c r="U1485" s="7" t="str">
        <f>IF(Table1[[#This Row],[Profit Ratio]] &gt; 0.15, "Healthy",
 IF(Table1[[#This Row],[Profit Ratio]] &gt;= 0.05, "Moderate",
 "Low"))</f>
        <v>Low</v>
      </c>
      <c r="V1485" s="7">
        <f ca="1">DATEDIF(Table1[[#This Row],[Store Open Date]], TODAY(), "d")</f>
        <v>702</v>
      </c>
      <c r="W1485" s="7">
        <f ca="1">INT(Table1[[#This Row],[Store Age (Days)]] / 30)</f>
        <v>23</v>
      </c>
      <c r="X1485" s="7" t="str">
        <f ca="1">IF(Table1[[#This Row],[Store Age (Months)]] &lt; 12, "&lt;12",
 IF(Table1[[#This Row],[Store Age (Months)]] &lt; 24, "12–24",
 "&gt;24"))</f>
        <v>12–24</v>
      </c>
    </row>
    <row r="1486" spans="1:24" x14ac:dyDescent="0.2">
      <c r="A1486" s="4">
        <v>4</v>
      </c>
      <c r="B1486" s="4" t="str">
        <f t="shared" si="23"/>
        <v>April</v>
      </c>
      <c r="C1486" s="1" t="s">
        <v>170</v>
      </c>
      <c r="D1486" s="1" t="s">
        <v>1090</v>
      </c>
      <c r="E1486" s="1" t="s">
        <v>611</v>
      </c>
      <c r="F1486" s="1" t="s">
        <v>898</v>
      </c>
      <c r="G1486" s="1" t="s">
        <v>923</v>
      </c>
      <c r="H1486" s="6">
        <v>45231</v>
      </c>
      <c r="I1486" s="7">
        <v>164678303</v>
      </c>
      <c r="J1486" s="7">
        <v>203440952</v>
      </c>
      <c r="K1486" s="7">
        <v>22955492</v>
      </c>
      <c r="L1486" s="7">
        <v>20489112</v>
      </c>
      <c r="M1486" s="7">
        <f>Table1[[#This Row],[Profit (EBIT)]] * (1 - 11%)</f>
        <v>18235309.68</v>
      </c>
      <c r="N1486" s="9">
        <f>Table1[[#This Row],[Net Sales Actual]]/Table1[[#This Row],[Net Sales Target]]*100%</f>
        <v>1.2353840687804514</v>
      </c>
      <c r="O1486" s="9" t="str">
        <f>IF(Table1[[#This Row],[% Achievement]]&gt;=100%, "Achieved",
 IF(Table1[[#This Row],[% Achievement]]&gt;=50%, "Almost Achieve",
 IF(Table1[[#This Row],[% Achievement]]&gt;=0, "Needs Improvement",
 "Bad")))</f>
        <v>Achieved</v>
      </c>
      <c r="P1486" s="7">
        <f>Table1[[#This Row],[Net Sales Actual]] - Table1[[#This Row],[Net Sales Target]]</f>
        <v>38762649</v>
      </c>
      <c r="Q1486" s="7" t="str">
        <f>IF(Table1[[#This Row],[Profit]] &gt; 0, "Profit", "Loss")</f>
        <v>Profit</v>
      </c>
      <c r="R1486" s="9">
        <f>Table1[[#This Row],[Salary Cost]]/Table1[[#This Row],[Net Sales Actual]]</f>
        <v>0.11283614127012147</v>
      </c>
      <c r="S1486" s="9" t="str">
        <f>IF(Table1[[#This Row],[Salary Ratio]] &lt; 0.15, "Efficient",
 IF(Table1[[#This Row],[Salary Ratio]] &lt;= 0.25, "Needs Attention",
 "Too High"))</f>
        <v>Efficient</v>
      </c>
      <c r="T1486" s="9">
        <f>Table1[[#This Row],[Profit (EBIT)]]/Table1[[#This Row],[Net Sales Actual]]</f>
        <v>0.10071282010123507</v>
      </c>
      <c r="U1486" s="7" t="str">
        <f>IF(Table1[[#This Row],[Profit Ratio]] &gt; 0.15, "Healthy",
 IF(Table1[[#This Row],[Profit Ratio]] &gt;= 0.05, "Moderate",
 "Low"))</f>
        <v>Moderate</v>
      </c>
      <c r="V1486" s="7">
        <f ca="1">DATEDIF(Table1[[#This Row],[Store Open Date]], TODAY(), "d")</f>
        <v>701</v>
      </c>
      <c r="W1486" s="7">
        <f ca="1">INT(Table1[[#This Row],[Store Age (Days)]] / 30)</f>
        <v>23</v>
      </c>
      <c r="X1486" s="7" t="str">
        <f ca="1">IF(Table1[[#This Row],[Store Age (Months)]] &lt; 12, "&lt;12",
 IF(Table1[[#This Row],[Store Age (Months)]] &lt; 24, "12–24",
 "&gt;24"))</f>
        <v>12–24</v>
      </c>
    </row>
    <row r="1487" spans="1:24" x14ac:dyDescent="0.2">
      <c r="A1487" s="4">
        <v>4</v>
      </c>
      <c r="B1487" s="4" t="str">
        <f t="shared" si="23"/>
        <v>April</v>
      </c>
      <c r="C1487" s="1" t="s">
        <v>171</v>
      </c>
      <c r="D1487" s="1" t="s">
        <v>1091</v>
      </c>
      <c r="E1487" s="1" t="s">
        <v>612</v>
      </c>
      <c r="F1487" s="1" t="s">
        <v>901</v>
      </c>
      <c r="G1487" s="1" t="s">
        <v>924</v>
      </c>
      <c r="H1487" s="6">
        <v>45148</v>
      </c>
      <c r="I1487" s="7">
        <v>147751270</v>
      </c>
      <c r="J1487" s="7">
        <v>118353828</v>
      </c>
      <c r="K1487" s="7">
        <v>15703158</v>
      </c>
      <c r="L1487" s="7">
        <v>2335529</v>
      </c>
      <c r="M1487" s="7">
        <f>Table1[[#This Row],[Profit (EBIT)]] * (1 - 11%)</f>
        <v>2078620.81</v>
      </c>
      <c r="N1487" s="9">
        <f>Table1[[#This Row],[Net Sales Actual]]/Table1[[#This Row],[Net Sales Target]]*100%</f>
        <v>0.80103425168528164</v>
      </c>
      <c r="O1487" s="9" t="str">
        <f>IF(Table1[[#This Row],[% Achievement]]&gt;=100%, "Achieved",
 IF(Table1[[#This Row],[% Achievement]]&gt;=50%, "Almost Achieve",
 IF(Table1[[#This Row],[% Achievement]]&gt;=0, "Needs Improvement",
 "Bad")))</f>
        <v>Almost Achieve</v>
      </c>
      <c r="P1487" s="7">
        <f>Table1[[#This Row],[Net Sales Actual]] - Table1[[#This Row],[Net Sales Target]]</f>
        <v>-29397442</v>
      </c>
      <c r="Q1487" s="7" t="str">
        <f>IF(Table1[[#This Row],[Profit]] &gt; 0, "Profit", "Loss")</f>
        <v>Profit</v>
      </c>
      <c r="R1487" s="9">
        <f>Table1[[#This Row],[Salary Cost]]/Table1[[#This Row],[Net Sales Actual]]</f>
        <v>0.13267976427429115</v>
      </c>
      <c r="S1487" s="9" t="str">
        <f>IF(Table1[[#This Row],[Salary Ratio]] &lt; 0.15, "Efficient",
 IF(Table1[[#This Row],[Salary Ratio]] &lt;= 0.25, "Needs Attention",
 "Too High"))</f>
        <v>Efficient</v>
      </c>
      <c r="T1487" s="9">
        <f>Table1[[#This Row],[Profit (EBIT)]]/Table1[[#This Row],[Net Sales Actual]]</f>
        <v>1.973344706687476E-2</v>
      </c>
      <c r="U1487" s="7" t="str">
        <f>IF(Table1[[#This Row],[Profit Ratio]] &gt; 0.15, "Healthy",
 IF(Table1[[#This Row],[Profit Ratio]] &gt;= 0.05, "Moderate",
 "Low"))</f>
        <v>Low</v>
      </c>
      <c r="V1487" s="7">
        <f ca="1">DATEDIF(Table1[[#This Row],[Store Open Date]], TODAY(), "d")</f>
        <v>784</v>
      </c>
      <c r="W1487" s="7">
        <f ca="1">INT(Table1[[#This Row],[Store Age (Days)]] / 30)</f>
        <v>26</v>
      </c>
      <c r="X1487" s="7" t="str">
        <f ca="1">IF(Table1[[#This Row],[Store Age (Months)]] &lt; 12, "&lt;12",
 IF(Table1[[#This Row],[Store Age (Months)]] &lt; 24, "12–24",
 "&gt;24"))</f>
        <v>&gt;24</v>
      </c>
    </row>
    <row r="1488" spans="1:24" x14ac:dyDescent="0.2">
      <c r="A1488" s="4">
        <v>4</v>
      </c>
      <c r="B1488" s="4" t="str">
        <f t="shared" si="23"/>
        <v>April</v>
      </c>
      <c r="C1488" s="1" t="s">
        <v>172</v>
      </c>
      <c r="D1488" s="1" t="s">
        <v>1092</v>
      </c>
      <c r="E1488" s="1" t="s">
        <v>613</v>
      </c>
      <c r="F1488" s="1" t="s">
        <v>901</v>
      </c>
      <c r="G1488" s="1" t="s">
        <v>924</v>
      </c>
      <c r="H1488" s="6">
        <v>45170</v>
      </c>
      <c r="I1488" s="7">
        <v>149762894</v>
      </c>
      <c r="J1488" s="7">
        <v>125693420</v>
      </c>
      <c r="K1488" s="7">
        <v>15309927</v>
      </c>
      <c r="L1488" s="7">
        <v>2658038</v>
      </c>
      <c r="M1488" s="7">
        <f>Table1[[#This Row],[Profit (EBIT)]] * (1 - 11%)</f>
        <v>2365653.8199999998</v>
      </c>
      <c r="N1488" s="9">
        <f>Table1[[#This Row],[Net Sales Actual]]/Table1[[#This Row],[Net Sales Target]]*100%</f>
        <v>0.83928279323982613</v>
      </c>
      <c r="O1488" s="9" t="str">
        <f>IF(Table1[[#This Row],[% Achievement]]&gt;=100%, "Achieved",
 IF(Table1[[#This Row],[% Achievement]]&gt;=50%, "Almost Achieve",
 IF(Table1[[#This Row],[% Achievement]]&gt;=0, "Needs Improvement",
 "Bad")))</f>
        <v>Almost Achieve</v>
      </c>
      <c r="P1488" s="7">
        <f>Table1[[#This Row],[Net Sales Actual]] - Table1[[#This Row],[Net Sales Target]]</f>
        <v>-24069474</v>
      </c>
      <c r="Q1488" s="7" t="str">
        <f>IF(Table1[[#This Row],[Profit]] &gt; 0, "Profit", "Loss")</f>
        <v>Profit</v>
      </c>
      <c r="R1488" s="9">
        <f>Table1[[#This Row],[Salary Cost]]/Table1[[#This Row],[Net Sales Actual]]</f>
        <v>0.1218037268776679</v>
      </c>
      <c r="S1488" s="9" t="str">
        <f>IF(Table1[[#This Row],[Salary Ratio]] &lt; 0.15, "Efficient",
 IF(Table1[[#This Row],[Salary Ratio]] &lt;= 0.25, "Needs Attention",
 "Too High"))</f>
        <v>Efficient</v>
      </c>
      <c r="T1488" s="9">
        <f>Table1[[#This Row],[Profit (EBIT)]]/Table1[[#This Row],[Net Sales Actual]]</f>
        <v>2.1146994011301466E-2</v>
      </c>
      <c r="U1488" s="7" t="str">
        <f>IF(Table1[[#This Row],[Profit Ratio]] &gt; 0.15, "Healthy",
 IF(Table1[[#This Row],[Profit Ratio]] &gt;= 0.05, "Moderate",
 "Low"))</f>
        <v>Low</v>
      </c>
      <c r="V1488" s="7">
        <f ca="1">DATEDIF(Table1[[#This Row],[Store Open Date]], TODAY(), "d")</f>
        <v>762</v>
      </c>
      <c r="W1488" s="7">
        <f ca="1">INT(Table1[[#This Row],[Store Age (Days)]] / 30)</f>
        <v>25</v>
      </c>
      <c r="X1488" s="7" t="str">
        <f ca="1">IF(Table1[[#This Row],[Store Age (Months)]] &lt; 12, "&lt;12",
 IF(Table1[[#This Row],[Store Age (Months)]] &lt; 24, "12–24",
 "&gt;24"))</f>
        <v>&gt;24</v>
      </c>
    </row>
    <row r="1489" spans="1:24" x14ac:dyDescent="0.2">
      <c r="A1489" s="4">
        <v>4</v>
      </c>
      <c r="B1489" s="4" t="str">
        <f t="shared" si="23"/>
        <v>April</v>
      </c>
      <c r="C1489" s="1" t="s">
        <v>173</v>
      </c>
      <c r="D1489" s="1" t="s">
        <v>1093</v>
      </c>
      <c r="E1489" s="1" t="s">
        <v>614</v>
      </c>
      <c r="F1489" s="1" t="s">
        <v>901</v>
      </c>
      <c r="G1489" s="1" t="s">
        <v>924</v>
      </c>
      <c r="H1489" s="6">
        <v>45227</v>
      </c>
      <c r="I1489" s="7">
        <v>119656627</v>
      </c>
      <c r="J1489" s="7">
        <v>124329349</v>
      </c>
      <c r="K1489" s="7">
        <v>13403854</v>
      </c>
      <c r="L1489" s="7">
        <v>13045995</v>
      </c>
      <c r="M1489" s="7">
        <f>Table1[[#This Row],[Profit (EBIT)]] * (1 - 11%)</f>
        <v>11610935.550000001</v>
      </c>
      <c r="N1489" s="9">
        <f>Table1[[#This Row],[Net Sales Actual]]/Table1[[#This Row],[Net Sales Target]]*100%</f>
        <v>1.0390510924229881</v>
      </c>
      <c r="O1489" s="9" t="str">
        <f>IF(Table1[[#This Row],[% Achievement]]&gt;=100%, "Achieved",
 IF(Table1[[#This Row],[% Achievement]]&gt;=50%, "Almost Achieve",
 IF(Table1[[#This Row],[% Achievement]]&gt;=0, "Needs Improvement",
 "Bad")))</f>
        <v>Achieved</v>
      </c>
      <c r="P1489" s="7">
        <f>Table1[[#This Row],[Net Sales Actual]] - Table1[[#This Row],[Net Sales Target]]</f>
        <v>4672722</v>
      </c>
      <c r="Q1489" s="7" t="str">
        <f>IF(Table1[[#This Row],[Profit]] &gt; 0, "Profit", "Loss")</f>
        <v>Profit</v>
      </c>
      <c r="R1489" s="9">
        <f>Table1[[#This Row],[Salary Cost]]/Table1[[#This Row],[Net Sales Actual]]</f>
        <v>0.10780925105624095</v>
      </c>
      <c r="S1489" s="9" t="str">
        <f>IF(Table1[[#This Row],[Salary Ratio]] &lt; 0.15, "Efficient",
 IF(Table1[[#This Row],[Salary Ratio]] &lt;= 0.25, "Needs Attention",
 "Too High"))</f>
        <v>Efficient</v>
      </c>
      <c r="T1489" s="9">
        <f>Table1[[#This Row],[Profit (EBIT)]]/Table1[[#This Row],[Net Sales Actual]]</f>
        <v>0.10493093629887823</v>
      </c>
      <c r="U1489" s="7" t="str">
        <f>IF(Table1[[#This Row],[Profit Ratio]] &gt; 0.15, "Healthy",
 IF(Table1[[#This Row],[Profit Ratio]] &gt;= 0.05, "Moderate",
 "Low"))</f>
        <v>Moderate</v>
      </c>
      <c r="V1489" s="7">
        <f ca="1">DATEDIF(Table1[[#This Row],[Store Open Date]], TODAY(), "d")</f>
        <v>705</v>
      </c>
      <c r="W1489" s="7">
        <f ca="1">INT(Table1[[#This Row],[Store Age (Days)]] / 30)</f>
        <v>23</v>
      </c>
      <c r="X1489" s="7" t="str">
        <f ca="1">IF(Table1[[#This Row],[Store Age (Months)]] &lt; 12, "&lt;12",
 IF(Table1[[#This Row],[Store Age (Months)]] &lt; 24, "12–24",
 "&gt;24"))</f>
        <v>12–24</v>
      </c>
    </row>
    <row r="1490" spans="1:24" x14ac:dyDescent="0.2">
      <c r="A1490" s="4">
        <v>4</v>
      </c>
      <c r="B1490" s="4" t="str">
        <f t="shared" si="23"/>
        <v>April</v>
      </c>
      <c r="C1490" s="1" t="s">
        <v>174</v>
      </c>
      <c r="D1490" s="1" t="s">
        <v>1094</v>
      </c>
      <c r="E1490" s="1" t="s">
        <v>615</v>
      </c>
      <c r="F1490" s="1" t="s">
        <v>901</v>
      </c>
      <c r="G1490" s="1" t="s">
        <v>924</v>
      </c>
      <c r="H1490" s="6">
        <v>45219</v>
      </c>
      <c r="I1490" s="7">
        <v>123459512</v>
      </c>
      <c r="J1490" s="7">
        <v>112647360</v>
      </c>
      <c r="K1490" s="7">
        <v>18598771</v>
      </c>
      <c r="L1490" s="7">
        <v>13928334</v>
      </c>
      <c r="M1490" s="7">
        <f>Table1[[#This Row],[Profit (EBIT)]] * (1 - 11%)</f>
        <v>12396217.26</v>
      </c>
      <c r="N1490" s="9">
        <f>Table1[[#This Row],[Net Sales Actual]]/Table1[[#This Row],[Net Sales Target]]*100%</f>
        <v>0.91242349961661928</v>
      </c>
      <c r="O1490" s="9" t="str">
        <f>IF(Table1[[#This Row],[% Achievement]]&gt;=100%, "Achieved",
 IF(Table1[[#This Row],[% Achievement]]&gt;=50%, "Almost Achieve",
 IF(Table1[[#This Row],[% Achievement]]&gt;=0, "Needs Improvement",
 "Bad")))</f>
        <v>Almost Achieve</v>
      </c>
      <c r="P1490" s="7">
        <f>Table1[[#This Row],[Net Sales Actual]] - Table1[[#This Row],[Net Sales Target]]</f>
        <v>-10812152</v>
      </c>
      <c r="Q1490" s="7" t="str">
        <f>IF(Table1[[#This Row],[Profit]] &gt; 0, "Profit", "Loss")</f>
        <v>Profit</v>
      </c>
      <c r="R1490" s="9">
        <f>Table1[[#This Row],[Salary Cost]]/Table1[[#This Row],[Net Sales Actual]]</f>
        <v>0.16510614185720821</v>
      </c>
      <c r="S1490" s="9" t="str">
        <f>IF(Table1[[#This Row],[Salary Ratio]] &lt; 0.15, "Efficient",
 IF(Table1[[#This Row],[Salary Ratio]] &lt;= 0.25, "Needs Attention",
 "Too High"))</f>
        <v>Needs Attention</v>
      </c>
      <c r="T1490" s="9">
        <f>Table1[[#This Row],[Profit (EBIT)]]/Table1[[#This Row],[Net Sales Actual]]</f>
        <v>0.12364545427429458</v>
      </c>
      <c r="U1490" s="7" t="str">
        <f>IF(Table1[[#This Row],[Profit Ratio]] &gt; 0.15, "Healthy",
 IF(Table1[[#This Row],[Profit Ratio]] &gt;= 0.05, "Moderate",
 "Low"))</f>
        <v>Moderate</v>
      </c>
      <c r="V1490" s="7">
        <f ca="1">DATEDIF(Table1[[#This Row],[Store Open Date]], TODAY(), "d")</f>
        <v>713</v>
      </c>
      <c r="W1490" s="7">
        <f ca="1">INT(Table1[[#This Row],[Store Age (Days)]] / 30)</f>
        <v>23</v>
      </c>
      <c r="X1490" s="7" t="str">
        <f ca="1">IF(Table1[[#This Row],[Store Age (Months)]] &lt; 12, "&lt;12",
 IF(Table1[[#This Row],[Store Age (Months)]] &lt; 24, "12–24",
 "&gt;24"))</f>
        <v>12–24</v>
      </c>
    </row>
    <row r="1491" spans="1:24" x14ac:dyDescent="0.2">
      <c r="A1491" s="4">
        <v>4</v>
      </c>
      <c r="B1491" s="4" t="str">
        <f t="shared" si="23"/>
        <v>April</v>
      </c>
      <c r="C1491" s="1" t="s">
        <v>175</v>
      </c>
      <c r="D1491" s="1" t="s">
        <v>1095</v>
      </c>
      <c r="E1491" s="1" t="s">
        <v>616</v>
      </c>
      <c r="F1491" s="1" t="s">
        <v>901</v>
      </c>
      <c r="G1491" s="1" t="s">
        <v>924</v>
      </c>
      <c r="H1491" s="6">
        <v>45256</v>
      </c>
      <c r="I1491" s="7">
        <v>104443060</v>
      </c>
      <c r="J1491" s="7">
        <v>105847085</v>
      </c>
      <c r="K1491" s="7">
        <v>12487957</v>
      </c>
      <c r="L1491" s="7">
        <v>-8956706</v>
      </c>
      <c r="M1491" s="7">
        <f>Table1[[#This Row],[Profit (EBIT)]] * (1 - 11%)</f>
        <v>-7971468.3399999999</v>
      </c>
      <c r="N1491" s="9">
        <f>Table1[[#This Row],[Net Sales Actual]]/Table1[[#This Row],[Net Sales Target]]*100%</f>
        <v>1.0134429707440591</v>
      </c>
      <c r="O1491" s="9" t="str">
        <f>IF(Table1[[#This Row],[% Achievement]]&gt;=100%, "Achieved",
 IF(Table1[[#This Row],[% Achievement]]&gt;=50%, "Almost Achieve",
 IF(Table1[[#This Row],[% Achievement]]&gt;=0, "Needs Improvement",
 "Bad")))</f>
        <v>Achieved</v>
      </c>
      <c r="P1491" s="7">
        <f>Table1[[#This Row],[Net Sales Actual]] - Table1[[#This Row],[Net Sales Target]]</f>
        <v>1404025</v>
      </c>
      <c r="Q1491" s="7" t="str">
        <f>IF(Table1[[#This Row],[Profit]] &gt; 0, "Profit", "Loss")</f>
        <v>Loss</v>
      </c>
      <c r="R1491" s="9">
        <f>Table1[[#This Row],[Salary Cost]]/Table1[[#This Row],[Net Sales Actual]]</f>
        <v>0.11798111398155178</v>
      </c>
      <c r="S1491" s="9" t="str">
        <f>IF(Table1[[#This Row],[Salary Ratio]] &lt; 0.15, "Efficient",
 IF(Table1[[#This Row],[Salary Ratio]] &lt;= 0.25, "Needs Attention",
 "Too High"))</f>
        <v>Efficient</v>
      </c>
      <c r="T1491" s="9">
        <f>Table1[[#This Row],[Profit (EBIT)]]/Table1[[#This Row],[Net Sales Actual]]</f>
        <v>-8.4619297735029742E-2</v>
      </c>
      <c r="U1491" s="7" t="str">
        <f>IF(Table1[[#This Row],[Profit Ratio]] &gt; 0.15, "Healthy",
 IF(Table1[[#This Row],[Profit Ratio]] &gt;= 0.05, "Moderate",
 "Low"))</f>
        <v>Low</v>
      </c>
      <c r="V1491" s="7">
        <f ca="1">DATEDIF(Table1[[#This Row],[Store Open Date]], TODAY(), "d")</f>
        <v>676</v>
      </c>
      <c r="W1491" s="7">
        <f ca="1">INT(Table1[[#This Row],[Store Age (Days)]] / 30)</f>
        <v>22</v>
      </c>
      <c r="X1491" s="7" t="str">
        <f ca="1">IF(Table1[[#This Row],[Store Age (Months)]] &lt; 12, "&lt;12",
 IF(Table1[[#This Row],[Store Age (Months)]] &lt; 24, "12–24",
 "&gt;24"))</f>
        <v>12–24</v>
      </c>
    </row>
    <row r="1492" spans="1:24" x14ac:dyDescent="0.2">
      <c r="A1492" s="4">
        <v>4</v>
      </c>
      <c r="B1492" s="4" t="str">
        <f t="shared" si="23"/>
        <v>April</v>
      </c>
      <c r="C1492" s="1" t="s">
        <v>176</v>
      </c>
      <c r="D1492" s="1" t="s">
        <v>1096</v>
      </c>
      <c r="E1492" s="1" t="s">
        <v>617</v>
      </c>
      <c r="F1492" s="1" t="s">
        <v>901</v>
      </c>
      <c r="G1492" s="1" t="s">
        <v>924</v>
      </c>
      <c r="H1492" s="6">
        <v>45187</v>
      </c>
      <c r="I1492" s="7">
        <v>92000005</v>
      </c>
      <c r="J1492" s="7">
        <v>96598305</v>
      </c>
      <c r="K1492" s="7">
        <v>13256969</v>
      </c>
      <c r="L1492" s="7">
        <v>11775891</v>
      </c>
      <c r="M1492" s="7">
        <f>Table1[[#This Row],[Profit (EBIT)]] * (1 - 11%)</f>
        <v>10480542.99</v>
      </c>
      <c r="N1492" s="9">
        <f>Table1[[#This Row],[Net Sales Actual]]/Table1[[#This Row],[Net Sales Target]]*100%</f>
        <v>1.0499815190227435</v>
      </c>
      <c r="O1492" s="9" t="str">
        <f>IF(Table1[[#This Row],[% Achievement]]&gt;=100%, "Achieved",
 IF(Table1[[#This Row],[% Achievement]]&gt;=50%, "Almost Achieve",
 IF(Table1[[#This Row],[% Achievement]]&gt;=0, "Needs Improvement",
 "Bad")))</f>
        <v>Achieved</v>
      </c>
      <c r="P1492" s="7">
        <f>Table1[[#This Row],[Net Sales Actual]] - Table1[[#This Row],[Net Sales Target]]</f>
        <v>4598300</v>
      </c>
      <c r="Q1492" s="7" t="str">
        <f>IF(Table1[[#This Row],[Profit]] &gt; 0, "Profit", "Loss")</f>
        <v>Profit</v>
      </c>
      <c r="R1492" s="9">
        <f>Table1[[#This Row],[Salary Cost]]/Table1[[#This Row],[Net Sales Actual]]</f>
        <v>0.13723811199378705</v>
      </c>
      <c r="S1492" s="9" t="str">
        <f>IF(Table1[[#This Row],[Salary Ratio]] &lt; 0.15, "Efficient",
 IF(Table1[[#This Row],[Salary Ratio]] &lt;= 0.25, "Needs Attention",
 "Too High"))</f>
        <v>Efficient</v>
      </c>
      <c r="T1492" s="9">
        <f>Table1[[#This Row],[Profit (EBIT)]]/Table1[[#This Row],[Net Sales Actual]]</f>
        <v>0.12190577257023298</v>
      </c>
      <c r="U1492" s="7" t="str">
        <f>IF(Table1[[#This Row],[Profit Ratio]] &gt; 0.15, "Healthy",
 IF(Table1[[#This Row],[Profit Ratio]] &gt;= 0.05, "Moderate",
 "Low"))</f>
        <v>Moderate</v>
      </c>
      <c r="V1492" s="7">
        <f ca="1">DATEDIF(Table1[[#This Row],[Store Open Date]], TODAY(), "d")</f>
        <v>745</v>
      </c>
      <c r="W1492" s="7">
        <f ca="1">INT(Table1[[#This Row],[Store Age (Days)]] / 30)</f>
        <v>24</v>
      </c>
      <c r="X1492" s="7" t="str">
        <f ca="1">IF(Table1[[#This Row],[Store Age (Months)]] &lt; 12, "&lt;12",
 IF(Table1[[#This Row],[Store Age (Months)]] &lt; 24, "12–24",
 "&gt;24"))</f>
        <v>&gt;24</v>
      </c>
    </row>
    <row r="1493" spans="1:24" x14ac:dyDescent="0.2">
      <c r="A1493" s="4">
        <v>4</v>
      </c>
      <c r="B1493" s="4" t="str">
        <f t="shared" si="23"/>
        <v>April</v>
      </c>
      <c r="C1493" s="1" t="s">
        <v>177</v>
      </c>
      <c r="D1493" s="1" t="s">
        <v>1097</v>
      </c>
      <c r="E1493" s="1" t="s">
        <v>618</v>
      </c>
      <c r="F1493" s="1" t="s">
        <v>901</v>
      </c>
      <c r="G1493" s="1" t="s">
        <v>924</v>
      </c>
      <c r="H1493" s="6">
        <v>45191</v>
      </c>
      <c r="I1493" s="7">
        <v>68101588</v>
      </c>
      <c r="J1493" s="7">
        <v>51919529</v>
      </c>
      <c r="K1493" s="7">
        <v>8432646</v>
      </c>
      <c r="L1493" s="7">
        <v>5295926</v>
      </c>
      <c r="M1493" s="7">
        <f>Table1[[#This Row],[Profit (EBIT)]] * (1 - 11%)</f>
        <v>4713374.1399999997</v>
      </c>
      <c r="N1493" s="9">
        <f>Table1[[#This Row],[Net Sales Actual]]/Table1[[#This Row],[Net Sales Target]]*100%</f>
        <v>0.76238352914766094</v>
      </c>
      <c r="O1493" s="9" t="str">
        <f>IF(Table1[[#This Row],[% Achievement]]&gt;=100%, "Achieved",
 IF(Table1[[#This Row],[% Achievement]]&gt;=50%, "Almost Achieve",
 IF(Table1[[#This Row],[% Achievement]]&gt;=0, "Needs Improvement",
 "Bad")))</f>
        <v>Almost Achieve</v>
      </c>
      <c r="P1493" s="7">
        <f>Table1[[#This Row],[Net Sales Actual]] - Table1[[#This Row],[Net Sales Target]]</f>
        <v>-16182059</v>
      </c>
      <c r="Q1493" s="7" t="str">
        <f>IF(Table1[[#This Row],[Profit]] &gt; 0, "Profit", "Loss")</f>
        <v>Profit</v>
      </c>
      <c r="R1493" s="9">
        <f>Table1[[#This Row],[Salary Cost]]/Table1[[#This Row],[Net Sales Actual]]</f>
        <v>0.16241761361124829</v>
      </c>
      <c r="S1493" s="9" t="str">
        <f>IF(Table1[[#This Row],[Salary Ratio]] &lt; 0.15, "Efficient",
 IF(Table1[[#This Row],[Salary Ratio]] &lt;= 0.25, "Needs Attention",
 "Too High"))</f>
        <v>Needs Attention</v>
      </c>
      <c r="T1493" s="9">
        <f>Table1[[#This Row],[Profit (EBIT)]]/Table1[[#This Row],[Net Sales Actual]]</f>
        <v>0.10200258172603993</v>
      </c>
      <c r="U1493" s="7" t="str">
        <f>IF(Table1[[#This Row],[Profit Ratio]] &gt; 0.15, "Healthy",
 IF(Table1[[#This Row],[Profit Ratio]] &gt;= 0.05, "Moderate",
 "Low"))</f>
        <v>Moderate</v>
      </c>
      <c r="V1493" s="7">
        <f ca="1">DATEDIF(Table1[[#This Row],[Store Open Date]], TODAY(), "d")</f>
        <v>741</v>
      </c>
      <c r="W1493" s="7">
        <f ca="1">INT(Table1[[#This Row],[Store Age (Days)]] / 30)</f>
        <v>24</v>
      </c>
      <c r="X1493" s="7" t="str">
        <f ca="1">IF(Table1[[#This Row],[Store Age (Months)]] &lt; 12, "&lt;12",
 IF(Table1[[#This Row],[Store Age (Months)]] &lt; 24, "12–24",
 "&gt;24"))</f>
        <v>&gt;24</v>
      </c>
    </row>
    <row r="1494" spans="1:24" x14ac:dyDescent="0.2">
      <c r="A1494" s="4">
        <v>4</v>
      </c>
      <c r="B1494" s="4" t="str">
        <f t="shared" si="23"/>
        <v>April</v>
      </c>
      <c r="C1494" s="1" t="s">
        <v>178</v>
      </c>
      <c r="D1494" s="1" t="s">
        <v>1098</v>
      </c>
      <c r="E1494" s="1" t="s">
        <v>619</v>
      </c>
      <c r="F1494" s="1" t="s">
        <v>901</v>
      </c>
      <c r="G1494" s="1" t="s">
        <v>924</v>
      </c>
      <c r="H1494" s="6">
        <v>45207</v>
      </c>
      <c r="I1494" s="7">
        <v>119754726</v>
      </c>
      <c r="J1494" s="7">
        <v>114716309</v>
      </c>
      <c r="K1494" s="7">
        <v>15852524</v>
      </c>
      <c r="L1494" s="7">
        <v>3429143</v>
      </c>
      <c r="M1494" s="7">
        <f>Table1[[#This Row],[Profit (EBIT)]] * (1 - 11%)</f>
        <v>3051937.27</v>
      </c>
      <c r="N1494" s="9">
        <f>Table1[[#This Row],[Net Sales Actual]]/Table1[[#This Row],[Net Sales Target]]*100%</f>
        <v>0.9579271969608949</v>
      </c>
      <c r="O1494" s="9" t="str">
        <f>IF(Table1[[#This Row],[% Achievement]]&gt;=100%, "Achieved",
 IF(Table1[[#This Row],[% Achievement]]&gt;=50%, "Almost Achieve",
 IF(Table1[[#This Row],[% Achievement]]&gt;=0, "Needs Improvement",
 "Bad")))</f>
        <v>Almost Achieve</v>
      </c>
      <c r="P1494" s="7">
        <f>Table1[[#This Row],[Net Sales Actual]] - Table1[[#This Row],[Net Sales Target]]</f>
        <v>-5038417</v>
      </c>
      <c r="Q1494" s="7" t="str">
        <f>IF(Table1[[#This Row],[Profit]] &gt; 0, "Profit", "Loss")</f>
        <v>Profit</v>
      </c>
      <c r="R1494" s="9">
        <f>Table1[[#This Row],[Salary Cost]]/Table1[[#This Row],[Net Sales Actual]]</f>
        <v>0.13818893005004196</v>
      </c>
      <c r="S1494" s="9" t="str">
        <f>IF(Table1[[#This Row],[Salary Ratio]] &lt; 0.15, "Efficient",
 IF(Table1[[#This Row],[Salary Ratio]] &lt;= 0.25, "Needs Attention",
 "Too High"))</f>
        <v>Efficient</v>
      </c>
      <c r="T1494" s="9">
        <f>Table1[[#This Row],[Profit (EBIT)]]/Table1[[#This Row],[Net Sales Actual]]</f>
        <v>2.9892375634226517E-2</v>
      </c>
      <c r="U1494" s="7" t="str">
        <f>IF(Table1[[#This Row],[Profit Ratio]] &gt; 0.15, "Healthy",
 IF(Table1[[#This Row],[Profit Ratio]] &gt;= 0.05, "Moderate",
 "Low"))</f>
        <v>Low</v>
      </c>
      <c r="V1494" s="7">
        <f ca="1">DATEDIF(Table1[[#This Row],[Store Open Date]], TODAY(), "d")</f>
        <v>725</v>
      </c>
      <c r="W1494" s="7">
        <f ca="1">INT(Table1[[#This Row],[Store Age (Days)]] / 30)</f>
        <v>24</v>
      </c>
      <c r="X1494" s="7" t="str">
        <f ca="1">IF(Table1[[#This Row],[Store Age (Months)]] &lt; 12, "&lt;12",
 IF(Table1[[#This Row],[Store Age (Months)]] &lt; 24, "12–24",
 "&gt;24"))</f>
        <v>&gt;24</v>
      </c>
    </row>
    <row r="1495" spans="1:24" x14ac:dyDescent="0.2">
      <c r="A1495" s="4">
        <v>4</v>
      </c>
      <c r="B1495" s="4" t="str">
        <f t="shared" si="23"/>
        <v>April</v>
      </c>
      <c r="C1495" s="1" t="s">
        <v>179</v>
      </c>
      <c r="D1495" s="1" t="s">
        <v>1099</v>
      </c>
      <c r="E1495" s="1" t="s">
        <v>620</v>
      </c>
      <c r="F1495" s="1" t="s">
        <v>901</v>
      </c>
      <c r="G1495" s="1" t="s">
        <v>924</v>
      </c>
      <c r="H1495" s="6">
        <v>45226</v>
      </c>
      <c r="I1495" s="7">
        <v>101964229</v>
      </c>
      <c r="J1495" s="7">
        <v>75354744</v>
      </c>
      <c r="K1495" s="7">
        <v>6824898</v>
      </c>
      <c r="L1495" s="7">
        <v>6813201</v>
      </c>
      <c r="M1495" s="7">
        <f>Table1[[#This Row],[Profit (EBIT)]] * (1 - 11%)</f>
        <v>6063748.8899999997</v>
      </c>
      <c r="N1495" s="9">
        <f>Table1[[#This Row],[Net Sales Actual]]/Table1[[#This Row],[Net Sales Target]]*100%</f>
        <v>0.73903117533502849</v>
      </c>
      <c r="O1495" s="9" t="str">
        <f>IF(Table1[[#This Row],[% Achievement]]&gt;=100%, "Achieved",
 IF(Table1[[#This Row],[% Achievement]]&gt;=50%, "Almost Achieve",
 IF(Table1[[#This Row],[% Achievement]]&gt;=0, "Needs Improvement",
 "Bad")))</f>
        <v>Almost Achieve</v>
      </c>
      <c r="P1495" s="7">
        <f>Table1[[#This Row],[Net Sales Actual]] - Table1[[#This Row],[Net Sales Target]]</f>
        <v>-26609485</v>
      </c>
      <c r="Q1495" s="7" t="str">
        <f>IF(Table1[[#This Row],[Profit]] &gt; 0, "Profit", "Loss")</f>
        <v>Profit</v>
      </c>
      <c r="R1495" s="9">
        <f>Table1[[#This Row],[Salary Cost]]/Table1[[#This Row],[Net Sales Actual]]</f>
        <v>9.0570249963293617E-2</v>
      </c>
      <c r="S1495" s="9" t="str">
        <f>IF(Table1[[#This Row],[Salary Ratio]] &lt; 0.15, "Efficient",
 IF(Table1[[#This Row],[Salary Ratio]] &lt;= 0.25, "Needs Attention",
 "Too High"))</f>
        <v>Efficient</v>
      </c>
      <c r="T1495" s="9">
        <f>Table1[[#This Row],[Profit (EBIT)]]/Table1[[#This Row],[Net Sales Actual]]</f>
        <v>9.0415024168883112E-2</v>
      </c>
      <c r="U1495" s="7" t="str">
        <f>IF(Table1[[#This Row],[Profit Ratio]] &gt; 0.15, "Healthy",
 IF(Table1[[#This Row],[Profit Ratio]] &gt;= 0.05, "Moderate",
 "Low"))</f>
        <v>Moderate</v>
      </c>
      <c r="V1495" s="7">
        <f ca="1">DATEDIF(Table1[[#This Row],[Store Open Date]], TODAY(), "d")</f>
        <v>706</v>
      </c>
      <c r="W1495" s="7">
        <f ca="1">INT(Table1[[#This Row],[Store Age (Days)]] / 30)</f>
        <v>23</v>
      </c>
      <c r="X1495" s="7" t="str">
        <f ca="1">IF(Table1[[#This Row],[Store Age (Months)]] &lt; 12, "&lt;12",
 IF(Table1[[#This Row],[Store Age (Months)]] &lt; 24, "12–24",
 "&gt;24"))</f>
        <v>12–24</v>
      </c>
    </row>
    <row r="1496" spans="1:24" x14ac:dyDescent="0.2">
      <c r="A1496" s="4">
        <v>4</v>
      </c>
      <c r="B1496" s="4" t="str">
        <f t="shared" si="23"/>
        <v>April</v>
      </c>
      <c r="C1496" s="1" t="s">
        <v>180</v>
      </c>
      <c r="D1496" s="1" t="s">
        <v>1100</v>
      </c>
      <c r="E1496" s="1" t="s">
        <v>621</v>
      </c>
      <c r="F1496" s="1" t="s">
        <v>901</v>
      </c>
      <c r="G1496" s="1" t="s">
        <v>924</v>
      </c>
      <c r="H1496" s="6">
        <v>45214</v>
      </c>
      <c r="I1496" s="7">
        <v>154068556</v>
      </c>
      <c r="J1496" s="7">
        <v>140624634</v>
      </c>
      <c r="K1496" s="7">
        <v>21792178</v>
      </c>
      <c r="L1496" s="7">
        <v>-6619790</v>
      </c>
      <c r="M1496" s="7">
        <f>Table1[[#This Row],[Profit (EBIT)]] * (1 - 11%)</f>
        <v>-5891613.0999999996</v>
      </c>
      <c r="N1496" s="9">
        <f>Table1[[#This Row],[Net Sales Actual]]/Table1[[#This Row],[Net Sales Target]]*100%</f>
        <v>0.91274065033750296</v>
      </c>
      <c r="O1496" s="9" t="str">
        <f>IF(Table1[[#This Row],[% Achievement]]&gt;=100%, "Achieved",
 IF(Table1[[#This Row],[% Achievement]]&gt;=50%, "Almost Achieve",
 IF(Table1[[#This Row],[% Achievement]]&gt;=0, "Needs Improvement",
 "Bad")))</f>
        <v>Almost Achieve</v>
      </c>
      <c r="P1496" s="7">
        <f>Table1[[#This Row],[Net Sales Actual]] - Table1[[#This Row],[Net Sales Target]]</f>
        <v>-13443922</v>
      </c>
      <c r="Q1496" s="7" t="str">
        <f>IF(Table1[[#This Row],[Profit]] &gt; 0, "Profit", "Loss")</f>
        <v>Loss</v>
      </c>
      <c r="R1496" s="9">
        <f>Table1[[#This Row],[Salary Cost]]/Table1[[#This Row],[Net Sales Actual]]</f>
        <v>0.15496700243856279</v>
      </c>
      <c r="S1496" s="9" t="str">
        <f>IF(Table1[[#This Row],[Salary Ratio]] &lt; 0.15, "Efficient",
 IF(Table1[[#This Row],[Salary Ratio]] &lt;= 0.25, "Needs Attention",
 "Too High"))</f>
        <v>Needs Attention</v>
      </c>
      <c r="T1496" s="9">
        <f>Table1[[#This Row],[Profit (EBIT)]]/Table1[[#This Row],[Net Sales Actual]]</f>
        <v>-4.7074184740633705E-2</v>
      </c>
      <c r="U1496" s="7" t="str">
        <f>IF(Table1[[#This Row],[Profit Ratio]] &gt; 0.15, "Healthy",
 IF(Table1[[#This Row],[Profit Ratio]] &gt;= 0.05, "Moderate",
 "Low"))</f>
        <v>Low</v>
      </c>
      <c r="V1496" s="7">
        <f ca="1">DATEDIF(Table1[[#This Row],[Store Open Date]], TODAY(), "d")</f>
        <v>718</v>
      </c>
      <c r="W1496" s="7">
        <f ca="1">INT(Table1[[#This Row],[Store Age (Days)]] / 30)</f>
        <v>23</v>
      </c>
      <c r="X1496" s="7" t="str">
        <f ca="1">IF(Table1[[#This Row],[Store Age (Months)]] &lt; 12, "&lt;12",
 IF(Table1[[#This Row],[Store Age (Months)]] &lt; 24, "12–24",
 "&gt;24"))</f>
        <v>12–24</v>
      </c>
    </row>
    <row r="1497" spans="1:24" x14ac:dyDescent="0.2">
      <c r="A1497" s="4">
        <v>4</v>
      </c>
      <c r="B1497" s="4" t="str">
        <f t="shared" si="23"/>
        <v>April</v>
      </c>
      <c r="C1497" s="1" t="s">
        <v>181</v>
      </c>
      <c r="D1497" s="1" t="s">
        <v>1101</v>
      </c>
      <c r="E1497" s="1" t="s">
        <v>622</v>
      </c>
      <c r="F1497" s="1" t="s">
        <v>901</v>
      </c>
      <c r="G1497" s="1" t="s">
        <v>924</v>
      </c>
      <c r="H1497" s="6">
        <v>45210</v>
      </c>
      <c r="I1497" s="7">
        <v>138255027</v>
      </c>
      <c r="J1497" s="7">
        <v>153683138</v>
      </c>
      <c r="K1497" s="7">
        <v>18706093</v>
      </c>
      <c r="L1497" s="7">
        <v>-3791873</v>
      </c>
      <c r="M1497" s="7">
        <f>Table1[[#This Row],[Profit (EBIT)]] * (1 - 11%)</f>
        <v>-3374766.97</v>
      </c>
      <c r="N1497" s="9">
        <f>Table1[[#This Row],[Net Sales Actual]]/Table1[[#This Row],[Net Sales Target]]*100%</f>
        <v>1.1115916819429648</v>
      </c>
      <c r="O1497" s="9" t="str">
        <f>IF(Table1[[#This Row],[% Achievement]]&gt;=100%, "Achieved",
 IF(Table1[[#This Row],[% Achievement]]&gt;=50%, "Almost Achieve",
 IF(Table1[[#This Row],[% Achievement]]&gt;=0, "Needs Improvement",
 "Bad")))</f>
        <v>Achieved</v>
      </c>
      <c r="P1497" s="7">
        <f>Table1[[#This Row],[Net Sales Actual]] - Table1[[#This Row],[Net Sales Target]]</f>
        <v>15428111</v>
      </c>
      <c r="Q1497" s="7" t="str">
        <f>IF(Table1[[#This Row],[Profit]] &gt; 0, "Profit", "Loss")</f>
        <v>Loss</v>
      </c>
      <c r="R1497" s="9">
        <f>Table1[[#This Row],[Salary Cost]]/Table1[[#This Row],[Net Sales Actual]]</f>
        <v>0.12171857787026708</v>
      </c>
      <c r="S1497" s="9" t="str">
        <f>IF(Table1[[#This Row],[Salary Ratio]] &lt; 0.15, "Efficient",
 IF(Table1[[#This Row],[Salary Ratio]] &lt;= 0.25, "Needs Attention",
 "Too High"))</f>
        <v>Efficient</v>
      </c>
      <c r="T1497" s="9">
        <f>Table1[[#This Row],[Profit (EBIT)]]/Table1[[#This Row],[Net Sales Actual]]</f>
        <v>-2.467331842222014E-2</v>
      </c>
      <c r="U1497" s="7" t="str">
        <f>IF(Table1[[#This Row],[Profit Ratio]] &gt; 0.15, "Healthy",
 IF(Table1[[#This Row],[Profit Ratio]] &gt;= 0.05, "Moderate",
 "Low"))</f>
        <v>Low</v>
      </c>
      <c r="V1497" s="7">
        <f ca="1">DATEDIF(Table1[[#This Row],[Store Open Date]], TODAY(), "d")</f>
        <v>722</v>
      </c>
      <c r="W1497" s="7">
        <f ca="1">INT(Table1[[#This Row],[Store Age (Days)]] / 30)</f>
        <v>24</v>
      </c>
      <c r="X1497" s="7" t="str">
        <f ca="1">IF(Table1[[#This Row],[Store Age (Months)]] &lt; 12, "&lt;12",
 IF(Table1[[#This Row],[Store Age (Months)]] &lt; 24, "12–24",
 "&gt;24"))</f>
        <v>&gt;24</v>
      </c>
    </row>
    <row r="1498" spans="1:24" x14ac:dyDescent="0.2">
      <c r="A1498" s="4">
        <v>4</v>
      </c>
      <c r="B1498" s="4" t="str">
        <f t="shared" si="23"/>
        <v>April</v>
      </c>
      <c r="C1498" s="1" t="s">
        <v>182</v>
      </c>
      <c r="D1498" s="1" t="s">
        <v>1102</v>
      </c>
      <c r="E1498" s="1" t="s">
        <v>623</v>
      </c>
      <c r="F1498" s="1" t="s">
        <v>901</v>
      </c>
      <c r="G1498" s="1" t="s">
        <v>924</v>
      </c>
      <c r="H1498" s="6">
        <v>45226</v>
      </c>
      <c r="I1498" s="7">
        <v>79473045</v>
      </c>
      <c r="J1498" s="7">
        <v>51752575</v>
      </c>
      <c r="K1498" s="7">
        <v>7363602</v>
      </c>
      <c r="L1498" s="7">
        <v>1339130</v>
      </c>
      <c r="M1498" s="7">
        <f>Table1[[#This Row],[Profit (EBIT)]] * (1 - 11%)</f>
        <v>1191825.7</v>
      </c>
      <c r="N1498" s="9">
        <f>Table1[[#This Row],[Net Sales Actual]]/Table1[[#This Row],[Net Sales Target]]*100%</f>
        <v>0.65119657866387282</v>
      </c>
      <c r="O1498" s="9" t="str">
        <f>IF(Table1[[#This Row],[% Achievement]]&gt;=100%, "Achieved",
 IF(Table1[[#This Row],[% Achievement]]&gt;=50%, "Almost Achieve",
 IF(Table1[[#This Row],[% Achievement]]&gt;=0, "Needs Improvement",
 "Bad")))</f>
        <v>Almost Achieve</v>
      </c>
      <c r="P1498" s="7">
        <f>Table1[[#This Row],[Net Sales Actual]] - Table1[[#This Row],[Net Sales Target]]</f>
        <v>-27720470</v>
      </c>
      <c r="Q1498" s="7" t="str">
        <f>IF(Table1[[#This Row],[Profit]] &gt; 0, "Profit", "Loss")</f>
        <v>Profit</v>
      </c>
      <c r="R1498" s="9">
        <f>Table1[[#This Row],[Salary Cost]]/Table1[[#This Row],[Net Sales Actual]]</f>
        <v>0.14228474621794182</v>
      </c>
      <c r="S1498" s="9" t="str">
        <f>IF(Table1[[#This Row],[Salary Ratio]] &lt; 0.15, "Efficient",
 IF(Table1[[#This Row],[Salary Ratio]] &lt;= 0.25, "Needs Attention",
 "Too High"))</f>
        <v>Efficient</v>
      </c>
      <c r="T1498" s="9">
        <f>Table1[[#This Row],[Profit (EBIT)]]/Table1[[#This Row],[Net Sales Actual]]</f>
        <v>2.5875620681676224E-2</v>
      </c>
      <c r="U1498" s="7" t="str">
        <f>IF(Table1[[#This Row],[Profit Ratio]] &gt; 0.15, "Healthy",
 IF(Table1[[#This Row],[Profit Ratio]] &gt;= 0.05, "Moderate",
 "Low"))</f>
        <v>Low</v>
      </c>
      <c r="V1498" s="7">
        <f ca="1">DATEDIF(Table1[[#This Row],[Store Open Date]], TODAY(), "d")</f>
        <v>706</v>
      </c>
      <c r="W1498" s="7">
        <f ca="1">INT(Table1[[#This Row],[Store Age (Days)]] / 30)</f>
        <v>23</v>
      </c>
      <c r="X1498" s="7" t="str">
        <f ca="1">IF(Table1[[#This Row],[Store Age (Months)]] &lt; 12, "&lt;12",
 IF(Table1[[#This Row],[Store Age (Months)]] &lt; 24, "12–24",
 "&gt;24"))</f>
        <v>12–24</v>
      </c>
    </row>
    <row r="1499" spans="1:24" x14ac:dyDescent="0.2">
      <c r="A1499" s="4">
        <v>4</v>
      </c>
      <c r="B1499" s="4" t="str">
        <f t="shared" si="23"/>
        <v>April</v>
      </c>
      <c r="C1499" s="1" t="s">
        <v>183</v>
      </c>
      <c r="D1499" s="1" t="s">
        <v>1103</v>
      </c>
      <c r="E1499" s="1" t="s">
        <v>624</v>
      </c>
      <c r="F1499" s="1" t="s">
        <v>901</v>
      </c>
      <c r="G1499" s="1" t="s">
        <v>924</v>
      </c>
      <c r="H1499" s="6">
        <v>45276</v>
      </c>
      <c r="I1499" s="7">
        <v>108321611</v>
      </c>
      <c r="J1499" s="7">
        <v>91201391</v>
      </c>
      <c r="K1499" s="7">
        <v>11243836</v>
      </c>
      <c r="L1499" s="7">
        <v>4761794</v>
      </c>
      <c r="M1499" s="7">
        <f>Table1[[#This Row],[Profit (EBIT)]] * (1 - 11%)</f>
        <v>4237996.66</v>
      </c>
      <c r="N1499" s="9">
        <f>Table1[[#This Row],[Net Sales Actual]]/Table1[[#This Row],[Net Sales Target]]*100%</f>
        <v>0.84195009802799181</v>
      </c>
      <c r="O1499" s="9" t="str">
        <f>IF(Table1[[#This Row],[% Achievement]]&gt;=100%, "Achieved",
 IF(Table1[[#This Row],[% Achievement]]&gt;=50%, "Almost Achieve",
 IF(Table1[[#This Row],[% Achievement]]&gt;=0, "Needs Improvement",
 "Bad")))</f>
        <v>Almost Achieve</v>
      </c>
      <c r="P1499" s="7">
        <f>Table1[[#This Row],[Net Sales Actual]] - Table1[[#This Row],[Net Sales Target]]</f>
        <v>-17120220</v>
      </c>
      <c r="Q1499" s="7" t="str">
        <f>IF(Table1[[#This Row],[Profit]] &gt; 0, "Profit", "Loss")</f>
        <v>Profit</v>
      </c>
      <c r="R1499" s="9">
        <f>Table1[[#This Row],[Salary Cost]]/Table1[[#This Row],[Net Sales Actual]]</f>
        <v>0.12328579505985825</v>
      </c>
      <c r="S1499" s="9" t="str">
        <f>IF(Table1[[#This Row],[Salary Ratio]] &lt; 0.15, "Efficient",
 IF(Table1[[#This Row],[Salary Ratio]] &lt;= 0.25, "Needs Attention",
 "Too High"))</f>
        <v>Efficient</v>
      </c>
      <c r="T1499" s="9">
        <f>Table1[[#This Row],[Profit (EBIT)]]/Table1[[#This Row],[Net Sales Actual]]</f>
        <v>5.2211857163450504E-2</v>
      </c>
      <c r="U1499" s="7" t="str">
        <f>IF(Table1[[#This Row],[Profit Ratio]] &gt; 0.15, "Healthy",
 IF(Table1[[#This Row],[Profit Ratio]] &gt;= 0.05, "Moderate",
 "Low"))</f>
        <v>Moderate</v>
      </c>
      <c r="V1499" s="7">
        <f ca="1">DATEDIF(Table1[[#This Row],[Store Open Date]], TODAY(), "d")</f>
        <v>656</v>
      </c>
      <c r="W1499" s="7">
        <f ca="1">INT(Table1[[#This Row],[Store Age (Days)]] / 30)</f>
        <v>21</v>
      </c>
      <c r="X1499" s="7" t="str">
        <f ca="1">IF(Table1[[#This Row],[Store Age (Months)]] &lt; 12, "&lt;12",
 IF(Table1[[#This Row],[Store Age (Months)]] &lt; 24, "12–24",
 "&gt;24"))</f>
        <v>12–24</v>
      </c>
    </row>
    <row r="1500" spans="1:24" x14ac:dyDescent="0.2">
      <c r="A1500" s="4">
        <v>4</v>
      </c>
      <c r="B1500" s="4" t="str">
        <f t="shared" si="23"/>
        <v>April</v>
      </c>
      <c r="C1500" s="1" t="s">
        <v>184</v>
      </c>
      <c r="D1500" s="1" t="s">
        <v>1104</v>
      </c>
      <c r="E1500" s="1" t="s">
        <v>625</v>
      </c>
      <c r="F1500" s="1" t="s">
        <v>901</v>
      </c>
      <c r="G1500" s="1" t="s">
        <v>924</v>
      </c>
      <c r="H1500" s="6">
        <v>45222</v>
      </c>
      <c r="I1500" s="7">
        <v>135093741</v>
      </c>
      <c r="J1500" s="7">
        <v>98326539</v>
      </c>
      <c r="K1500" s="7">
        <v>14425869</v>
      </c>
      <c r="L1500" s="7">
        <v>-7388250</v>
      </c>
      <c r="M1500" s="7">
        <f>Table1[[#This Row],[Profit (EBIT)]] * (1 - 11%)</f>
        <v>-6575542.5</v>
      </c>
      <c r="N1500" s="9">
        <f>Table1[[#This Row],[Net Sales Actual]]/Table1[[#This Row],[Net Sales Target]]*100%</f>
        <v>0.72783933787132304</v>
      </c>
      <c r="O1500" s="9" t="str">
        <f>IF(Table1[[#This Row],[% Achievement]]&gt;=100%, "Achieved",
 IF(Table1[[#This Row],[% Achievement]]&gt;=50%, "Almost Achieve",
 IF(Table1[[#This Row],[% Achievement]]&gt;=0, "Needs Improvement",
 "Bad")))</f>
        <v>Almost Achieve</v>
      </c>
      <c r="P1500" s="7">
        <f>Table1[[#This Row],[Net Sales Actual]] - Table1[[#This Row],[Net Sales Target]]</f>
        <v>-36767202</v>
      </c>
      <c r="Q1500" s="7" t="str">
        <f>IF(Table1[[#This Row],[Profit]] &gt; 0, "Profit", "Loss")</f>
        <v>Loss</v>
      </c>
      <c r="R1500" s="9">
        <f>Table1[[#This Row],[Salary Cost]]/Table1[[#This Row],[Net Sales Actual]]</f>
        <v>0.14671388972615013</v>
      </c>
      <c r="S1500" s="9" t="str">
        <f>IF(Table1[[#This Row],[Salary Ratio]] &lt; 0.15, "Efficient",
 IF(Table1[[#This Row],[Salary Ratio]] &lt;= 0.25, "Needs Attention",
 "Too High"))</f>
        <v>Efficient</v>
      </c>
      <c r="T1500" s="9">
        <f>Table1[[#This Row],[Profit (EBIT)]]/Table1[[#This Row],[Net Sales Actual]]</f>
        <v>-7.5139937550329119E-2</v>
      </c>
      <c r="U1500" s="7" t="str">
        <f>IF(Table1[[#This Row],[Profit Ratio]] &gt; 0.15, "Healthy",
 IF(Table1[[#This Row],[Profit Ratio]] &gt;= 0.05, "Moderate",
 "Low"))</f>
        <v>Low</v>
      </c>
      <c r="V1500" s="7">
        <f ca="1">DATEDIF(Table1[[#This Row],[Store Open Date]], TODAY(), "d")</f>
        <v>710</v>
      </c>
      <c r="W1500" s="7">
        <f ca="1">INT(Table1[[#This Row],[Store Age (Days)]] / 30)</f>
        <v>23</v>
      </c>
      <c r="X1500" s="7" t="str">
        <f ca="1">IF(Table1[[#This Row],[Store Age (Months)]] &lt; 12, "&lt;12",
 IF(Table1[[#This Row],[Store Age (Months)]] &lt; 24, "12–24",
 "&gt;24"))</f>
        <v>12–24</v>
      </c>
    </row>
    <row r="1501" spans="1:24" x14ac:dyDescent="0.2">
      <c r="A1501" s="4">
        <v>4</v>
      </c>
      <c r="B1501" s="4" t="str">
        <f t="shared" si="23"/>
        <v>April</v>
      </c>
      <c r="C1501" s="1" t="s">
        <v>185</v>
      </c>
      <c r="D1501" s="1" t="s">
        <v>1105</v>
      </c>
      <c r="E1501" s="1" t="s">
        <v>626</v>
      </c>
      <c r="F1501" s="1" t="s">
        <v>902</v>
      </c>
      <c r="G1501" s="1" t="s">
        <v>924</v>
      </c>
      <c r="H1501" s="6">
        <v>45262</v>
      </c>
      <c r="I1501" s="7">
        <v>160241331</v>
      </c>
      <c r="J1501" s="7">
        <v>139859365</v>
      </c>
      <c r="K1501" s="7">
        <v>19955237</v>
      </c>
      <c r="L1501" s="7">
        <v>-9609442</v>
      </c>
      <c r="M1501" s="7">
        <f>Table1[[#This Row],[Profit (EBIT)]] * (1 - 11%)</f>
        <v>-8552403.3800000008</v>
      </c>
      <c r="N1501" s="9">
        <f>Table1[[#This Row],[Net Sales Actual]]/Table1[[#This Row],[Net Sales Target]]*100%</f>
        <v>0.87280456376139315</v>
      </c>
      <c r="O1501" s="9" t="str">
        <f>IF(Table1[[#This Row],[% Achievement]]&gt;=100%, "Achieved",
 IF(Table1[[#This Row],[% Achievement]]&gt;=50%, "Almost Achieve",
 IF(Table1[[#This Row],[% Achievement]]&gt;=0, "Needs Improvement",
 "Bad")))</f>
        <v>Almost Achieve</v>
      </c>
      <c r="P1501" s="7">
        <f>Table1[[#This Row],[Net Sales Actual]] - Table1[[#This Row],[Net Sales Target]]</f>
        <v>-20381966</v>
      </c>
      <c r="Q1501" s="7" t="str">
        <f>IF(Table1[[#This Row],[Profit]] &gt; 0, "Profit", "Loss")</f>
        <v>Loss</v>
      </c>
      <c r="R1501" s="9">
        <f>Table1[[#This Row],[Salary Cost]]/Table1[[#This Row],[Net Sales Actual]]</f>
        <v>0.14268073503694229</v>
      </c>
      <c r="S1501" s="9" t="str">
        <f>IF(Table1[[#This Row],[Salary Ratio]] &lt; 0.15, "Efficient",
 IF(Table1[[#This Row],[Salary Ratio]] &lt;= 0.25, "Needs Attention",
 "Too High"))</f>
        <v>Efficient</v>
      </c>
      <c r="T1501" s="9">
        <f>Table1[[#This Row],[Profit (EBIT)]]/Table1[[#This Row],[Net Sales Actual]]</f>
        <v>-6.8707890958892889E-2</v>
      </c>
      <c r="U1501" s="7" t="str">
        <f>IF(Table1[[#This Row],[Profit Ratio]] &gt; 0.15, "Healthy",
 IF(Table1[[#This Row],[Profit Ratio]] &gt;= 0.05, "Moderate",
 "Low"))</f>
        <v>Low</v>
      </c>
      <c r="V1501" s="7">
        <f ca="1">DATEDIF(Table1[[#This Row],[Store Open Date]], TODAY(), "d")</f>
        <v>670</v>
      </c>
      <c r="W1501" s="7">
        <f ca="1">INT(Table1[[#This Row],[Store Age (Days)]] / 30)</f>
        <v>22</v>
      </c>
      <c r="X1501" s="7" t="str">
        <f ca="1">IF(Table1[[#This Row],[Store Age (Months)]] &lt; 12, "&lt;12",
 IF(Table1[[#This Row],[Store Age (Months)]] &lt; 24, "12–24",
 "&gt;24"))</f>
        <v>12–24</v>
      </c>
    </row>
    <row r="1502" spans="1:24" x14ac:dyDescent="0.2">
      <c r="A1502" s="4">
        <v>4</v>
      </c>
      <c r="B1502" s="4" t="str">
        <f t="shared" si="23"/>
        <v>April</v>
      </c>
      <c r="C1502" s="1" t="s">
        <v>186</v>
      </c>
      <c r="D1502" s="1" t="s">
        <v>1106</v>
      </c>
      <c r="E1502" s="1" t="s">
        <v>627</v>
      </c>
      <c r="F1502" s="1" t="s">
        <v>901</v>
      </c>
      <c r="G1502" s="1" t="s">
        <v>924</v>
      </c>
      <c r="H1502" s="6">
        <v>45285</v>
      </c>
      <c r="I1502" s="7">
        <v>81053822</v>
      </c>
      <c r="J1502" s="7">
        <v>69418640</v>
      </c>
      <c r="K1502" s="7">
        <v>11810209</v>
      </c>
      <c r="L1502" s="7">
        <v>7963662</v>
      </c>
      <c r="M1502" s="7">
        <f>Table1[[#This Row],[Profit (EBIT)]] * (1 - 11%)</f>
        <v>7087659.1799999997</v>
      </c>
      <c r="N1502" s="9">
        <f>Table1[[#This Row],[Net Sales Actual]]/Table1[[#This Row],[Net Sales Target]]*100%</f>
        <v>0.85645116155040779</v>
      </c>
      <c r="O1502" s="9" t="str">
        <f>IF(Table1[[#This Row],[% Achievement]]&gt;=100%, "Achieved",
 IF(Table1[[#This Row],[% Achievement]]&gt;=50%, "Almost Achieve",
 IF(Table1[[#This Row],[% Achievement]]&gt;=0, "Needs Improvement",
 "Bad")))</f>
        <v>Almost Achieve</v>
      </c>
      <c r="P1502" s="7">
        <f>Table1[[#This Row],[Net Sales Actual]] - Table1[[#This Row],[Net Sales Target]]</f>
        <v>-11635182</v>
      </c>
      <c r="Q1502" s="7" t="str">
        <f>IF(Table1[[#This Row],[Profit]] &gt; 0, "Profit", "Loss")</f>
        <v>Profit</v>
      </c>
      <c r="R1502" s="9">
        <f>Table1[[#This Row],[Salary Cost]]/Table1[[#This Row],[Net Sales Actual]]</f>
        <v>0.17013022727037003</v>
      </c>
      <c r="S1502" s="9" t="str">
        <f>IF(Table1[[#This Row],[Salary Ratio]] &lt; 0.15, "Efficient",
 IF(Table1[[#This Row],[Salary Ratio]] &lt;= 0.25, "Needs Attention",
 "Too High"))</f>
        <v>Needs Attention</v>
      </c>
      <c r="T1502" s="9">
        <f>Table1[[#This Row],[Profit (EBIT)]]/Table1[[#This Row],[Net Sales Actual]]</f>
        <v>0.11471936067891851</v>
      </c>
      <c r="U1502" s="7" t="str">
        <f>IF(Table1[[#This Row],[Profit Ratio]] &gt; 0.15, "Healthy",
 IF(Table1[[#This Row],[Profit Ratio]] &gt;= 0.05, "Moderate",
 "Low"))</f>
        <v>Moderate</v>
      </c>
      <c r="V1502" s="7">
        <f ca="1">DATEDIF(Table1[[#This Row],[Store Open Date]], TODAY(), "d")</f>
        <v>647</v>
      </c>
      <c r="W1502" s="7">
        <f ca="1">INT(Table1[[#This Row],[Store Age (Days)]] / 30)</f>
        <v>21</v>
      </c>
      <c r="X1502" s="7" t="str">
        <f ca="1">IF(Table1[[#This Row],[Store Age (Months)]] &lt; 12, "&lt;12",
 IF(Table1[[#This Row],[Store Age (Months)]] &lt; 24, "12–24",
 "&gt;24"))</f>
        <v>12–24</v>
      </c>
    </row>
    <row r="1503" spans="1:24" x14ac:dyDescent="0.2">
      <c r="A1503" s="4">
        <v>4</v>
      </c>
      <c r="B1503" s="4" t="str">
        <f t="shared" si="23"/>
        <v>April</v>
      </c>
      <c r="C1503" s="1" t="s">
        <v>187</v>
      </c>
      <c r="D1503" s="1" t="s">
        <v>1107</v>
      </c>
      <c r="E1503" s="1" t="s">
        <v>628</v>
      </c>
      <c r="F1503" s="1" t="s">
        <v>901</v>
      </c>
      <c r="G1503" s="1" t="s">
        <v>924</v>
      </c>
      <c r="H1503" s="6">
        <v>45373</v>
      </c>
      <c r="I1503" s="7">
        <v>104783760</v>
      </c>
      <c r="J1503" s="7">
        <v>91226862</v>
      </c>
      <c r="K1503" s="7">
        <v>8822441</v>
      </c>
      <c r="L1503" s="7">
        <v>10637825</v>
      </c>
      <c r="M1503" s="7">
        <f>Table1[[#This Row],[Profit (EBIT)]] * (1 - 11%)</f>
        <v>9467664.25</v>
      </c>
      <c r="N1503" s="9">
        <f>Table1[[#This Row],[Net Sales Actual]]/Table1[[#This Row],[Net Sales Target]]*100%</f>
        <v>0.87062023733448768</v>
      </c>
      <c r="O1503" s="9" t="str">
        <f>IF(Table1[[#This Row],[% Achievement]]&gt;=100%, "Achieved",
 IF(Table1[[#This Row],[% Achievement]]&gt;=50%, "Almost Achieve",
 IF(Table1[[#This Row],[% Achievement]]&gt;=0, "Needs Improvement",
 "Bad")))</f>
        <v>Almost Achieve</v>
      </c>
      <c r="P1503" s="7">
        <f>Table1[[#This Row],[Net Sales Actual]] - Table1[[#This Row],[Net Sales Target]]</f>
        <v>-13556898</v>
      </c>
      <c r="Q1503" s="7" t="str">
        <f>IF(Table1[[#This Row],[Profit]] &gt; 0, "Profit", "Loss")</f>
        <v>Profit</v>
      </c>
      <c r="R1503" s="9">
        <f>Table1[[#This Row],[Salary Cost]]/Table1[[#This Row],[Net Sales Actual]]</f>
        <v>9.6708807105521183E-2</v>
      </c>
      <c r="S1503" s="9" t="str">
        <f>IF(Table1[[#This Row],[Salary Ratio]] &lt; 0.15, "Efficient",
 IF(Table1[[#This Row],[Salary Ratio]] &lt;= 0.25, "Needs Attention",
 "Too High"))</f>
        <v>Efficient</v>
      </c>
      <c r="T1503" s="9">
        <f>Table1[[#This Row],[Profit (EBIT)]]/Table1[[#This Row],[Net Sales Actual]]</f>
        <v>0.11660847218443182</v>
      </c>
      <c r="U1503" s="7" t="str">
        <f>IF(Table1[[#This Row],[Profit Ratio]] &gt; 0.15, "Healthy",
 IF(Table1[[#This Row],[Profit Ratio]] &gt;= 0.05, "Moderate",
 "Low"))</f>
        <v>Moderate</v>
      </c>
      <c r="V1503" s="7">
        <f ca="1">DATEDIF(Table1[[#This Row],[Store Open Date]], TODAY(), "d")</f>
        <v>559</v>
      </c>
      <c r="W1503" s="7">
        <f ca="1">INT(Table1[[#This Row],[Store Age (Days)]] / 30)</f>
        <v>18</v>
      </c>
      <c r="X1503" s="7" t="str">
        <f ca="1">IF(Table1[[#This Row],[Store Age (Months)]] &lt; 12, "&lt;12",
 IF(Table1[[#This Row],[Store Age (Months)]] &lt; 24, "12–24",
 "&gt;24"))</f>
        <v>12–24</v>
      </c>
    </row>
    <row r="1504" spans="1:24" x14ac:dyDescent="0.2">
      <c r="A1504" s="4">
        <v>4</v>
      </c>
      <c r="B1504" s="4" t="str">
        <f t="shared" si="23"/>
        <v>April</v>
      </c>
      <c r="C1504" s="1" t="s">
        <v>188</v>
      </c>
      <c r="D1504" s="1" t="s">
        <v>1108</v>
      </c>
      <c r="E1504" s="1" t="s">
        <v>629</v>
      </c>
      <c r="F1504" s="1" t="s">
        <v>901</v>
      </c>
      <c r="G1504" s="1" t="s">
        <v>924</v>
      </c>
      <c r="H1504" s="6">
        <v>45260</v>
      </c>
      <c r="I1504" s="7">
        <v>83392820</v>
      </c>
      <c r="J1504" s="7">
        <v>88389113</v>
      </c>
      <c r="K1504" s="7">
        <v>8141023</v>
      </c>
      <c r="L1504" s="7">
        <v>-3997463</v>
      </c>
      <c r="M1504" s="7">
        <f>Table1[[#This Row],[Profit (EBIT)]] * (1 - 11%)</f>
        <v>-3557742.07</v>
      </c>
      <c r="N1504" s="9">
        <f>Table1[[#This Row],[Net Sales Actual]]/Table1[[#This Row],[Net Sales Target]]*100%</f>
        <v>1.0599127478840504</v>
      </c>
      <c r="O1504" s="9" t="str">
        <f>IF(Table1[[#This Row],[% Achievement]]&gt;=100%, "Achieved",
 IF(Table1[[#This Row],[% Achievement]]&gt;=50%, "Almost Achieve",
 IF(Table1[[#This Row],[% Achievement]]&gt;=0, "Needs Improvement",
 "Bad")))</f>
        <v>Achieved</v>
      </c>
      <c r="P1504" s="7">
        <f>Table1[[#This Row],[Net Sales Actual]] - Table1[[#This Row],[Net Sales Target]]</f>
        <v>4996293</v>
      </c>
      <c r="Q1504" s="7" t="str">
        <f>IF(Table1[[#This Row],[Profit]] &gt; 0, "Profit", "Loss")</f>
        <v>Loss</v>
      </c>
      <c r="R1504" s="9">
        <f>Table1[[#This Row],[Salary Cost]]/Table1[[#This Row],[Net Sales Actual]]</f>
        <v>9.210436357699392E-2</v>
      </c>
      <c r="S1504" s="9" t="str">
        <f>IF(Table1[[#This Row],[Salary Ratio]] &lt; 0.15, "Efficient",
 IF(Table1[[#This Row],[Salary Ratio]] &lt;= 0.25, "Needs Attention",
 "Too High"))</f>
        <v>Efficient</v>
      </c>
      <c r="T1504" s="9">
        <f>Table1[[#This Row],[Profit (EBIT)]]/Table1[[#This Row],[Net Sales Actual]]</f>
        <v>-4.5225739509344325E-2</v>
      </c>
      <c r="U1504" s="7" t="str">
        <f>IF(Table1[[#This Row],[Profit Ratio]] &gt; 0.15, "Healthy",
 IF(Table1[[#This Row],[Profit Ratio]] &gt;= 0.05, "Moderate",
 "Low"))</f>
        <v>Low</v>
      </c>
      <c r="V1504" s="7">
        <f ca="1">DATEDIF(Table1[[#This Row],[Store Open Date]], TODAY(), "d")</f>
        <v>672</v>
      </c>
      <c r="W1504" s="7">
        <f ca="1">INT(Table1[[#This Row],[Store Age (Days)]] / 30)</f>
        <v>22</v>
      </c>
      <c r="X1504" s="7" t="str">
        <f ca="1">IF(Table1[[#This Row],[Store Age (Months)]] &lt; 12, "&lt;12",
 IF(Table1[[#This Row],[Store Age (Months)]] &lt; 24, "12–24",
 "&gt;24"))</f>
        <v>12–24</v>
      </c>
    </row>
    <row r="1505" spans="1:24" x14ac:dyDescent="0.2">
      <c r="A1505" s="4">
        <v>4</v>
      </c>
      <c r="B1505" s="4" t="str">
        <f t="shared" si="23"/>
        <v>April</v>
      </c>
      <c r="C1505" s="1" t="s">
        <v>189</v>
      </c>
      <c r="D1505" s="1" t="s">
        <v>1109</v>
      </c>
      <c r="E1505" s="1" t="s">
        <v>630</v>
      </c>
      <c r="F1505" s="1" t="s">
        <v>901</v>
      </c>
      <c r="G1505" s="1" t="s">
        <v>924</v>
      </c>
      <c r="H1505" s="6">
        <v>45212</v>
      </c>
      <c r="I1505" s="7">
        <v>87319666</v>
      </c>
      <c r="J1505" s="7">
        <v>61747683</v>
      </c>
      <c r="K1505" s="7">
        <v>9210881</v>
      </c>
      <c r="L1505" s="7">
        <v>-4221847</v>
      </c>
      <c r="M1505" s="7">
        <f>Table1[[#This Row],[Profit (EBIT)]] * (1 - 11%)</f>
        <v>-3757443.83</v>
      </c>
      <c r="N1505" s="9">
        <f>Table1[[#This Row],[Net Sales Actual]]/Table1[[#This Row],[Net Sales Target]]*100%</f>
        <v>0.70714520369328948</v>
      </c>
      <c r="O1505" s="9" t="str">
        <f>IF(Table1[[#This Row],[% Achievement]]&gt;=100%, "Achieved",
 IF(Table1[[#This Row],[% Achievement]]&gt;=50%, "Almost Achieve",
 IF(Table1[[#This Row],[% Achievement]]&gt;=0, "Needs Improvement",
 "Bad")))</f>
        <v>Almost Achieve</v>
      </c>
      <c r="P1505" s="7">
        <f>Table1[[#This Row],[Net Sales Actual]] - Table1[[#This Row],[Net Sales Target]]</f>
        <v>-25571983</v>
      </c>
      <c r="Q1505" s="7" t="str">
        <f>IF(Table1[[#This Row],[Profit]] &gt; 0, "Profit", "Loss")</f>
        <v>Loss</v>
      </c>
      <c r="R1505" s="9">
        <f>Table1[[#This Row],[Salary Cost]]/Table1[[#This Row],[Net Sales Actual]]</f>
        <v>0.14916966196124315</v>
      </c>
      <c r="S1505" s="9" t="str">
        <f>IF(Table1[[#This Row],[Salary Ratio]] &lt; 0.15, "Efficient",
 IF(Table1[[#This Row],[Salary Ratio]] &lt;= 0.25, "Needs Attention",
 "Too High"))</f>
        <v>Efficient</v>
      </c>
      <c r="T1505" s="9">
        <f>Table1[[#This Row],[Profit (EBIT)]]/Table1[[#This Row],[Net Sales Actual]]</f>
        <v>-6.8372557396202224E-2</v>
      </c>
      <c r="U1505" s="7" t="str">
        <f>IF(Table1[[#This Row],[Profit Ratio]] &gt; 0.15, "Healthy",
 IF(Table1[[#This Row],[Profit Ratio]] &gt;= 0.05, "Moderate",
 "Low"))</f>
        <v>Low</v>
      </c>
      <c r="V1505" s="7">
        <f ca="1">DATEDIF(Table1[[#This Row],[Store Open Date]], TODAY(), "d")</f>
        <v>720</v>
      </c>
      <c r="W1505" s="7">
        <f ca="1">INT(Table1[[#This Row],[Store Age (Days)]] / 30)</f>
        <v>24</v>
      </c>
      <c r="X1505" s="7" t="str">
        <f ca="1">IF(Table1[[#This Row],[Store Age (Months)]] &lt; 12, "&lt;12",
 IF(Table1[[#This Row],[Store Age (Months)]] &lt; 24, "12–24",
 "&gt;24"))</f>
        <v>&gt;24</v>
      </c>
    </row>
    <row r="1506" spans="1:24" x14ac:dyDescent="0.2">
      <c r="A1506" s="4">
        <v>4</v>
      </c>
      <c r="B1506" s="4" t="str">
        <f t="shared" si="23"/>
        <v>April</v>
      </c>
      <c r="C1506" s="1" t="s">
        <v>190</v>
      </c>
      <c r="D1506" s="1" t="s">
        <v>1110</v>
      </c>
      <c r="E1506" s="1" t="s">
        <v>631</v>
      </c>
      <c r="F1506" s="1" t="s">
        <v>901</v>
      </c>
      <c r="G1506" s="1" t="s">
        <v>924</v>
      </c>
      <c r="H1506" s="6">
        <v>45260</v>
      </c>
      <c r="I1506" s="7">
        <v>323777127</v>
      </c>
      <c r="J1506" s="7">
        <v>393020164</v>
      </c>
      <c r="K1506" s="7">
        <v>66766990</v>
      </c>
      <c r="L1506" s="7">
        <v>56361024</v>
      </c>
      <c r="M1506" s="7">
        <f>Table1[[#This Row],[Profit (EBIT)]] * (1 - 11%)</f>
        <v>50161311.359999999</v>
      </c>
      <c r="N1506" s="9">
        <f>Table1[[#This Row],[Net Sales Actual]]/Table1[[#This Row],[Net Sales Target]]*100%</f>
        <v>1.2138601872268759</v>
      </c>
      <c r="O1506" s="9" t="str">
        <f>IF(Table1[[#This Row],[% Achievement]]&gt;=100%, "Achieved",
 IF(Table1[[#This Row],[% Achievement]]&gt;=50%, "Almost Achieve",
 IF(Table1[[#This Row],[% Achievement]]&gt;=0, "Needs Improvement",
 "Bad")))</f>
        <v>Achieved</v>
      </c>
      <c r="P1506" s="7">
        <f>Table1[[#This Row],[Net Sales Actual]] - Table1[[#This Row],[Net Sales Target]]</f>
        <v>69243037</v>
      </c>
      <c r="Q1506" s="7" t="str">
        <f>IF(Table1[[#This Row],[Profit]] &gt; 0, "Profit", "Loss")</f>
        <v>Profit</v>
      </c>
      <c r="R1506" s="9">
        <f>Table1[[#This Row],[Salary Cost]]/Table1[[#This Row],[Net Sales Actual]]</f>
        <v>0.16988184351783028</v>
      </c>
      <c r="S1506" s="9" t="str">
        <f>IF(Table1[[#This Row],[Salary Ratio]] &lt; 0.15, "Efficient",
 IF(Table1[[#This Row],[Salary Ratio]] &lt;= 0.25, "Needs Attention",
 "Too High"))</f>
        <v>Needs Attention</v>
      </c>
      <c r="T1506" s="9">
        <f>Table1[[#This Row],[Profit (EBIT)]]/Table1[[#This Row],[Net Sales Actual]]</f>
        <v>0.1434049170057341</v>
      </c>
      <c r="U1506" s="7" t="str">
        <f>IF(Table1[[#This Row],[Profit Ratio]] &gt; 0.15, "Healthy",
 IF(Table1[[#This Row],[Profit Ratio]] &gt;= 0.05, "Moderate",
 "Low"))</f>
        <v>Moderate</v>
      </c>
      <c r="V1506" s="7">
        <f ca="1">DATEDIF(Table1[[#This Row],[Store Open Date]], TODAY(), "d")</f>
        <v>672</v>
      </c>
      <c r="W1506" s="7">
        <f ca="1">INT(Table1[[#This Row],[Store Age (Days)]] / 30)</f>
        <v>22</v>
      </c>
      <c r="X1506" s="7" t="str">
        <f ca="1">IF(Table1[[#This Row],[Store Age (Months)]] &lt; 12, "&lt;12",
 IF(Table1[[#This Row],[Store Age (Months)]] &lt; 24, "12–24",
 "&gt;24"))</f>
        <v>12–24</v>
      </c>
    </row>
    <row r="1507" spans="1:24" x14ac:dyDescent="0.2">
      <c r="A1507" s="4">
        <v>4</v>
      </c>
      <c r="B1507" s="4" t="str">
        <f t="shared" si="23"/>
        <v>April</v>
      </c>
      <c r="C1507" s="1" t="s">
        <v>191</v>
      </c>
      <c r="D1507" s="1" t="s">
        <v>1111</v>
      </c>
      <c r="E1507" s="1" t="s">
        <v>632</v>
      </c>
      <c r="F1507" s="1" t="s">
        <v>901</v>
      </c>
      <c r="G1507" s="1" t="s">
        <v>924</v>
      </c>
      <c r="H1507" s="6">
        <v>45248</v>
      </c>
      <c r="I1507" s="7">
        <v>164180839</v>
      </c>
      <c r="J1507" s="7">
        <v>179458549</v>
      </c>
      <c r="K1507" s="7">
        <v>31935147</v>
      </c>
      <c r="L1507" s="7">
        <v>23059897</v>
      </c>
      <c r="M1507" s="7">
        <f>Table1[[#This Row],[Profit (EBIT)]] * (1 - 11%)</f>
        <v>20523308.330000002</v>
      </c>
      <c r="N1507" s="9">
        <f>Table1[[#This Row],[Net Sales Actual]]/Table1[[#This Row],[Net Sales Target]]*100%</f>
        <v>1.0930541596269951</v>
      </c>
      <c r="O1507" s="9" t="str">
        <f>IF(Table1[[#This Row],[% Achievement]]&gt;=100%, "Achieved",
 IF(Table1[[#This Row],[% Achievement]]&gt;=50%, "Almost Achieve",
 IF(Table1[[#This Row],[% Achievement]]&gt;=0, "Needs Improvement",
 "Bad")))</f>
        <v>Achieved</v>
      </c>
      <c r="P1507" s="7">
        <f>Table1[[#This Row],[Net Sales Actual]] - Table1[[#This Row],[Net Sales Target]]</f>
        <v>15277710</v>
      </c>
      <c r="Q1507" s="7" t="str">
        <f>IF(Table1[[#This Row],[Profit]] &gt; 0, "Profit", "Loss")</f>
        <v>Profit</v>
      </c>
      <c r="R1507" s="9">
        <f>Table1[[#This Row],[Salary Cost]]/Table1[[#This Row],[Net Sales Actual]]</f>
        <v>0.17795277615891122</v>
      </c>
      <c r="S1507" s="9" t="str">
        <f>IF(Table1[[#This Row],[Salary Ratio]] &lt; 0.15, "Efficient",
 IF(Table1[[#This Row],[Salary Ratio]] &lt;= 0.25, "Needs Attention",
 "Too High"))</f>
        <v>Needs Attention</v>
      </c>
      <c r="T1507" s="9">
        <f>Table1[[#This Row],[Profit (EBIT)]]/Table1[[#This Row],[Net Sales Actual]]</f>
        <v>0.12849706591576196</v>
      </c>
      <c r="U1507" s="7" t="str">
        <f>IF(Table1[[#This Row],[Profit Ratio]] &gt; 0.15, "Healthy",
 IF(Table1[[#This Row],[Profit Ratio]] &gt;= 0.05, "Moderate",
 "Low"))</f>
        <v>Moderate</v>
      </c>
      <c r="V1507" s="7">
        <f ca="1">DATEDIF(Table1[[#This Row],[Store Open Date]], TODAY(), "d")</f>
        <v>684</v>
      </c>
      <c r="W1507" s="7">
        <f ca="1">INT(Table1[[#This Row],[Store Age (Days)]] / 30)</f>
        <v>22</v>
      </c>
      <c r="X1507" s="7" t="str">
        <f ca="1">IF(Table1[[#This Row],[Store Age (Months)]] &lt; 12, "&lt;12",
 IF(Table1[[#This Row],[Store Age (Months)]] &lt; 24, "12–24",
 "&gt;24"))</f>
        <v>12–24</v>
      </c>
    </row>
    <row r="1508" spans="1:24" x14ac:dyDescent="0.2">
      <c r="A1508" s="4">
        <v>4</v>
      </c>
      <c r="B1508" s="4" t="str">
        <f t="shared" si="23"/>
        <v>April</v>
      </c>
      <c r="C1508" s="1" t="s">
        <v>192</v>
      </c>
      <c r="D1508" s="1" t="s">
        <v>1112</v>
      </c>
      <c r="E1508" s="1" t="s">
        <v>633</v>
      </c>
      <c r="F1508" s="1" t="s">
        <v>901</v>
      </c>
      <c r="G1508" s="1" t="s">
        <v>924</v>
      </c>
      <c r="H1508" s="6">
        <v>45244</v>
      </c>
      <c r="I1508" s="7">
        <v>136013458</v>
      </c>
      <c r="J1508" s="7">
        <v>100478468</v>
      </c>
      <c r="K1508" s="7">
        <v>16838226</v>
      </c>
      <c r="L1508" s="7">
        <v>12769353</v>
      </c>
      <c r="M1508" s="7">
        <f>Table1[[#This Row],[Profit (EBIT)]] * (1 - 11%)</f>
        <v>11364724.17</v>
      </c>
      <c r="N1508" s="9">
        <f>Table1[[#This Row],[Net Sales Actual]]/Table1[[#This Row],[Net Sales Target]]*100%</f>
        <v>0.73873916212026602</v>
      </c>
      <c r="O1508" s="9" t="str">
        <f>IF(Table1[[#This Row],[% Achievement]]&gt;=100%, "Achieved",
 IF(Table1[[#This Row],[% Achievement]]&gt;=50%, "Almost Achieve",
 IF(Table1[[#This Row],[% Achievement]]&gt;=0, "Needs Improvement",
 "Bad")))</f>
        <v>Almost Achieve</v>
      </c>
      <c r="P1508" s="7">
        <f>Table1[[#This Row],[Net Sales Actual]] - Table1[[#This Row],[Net Sales Target]]</f>
        <v>-35534990</v>
      </c>
      <c r="Q1508" s="7" t="str">
        <f>IF(Table1[[#This Row],[Profit]] &gt; 0, "Profit", "Loss")</f>
        <v>Profit</v>
      </c>
      <c r="R1508" s="9">
        <f>Table1[[#This Row],[Salary Cost]]/Table1[[#This Row],[Net Sales Actual]]</f>
        <v>0.16758044121452967</v>
      </c>
      <c r="S1508" s="9" t="str">
        <f>IF(Table1[[#This Row],[Salary Ratio]] &lt; 0.15, "Efficient",
 IF(Table1[[#This Row],[Salary Ratio]] &lt;= 0.25, "Needs Attention",
 "Too High"))</f>
        <v>Needs Attention</v>
      </c>
      <c r="T1508" s="9">
        <f>Table1[[#This Row],[Profit (EBIT)]]/Table1[[#This Row],[Net Sales Actual]]</f>
        <v>0.12708546670914608</v>
      </c>
      <c r="U1508" s="7" t="str">
        <f>IF(Table1[[#This Row],[Profit Ratio]] &gt; 0.15, "Healthy",
 IF(Table1[[#This Row],[Profit Ratio]] &gt;= 0.05, "Moderate",
 "Low"))</f>
        <v>Moderate</v>
      </c>
      <c r="V1508" s="7">
        <f ca="1">DATEDIF(Table1[[#This Row],[Store Open Date]], TODAY(), "d")</f>
        <v>688</v>
      </c>
      <c r="W1508" s="7">
        <f ca="1">INT(Table1[[#This Row],[Store Age (Days)]] / 30)</f>
        <v>22</v>
      </c>
      <c r="X1508" s="7" t="str">
        <f ca="1">IF(Table1[[#This Row],[Store Age (Months)]] &lt; 12, "&lt;12",
 IF(Table1[[#This Row],[Store Age (Months)]] &lt; 24, "12–24",
 "&gt;24"))</f>
        <v>12–24</v>
      </c>
    </row>
    <row r="1509" spans="1:24" x14ac:dyDescent="0.2">
      <c r="A1509" s="4">
        <v>4</v>
      </c>
      <c r="B1509" s="4" t="str">
        <f t="shared" si="23"/>
        <v>April</v>
      </c>
      <c r="C1509" s="1" t="s">
        <v>193</v>
      </c>
      <c r="D1509" s="1" t="s">
        <v>1113</v>
      </c>
      <c r="E1509" s="1" t="s">
        <v>634</v>
      </c>
      <c r="F1509" s="1" t="s">
        <v>901</v>
      </c>
      <c r="G1509" s="1" t="s">
        <v>924</v>
      </c>
      <c r="H1509" s="6">
        <v>45268</v>
      </c>
      <c r="I1509" s="7">
        <v>80729368</v>
      </c>
      <c r="J1509" s="7">
        <v>79979491</v>
      </c>
      <c r="K1509" s="7">
        <v>9232427</v>
      </c>
      <c r="L1509" s="7">
        <v>9959734</v>
      </c>
      <c r="M1509" s="7">
        <f>Table1[[#This Row],[Profit (EBIT)]] * (1 - 11%)</f>
        <v>8864163.2599999998</v>
      </c>
      <c r="N1509" s="9">
        <f>Table1[[#This Row],[Net Sales Actual]]/Table1[[#This Row],[Net Sales Target]]*100%</f>
        <v>0.99071122419786561</v>
      </c>
      <c r="O1509" s="9" t="str">
        <f>IF(Table1[[#This Row],[% Achievement]]&gt;=100%, "Achieved",
 IF(Table1[[#This Row],[% Achievement]]&gt;=50%, "Almost Achieve",
 IF(Table1[[#This Row],[% Achievement]]&gt;=0, "Needs Improvement",
 "Bad")))</f>
        <v>Almost Achieve</v>
      </c>
      <c r="P1509" s="7">
        <f>Table1[[#This Row],[Net Sales Actual]] - Table1[[#This Row],[Net Sales Target]]</f>
        <v>-749877</v>
      </c>
      <c r="Q1509" s="7" t="str">
        <f>IF(Table1[[#This Row],[Profit]] &gt; 0, "Profit", "Loss")</f>
        <v>Profit</v>
      </c>
      <c r="R1509" s="9">
        <f>Table1[[#This Row],[Salary Cost]]/Table1[[#This Row],[Net Sales Actual]]</f>
        <v>0.11543493068741835</v>
      </c>
      <c r="S1509" s="9" t="str">
        <f>IF(Table1[[#This Row],[Salary Ratio]] &lt; 0.15, "Efficient",
 IF(Table1[[#This Row],[Salary Ratio]] &lt;= 0.25, "Needs Attention",
 "Too High"))</f>
        <v>Efficient</v>
      </c>
      <c r="T1509" s="9">
        <f>Table1[[#This Row],[Profit (EBIT)]]/Table1[[#This Row],[Net Sales Actual]]</f>
        <v>0.12452859946307986</v>
      </c>
      <c r="U1509" s="7" t="str">
        <f>IF(Table1[[#This Row],[Profit Ratio]] &gt; 0.15, "Healthy",
 IF(Table1[[#This Row],[Profit Ratio]] &gt;= 0.05, "Moderate",
 "Low"))</f>
        <v>Moderate</v>
      </c>
      <c r="V1509" s="7">
        <f ca="1">DATEDIF(Table1[[#This Row],[Store Open Date]], TODAY(), "d")</f>
        <v>664</v>
      </c>
      <c r="W1509" s="7">
        <f ca="1">INT(Table1[[#This Row],[Store Age (Days)]] / 30)</f>
        <v>22</v>
      </c>
      <c r="X1509" s="7" t="str">
        <f ca="1">IF(Table1[[#This Row],[Store Age (Months)]] &lt; 12, "&lt;12",
 IF(Table1[[#This Row],[Store Age (Months)]] &lt; 24, "12–24",
 "&gt;24"))</f>
        <v>12–24</v>
      </c>
    </row>
    <row r="1510" spans="1:24" x14ac:dyDescent="0.2">
      <c r="A1510" s="4">
        <v>4</v>
      </c>
      <c r="B1510" s="4" t="str">
        <f t="shared" si="23"/>
        <v>April</v>
      </c>
      <c r="C1510" s="1" t="s">
        <v>194</v>
      </c>
      <c r="D1510" s="1" t="s">
        <v>1114</v>
      </c>
      <c r="E1510" s="1" t="s">
        <v>635</v>
      </c>
      <c r="F1510" s="1" t="s">
        <v>901</v>
      </c>
      <c r="G1510" s="1" t="s">
        <v>924</v>
      </c>
      <c r="H1510" s="6">
        <v>45232</v>
      </c>
      <c r="I1510" s="7">
        <v>43278468</v>
      </c>
      <c r="J1510" s="7">
        <v>28360654</v>
      </c>
      <c r="K1510" s="7">
        <v>2731737</v>
      </c>
      <c r="L1510" s="7">
        <v>4229183</v>
      </c>
      <c r="M1510" s="7">
        <f>Table1[[#This Row],[Profit (EBIT)]] * (1 - 11%)</f>
        <v>3763972.87</v>
      </c>
      <c r="N1510" s="9">
        <f>Table1[[#This Row],[Net Sales Actual]]/Table1[[#This Row],[Net Sales Target]]*100%</f>
        <v>0.6553063292351291</v>
      </c>
      <c r="O1510" s="9" t="str">
        <f>IF(Table1[[#This Row],[% Achievement]]&gt;=100%, "Achieved",
 IF(Table1[[#This Row],[% Achievement]]&gt;=50%, "Almost Achieve",
 IF(Table1[[#This Row],[% Achievement]]&gt;=0, "Needs Improvement",
 "Bad")))</f>
        <v>Almost Achieve</v>
      </c>
      <c r="P1510" s="7">
        <f>Table1[[#This Row],[Net Sales Actual]] - Table1[[#This Row],[Net Sales Target]]</f>
        <v>-14917814</v>
      </c>
      <c r="Q1510" s="7" t="str">
        <f>IF(Table1[[#This Row],[Profit]] &gt; 0, "Profit", "Loss")</f>
        <v>Profit</v>
      </c>
      <c r="R1510" s="9">
        <f>Table1[[#This Row],[Salary Cost]]/Table1[[#This Row],[Net Sales Actual]]</f>
        <v>9.6321368329517362E-2</v>
      </c>
      <c r="S1510" s="9" t="str">
        <f>IF(Table1[[#This Row],[Salary Ratio]] &lt; 0.15, "Efficient",
 IF(Table1[[#This Row],[Salary Ratio]] &lt;= 0.25, "Needs Attention",
 "Too High"))</f>
        <v>Efficient</v>
      </c>
      <c r="T1510" s="9">
        <f>Table1[[#This Row],[Profit (EBIT)]]/Table1[[#This Row],[Net Sales Actual]]</f>
        <v>0.14912149063981386</v>
      </c>
      <c r="U1510" s="7" t="str">
        <f>IF(Table1[[#This Row],[Profit Ratio]] &gt; 0.15, "Healthy",
 IF(Table1[[#This Row],[Profit Ratio]] &gt;= 0.05, "Moderate",
 "Low"))</f>
        <v>Moderate</v>
      </c>
      <c r="V1510" s="7">
        <f ca="1">DATEDIF(Table1[[#This Row],[Store Open Date]], TODAY(), "d")</f>
        <v>700</v>
      </c>
      <c r="W1510" s="7">
        <f ca="1">INT(Table1[[#This Row],[Store Age (Days)]] / 30)</f>
        <v>23</v>
      </c>
      <c r="X1510" s="7" t="str">
        <f ca="1">IF(Table1[[#This Row],[Store Age (Months)]] &lt; 12, "&lt;12",
 IF(Table1[[#This Row],[Store Age (Months)]] &lt; 24, "12–24",
 "&gt;24"))</f>
        <v>12–24</v>
      </c>
    </row>
    <row r="1511" spans="1:24" x14ac:dyDescent="0.2">
      <c r="A1511" s="4">
        <v>4</v>
      </c>
      <c r="B1511" s="4" t="str">
        <f t="shared" si="23"/>
        <v>April</v>
      </c>
      <c r="C1511" s="1" t="s">
        <v>195</v>
      </c>
      <c r="D1511" s="1" t="s">
        <v>1115</v>
      </c>
      <c r="E1511" s="1" t="s">
        <v>636</v>
      </c>
      <c r="F1511" s="1" t="s">
        <v>901</v>
      </c>
      <c r="G1511" s="1" t="s">
        <v>924</v>
      </c>
      <c r="H1511" s="6">
        <v>45233</v>
      </c>
      <c r="I1511" s="7">
        <v>105723117</v>
      </c>
      <c r="J1511" s="7">
        <v>94724280</v>
      </c>
      <c r="K1511" s="7">
        <v>15171039</v>
      </c>
      <c r="L1511" s="7">
        <v>5953631</v>
      </c>
      <c r="M1511" s="7">
        <f>Table1[[#This Row],[Profit (EBIT)]] * (1 - 11%)</f>
        <v>5298731.59</v>
      </c>
      <c r="N1511" s="9">
        <f>Table1[[#This Row],[Net Sales Actual]]/Table1[[#This Row],[Net Sales Target]]*100%</f>
        <v>0.89596563824352626</v>
      </c>
      <c r="O1511" s="9" t="str">
        <f>IF(Table1[[#This Row],[% Achievement]]&gt;=100%, "Achieved",
 IF(Table1[[#This Row],[% Achievement]]&gt;=50%, "Almost Achieve",
 IF(Table1[[#This Row],[% Achievement]]&gt;=0, "Needs Improvement",
 "Bad")))</f>
        <v>Almost Achieve</v>
      </c>
      <c r="P1511" s="7">
        <f>Table1[[#This Row],[Net Sales Actual]] - Table1[[#This Row],[Net Sales Target]]</f>
        <v>-10998837</v>
      </c>
      <c r="Q1511" s="7" t="str">
        <f>IF(Table1[[#This Row],[Profit]] &gt; 0, "Profit", "Loss")</f>
        <v>Profit</v>
      </c>
      <c r="R1511" s="9">
        <f>Table1[[#This Row],[Salary Cost]]/Table1[[#This Row],[Net Sales Actual]]</f>
        <v>0.16015998221364153</v>
      </c>
      <c r="S1511" s="9" t="str">
        <f>IF(Table1[[#This Row],[Salary Ratio]] &lt; 0.15, "Efficient",
 IF(Table1[[#This Row],[Salary Ratio]] &lt;= 0.25, "Needs Attention",
 "Too High"))</f>
        <v>Needs Attention</v>
      </c>
      <c r="T1511" s="9">
        <f>Table1[[#This Row],[Profit (EBIT)]]/Table1[[#This Row],[Net Sales Actual]]</f>
        <v>6.2852216981749559E-2</v>
      </c>
      <c r="U1511" s="7" t="str">
        <f>IF(Table1[[#This Row],[Profit Ratio]] &gt; 0.15, "Healthy",
 IF(Table1[[#This Row],[Profit Ratio]] &gt;= 0.05, "Moderate",
 "Low"))</f>
        <v>Moderate</v>
      </c>
      <c r="V1511" s="7">
        <f ca="1">DATEDIF(Table1[[#This Row],[Store Open Date]], TODAY(), "d")</f>
        <v>699</v>
      </c>
      <c r="W1511" s="7">
        <f ca="1">INT(Table1[[#This Row],[Store Age (Days)]] / 30)</f>
        <v>23</v>
      </c>
      <c r="X1511" s="7" t="str">
        <f ca="1">IF(Table1[[#This Row],[Store Age (Months)]] &lt; 12, "&lt;12",
 IF(Table1[[#This Row],[Store Age (Months)]] &lt; 24, "12–24",
 "&gt;24"))</f>
        <v>12–24</v>
      </c>
    </row>
    <row r="1512" spans="1:24" x14ac:dyDescent="0.2">
      <c r="A1512" s="4">
        <v>4</v>
      </c>
      <c r="B1512" s="4" t="str">
        <f t="shared" si="23"/>
        <v>April</v>
      </c>
      <c r="C1512" s="1" t="s">
        <v>196</v>
      </c>
      <c r="D1512" s="1" t="s">
        <v>1116</v>
      </c>
      <c r="E1512" s="1" t="s">
        <v>637</v>
      </c>
      <c r="F1512" s="1" t="s">
        <v>903</v>
      </c>
      <c r="G1512" s="1" t="s">
        <v>925</v>
      </c>
      <c r="H1512" s="6">
        <v>45276</v>
      </c>
      <c r="I1512" s="7">
        <v>152396670</v>
      </c>
      <c r="J1512" s="7">
        <v>134818844</v>
      </c>
      <c r="K1512" s="7">
        <v>12636192</v>
      </c>
      <c r="L1512" s="7">
        <v>11201375</v>
      </c>
      <c r="M1512" s="7">
        <f>Table1[[#This Row],[Profit (EBIT)]] * (1 - 11%)</f>
        <v>9969223.75</v>
      </c>
      <c r="N1512" s="9">
        <f>Table1[[#This Row],[Net Sales Actual]]/Table1[[#This Row],[Net Sales Target]]*100%</f>
        <v>0.88465741410228982</v>
      </c>
      <c r="O1512" s="9" t="str">
        <f>IF(Table1[[#This Row],[% Achievement]]&gt;=100%, "Achieved",
 IF(Table1[[#This Row],[% Achievement]]&gt;=50%, "Almost Achieve",
 IF(Table1[[#This Row],[% Achievement]]&gt;=0, "Needs Improvement",
 "Bad")))</f>
        <v>Almost Achieve</v>
      </c>
      <c r="P1512" s="7">
        <f>Table1[[#This Row],[Net Sales Actual]] - Table1[[#This Row],[Net Sales Target]]</f>
        <v>-17577826</v>
      </c>
      <c r="Q1512" s="7" t="str">
        <f>IF(Table1[[#This Row],[Profit]] &gt; 0, "Profit", "Loss")</f>
        <v>Profit</v>
      </c>
      <c r="R1512" s="9">
        <f>Table1[[#This Row],[Salary Cost]]/Table1[[#This Row],[Net Sales Actual]]</f>
        <v>9.3727194397246125E-2</v>
      </c>
      <c r="S1512" s="9" t="str">
        <f>IF(Table1[[#This Row],[Salary Ratio]] &lt; 0.15, "Efficient",
 IF(Table1[[#This Row],[Salary Ratio]] &lt;= 0.25, "Needs Attention",
 "Too High"))</f>
        <v>Efficient</v>
      </c>
      <c r="T1512" s="9">
        <f>Table1[[#This Row],[Profit (EBIT)]]/Table1[[#This Row],[Net Sales Actual]]</f>
        <v>8.3084639117659245E-2</v>
      </c>
      <c r="U1512" s="7" t="str">
        <f>IF(Table1[[#This Row],[Profit Ratio]] &gt; 0.15, "Healthy",
 IF(Table1[[#This Row],[Profit Ratio]] &gt;= 0.05, "Moderate",
 "Low"))</f>
        <v>Moderate</v>
      </c>
      <c r="V1512" s="7">
        <f ca="1">DATEDIF(Table1[[#This Row],[Store Open Date]], TODAY(), "d")</f>
        <v>656</v>
      </c>
      <c r="W1512" s="7">
        <f ca="1">INT(Table1[[#This Row],[Store Age (Days)]] / 30)</f>
        <v>21</v>
      </c>
      <c r="X1512" s="7" t="str">
        <f ca="1">IF(Table1[[#This Row],[Store Age (Months)]] &lt; 12, "&lt;12",
 IF(Table1[[#This Row],[Store Age (Months)]] &lt; 24, "12–24",
 "&gt;24"))</f>
        <v>12–24</v>
      </c>
    </row>
    <row r="1513" spans="1:24" x14ac:dyDescent="0.2">
      <c r="A1513" s="4">
        <v>4</v>
      </c>
      <c r="B1513" s="4" t="str">
        <f t="shared" si="23"/>
        <v>April</v>
      </c>
      <c r="C1513" s="1" t="s">
        <v>197</v>
      </c>
      <c r="D1513" s="1" t="s">
        <v>1117</v>
      </c>
      <c r="E1513" s="1" t="s">
        <v>638</v>
      </c>
      <c r="F1513" s="1" t="s">
        <v>903</v>
      </c>
      <c r="G1513" s="1" t="s">
        <v>925</v>
      </c>
      <c r="H1513" s="6">
        <v>45356</v>
      </c>
      <c r="I1513" s="7">
        <v>114769394</v>
      </c>
      <c r="J1513" s="7">
        <v>87967177</v>
      </c>
      <c r="K1513" s="7">
        <v>9564066</v>
      </c>
      <c r="L1513" s="7">
        <v>-5181946</v>
      </c>
      <c r="M1513" s="7">
        <f>Table1[[#This Row],[Profit (EBIT)]] * (1 - 11%)</f>
        <v>-4611931.9400000004</v>
      </c>
      <c r="N1513" s="9">
        <f>Table1[[#This Row],[Net Sales Actual]]/Table1[[#This Row],[Net Sales Target]]*100%</f>
        <v>0.76646895077271215</v>
      </c>
      <c r="O1513" s="9" t="str">
        <f>IF(Table1[[#This Row],[% Achievement]]&gt;=100%, "Achieved",
 IF(Table1[[#This Row],[% Achievement]]&gt;=50%, "Almost Achieve",
 IF(Table1[[#This Row],[% Achievement]]&gt;=0, "Needs Improvement",
 "Bad")))</f>
        <v>Almost Achieve</v>
      </c>
      <c r="P1513" s="7">
        <f>Table1[[#This Row],[Net Sales Actual]] - Table1[[#This Row],[Net Sales Target]]</f>
        <v>-26802217</v>
      </c>
      <c r="Q1513" s="7" t="str">
        <f>IF(Table1[[#This Row],[Profit]] &gt; 0, "Profit", "Loss")</f>
        <v>Loss</v>
      </c>
      <c r="R1513" s="9">
        <f>Table1[[#This Row],[Salary Cost]]/Table1[[#This Row],[Net Sales Actual]]</f>
        <v>0.10872312067033821</v>
      </c>
      <c r="S1513" s="9" t="str">
        <f>IF(Table1[[#This Row],[Salary Ratio]] &lt; 0.15, "Efficient",
 IF(Table1[[#This Row],[Salary Ratio]] &lt;= 0.25, "Needs Attention",
 "Too High"))</f>
        <v>Efficient</v>
      </c>
      <c r="T1513" s="9">
        <f>Table1[[#This Row],[Profit (EBIT)]]/Table1[[#This Row],[Net Sales Actual]]</f>
        <v>-5.8907721910866823E-2</v>
      </c>
      <c r="U1513" s="7" t="str">
        <f>IF(Table1[[#This Row],[Profit Ratio]] &gt; 0.15, "Healthy",
 IF(Table1[[#This Row],[Profit Ratio]] &gt;= 0.05, "Moderate",
 "Low"))</f>
        <v>Low</v>
      </c>
      <c r="V1513" s="7">
        <f ca="1">DATEDIF(Table1[[#This Row],[Store Open Date]], TODAY(), "d")</f>
        <v>576</v>
      </c>
      <c r="W1513" s="7">
        <f ca="1">INT(Table1[[#This Row],[Store Age (Days)]] / 30)</f>
        <v>19</v>
      </c>
      <c r="X1513" s="7" t="str">
        <f ca="1">IF(Table1[[#This Row],[Store Age (Months)]] &lt; 12, "&lt;12",
 IF(Table1[[#This Row],[Store Age (Months)]] &lt; 24, "12–24",
 "&gt;24"))</f>
        <v>12–24</v>
      </c>
    </row>
    <row r="1514" spans="1:24" x14ac:dyDescent="0.2">
      <c r="A1514" s="4">
        <v>4</v>
      </c>
      <c r="B1514" s="4" t="str">
        <f t="shared" si="23"/>
        <v>April</v>
      </c>
      <c r="C1514" s="1" t="s">
        <v>198</v>
      </c>
      <c r="D1514" s="1" t="s">
        <v>1118</v>
      </c>
      <c r="E1514" s="1" t="s">
        <v>639</v>
      </c>
      <c r="F1514" s="1" t="s">
        <v>903</v>
      </c>
      <c r="G1514" s="1" t="s">
        <v>925</v>
      </c>
      <c r="H1514" s="6">
        <v>45221</v>
      </c>
      <c r="I1514" s="7">
        <v>85016486</v>
      </c>
      <c r="J1514" s="7">
        <v>83974263</v>
      </c>
      <c r="K1514" s="7">
        <v>13811026</v>
      </c>
      <c r="L1514" s="7">
        <v>10634156</v>
      </c>
      <c r="M1514" s="7">
        <f>Table1[[#This Row],[Profit (EBIT)]] * (1 - 11%)</f>
        <v>9464398.8399999999</v>
      </c>
      <c r="N1514" s="9">
        <f>Table1[[#This Row],[Net Sales Actual]]/Table1[[#This Row],[Net Sales Target]]*100%</f>
        <v>0.98774093062373813</v>
      </c>
      <c r="O1514" s="9" t="str">
        <f>IF(Table1[[#This Row],[% Achievement]]&gt;=100%, "Achieved",
 IF(Table1[[#This Row],[% Achievement]]&gt;=50%, "Almost Achieve",
 IF(Table1[[#This Row],[% Achievement]]&gt;=0, "Needs Improvement",
 "Bad")))</f>
        <v>Almost Achieve</v>
      </c>
      <c r="P1514" s="7">
        <f>Table1[[#This Row],[Net Sales Actual]] - Table1[[#This Row],[Net Sales Target]]</f>
        <v>-1042223</v>
      </c>
      <c r="Q1514" s="7" t="str">
        <f>IF(Table1[[#This Row],[Profit]] &gt; 0, "Profit", "Loss")</f>
        <v>Profit</v>
      </c>
      <c r="R1514" s="9">
        <f>Table1[[#This Row],[Salary Cost]]/Table1[[#This Row],[Net Sales Actual]]</f>
        <v>0.16446736781720847</v>
      </c>
      <c r="S1514" s="9" t="str">
        <f>IF(Table1[[#This Row],[Salary Ratio]] &lt; 0.15, "Efficient",
 IF(Table1[[#This Row],[Salary Ratio]] &lt;= 0.25, "Needs Attention",
 "Too High"))</f>
        <v>Needs Attention</v>
      </c>
      <c r="T1514" s="9">
        <f>Table1[[#This Row],[Profit (EBIT)]]/Table1[[#This Row],[Net Sales Actual]]</f>
        <v>0.12663589557195637</v>
      </c>
      <c r="U1514" s="7" t="str">
        <f>IF(Table1[[#This Row],[Profit Ratio]] &gt; 0.15, "Healthy",
 IF(Table1[[#This Row],[Profit Ratio]] &gt;= 0.05, "Moderate",
 "Low"))</f>
        <v>Moderate</v>
      </c>
      <c r="V1514" s="7">
        <f ca="1">DATEDIF(Table1[[#This Row],[Store Open Date]], TODAY(), "d")</f>
        <v>711</v>
      </c>
      <c r="W1514" s="7">
        <f ca="1">INT(Table1[[#This Row],[Store Age (Days)]] / 30)</f>
        <v>23</v>
      </c>
      <c r="X1514" s="7" t="str">
        <f ca="1">IF(Table1[[#This Row],[Store Age (Months)]] &lt; 12, "&lt;12",
 IF(Table1[[#This Row],[Store Age (Months)]] &lt; 24, "12–24",
 "&gt;24"))</f>
        <v>12–24</v>
      </c>
    </row>
    <row r="1515" spans="1:24" x14ac:dyDescent="0.2">
      <c r="A1515" s="4">
        <v>4</v>
      </c>
      <c r="B1515" s="4" t="str">
        <f t="shared" si="23"/>
        <v>April</v>
      </c>
      <c r="C1515" s="1" t="s">
        <v>199</v>
      </c>
      <c r="D1515" s="1" t="s">
        <v>1119</v>
      </c>
      <c r="E1515" s="1" t="s">
        <v>640</v>
      </c>
      <c r="F1515" s="1" t="s">
        <v>903</v>
      </c>
      <c r="G1515" s="1" t="s">
        <v>925</v>
      </c>
      <c r="H1515" s="6">
        <v>45542</v>
      </c>
      <c r="I1515" s="7">
        <v>88587432</v>
      </c>
      <c r="J1515" s="7">
        <v>66139673</v>
      </c>
      <c r="K1515" s="7">
        <v>7102753</v>
      </c>
      <c r="L1515" s="7">
        <v>-1068338</v>
      </c>
      <c r="M1515" s="7">
        <f>Table1[[#This Row],[Profit (EBIT)]] * (1 - 11%)</f>
        <v>-950820.82000000007</v>
      </c>
      <c r="N1515" s="9">
        <f>Table1[[#This Row],[Net Sales Actual]]/Table1[[#This Row],[Net Sales Target]]*100%</f>
        <v>0.74660334436604958</v>
      </c>
      <c r="O1515" s="9" t="str">
        <f>IF(Table1[[#This Row],[% Achievement]]&gt;=100%, "Achieved",
 IF(Table1[[#This Row],[% Achievement]]&gt;=50%, "Almost Achieve",
 IF(Table1[[#This Row],[% Achievement]]&gt;=0, "Needs Improvement",
 "Bad")))</f>
        <v>Almost Achieve</v>
      </c>
      <c r="P1515" s="7">
        <f>Table1[[#This Row],[Net Sales Actual]] - Table1[[#This Row],[Net Sales Target]]</f>
        <v>-22447759</v>
      </c>
      <c r="Q1515" s="7" t="str">
        <f>IF(Table1[[#This Row],[Profit]] &gt; 0, "Profit", "Loss")</f>
        <v>Loss</v>
      </c>
      <c r="R1515" s="9">
        <f>Table1[[#This Row],[Salary Cost]]/Table1[[#This Row],[Net Sales Actual]]</f>
        <v>0.10739020436342345</v>
      </c>
      <c r="S1515" s="9" t="str">
        <f>IF(Table1[[#This Row],[Salary Ratio]] &lt; 0.15, "Efficient",
 IF(Table1[[#This Row],[Salary Ratio]] &lt;= 0.25, "Needs Attention",
 "Too High"))</f>
        <v>Efficient</v>
      </c>
      <c r="T1515" s="9">
        <f>Table1[[#This Row],[Profit (EBIT)]]/Table1[[#This Row],[Net Sales Actual]]</f>
        <v>-1.6152756001681472E-2</v>
      </c>
      <c r="U1515" s="7" t="str">
        <f>IF(Table1[[#This Row],[Profit Ratio]] &gt; 0.15, "Healthy",
 IF(Table1[[#This Row],[Profit Ratio]] &gt;= 0.05, "Moderate",
 "Low"))</f>
        <v>Low</v>
      </c>
      <c r="V1515" s="7">
        <f ca="1">DATEDIF(Table1[[#This Row],[Store Open Date]], TODAY(), "d")</f>
        <v>390</v>
      </c>
      <c r="W1515" s="7">
        <f ca="1">INT(Table1[[#This Row],[Store Age (Days)]] / 30)</f>
        <v>13</v>
      </c>
      <c r="X1515" s="7" t="str">
        <f ca="1">IF(Table1[[#This Row],[Store Age (Months)]] &lt; 12, "&lt;12",
 IF(Table1[[#This Row],[Store Age (Months)]] &lt; 24, "12–24",
 "&gt;24"))</f>
        <v>12–24</v>
      </c>
    </row>
    <row r="1516" spans="1:24" x14ac:dyDescent="0.2">
      <c r="A1516" s="4">
        <v>4</v>
      </c>
      <c r="B1516" s="4" t="str">
        <f t="shared" si="23"/>
        <v>April</v>
      </c>
      <c r="C1516" s="1" t="s">
        <v>200</v>
      </c>
      <c r="D1516" s="1" t="s">
        <v>1120</v>
      </c>
      <c r="E1516" s="1" t="s">
        <v>641</v>
      </c>
      <c r="F1516" s="1" t="s">
        <v>903</v>
      </c>
      <c r="G1516" s="1" t="s">
        <v>925</v>
      </c>
      <c r="H1516" s="6">
        <v>45387</v>
      </c>
      <c r="I1516" s="7">
        <v>186988053</v>
      </c>
      <c r="J1516" s="7">
        <v>225063835</v>
      </c>
      <c r="K1516" s="7">
        <v>33452845</v>
      </c>
      <c r="L1516" s="7">
        <v>33504824</v>
      </c>
      <c r="M1516" s="7">
        <f>Table1[[#This Row],[Profit (EBIT)]] * (1 - 11%)</f>
        <v>29819293.359999999</v>
      </c>
      <c r="N1516" s="9">
        <f>Table1[[#This Row],[Net Sales Actual]]/Table1[[#This Row],[Net Sales Target]]*100%</f>
        <v>1.2036268167357196</v>
      </c>
      <c r="O1516" s="9" t="str">
        <f>IF(Table1[[#This Row],[% Achievement]]&gt;=100%, "Achieved",
 IF(Table1[[#This Row],[% Achievement]]&gt;=50%, "Almost Achieve",
 IF(Table1[[#This Row],[% Achievement]]&gt;=0, "Needs Improvement",
 "Bad")))</f>
        <v>Achieved</v>
      </c>
      <c r="P1516" s="7">
        <f>Table1[[#This Row],[Net Sales Actual]] - Table1[[#This Row],[Net Sales Target]]</f>
        <v>38075782</v>
      </c>
      <c r="Q1516" s="7" t="str">
        <f>IF(Table1[[#This Row],[Profit]] &gt; 0, "Profit", "Loss")</f>
        <v>Profit</v>
      </c>
      <c r="R1516" s="9">
        <f>Table1[[#This Row],[Salary Cost]]/Table1[[#This Row],[Net Sales Actual]]</f>
        <v>0.14863714110265649</v>
      </c>
      <c r="S1516" s="9" t="str">
        <f>IF(Table1[[#This Row],[Salary Ratio]] &lt; 0.15, "Efficient",
 IF(Table1[[#This Row],[Salary Ratio]] &lt;= 0.25, "Needs Attention",
 "Too High"))</f>
        <v>Efficient</v>
      </c>
      <c r="T1516" s="9">
        <f>Table1[[#This Row],[Profit (EBIT)]]/Table1[[#This Row],[Net Sales Actual]]</f>
        <v>0.14886809335671367</v>
      </c>
      <c r="U1516" s="7" t="str">
        <f>IF(Table1[[#This Row],[Profit Ratio]] &gt; 0.15, "Healthy",
 IF(Table1[[#This Row],[Profit Ratio]] &gt;= 0.05, "Moderate",
 "Low"))</f>
        <v>Moderate</v>
      </c>
      <c r="V1516" s="7">
        <f ca="1">DATEDIF(Table1[[#This Row],[Store Open Date]], TODAY(), "d")</f>
        <v>545</v>
      </c>
      <c r="W1516" s="7">
        <f ca="1">INT(Table1[[#This Row],[Store Age (Days)]] / 30)</f>
        <v>18</v>
      </c>
      <c r="X1516" s="7" t="str">
        <f ca="1">IF(Table1[[#This Row],[Store Age (Months)]] &lt; 12, "&lt;12",
 IF(Table1[[#This Row],[Store Age (Months)]] &lt; 24, "12–24",
 "&gt;24"))</f>
        <v>12–24</v>
      </c>
    </row>
    <row r="1517" spans="1:24" x14ac:dyDescent="0.2">
      <c r="A1517" s="4">
        <v>4</v>
      </c>
      <c r="B1517" s="4" t="str">
        <f t="shared" si="23"/>
        <v>April</v>
      </c>
      <c r="C1517" s="1" t="s">
        <v>201</v>
      </c>
      <c r="D1517" s="1" t="s">
        <v>1121</v>
      </c>
      <c r="E1517" s="1" t="s">
        <v>642</v>
      </c>
      <c r="F1517" s="1" t="s">
        <v>903</v>
      </c>
      <c r="G1517" s="1" t="s">
        <v>925</v>
      </c>
      <c r="H1517" s="6">
        <v>45448</v>
      </c>
      <c r="I1517" s="7">
        <v>100667520</v>
      </c>
      <c r="J1517" s="7">
        <v>71244932</v>
      </c>
      <c r="K1517" s="7">
        <v>8275497</v>
      </c>
      <c r="L1517" s="7">
        <v>4721509</v>
      </c>
      <c r="M1517" s="7">
        <f>Table1[[#This Row],[Profit (EBIT)]] * (1 - 11%)</f>
        <v>4202143.01</v>
      </c>
      <c r="N1517" s="9">
        <f>Table1[[#This Row],[Net Sales Actual]]/Table1[[#This Row],[Net Sales Target]]*100%</f>
        <v>0.70772511332354271</v>
      </c>
      <c r="O1517" s="9" t="str">
        <f>IF(Table1[[#This Row],[% Achievement]]&gt;=100%, "Achieved",
 IF(Table1[[#This Row],[% Achievement]]&gt;=50%, "Almost Achieve",
 IF(Table1[[#This Row],[% Achievement]]&gt;=0, "Needs Improvement",
 "Bad")))</f>
        <v>Almost Achieve</v>
      </c>
      <c r="P1517" s="7">
        <f>Table1[[#This Row],[Net Sales Actual]] - Table1[[#This Row],[Net Sales Target]]</f>
        <v>-29422588</v>
      </c>
      <c r="Q1517" s="7" t="str">
        <f>IF(Table1[[#This Row],[Profit]] &gt; 0, "Profit", "Loss")</f>
        <v>Profit</v>
      </c>
      <c r="R1517" s="9">
        <f>Table1[[#This Row],[Salary Cost]]/Table1[[#This Row],[Net Sales Actual]]</f>
        <v>0.1161555884424172</v>
      </c>
      <c r="S1517" s="9" t="str">
        <f>IF(Table1[[#This Row],[Salary Ratio]] &lt; 0.15, "Efficient",
 IF(Table1[[#This Row],[Salary Ratio]] &lt;= 0.25, "Needs Attention",
 "Too High"))</f>
        <v>Efficient</v>
      </c>
      <c r="T1517" s="9">
        <f>Table1[[#This Row],[Profit (EBIT)]]/Table1[[#This Row],[Net Sales Actual]]</f>
        <v>6.6271506863112728E-2</v>
      </c>
      <c r="U1517" s="7" t="str">
        <f>IF(Table1[[#This Row],[Profit Ratio]] &gt; 0.15, "Healthy",
 IF(Table1[[#This Row],[Profit Ratio]] &gt;= 0.05, "Moderate",
 "Low"))</f>
        <v>Moderate</v>
      </c>
      <c r="V1517" s="7">
        <f ca="1">DATEDIF(Table1[[#This Row],[Store Open Date]], TODAY(), "d")</f>
        <v>484</v>
      </c>
      <c r="W1517" s="7">
        <f ca="1">INT(Table1[[#This Row],[Store Age (Days)]] / 30)</f>
        <v>16</v>
      </c>
      <c r="X1517" s="7" t="str">
        <f ca="1">IF(Table1[[#This Row],[Store Age (Months)]] &lt; 12, "&lt;12",
 IF(Table1[[#This Row],[Store Age (Months)]] &lt; 24, "12–24",
 "&gt;24"))</f>
        <v>12–24</v>
      </c>
    </row>
    <row r="1518" spans="1:24" x14ac:dyDescent="0.2">
      <c r="A1518" s="4">
        <v>4</v>
      </c>
      <c r="B1518" s="4" t="str">
        <f t="shared" si="23"/>
        <v>April</v>
      </c>
      <c r="C1518" s="1" t="s">
        <v>202</v>
      </c>
      <c r="D1518" s="1" t="s">
        <v>1122</v>
      </c>
      <c r="E1518" s="1" t="s">
        <v>643</v>
      </c>
      <c r="F1518" s="1" t="s">
        <v>903</v>
      </c>
      <c r="G1518" s="1" t="s">
        <v>925</v>
      </c>
      <c r="H1518" s="6">
        <v>45248</v>
      </c>
      <c r="I1518" s="7">
        <v>90154939</v>
      </c>
      <c r="J1518" s="7">
        <v>93200859</v>
      </c>
      <c r="K1518" s="7">
        <v>12730640</v>
      </c>
      <c r="L1518" s="7">
        <v>4905775</v>
      </c>
      <c r="M1518" s="7">
        <f>Table1[[#This Row],[Profit (EBIT)]] * (1 - 11%)</f>
        <v>4366139.75</v>
      </c>
      <c r="N1518" s="9">
        <f>Table1[[#This Row],[Net Sales Actual]]/Table1[[#This Row],[Net Sales Target]]*100%</f>
        <v>1.0337853925007925</v>
      </c>
      <c r="O1518" s="9" t="str">
        <f>IF(Table1[[#This Row],[% Achievement]]&gt;=100%, "Achieved",
 IF(Table1[[#This Row],[% Achievement]]&gt;=50%, "Almost Achieve",
 IF(Table1[[#This Row],[% Achievement]]&gt;=0, "Needs Improvement",
 "Bad")))</f>
        <v>Achieved</v>
      </c>
      <c r="P1518" s="7">
        <f>Table1[[#This Row],[Net Sales Actual]] - Table1[[#This Row],[Net Sales Target]]</f>
        <v>3045920</v>
      </c>
      <c r="Q1518" s="7" t="str">
        <f>IF(Table1[[#This Row],[Profit]] &gt; 0, "Profit", "Loss")</f>
        <v>Profit</v>
      </c>
      <c r="R1518" s="9">
        <f>Table1[[#This Row],[Salary Cost]]/Table1[[#This Row],[Net Sales Actual]]</f>
        <v>0.13659359083804151</v>
      </c>
      <c r="S1518" s="9" t="str">
        <f>IF(Table1[[#This Row],[Salary Ratio]] &lt; 0.15, "Efficient",
 IF(Table1[[#This Row],[Salary Ratio]] &lt;= 0.25, "Needs Attention",
 "Too High"))</f>
        <v>Efficient</v>
      </c>
      <c r="T1518" s="9">
        <f>Table1[[#This Row],[Profit (EBIT)]]/Table1[[#This Row],[Net Sales Actual]]</f>
        <v>5.2636585677820848E-2</v>
      </c>
      <c r="U1518" s="7" t="str">
        <f>IF(Table1[[#This Row],[Profit Ratio]] &gt; 0.15, "Healthy",
 IF(Table1[[#This Row],[Profit Ratio]] &gt;= 0.05, "Moderate",
 "Low"))</f>
        <v>Moderate</v>
      </c>
      <c r="V1518" s="7">
        <f ca="1">DATEDIF(Table1[[#This Row],[Store Open Date]], TODAY(), "d")</f>
        <v>684</v>
      </c>
      <c r="W1518" s="7">
        <f ca="1">INT(Table1[[#This Row],[Store Age (Days)]] / 30)</f>
        <v>22</v>
      </c>
      <c r="X1518" s="7" t="str">
        <f ca="1">IF(Table1[[#This Row],[Store Age (Months)]] &lt; 12, "&lt;12",
 IF(Table1[[#This Row],[Store Age (Months)]] &lt; 24, "12–24",
 "&gt;24"))</f>
        <v>12–24</v>
      </c>
    </row>
    <row r="1519" spans="1:24" x14ac:dyDescent="0.2">
      <c r="A1519" s="4">
        <v>4</v>
      </c>
      <c r="B1519" s="4" t="str">
        <f t="shared" si="23"/>
        <v>April</v>
      </c>
      <c r="C1519" s="1" t="s">
        <v>203</v>
      </c>
      <c r="D1519" s="1" t="s">
        <v>1123</v>
      </c>
      <c r="E1519" s="1" t="s">
        <v>644</v>
      </c>
      <c r="F1519" s="1" t="s">
        <v>903</v>
      </c>
      <c r="G1519" s="1" t="s">
        <v>925</v>
      </c>
      <c r="H1519" s="6">
        <v>45321</v>
      </c>
      <c r="I1519" s="7">
        <v>70159832</v>
      </c>
      <c r="J1519" s="7">
        <v>55458381</v>
      </c>
      <c r="K1519" s="7">
        <v>8823053</v>
      </c>
      <c r="L1519" s="7">
        <v>1843781</v>
      </c>
      <c r="M1519" s="7">
        <f>Table1[[#This Row],[Profit (EBIT)]] * (1 - 11%)</f>
        <v>1640965.09</v>
      </c>
      <c r="N1519" s="9">
        <f>Table1[[#This Row],[Net Sales Actual]]/Table1[[#This Row],[Net Sales Target]]*100%</f>
        <v>0.79045772230469424</v>
      </c>
      <c r="O1519" s="9" t="str">
        <f>IF(Table1[[#This Row],[% Achievement]]&gt;=100%, "Achieved",
 IF(Table1[[#This Row],[% Achievement]]&gt;=50%, "Almost Achieve",
 IF(Table1[[#This Row],[% Achievement]]&gt;=0, "Needs Improvement",
 "Bad")))</f>
        <v>Almost Achieve</v>
      </c>
      <c r="P1519" s="7">
        <f>Table1[[#This Row],[Net Sales Actual]] - Table1[[#This Row],[Net Sales Target]]</f>
        <v>-14701451</v>
      </c>
      <c r="Q1519" s="7" t="str">
        <f>IF(Table1[[#This Row],[Profit]] &gt; 0, "Profit", "Loss")</f>
        <v>Profit</v>
      </c>
      <c r="R1519" s="9">
        <f>Table1[[#This Row],[Salary Cost]]/Table1[[#This Row],[Net Sales Actual]]</f>
        <v>0.15909323065164849</v>
      </c>
      <c r="S1519" s="9" t="str">
        <f>IF(Table1[[#This Row],[Salary Ratio]] &lt; 0.15, "Efficient",
 IF(Table1[[#This Row],[Salary Ratio]] &lt;= 0.25, "Needs Attention",
 "Too High"))</f>
        <v>Needs Attention</v>
      </c>
      <c r="T1519" s="9">
        <f>Table1[[#This Row],[Profit (EBIT)]]/Table1[[#This Row],[Net Sales Actual]]</f>
        <v>3.3246210342851516E-2</v>
      </c>
      <c r="U1519" s="7" t="str">
        <f>IF(Table1[[#This Row],[Profit Ratio]] &gt; 0.15, "Healthy",
 IF(Table1[[#This Row],[Profit Ratio]] &gt;= 0.05, "Moderate",
 "Low"))</f>
        <v>Low</v>
      </c>
      <c r="V1519" s="7">
        <f ca="1">DATEDIF(Table1[[#This Row],[Store Open Date]], TODAY(), "d")</f>
        <v>611</v>
      </c>
      <c r="W1519" s="7">
        <f ca="1">INT(Table1[[#This Row],[Store Age (Days)]] / 30)</f>
        <v>20</v>
      </c>
      <c r="X1519" s="7" t="str">
        <f ca="1">IF(Table1[[#This Row],[Store Age (Months)]] &lt; 12, "&lt;12",
 IF(Table1[[#This Row],[Store Age (Months)]] &lt; 24, "12–24",
 "&gt;24"))</f>
        <v>12–24</v>
      </c>
    </row>
    <row r="1520" spans="1:24" x14ac:dyDescent="0.2">
      <c r="A1520" s="4">
        <v>4</v>
      </c>
      <c r="B1520" s="4" t="str">
        <f t="shared" si="23"/>
        <v>April</v>
      </c>
      <c r="C1520" s="1" t="s">
        <v>204</v>
      </c>
      <c r="D1520" s="1" t="s">
        <v>1124</v>
      </c>
      <c r="E1520" s="1" t="s">
        <v>645</v>
      </c>
      <c r="F1520" s="1" t="s">
        <v>903</v>
      </c>
      <c r="G1520" s="1" t="s">
        <v>925</v>
      </c>
      <c r="H1520" s="6">
        <v>45437</v>
      </c>
      <c r="I1520" s="7">
        <v>111867541</v>
      </c>
      <c r="J1520" s="7">
        <v>73037362</v>
      </c>
      <c r="K1520" s="7">
        <v>7478516</v>
      </c>
      <c r="L1520" s="7">
        <v>-5553854</v>
      </c>
      <c r="M1520" s="7">
        <f>Table1[[#This Row],[Profit (EBIT)]] * (1 - 11%)</f>
        <v>-4942930.0600000005</v>
      </c>
      <c r="N1520" s="9">
        <f>Table1[[#This Row],[Net Sales Actual]]/Table1[[#This Row],[Net Sales Target]]*100%</f>
        <v>0.65289145847945296</v>
      </c>
      <c r="O1520" s="9" t="str">
        <f>IF(Table1[[#This Row],[% Achievement]]&gt;=100%, "Achieved",
 IF(Table1[[#This Row],[% Achievement]]&gt;=50%, "Almost Achieve",
 IF(Table1[[#This Row],[% Achievement]]&gt;=0, "Needs Improvement",
 "Bad")))</f>
        <v>Almost Achieve</v>
      </c>
      <c r="P1520" s="7">
        <f>Table1[[#This Row],[Net Sales Actual]] - Table1[[#This Row],[Net Sales Target]]</f>
        <v>-38830179</v>
      </c>
      <c r="Q1520" s="7" t="str">
        <f>IF(Table1[[#This Row],[Profit]] &gt; 0, "Profit", "Loss")</f>
        <v>Loss</v>
      </c>
      <c r="R1520" s="9">
        <f>Table1[[#This Row],[Salary Cost]]/Table1[[#This Row],[Net Sales Actual]]</f>
        <v>0.10239301906878838</v>
      </c>
      <c r="S1520" s="9" t="str">
        <f>IF(Table1[[#This Row],[Salary Ratio]] &lt; 0.15, "Efficient",
 IF(Table1[[#This Row],[Salary Ratio]] &lt;= 0.25, "Needs Attention",
 "Too High"))</f>
        <v>Efficient</v>
      </c>
      <c r="T1520" s="9">
        <f>Table1[[#This Row],[Profit (EBIT)]]/Table1[[#This Row],[Net Sales Actual]]</f>
        <v>-7.6041273232184917E-2</v>
      </c>
      <c r="U1520" s="7" t="str">
        <f>IF(Table1[[#This Row],[Profit Ratio]] &gt; 0.15, "Healthy",
 IF(Table1[[#This Row],[Profit Ratio]] &gt;= 0.05, "Moderate",
 "Low"))</f>
        <v>Low</v>
      </c>
      <c r="V1520" s="7">
        <f ca="1">DATEDIF(Table1[[#This Row],[Store Open Date]], TODAY(), "d")</f>
        <v>495</v>
      </c>
      <c r="W1520" s="7">
        <f ca="1">INT(Table1[[#This Row],[Store Age (Days)]] / 30)</f>
        <v>16</v>
      </c>
      <c r="X1520" s="7" t="str">
        <f ca="1">IF(Table1[[#This Row],[Store Age (Months)]] &lt; 12, "&lt;12",
 IF(Table1[[#This Row],[Store Age (Months)]] &lt; 24, "12–24",
 "&gt;24"))</f>
        <v>12–24</v>
      </c>
    </row>
    <row r="1521" spans="1:24" x14ac:dyDescent="0.2">
      <c r="A1521" s="4">
        <v>4</v>
      </c>
      <c r="B1521" s="4" t="str">
        <f t="shared" si="23"/>
        <v>April</v>
      </c>
      <c r="C1521" s="1" t="s">
        <v>205</v>
      </c>
      <c r="D1521" s="1" t="s">
        <v>1125</v>
      </c>
      <c r="E1521" s="1" t="s">
        <v>646</v>
      </c>
      <c r="F1521" s="1" t="s">
        <v>903</v>
      </c>
      <c r="G1521" s="1" t="s">
        <v>925</v>
      </c>
      <c r="H1521" s="6">
        <v>45392</v>
      </c>
      <c r="I1521" s="7">
        <v>164626292</v>
      </c>
      <c r="J1521" s="7">
        <v>142183388</v>
      </c>
      <c r="K1521" s="7">
        <v>25419205</v>
      </c>
      <c r="L1521" s="7">
        <v>8868443</v>
      </c>
      <c r="M1521" s="7">
        <f>Table1[[#This Row],[Profit (EBIT)]] * (1 - 11%)</f>
        <v>7892914.2700000005</v>
      </c>
      <c r="N1521" s="9">
        <f>Table1[[#This Row],[Net Sales Actual]]/Table1[[#This Row],[Net Sales Target]]*100%</f>
        <v>0.86367363482863357</v>
      </c>
      <c r="O1521" s="9" t="str">
        <f>IF(Table1[[#This Row],[% Achievement]]&gt;=100%, "Achieved",
 IF(Table1[[#This Row],[% Achievement]]&gt;=50%, "Almost Achieve",
 IF(Table1[[#This Row],[% Achievement]]&gt;=0, "Needs Improvement",
 "Bad")))</f>
        <v>Almost Achieve</v>
      </c>
      <c r="P1521" s="7">
        <f>Table1[[#This Row],[Net Sales Actual]] - Table1[[#This Row],[Net Sales Target]]</f>
        <v>-22442904</v>
      </c>
      <c r="Q1521" s="7" t="str">
        <f>IF(Table1[[#This Row],[Profit]] &gt; 0, "Profit", "Loss")</f>
        <v>Profit</v>
      </c>
      <c r="R1521" s="9">
        <f>Table1[[#This Row],[Salary Cost]]/Table1[[#This Row],[Net Sales Actual]]</f>
        <v>0.17877760093886635</v>
      </c>
      <c r="S1521" s="9" t="str">
        <f>IF(Table1[[#This Row],[Salary Ratio]] &lt; 0.15, "Efficient",
 IF(Table1[[#This Row],[Salary Ratio]] &lt;= 0.25, "Needs Attention",
 "Too High"))</f>
        <v>Needs Attention</v>
      </c>
      <c r="T1521" s="9">
        <f>Table1[[#This Row],[Profit (EBIT)]]/Table1[[#This Row],[Net Sales Actual]]</f>
        <v>6.2373271060329492E-2</v>
      </c>
      <c r="U1521" s="7" t="str">
        <f>IF(Table1[[#This Row],[Profit Ratio]] &gt; 0.15, "Healthy",
 IF(Table1[[#This Row],[Profit Ratio]] &gt;= 0.05, "Moderate",
 "Low"))</f>
        <v>Moderate</v>
      </c>
      <c r="V1521" s="7">
        <f ca="1">DATEDIF(Table1[[#This Row],[Store Open Date]], TODAY(), "d")</f>
        <v>540</v>
      </c>
      <c r="W1521" s="7">
        <f ca="1">INT(Table1[[#This Row],[Store Age (Days)]] / 30)</f>
        <v>18</v>
      </c>
      <c r="X1521" s="7" t="str">
        <f ca="1">IF(Table1[[#This Row],[Store Age (Months)]] &lt; 12, "&lt;12",
 IF(Table1[[#This Row],[Store Age (Months)]] &lt; 24, "12–24",
 "&gt;24"))</f>
        <v>12–24</v>
      </c>
    </row>
    <row r="1522" spans="1:24" x14ac:dyDescent="0.2">
      <c r="A1522" s="4">
        <v>4</v>
      </c>
      <c r="B1522" s="4" t="str">
        <f t="shared" si="23"/>
        <v>April</v>
      </c>
      <c r="C1522" s="1" t="s">
        <v>206</v>
      </c>
      <c r="D1522" s="1" t="s">
        <v>1126</v>
      </c>
      <c r="E1522" s="1" t="s">
        <v>647</v>
      </c>
      <c r="F1522" s="1" t="s">
        <v>903</v>
      </c>
      <c r="G1522" s="1" t="s">
        <v>925</v>
      </c>
      <c r="H1522" s="6">
        <v>45364</v>
      </c>
      <c r="I1522" s="7">
        <v>92512259</v>
      </c>
      <c r="J1522" s="7">
        <v>108897885</v>
      </c>
      <c r="K1522" s="7">
        <v>15307319</v>
      </c>
      <c r="L1522" s="7">
        <v>13097185</v>
      </c>
      <c r="M1522" s="7">
        <f>Table1[[#This Row],[Profit (EBIT)]] * (1 - 11%)</f>
        <v>11656494.65</v>
      </c>
      <c r="N1522" s="9">
        <f>Table1[[#This Row],[Net Sales Actual]]/Table1[[#This Row],[Net Sales Target]]*100%</f>
        <v>1.1771184292451446</v>
      </c>
      <c r="O1522" s="9" t="str">
        <f>IF(Table1[[#This Row],[% Achievement]]&gt;=100%, "Achieved",
 IF(Table1[[#This Row],[% Achievement]]&gt;=50%, "Almost Achieve",
 IF(Table1[[#This Row],[% Achievement]]&gt;=0, "Needs Improvement",
 "Bad")))</f>
        <v>Achieved</v>
      </c>
      <c r="P1522" s="7">
        <f>Table1[[#This Row],[Net Sales Actual]] - Table1[[#This Row],[Net Sales Target]]</f>
        <v>16385626</v>
      </c>
      <c r="Q1522" s="7" t="str">
        <f>IF(Table1[[#This Row],[Profit]] &gt; 0, "Profit", "Loss")</f>
        <v>Profit</v>
      </c>
      <c r="R1522" s="9">
        <f>Table1[[#This Row],[Salary Cost]]/Table1[[#This Row],[Net Sales Actual]]</f>
        <v>0.1405658062137754</v>
      </c>
      <c r="S1522" s="9" t="str">
        <f>IF(Table1[[#This Row],[Salary Ratio]] &lt; 0.15, "Efficient",
 IF(Table1[[#This Row],[Salary Ratio]] &lt;= 0.25, "Needs Attention",
 "Too High"))</f>
        <v>Efficient</v>
      </c>
      <c r="T1522" s="9">
        <f>Table1[[#This Row],[Profit (EBIT)]]/Table1[[#This Row],[Net Sales Actual]]</f>
        <v>0.12027033399225338</v>
      </c>
      <c r="U1522" s="7" t="str">
        <f>IF(Table1[[#This Row],[Profit Ratio]] &gt; 0.15, "Healthy",
 IF(Table1[[#This Row],[Profit Ratio]] &gt;= 0.05, "Moderate",
 "Low"))</f>
        <v>Moderate</v>
      </c>
      <c r="V1522" s="7">
        <f ca="1">DATEDIF(Table1[[#This Row],[Store Open Date]], TODAY(), "d")</f>
        <v>568</v>
      </c>
      <c r="W1522" s="7">
        <f ca="1">INT(Table1[[#This Row],[Store Age (Days)]] / 30)</f>
        <v>18</v>
      </c>
      <c r="X1522" s="7" t="str">
        <f ca="1">IF(Table1[[#This Row],[Store Age (Months)]] &lt; 12, "&lt;12",
 IF(Table1[[#This Row],[Store Age (Months)]] &lt; 24, "12–24",
 "&gt;24"))</f>
        <v>12–24</v>
      </c>
    </row>
    <row r="1523" spans="1:24" x14ac:dyDescent="0.2">
      <c r="A1523" s="4">
        <v>4</v>
      </c>
      <c r="B1523" s="4" t="str">
        <f t="shared" si="23"/>
        <v>April</v>
      </c>
      <c r="C1523" s="1" t="s">
        <v>207</v>
      </c>
      <c r="D1523" s="1" t="s">
        <v>1127</v>
      </c>
      <c r="E1523" s="1" t="s">
        <v>648</v>
      </c>
      <c r="F1523" s="1" t="s">
        <v>903</v>
      </c>
      <c r="G1523" s="1" t="s">
        <v>925</v>
      </c>
      <c r="H1523" s="6">
        <v>44793</v>
      </c>
      <c r="I1523" s="7">
        <v>159503374</v>
      </c>
      <c r="J1523" s="7">
        <v>152295322</v>
      </c>
      <c r="K1523" s="7">
        <v>18271290</v>
      </c>
      <c r="L1523" s="7">
        <v>11246726</v>
      </c>
      <c r="M1523" s="7">
        <f>Table1[[#This Row],[Profit (EBIT)]] * (1 - 11%)</f>
        <v>10009586.140000001</v>
      </c>
      <c r="N1523" s="9">
        <f>Table1[[#This Row],[Net Sales Actual]]/Table1[[#This Row],[Net Sales Target]]*100%</f>
        <v>0.95480940735460551</v>
      </c>
      <c r="O1523" s="9" t="str">
        <f>IF(Table1[[#This Row],[% Achievement]]&gt;=100%, "Achieved",
 IF(Table1[[#This Row],[% Achievement]]&gt;=50%, "Almost Achieve",
 IF(Table1[[#This Row],[% Achievement]]&gt;=0, "Needs Improvement",
 "Bad")))</f>
        <v>Almost Achieve</v>
      </c>
      <c r="P1523" s="7">
        <f>Table1[[#This Row],[Net Sales Actual]] - Table1[[#This Row],[Net Sales Target]]</f>
        <v>-7208052</v>
      </c>
      <c r="Q1523" s="7" t="str">
        <f>IF(Table1[[#This Row],[Profit]] &gt; 0, "Profit", "Loss")</f>
        <v>Profit</v>
      </c>
      <c r="R1523" s="9">
        <f>Table1[[#This Row],[Salary Cost]]/Table1[[#This Row],[Net Sales Actual]]</f>
        <v>0.11997275924207311</v>
      </c>
      <c r="S1523" s="9" t="str">
        <f>IF(Table1[[#This Row],[Salary Ratio]] &lt; 0.15, "Efficient",
 IF(Table1[[#This Row],[Salary Ratio]] &lt;= 0.25, "Needs Attention",
 "Too High"))</f>
        <v>Efficient</v>
      </c>
      <c r="T1523" s="9">
        <f>Table1[[#This Row],[Profit (EBIT)]]/Table1[[#This Row],[Net Sales Actual]]</f>
        <v>7.3848138290157073E-2</v>
      </c>
      <c r="U1523" s="7" t="str">
        <f>IF(Table1[[#This Row],[Profit Ratio]] &gt; 0.15, "Healthy",
 IF(Table1[[#This Row],[Profit Ratio]] &gt;= 0.05, "Moderate",
 "Low"))</f>
        <v>Moderate</v>
      </c>
      <c r="V1523" s="7">
        <f ca="1">DATEDIF(Table1[[#This Row],[Store Open Date]], TODAY(), "d")</f>
        <v>1139</v>
      </c>
      <c r="W1523" s="7">
        <f ca="1">INT(Table1[[#This Row],[Store Age (Days)]] / 30)</f>
        <v>37</v>
      </c>
      <c r="X1523" s="7" t="str">
        <f ca="1">IF(Table1[[#This Row],[Store Age (Months)]] &lt; 12, "&lt;12",
 IF(Table1[[#This Row],[Store Age (Months)]] &lt; 24, "12–24",
 "&gt;24"))</f>
        <v>&gt;24</v>
      </c>
    </row>
    <row r="1524" spans="1:24" x14ac:dyDescent="0.2">
      <c r="A1524" s="4">
        <v>4</v>
      </c>
      <c r="B1524" s="4" t="str">
        <f t="shared" si="23"/>
        <v>April</v>
      </c>
      <c r="C1524" s="1" t="s">
        <v>208</v>
      </c>
      <c r="D1524" s="1" t="s">
        <v>1128</v>
      </c>
      <c r="E1524" s="1" t="s">
        <v>649</v>
      </c>
      <c r="F1524" s="1" t="s">
        <v>903</v>
      </c>
      <c r="G1524" s="1" t="s">
        <v>925</v>
      </c>
      <c r="H1524" s="6">
        <v>45205</v>
      </c>
      <c r="I1524" s="7">
        <v>127305367</v>
      </c>
      <c r="J1524" s="7">
        <v>131883283</v>
      </c>
      <c r="K1524" s="7">
        <v>12210614</v>
      </c>
      <c r="L1524" s="7">
        <v>-6705564</v>
      </c>
      <c r="M1524" s="7">
        <f>Table1[[#This Row],[Profit (EBIT)]] * (1 - 11%)</f>
        <v>-5967951.96</v>
      </c>
      <c r="N1524" s="9">
        <f>Table1[[#This Row],[Net Sales Actual]]/Table1[[#This Row],[Net Sales Target]]*100%</f>
        <v>1.0359601178479774</v>
      </c>
      <c r="O1524" s="9" t="str">
        <f>IF(Table1[[#This Row],[% Achievement]]&gt;=100%, "Achieved",
 IF(Table1[[#This Row],[% Achievement]]&gt;=50%, "Almost Achieve",
 IF(Table1[[#This Row],[% Achievement]]&gt;=0, "Needs Improvement",
 "Bad")))</f>
        <v>Achieved</v>
      </c>
      <c r="P1524" s="7">
        <f>Table1[[#This Row],[Net Sales Actual]] - Table1[[#This Row],[Net Sales Target]]</f>
        <v>4577916</v>
      </c>
      <c r="Q1524" s="7" t="str">
        <f>IF(Table1[[#This Row],[Profit]] &gt; 0, "Profit", "Loss")</f>
        <v>Loss</v>
      </c>
      <c r="R1524" s="9">
        <f>Table1[[#This Row],[Salary Cost]]/Table1[[#This Row],[Net Sales Actual]]</f>
        <v>9.2586518338340126E-2</v>
      </c>
      <c r="S1524" s="9" t="str">
        <f>IF(Table1[[#This Row],[Salary Ratio]] &lt; 0.15, "Efficient",
 IF(Table1[[#This Row],[Salary Ratio]] &lt;= 0.25, "Needs Attention",
 "Too High"))</f>
        <v>Efficient</v>
      </c>
      <c r="T1524" s="9">
        <f>Table1[[#This Row],[Profit (EBIT)]]/Table1[[#This Row],[Net Sales Actual]]</f>
        <v>-5.0844685144818547E-2</v>
      </c>
      <c r="U1524" s="7" t="str">
        <f>IF(Table1[[#This Row],[Profit Ratio]] &gt; 0.15, "Healthy",
 IF(Table1[[#This Row],[Profit Ratio]] &gt;= 0.05, "Moderate",
 "Low"))</f>
        <v>Low</v>
      </c>
      <c r="V1524" s="7">
        <f ca="1">DATEDIF(Table1[[#This Row],[Store Open Date]], TODAY(), "d")</f>
        <v>727</v>
      </c>
      <c r="W1524" s="7">
        <f ca="1">INT(Table1[[#This Row],[Store Age (Days)]] / 30)</f>
        <v>24</v>
      </c>
      <c r="X1524" s="7" t="str">
        <f ca="1">IF(Table1[[#This Row],[Store Age (Months)]] &lt; 12, "&lt;12",
 IF(Table1[[#This Row],[Store Age (Months)]] &lt; 24, "12–24",
 "&gt;24"))</f>
        <v>&gt;24</v>
      </c>
    </row>
    <row r="1525" spans="1:24" x14ac:dyDescent="0.2">
      <c r="A1525" s="4">
        <v>4</v>
      </c>
      <c r="B1525" s="4" t="str">
        <f t="shared" si="23"/>
        <v>April</v>
      </c>
      <c r="C1525" s="1" t="s">
        <v>209</v>
      </c>
      <c r="D1525" s="1" t="s">
        <v>1129</v>
      </c>
      <c r="E1525" s="1" t="s">
        <v>650</v>
      </c>
      <c r="F1525" s="1" t="s">
        <v>903</v>
      </c>
      <c r="G1525" s="1" t="s">
        <v>925</v>
      </c>
      <c r="H1525" s="6">
        <v>45369</v>
      </c>
      <c r="I1525" s="7">
        <v>190232765</v>
      </c>
      <c r="J1525" s="7">
        <v>137923270</v>
      </c>
      <c r="K1525" s="7">
        <v>20477775</v>
      </c>
      <c r="L1525" s="7">
        <v>13178164</v>
      </c>
      <c r="M1525" s="7">
        <f>Table1[[#This Row],[Profit (EBIT)]] * (1 - 11%)</f>
        <v>11728565.960000001</v>
      </c>
      <c r="N1525" s="9">
        <f>Table1[[#This Row],[Net Sales Actual]]/Table1[[#This Row],[Net Sales Target]]*100%</f>
        <v>0.72502373605304005</v>
      </c>
      <c r="O1525" s="9" t="str">
        <f>IF(Table1[[#This Row],[% Achievement]]&gt;=100%, "Achieved",
 IF(Table1[[#This Row],[% Achievement]]&gt;=50%, "Almost Achieve",
 IF(Table1[[#This Row],[% Achievement]]&gt;=0, "Needs Improvement",
 "Bad")))</f>
        <v>Almost Achieve</v>
      </c>
      <c r="P1525" s="7">
        <f>Table1[[#This Row],[Net Sales Actual]] - Table1[[#This Row],[Net Sales Target]]</f>
        <v>-52309495</v>
      </c>
      <c r="Q1525" s="7" t="str">
        <f>IF(Table1[[#This Row],[Profit]] &gt; 0, "Profit", "Loss")</f>
        <v>Profit</v>
      </c>
      <c r="R1525" s="9">
        <f>Table1[[#This Row],[Salary Cost]]/Table1[[#This Row],[Net Sales Actual]]</f>
        <v>0.14847222662281717</v>
      </c>
      <c r="S1525" s="9" t="str">
        <f>IF(Table1[[#This Row],[Salary Ratio]] &lt; 0.15, "Efficient",
 IF(Table1[[#This Row],[Salary Ratio]] &lt;= 0.25, "Needs Attention",
 "Too High"))</f>
        <v>Efficient</v>
      </c>
      <c r="T1525" s="9">
        <f>Table1[[#This Row],[Profit (EBIT)]]/Table1[[#This Row],[Net Sales Actual]]</f>
        <v>9.5547067583301934E-2</v>
      </c>
      <c r="U1525" s="7" t="str">
        <f>IF(Table1[[#This Row],[Profit Ratio]] &gt; 0.15, "Healthy",
 IF(Table1[[#This Row],[Profit Ratio]] &gt;= 0.05, "Moderate",
 "Low"))</f>
        <v>Moderate</v>
      </c>
      <c r="V1525" s="7">
        <f ca="1">DATEDIF(Table1[[#This Row],[Store Open Date]], TODAY(), "d")</f>
        <v>563</v>
      </c>
      <c r="W1525" s="7">
        <f ca="1">INT(Table1[[#This Row],[Store Age (Days)]] / 30)</f>
        <v>18</v>
      </c>
      <c r="X1525" s="7" t="str">
        <f ca="1">IF(Table1[[#This Row],[Store Age (Months)]] &lt; 12, "&lt;12",
 IF(Table1[[#This Row],[Store Age (Months)]] &lt; 24, "12–24",
 "&gt;24"))</f>
        <v>12–24</v>
      </c>
    </row>
    <row r="1526" spans="1:24" x14ac:dyDescent="0.2">
      <c r="A1526" s="4">
        <v>4</v>
      </c>
      <c r="B1526" s="4" t="str">
        <f t="shared" si="23"/>
        <v>April</v>
      </c>
      <c r="C1526" s="1" t="s">
        <v>210</v>
      </c>
      <c r="D1526" s="1" t="s">
        <v>1130</v>
      </c>
      <c r="E1526" s="1" t="s">
        <v>651</v>
      </c>
      <c r="F1526" s="1" t="s">
        <v>903</v>
      </c>
      <c r="G1526" s="1" t="s">
        <v>925</v>
      </c>
      <c r="H1526" s="6">
        <v>45456</v>
      </c>
      <c r="I1526" s="7">
        <v>110132637</v>
      </c>
      <c r="J1526" s="7">
        <v>132821745</v>
      </c>
      <c r="K1526" s="7">
        <v>23891898</v>
      </c>
      <c r="L1526" s="7">
        <v>-12142337</v>
      </c>
      <c r="M1526" s="7">
        <f>Table1[[#This Row],[Profit (EBIT)]] * (1 - 11%)</f>
        <v>-10806679.93</v>
      </c>
      <c r="N1526" s="9">
        <f>Table1[[#This Row],[Net Sales Actual]]/Table1[[#This Row],[Net Sales Target]]*100%</f>
        <v>1.206016205713843</v>
      </c>
      <c r="O1526" s="9" t="str">
        <f>IF(Table1[[#This Row],[% Achievement]]&gt;=100%, "Achieved",
 IF(Table1[[#This Row],[% Achievement]]&gt;=50%, "Almost Achieve",
 IF(Table1[[#This Row],[% Achievement]]&gt;=0, "Needs Improvement",
 "Bad")))</f>
        <v>Achieved</v>
      </c>
      <c r="P1526" s="7">
        <f>Table1[[#This Row],[Net Sales Actual]] - Table1[[#This Row],[Net Sales Target]]</f>
        <v>22689108</v>
      </c>
      <c r="Q1526" s="7" t="str">
        <f>IF(Table1[[#This Row],[Profit]] &gt; 0, "Profit", "Loss")</f>
        <v>Loss</v>
      </c>
      <c r="R1526" s="9">
        <f>Table1[[#This Row],[Salary Cost]]/Table1[[#This Row],[Net Sales Actual]]</f>
        <v>0.17987941658197609</v>
      </c>
      <c r="S1526" s="9" t="str">
        <f>IF(Table1[[#This Row],[Salary Ratio]] &lt; 0.15, "Efficient",
 IF(Table1[[#This Row],[Salary Ratio]] &lt;= 0.25, "Needs Attention",
 "Too High"))</f>
        <v>Needs Attention</v>
      </c>
      <c r="T1526" s="9">
        <f>Table1[[#This Row],[Profit (EBIT)]]/Table1[[#This Row],[Net Sales Actual]]</f>
        <v>-9.1418291485328707E-2</v>
      </c>
      <c r="U1526" s="7" t="str">
        <f>IF(Table1[[#This Row],[Profit Ratio]] &gt; 0.15, "Healthy",
 IF(Table1[[#This Row],[Profit Ratio]] &gt;= 0.05, "Moderate",
 "Low"))</f>
        <v>Low</v>
      </c>
      <c r="V1526" s="7">
        <f ca="1">DATEDIF(Table1[[#This Row],[Store Open Date]], TODAY(), "d")</f>
        <v>476</v>
      </c>
      <c r="W1526" s="7">
        <f ca="1">INT(Table1[[#This Row],[Store Age (Days)]] / 30)</f>
        <v>15</v>
      </c>
      <c r="X1526" s="7" t="str">
        <f ca="1">IF(Table1[[#This Row],[Store Age (Months)]] &lt; 12, "&lt;12",
 IF(Table1[[#This Row],[Store Age (Months)]] &lt; 24, "12–24",
 "&gt;24"))</f>
        <v>12–24</v>
      </c>
    </row>
    <row r="1527" spans="1:24" x14ac:dyDescent="0.2">
      <c r="A1527" s="4">
        <v>4</v>
      </c>
      <c r="B1527" s="4" t="str">
        <f t="shared" si="23"/>
        <v>April</v>
      </c>
      <c r="C1527" s="1" t="s">
        <v>211</v>
      </c>
      <c r="D1527" s="1" t="s">
        <v>1131</v>
      </c>
      <c r="E1527" s="1" t="s">
        <v>652</v>
      </c>
      <c r="F1527" s="1" t="s">
        <v>903</v>
      </c>
      <c r="G1527" s="1" t="s">
        <v>925</v>
      </c>
      <c r="H1527" s="6">
        <v>45385</v>
      </c>
      <c r="I1527" s="7">
        <v>72194018</v>
      </c>
      <c r="J1527" s="7">
        <v>48742089</v>
      </c>
      <c r="K1527" s="7">
        <v>7091601</v>
      </c>
      <c r="L1527" s="7">
        <v>3104168</v>
      </c>
      <c r="M1527" s="7">
        <f>Table1[[#This Row],[Profit (EBIT)]] * (1 - 11%)</f>
        <v>2762709.52</v>
      </c>
      <c r="N1527" s="9">
        <f>Table1[[#This Row],[Net Sales Actual]]/Table1[[#This Row],[Net Sales Target]]*100%</f>
        <v>0.67515412426553123</v>
      </c>
      <c r="O1527" s="9" t="str">
        <f>IF(Table1[[#This Row],[% Achievement]]&gt;=100%, "Achieved",
 IF(Table1[[#This Row],[% Achievement]]&gt;=50%, "Almost Achieve",
 IF(Table1[[#This Row],[% Achievement]]&gt;=0, "Needs Improvement",
 "Bad")))</f>
        <v>Almost Achieve</v>
      </c>
      <c r="P1527" s="7">
        <f>Table1[[#This Row],[Net Sales Actual]] - Table1[[#This Row],[Net Sales Target]]</f>
        <v>-23451929</v>
      </c>
      <c r="Q1527" s="7" t="str">
        <f>IF(Table1[[#This Row],[Profit]] &gt; 0, "Profit", "Loss")</f>
        <v>Profit</v>
      </c>
      <c r="R1527" s="9">
        <f>Table1[[#This Row],[Salary Cost]]/Table1[[#This Row],[Net Sales Actual]]</f>
        <v>0.14549234851218626</v>
      </c>
      <c r="S1527" s="9" t="str">
        <f>IF(Table1[[#This Row],[Salary Ratio]] &lt; 0.15, "Efficient",
 IF(Table1[[#This Row],[Salary Ratio]] &lt;= 0.25, "Needs Attention",
 "Too High"))</f>
        <v>Efficient</v>
      </c>
      <c r="T1527" s="9">
        <f>Table1[[#This Row],[Profit (EBIT)]]/Table1[[#This Row],[Net Sales Actual]]</f>
        <v>6.3685575724914054E-2</v>
      </c>
      <c r="U1527" s="7" t="str">
        <f>IF(Table1[[#This Row],[Profit Ratio]] &gt; 0.15, "Healthy",
 IF(Table1[[#This Row],[Profit Ratio]] &gt;= 0.05, "Moderate",
 "Low"))</f>
        <v>Moderate</v>
      </c>
      <c r="V1527" s="7">
        <f ca="1">DATEDIF(Table1[[#This Row],[Store Open Date]], TODAY(), "d")</f>
        <v>547</v>
      </c>
      <c r="W1527" s="7">
        <f ca="1">INT(Table1[[#This Row],[Store Age (Days)]] / 30)</f>
        <v>18</v>
      </c>
      <c r="X1527" s="7" t="str">
        <f ca="1">IF(Table1[[#This Row],[Store Age (Months)]] &lt; 12, "&lt;12",
 IF(Table1[[#This Row],[Store Age (Months)]] &lt; 24, "12–24",
 "&gt;24"))</f>
        <v>12–24</v>
      </c>
    </row>
    <row r="1528" spans="1:24" x14ac:dyDescent="0.2">
      <c r="A1528" s="4">
        <v>4</v>
      </c>
      <c r="B1528" s="4" t="str">
        <f t="shared" si="23"/>
        <v>April</v>
      </c>
      <c r="C1528" s="1" t="s">
        <v>212</v>
      </c>
      <c r="D1528" s="1" t="s">
        <v>1132</v>
      </c>
      <c r="E1528" s="1" t="s">
        <v>653</v>
      </c>
      <c r="F1528" s="1" t="s">
        <v>903</v>
      </c>
      <c r="G1528" s="1" t="s">
        <v>925</v>
      </c>
      <c r="H1528" s="6">
        <v>44898</v>
      </c>
      <c r="I1528" s="7">
        <v>83489169</v>
      </c>
      <c r="J1528" s="7">
        <v>60797378</v>
      </c>
      <c r="K1528" s="7">
        <v>9725472</v>
      </c>
      <c r="L1528" s="7">
        <v>-1509076</v>
      </c>
      <c r="M1528" s="7">
        <f>Table1[[#This Row],[Profit (EBIT)]] * (1 - 11%)</f>
        <v>-1343077.6400000001</v>
      </c>
      <c r="N1528" s="9">
        <f>Table1[[#This Row],[Net Sales Actual]]/Table1[[#This Row],[Net Sales Target]]*100%</f>
        <v>0.72820676895226977</v>
      </c>
      <c r="O1528" s="9" t="str">
        <f>IF(Table1[[#This Row],[% Achievement]]&gt;=100%, "Achieved",
 IF(Table1[[#This Row],[% Achievement]]&gt;=50%, "Almost Achieve",
 IF(Table1[[#This Row],[% Achievement]]&gt;=0, "Needs Improvement",
 "Bad")))</f>
        <v>Almost Achieve</v>
      </c>
      <c r="P1528" s="7">
        <f>Table1[[#This Row],[Net Sales Actual]] - Table1[[#This Row],[Net Sales Target]]</f>
        <v>-22691791</v>
      </c>
      <c r="Q1528" s="7" t="str">
        <f>IF(Table1[[#This Row],[Profit]] &gt; 0, "Profit", "Loss")</f>
        <v>Loss</v>
      </c>
      <c r="R1528" s="9">
        <f>Table1[[#This Row],[Salary Cost]]/Table1[[#This Row],[Net Sales Actual]]</f>
        <v>0.15996531955703747</v>
      </c>
      <c r="S1528" s="9" t="str">
        <f>IF(Table1[[#This Row],[Salary Ratio]] &lt; 0.15, "Efficient",
 IF(Table1[[#This Row],[Salary Ratio]] &lt;= 0.25, "Needs Attention",
 "Too High"))</f>
        <v>Needs Attention</v>
      </c>
      <c r="T1528" s="9">
        <f>Table1[[#This Row],[Profit (EBIT)]]/Table1[[#This Row],[Net Sales Actual]]</f>
        <v>-2.4821399370216261E-2</v>
      </c>
      <c r="U1528" s="7" t="str">
        <f>IF(Table1[[#This Row],[Profit Ratio]] &gt; 0.15, "Healthy",
 IF(Table1[[#This Row],[Profit Ratio]] &gt;= 0.05, "Moderate",
 "Low"))</f>
        <v>Low</v>
      </c>
      <c r="V1528" s="7">
        <f ca="1">DATEDIF(Table1[[#This Row],[Store Open Date]], TODAY(), "d")</f>
        <v>1034</v>
      </c>
      <c r="W1528" s="7">
        <f ca="1">INT(Table1[[#This Row],[Store Age (Days)]] / 30)</f>
        <v>34</v>
      </c>
      <c r="X1528" s="7" t="str">
        <f ca="1">IF(Table1[[#This Row],[Store Age (Months)]] &lt; 12, "&lt;12",
 IF(Table1[[#This Row],[Store Age (Months)]] &lt; 24, "12–24",
 "&gt;24"))</f>
        <v>&gt;24</v>
      </c>
    </row>
    <row r="1529" spans="1:24" x14ac:dyDescent="0.2">
      <c r="A1529" s="4">
        <v>4</v>
      </c>
      <c r="B1529" s="4" t="str">
        <f t="shared" si="23"/>
        <v>April</v>
      </c>
      <c r="C1529" s="1" t="s">
        <v>213</v>
      </c>
      <c r="D1529" s="1" t="s">
        <v>1133</v>
      </c>
      <c r="E1529" s="1" t="s">
        <v>654</v>
      </c>
      <c r="F1529" s="1" t="s">
        <v>903</v>
      </c>
      <c r="G1529" s="1" t="s">
        <v>925</v>
      </c>
      <c r="H1529" s="6">
        <v>45078</v>
      </c>
      <c r="I1529" s="7">
        <v>101294331</v>
      </c>
      <c r="J1529" s="7">
        <v>103103219</v>
      </c>
      <c r="K1529" s="7">
        <v>18547683</v>
      </c>
      <c r="L1529" s="7">
        <v>10176011</v>
      </c>
      <c r="M1529" s="7">
        <f>Table1[[#This Row],[Profit (EBIT)]] * (1 - 11%)</f>
        <v>9056649.790000001</v>
      </c>
      <c r="N1529" s="9">
        <f>Table1[[#This Row],[Net Sales Actual]]/Table1[[#This Row],[Net Sales Target]]*100%</f>
        <v>1.0178577417131074</v>
      </c>
      <c r="O1529" s="9" t="str">
        <f>IF(Table1[[#This Row],[% Achievement]]&gt;=100%, "Achieved",
 IF(Table1[[#This Row],[% Achievement]]&gt;=50%, "Almost Achieve",
 IF(Table1[[#This Row],[% Achievement]]&gt;=0, "Needs Improvement",
 "Bad")))</f>
        <v>Achieved</v>
      </c>
      <c r="P1529" s="7">
        <f>Table1[[#This Row],[Net Sales Actual]] - Table1[[#This Row],[Net Sales Target]]</f>
        <v>1808888</v>
      </c>
      <c r="Q1529" s="7" t="str">
        <f>IF(Table1[[#This Row],[Profit]] &gt; 0, "Profit", "Loss")</f>
        <v>Profit</v>
      </c>
      <c r="R1529" s="9">
        <f>Table1[[#This Row],[Salary Cost]]/Table1[[#This Row],[Net Sales Actual]]</f>
        <v>0.17989431542384723</v>
      </c>
      <c r="S1529" s="9" t="str">
        <f>IF(Table1[[#This Row],[Salary Ratio]] &lt; 0.15, "Efficient",
 IF(Table1[[#This Row],[Salary Ratio]] &lt;= 0.25, "Needs Attention",
 "Too High"))</f>
        <v>Needs Attention</v>
      </c>
      <c r="T1529" s="9">
        <f>Table1[[#This Row],[Profit (EBIT)]]/Table1[[#This Row],[Net Sales Actual]]</f>
        <v>9.8697316133262533E-2</v>
      </c>
      <c r="U1529" s="7" t="str">
        <f>IF(Table1[[#This Row],[Profit Ratio]] &gt; 0.15, "Healthy",
 IF(Table1[[#This Row],[Profit Ratio]] &gt;= 0.05, "Moderate",
 "Low"))</f>
        <v>Moderate</v>
      </c>
      <c r="V1529" s="7">
        <f ca="1">DATEDIF(Table1[[#This Row],[Store Open Date]], TODAY(), "d")</f>
        <v>854</v>
      </c>
      <c r="W1529" s="7">
        <f ca="1">INT(Table1[[#This Row],[Store Age (Days)]] / 30)</f>
        <v>28</v>
      </c>
      <c r="X1529" s="7" t="str">
        <f ca="1">IF(Table1[[#This Row],[Store Age (Months)]] &lt; 12, "&lt;12",
 IF(Table1[[#This Row],[Store Age (Months)]] &lt; 24, "12–24",
 "&gt;24"))</f>
        <v>&gt;24</v>
      </c>
    </row>
    <row r="1530" spans="1:24" x14ac:dyDescent="0.2">
      <c r="A1530" s="4">
        <v>4</v>
      </c>
      <c r="B1530" s="4" t="str">
        <f t="shared" si="23"/>
        <v>April</v>
      </c>
      <c r="C1530" s="1" t="s">
        <v>214</v>
      </c>
      <c r="D1530" s="1" t="s">
        <v>1134</v>
      </c>
      <c r="E1530" s="1" t="s">
        <v>655</v>
      </c>
      <c r="F1530" s="1" t="s">
        <v>903</v>
      </c>
      <c r="G1530" s="1" t="s">
        <v>925</v>
      </c>
      <c r="H1530" s="6">
        <v>45107</v>
      </c>
      <c r="I1530" s="7">
        <v>67451103</v>
      </c>
      <c r="J1530" s="7">
        <v>60757623</v>
      </c>
      <c r="K1530" s="7">
        <v>6845001</v>
      </c>
      <c r="L1530" s="7">
        <v>-5002043</v>
      </c>
      <c r="M1530" s="7">
        <f>Table1[[#This Row],[Profit (EBIT)]] * (1 - 11%)</f>
        <v>-4451818.2700000005</v>
      </c>
      <c r="N1530" s="9">
        <f>Table1[[#This Row],[Net Sales Actual]]/Table1[[#This Row],[Net Sales Target]]*100%</f>
        <v>0.9007654478237368</v>
      </c>
      <c r="O1530" s="9" t="str">
        <f>IF(Table1[[#This Row],[% Achievement]]&gt;=100%, "Achieved",
 IF(Table1[[#This Row],[% Achievement]]&gt;=50%, "Almost Achieve",
 IF(Table1[[#This Row],[% Achievement]]&gt;=0, "Needs Improvement",
 "Bad")))</f>
        <v>Almost Achieve</v>
      </c>
      <c r="P1530" s="7">
        <f>Table1[[#This Row],[Net Sales Actual]] - Table1[[#This Row],[Net Sales Target]]</f>
        <v>-6693480</v>
      </c>
      <c r="Q1530" s="7" t="str">
        <f>IF(Table1[[#This Row],[Profit]] &gt; 0, "Profit", "Loss")</f>
        <v>Loss</v>
      </c>
      <c r="R1530" s="9">
        <f>Table1[[#This Row],[Salary Cost]]/Table1[[#This Row],[Net Sales Actual]]</f>
        <v>0.11266077673907685</v>
      </c>
      <c r="S1530" s="9" t="str">
        <f>IF(Table1[[#This Row],[Salary Ratio]] &lt; 0.15, "Efficient",
 IF(Table1[[#This Row],[Salary Ratio]] &lt;= 0.25, "Needs Attention",
 "Too High"))</f>
        <v>Efficient</v>
      </c>
      <c r="T1530" s="9">
        <f>Table1[[#This Row],[Profit (EBIT)]]/Table1[[#This Row],[Net Sales Actual]]</f>
        <v>-8.2327825761057183E-2</v>
      </c>
      <c r="U1530" s="7" t="str">
        <f>IF(Table1[[#This Row],[Profit Ratio]] &gt; 0.15, "Healthy",
 IF(Table1[[#This Row],[Profit Ratio]] &gt;= 0.05, "Moderate",
 "Low"))</f>
        <v>Low</v>
      </c>
      <c r="V1530" s="7">
        <f ca="1">DATEDIF(Table1[[#This Row],[Store Open Date]], TODAY(), "d")</f>
        <v>825</v>
      </c>
      <c r="W1530" s="7">
        <f ca="1">INT(Table1[[#This Row],[Store Age (Days)]] / 30)</f>
        <v>27</v>
      </c>
      <c r="X1530" s="7" t="str">
        <f ca="1">IF(Table1[[#This Row],[Store Age (Months)]] &lt; 12, "&lt;12",
 IF(Table1[[#This Row],[Store Age (Months)]] &lt; 24, "12–24",
 "&gt;24"))</f>
        <v>&gt;24</v>
      </c>
    </row>
    <row r="1531" spans="1:24" x14ac:dyDescent="0.2">
      <c r="A1531" s="4">
        <v>4</v>
      </c>
      <c r="B1531" s="4" t="str">
        <f t="shared" si="23"/>
        <v>April</v>
      </c>
      <c r="C1531" s="1" t="s">
        <v>215</v>
      </c>
      <c r="D1531" s="1" t="s">
        <v>1135</v>
      </c>
      <c r="E1531" s="1" t="s">
        <v>656</v>
      </c>
      <c r="F1531" s="1" t="s">
        <v>903</v>
      </c>
      <c r="G1531" s="1" t="s">
        <v>925</v>
      </c>
      <c r="H1531" s="6">
        <v>44870</v>
      </c>
      <c r="I1531" s="7">
        <v>132185200</v>
      </c>
      <c r="J1531" s="7">
        <v>105647156</v>
      </c>
      <c r="K1531" s="7">
        <v>16602305</v>
      </c>
      <c r="L1531" s="7">
        <v>2010384</v>
      </c>
      <c r="M1531" s="7">
        <f>Table1[[#This Row],[Profit (EBIT)]] * (1 - 11%)</f>
        <v>1789241.76</v>
      </c>
      <c r="N1531" s="9">
        <f>Table1[[#This Row],[Net Sales Actual]]/Table1[[#This Row],[Net Sales Target]]*100%</f>
        <v>0.79923589025095099</v>
      </c>
      <c r="O1531" s="9" t="str">
        <f>IF(Table1[[#This Row],[% Achievement]]&gt;=100%, "Achieved",
 IF(Table1[[#This Row],[% Achievement]]&gt;=50%, "Almost Achieve",
 IF(Table1[[#This Row],[% Achievement]]&gt;=0, "Needs Improvement",
 "Bad")))</f>
        <v>Almost Achieve</v>
      </c>
      <c r="P1531" s="7">
        <f>Table1[[#This Row],[Net Sales Actual]] - Table1[[#This Row],[Net Sales Target]]</f>
        <v>-26538044</v>
      </c>
      <c r="Q1531" s="7" t="str">
        <f>IF(Table1[[#This Row],[Profit]] &gt; 0, "Profit", "Loss")</f>
        <v>Profit</v>
      </c>
      <c r="R1531" s="9">
        <f>Table1[[#This Row],[Salary Cost]]/Table1[[#This Row],[Net Sales Actual]]</f>
        <v>0.15714862215505357</v>
      </c>
      <c r="S1531" s="9" t="str">
        <f>IF(Table1[[#This Row],[Salary Ratio]] &lt; 0.15, "Efficient",
 IF(Table1[[#This Row],[Salary Ratio]] &lt;= 0.25, "Needs Attention",
 "Too High"))</f>
        <v>Needs Attention</v>
      </c>
      <c r="T1531" s="9">
        <f>Table1[[#This Row],[Profit (EBIT)]]/Table1[[#This Row],[Net Sales Actual]]</f>
        <v>1.9029229712534807E-2</v>
      </c>
      <c r="U1531" s="7" t="str">
        <f>IF(Table1[[#This Row],[Profit Ratio]] &gt; 0.15, "Healthy",
 IF(Table1[[#This Row],[Profit Ratio]] &gt;= 0.05, "Moderate",
 "Low"))</f>
        <v>Low</v>
      </c>
      <c r="V1531" s="7">
        <f ca="1">DATEDIF(Table1[[#This Row],[Store Open Date]], TODAY(), "d")</f>
        <v>1062</v>
      </c>
      <c r="W1531" s="7">
        <f ca="1">INT(Table1[[#This Row],[Store Age (Days)]] / 30)</f>
        <v>35</v>
      </c>
      <c r="X1531" s="7" t="str">
        <f ca="1">IF(Table1[[#This Row],[Store Age (Months)]] &lt; 12, "&lt;12",
 IF(Table1[[#This Row],[Store Age (Months)]] &lt; 24, "12–24",
 "&gt;24"))</f>
        <v>&gt;24</v>
      </c>
    </row>
    <row r="1532" spans="1:24" x14ac:dyDescent="0.2">
      <c r="A1532" s="4">
        <v>4</v>
      </c>
      <c r="B1532" s="4" t="str">
        <f t="shared" si="23"/>
        <v>April</v>
      </c>
      <c r="C1532" s="1" t="s">
        <v>216</v>
      </c>
      <c r="D1532" s="1" t="s">
        <v>1136</v>
      </c>
      <c r="E1532" s="1" t="s">
        <v>657</v>
      </c>
      <c r="F1532" s="1" t="s">
        <v>903</v>
      </c>
      <c r="G1532" s="1" t="s">
        <v>925</v>
      </c>
      <c r="H1532" s="6">
        <v>44920</v>
      </c>
      <c r="I1532" s="7">
        <v>56381813</v>
      </c>
      <c r="J1532" s="7">
        <v>63844634</v>
      </c>
      <c r="K1532" s="7">
        <v>5996406</v>
      </c>
      <c r="L1532" s="7">
        <v>6592483</v>
      </c>
      <c r="M1532" s="7">
        <f>Table1[[#This Row],[Profit (EBIT)]] * (1 - 11%)</f>
        <v>5867309.8700000001</v>
      </c>
      <c r="N1532" s="9">
        <f>Table1[[#This Row],[Net Sales Actual]]/Table1[[#This Row],[Net Sales Target]]*100%</f>
        <v>1.132362203393495</v>
      </c>
      <c r="O1532" s="9" t="str">
        <f>IF(Table1[[#This Row],[% Achievement]]&gt;=100%, "Achieved",
 IF(Table1[[#This Row],[% Achievement]]&gt;=50%, "Almost Achieve",
 IF(Table1[[#This Row],[% Achievement]]&gt;=0, "Needs Improvement",
 "Bad")))</f>
        <v>Achieved</v>
      </c>
      <c r="P1532" s="7">
        <f>Table1[[#This Row],[Net Sales Actual]] - Table1[[#This Row],[Net Sales Target]]</f>
        <v>7462821</v>
      </c>
      <c r="Q1532" s="7" t="str">
        <f>IF(Table1[[#This Row],[Profit]] &gt; 0, "Profit", "Loss")</f>
        <v>Profit</v>
      </c>
      <c r="R1532" s="9">
        <f>Table1[[#This Row],[Salary Cost]]/Table1[[#This Row],[Net Sales Actual]]</f>
        <v>9.3921847840806788E-2</v>
      </c>
      <c r="S1532" s="9" t="str">
        <f>IF(Table1[[#This Row],[Salary Ratio]] &lt; 0.15, "Efficient",
 IF(Table1[[#This Row],[Salary Ratio]] &lt;= 0.25, "Needs Attention",
 "Too High"))</f>
        <v>Efficient</v>
      </c>
      <c r="T1532" s="9">
        <f>Table1[[#This Row],[Profit (EBIT)]]/Table1[[#This Row],[Net Sales Actual]]</f>
        <v>0.10325821587449308</v>
      </c>
      <c r="U1532" s="7" t="str">
        <f>IF(Table1[[#This Row],[Profit Ratio]] &gt; 0.15, "Healthy",
 IF(Table1[[#This Row],[Profit Ratio]] &gt;= 0.05, "Moderate",
 "Low"))</f>
        <v>Moderate</v>
      </c>
      <c r="V1532" s="7">
        <f ca="1">DATEDIF(Table1[[#This Row],[Store Open Date]], TODAY(), "d")</f>
        <v>1012</v>
      </c>
      <c r="W1532" s="7">
        <f ca="1">INT(Table1[[#This Row],[Store Age (Days)]] / 30)</f>
        <v>33</v>
      </c>
      <c r="X1532" s="7" t="str">
        <f ca="1">IF(Table1[[#This Row],[Store Age (Months)]] &lt; 12, "&lt;12",
 IF(Table1[[#This Row],[Store Age (Months)]] &lt; 24, "12–24",
 "&gt;24"))</f>
        <v>&gt;24</v>
      </c>
    </row>
    <row r="1533" spans="1:24" x14ac:dyDescent="0.2">
      <c r="A1533" s="4">
        <v>4</v>
      </c>
      <c r="B1533" s="4" t="str">
        <f t="shared" si="23"/>
        <v>April</v>
      </c>
      <c r="C1533" s="1" t="s">
        <v>217</v>
      </c>
      <c r="D1533" s="1" t="s">
        <v>1137</v>
      </c>
      <c r="E1533" s="1" t="s">
        <v>658</v>
      </c>
      <c r="F1533" s="1" t="s">
        <v>903</v>
      </c>
      <c r="G1533" s="1" t="s">
        <v>925</v>
      </c>
      <c r="H1533" s="6">
        <v>44896</v>
      </c>
      <c r="I1533" s="7">
        <v>127151036</v>
      </c>
      <c r="J1533" s="7">
        <v>114628467</v>
      </c>
      <c r="K1533" s="7">
        <v>11351797</v>
      </c>
      <c r="L1533" s="7">
        <v>8246046</v>
      </c>
      <c r="M1533" s="7">
        <f>Table1[[#This Row],[Profit (EBIT)]] * (1 - 11%)</f>
        <v>7338980.9400000004</v>
      </c>
      <c r="N1533" s="9">
        <f>Table1[[#This Row],[Net Sales Actual]]/Table1[[#This Row],[Net Sales Target]]*100%</f>
        <v>0.90151421967179257</v>
      </c>
      <c r="O1533" s="9" t="str">
        <f>IF(Table1[[#This Row],[% Achievement]]&gt;=100%, "Achieved",
 IF(Table1[[#This Row],[% Achievement]]&gt;=50%, "Almost Achieve",
 IF(Table1[[#This Row],[% Achievement]]&gt;=0, "Needs Improvement",
 "Bad")))</f>
        <v>Almost Achieve</v>
      </c>
      <c r="P1533" s="7">
        <f>Table1[[#This Row],[Net Sales Actual]] - Table1[[#This Row],[Net Sales Target]]</f>
        <v>-12522569</v>
      </c>
      <c r="Q1533" s="7" t="str">
        <f>IF(Table1[[#This Row],[Profit]] &gt; 0, "Profit", "Loss")</f>
        <v>Profit</v>
      </c>
      <c r="R1533" s="9">
        <f>Table1[[#This Row],[Salary Cost]]/Table1[[#This Row],[Net Sales Actual]]</f>
        <v>9.9031220578043672E-2</v>
      </c>
      <c r="S1533" s="9" t="str">
        <f>IF(Table1[[#This Row],[Salary Ratio]] &lt; 0.15, "Efficient",
 IF(Table1[[#This Row],[Salary Ratio]] &lt;= 0.25, "Needs Attention",
 "Too High"))</f>
        <v>Efficient</v>
      </c>
      <c r="T1533" s="9">
        <f>Table1[[#This Row],[Profit (EBIT)]]/Table1[[#This Row],[Net Sales Actual]]</f>
        <v>7.1937156762290122E-2</v>
      </c>
      <c r="U1533" s="7" t="str">
        <f>IF(Table1[[#This Row],[Profit Ratio]] &gt; 0.15, "Healthy",
 IF(Table1[[#This Row],[Profit Ratio]] &gt;= 0.05, "Moderate",
 "Low"))</f>
        <v>Moderate</v>
      </c>
      <c r="V1533" s="7">
        <f ca="1">DATEDIF(Table1[[#This Row],[Store Open Date]], TODAY(), "d")</f>
        <v>1036</v>
      </c>
      <c r="W1533" s="7">
        <f ca="1">INT(Table1[[#This Row],[Store Age (Days)]] / 30)</f>
        <v>34</v>
      </c>
      <c r="X1533" s="7" t="str">
        <f ca="1">IF(Table1[[#This Row],[Store Age (Months)]] &lt; 12, "&lt;12",
 IF(Table1[[#This Row],[Store Age (Months)]] &lt; 24, "12–24",
 "&gt;24"))</f>
        <v>&gt;24</v>
      </c>
    </row>
    <row r="1534" spans="1:24" x14ac:dyDescent="0.2">
      <c r="A1534" s="4">
        <v>4</v>
      </c>
      <c r="B1534" s="4" t="str">
        <f t="shared" si="23"/>
        <v>April</v>
      </c>
      <c r="C1534" s="1" t="s">
        <v>218</v>
      </c>
      <c r="D1534" s="1" t="s">
        <v>1138</v>
      </c>
      <c r="E1534" s="1" t="s">
        <v>659</v>
      </c>
      <c r="F1534" s="1" t="s">
        <v>903</v>
      </c>
      <c r="G1534" s="1" t="s">
        <v>925</v>
      </c>
      <c r="H1534" s="6">
        <v>44896</v>
      </c>
      <c r="I1534" s="7">
        <v>99518883</v>
      </c>
      <c r="J1534" s="7">
        <v>123594418</v>
      </c>
      <c r="K1534" s="7">
        <v>21392705</v>
      </c>
      <c r="L1534" s="7">
        <v>6300939</v>
      </c>
      <c r="M1534" s="7">
        <f>Table1[[#This Row],[Profit (EBIT)]] * (1 - 11%)</f>
        <v>5607835.71</v>
      </c>
      <c r="N1534" s="9">
        <f>Table1[[#This Row],[Net Sales Actual]]/Table1[[#This Row],[Net Sales Target]]*100%</f>
        <v>1.2419192647087889</v>
      </c>
      <c r="O1534" s="9" t="str">
        <f>IF(Table1[[#This Row],[% Achievement]]&gt;=100%, "Achieved",
 IF(Table1[[#This Row],[% Achievement]]&gt;=50%, "Almost Achieve",
 IF(Table1[[#This Row],[% Achievement]]&gt;=0, "Needs Improvement",
 "Bad")))</f>
        <v>Achieved</v>
      </c>
      <c r="P1534" s="7">
        <f>Table1[[#This Row],[Net Sales Actual]] - Table1[[#This Row],[Net Sales Target]]</f>
        <v>24075535</v>
      </c>
      <c r="Q1534" s="7" t="str">
        <f>IF(Table1[[#This Row],[Profit]] &gt; 0, "Profit", "Loss")</f>
        <v>Profit</v>
      </c>
      <c r="R1534" s="9">
        <f>Table1[[#This Row],[Salary Cost]]/Table1[[#This Row],[Net Sales Actual]]</f>
        <v>0.17308795450616549</v>
      </c>
      <c r="S1534" s="9" t="str">
        <f>IF(Table1[[#This Row],[Salary Ratio]] &lt; 0.15, "Efficient",
 IF(Table1[[#This Row],[Salary Ratio]] &lt;= 0.25, "Needs Attention",
 "Too High"))</f>
        <v>Needs Attention</v>
      </c>
      <c r="T1534" s="9">
        <f>Table1[[#This Row],[Profit (EBIT)]]/Table1[[#This Row],[Net Sales Actual]]</f>
        <v>5.0980773257899077E-2</v>
      </c>
      <c r="U1534" s="7" t="str">
        <f>IF(Table1[[#This Row],[Profit Ratio]] &gt; 0.15, "Healthy",
 IF(Table1[[#This Row],[Profit Ratio]] &gt;= 0.05, "Moderate",
 "Low"))</f>
        <v>Moderate</v>
      </c>
      <c r="V1534" s="7">
        <f ca="1">DATEDIF(Table1[[#This Row],[Store Open Date]], TODAY(), "d")</f>
        <v>1036</v>
      </c>
      <c r="W1534" s="7">
        <f ca="1">INT(Table1[[#This Row],[Store Age (Days)]] / 30)</f>
        <v>34</v>
      </c>
      <c r="X1534" s="7" t="str">
        <f ca="1">IF(Table1[[#This Row],[Store Age (Months)]] &lt; 12, "&lt;12",
 IF(Table1[[#This Row],[Store Age (Months)]] &lt; 24, "12–24",
 "&gt;24"))</f>
        <v>&gt;24</v>
      </c>
    </row>
    <row r="1535" spans="1:24" x14ac:dyDescent="0.2">
      <c r="A1535" s="4">
        <v>4</v>
      </c>
      <c r="B1535" s="4" t="str">
        <f t="shared" si="23"/>
        <v>April</v>
      </c>
      <c r="C1535" s="1" t="s">
        <v>219</v>
      </c>
      <c r="D1535" s="1" t="s">
        <v>1139</v>
      </c>
      <c r="E1535" s="1" t="s">
        <v>660</v>
      </c>
      <c r="F1535" s="1" t="s">
        <v>903</v>
      </c>
      <c r="G1535" s="1" t="s">
        <v>925</v>
      </c>
      <c r="H1535" s="6">
        <v>45032</v>
      </c>
      <c r="I1535" s="7">
        <v>134371559</v>
      </c>
      <c r="J1535" s="7">
        <v>124848016</v>
      </c>
      <c r="K1535" s="7">
        <v>11958980</v>
      </c>
      <c r="L1535" s="7">
        <v>-1600359</v>
      </c>
      <c r="M1535" s="7">
        <f>Table1[[#This Row],[Profit (EBIT)]] * (1 - 11%)</f>
        <v>-1424319.51</v>
      </c>
      <c r="N1535" s="9">
        <f>Table1[[#This Row],[Net Sales Actual]]/Table1[[#This Row],[Net Sales Target]]*100%</f>
        <v>0.92912530694088324</v>
      </c>
      <c r="O1535" s="9" t="str">
        <f>IF(Table1[[#This Row],[% Achievement]]&gt;=100%, "Achieved",
 IF(Table1[[#This Row],[% Achievement]]&gt;=50%, "Almost Achieve",
 IF(Table1[[#This Row],[% Achievement]]&gt;=0, "Needs Improvement",
 "Bad")))</f>
        <v>Almost Achieve</v>
      </c>
      <c r="P1535" s="7">
        <f>Table1[[#This Row],[Net Sales Actual]] - Table1[[#This Row],[Net Sales Target]]</f>
        <v>-9523543</v>
      </c>
      <c r="Q1535" s="7" t="str">
        <f>IF(Table1[[#This Row],[Profit]] &gt; 0, "Profit", "Loss")</f>
        <v>Loss</v>
      </c>
      <c r="R1535" s="9">
        <f>Table1[[#This Row],[Salary Cost]]/Table1[[#This Row],[Net Sales Actual]]</f>
        <v>9.5788306319581407E-2</v>
      </c>
      <c r="S1535" s="9" t="str">
        <f>IF(Table1[[#This Row],[Salary Ratio]] &lt; 0.15, "Efficient",
 IF(Table1[[#This Row],[Salary Ratio]] &lt;= 0.25, "Needs Attention",
 "Too High"))</f>
        <v>Efficient</v>
      </c>
      <c r="T1535" s="9">
        <f>Table1[[#This Row],[Profit (EBIT)]]/Table1[[#This Row],[Net Sales Actual]]</f>
        <v>-1.2818457603683506E-2</v>
      </c>
      <c r="U1535" s="7" t="str">
        <f>IF(Table1[[#This Row],[Profit Ratio]] &gt; 0.15, "Healthy",
 IF(Table1[[#This Row],[Profit Ratio]] &gt;= 0.05, "Moderate",
 "Low"))</f>
        <v>Low</v>
      </c>
      <c r="V1535" s="7">
        <f ca="1">DATEDIF(Table1[[#This Row],[Store Open Date]], TODAY(), "d")</f>
        <v>900</v>
      </c>
      <c r="W1535" s="7">
        <f ca="1">INT(Table1[[#This Row],[Store Age (Days)]] / 30)</f>
        <v>30</v>
      </c>
      <c r="X1535" s="7" t="str">
        <f ca="1">IF(Table1[[#This Row],[Store Age (Months)]] &lt; 12, "&lt;12",
 IF(Table1[[#This Row],[Store Age (Months)]] &lt; 24, "12–24",
 "&gt;24"))</f>
        <v>&gt;24</v>
      </c>
    </row>
    <row r="1536" spans="1:24" x14ac:dyDescent="0.2">
      <c r="A1536" s="4">
        <v>4</v>
      </c>
      <c r="B1536" s="4" t="str">
        <f t="shared" si="23"/>
        <v>April</v>
      </c>
      <c r="C1536" s="1" t="s">
        <v>220</v>
      </c>
      <c r="D1536" s="1" t="s">
        <v>1140</v>
      </c>
      <c r="E1536" s="1" t="s">
        <v>661</v>
      </c>
      <c r="F1536" s="1" t="s">
        <v>903</v>
      </c>
      <c r="G1536" s="1" t="s">
        <v>925</v>
      </c>
      <c r="H1536" s="6">
        <v>45014</v>
      </c>
      <c r="I1536" s="7">
        <v>140923032</v>
      </c>
      <c r="J1536" s="7">
        <v>172635194</v>
      </c>
      <c r="K1536" s="7">
        <v>23152077</v>
      </c>
      <c r="L1536" s="7">
        <v>24464715</v>
      </c>
      <c r="M1536" s="7">
        <f>Table1[[#This Row],[Profit (EBIT)]] * (1 - 11%)</f>
        <v>21773596.350000001</v>
      </c>
      <c r="N1536" s="9">
        <f>Table1[[#This Row],[Net Sales Actual]]/Table1[[#This Row],[Net Sales Target]]*100%</f>
        <v>1.2250317889839328</v>
      </c>
      <c r="O1536" s="9" t="str">
        <f>IF(Table1[[#This Row],[% Achievement]]&gt;=100%, "Achieved",
 IF(Table1[[#This Row],[% Achievement]]&gt;=50%, "Almost Achieve",
 IF(Table1[[#This Row],[% Achievement]]&gt;=0, "Needs Improvement",
 "Bad")))</f>
        <v>Achieved</v>
      </c>
      <c r="P1536" s="7">
        <f>Table1[[#This Row],[Net Sales Actual]] - Table1[[#This Row],[Net Sales Target]]</f>
        <v>31712162</v>
      </c>
      <c r="Q1536" s="7" t="str">
        <f>IF(Table1[[#This Row],[Profit]] &gt; 0, "Profit", "Loss")</f>
        <v>Profit</v>
      </c>
      <c r="R1536" s="9">
        <f>Table1[[#This Row],[Salary Cost]]/Table1[[#This Row],[Net Sales Actual]]</f>
        <v>0.13410983278415409</v>
      </c>
      <c r="S1536" s="9" t="str">
        <f>IF(Table1[[#This Row],[Salary Ratio]] &lt; 0.15, "Efficient",
 IF(Table1[[#This Row],[Salary Ratio]] &lt;= 0.25, "Needs Attention",
 "Too High"))</f>
        <v>Efficient</v>
      </c>
      <c r="T1536" s="9">
        <f>Table1[[#This Row],[Profit (EBIT)]]/Table1[[#This Row],[Net Sales Actual]]</f>
        <v>0.14171336929131612</v>
      </c>
      <c r="U1536" s="7" t="str">
        <f>IF(Table1[[#This Row],[Profit Ratio]] &gt; 0.15, "Healthy",
 IF(Table1[[#This Row],[Profit Ratio]] &gt;= 0.05, "Moderate",
 "Low"))</f>
        <v>Moderate</v>
      </c>
      <c r="V1536" s="7">
        <f ca="1">DATEDIF(Table1[[#This Row],[Store Open Date]], TODAY(), "d")</f>
        <v>918</v>
      </c>
      <c r="W1536" s="7">
        <f ca="1">INT(Table1[[#This Row],[Store Age (Days)]] / 30)</f>
        <v>30</v>
      </c>
      <c r="X1536" s="7" t="str">
        <f ca="1">IF(Table1[[#This Row],[Store Age (Months)]] &lt; 12, "&lt;12",
 IF(Table1[[#This Row],[Store Age (Months)]] &lt; 24, "12–24",
 "&gt;24"))</f>
        <v>&gt;24</v>
      </c>
    </row>
    <row r="1537" spans="1:24" x14ac:dyDescent="0.2">
      <c r="A1537" s="4">
        <v>4</v>
      </c>
      <c r="B1537" s="4" t="str">
        <f t="shared" si="23"/>
        <v>April</v>
      </c>
      <c r="C1537" s="1" t="s">
        <v>221</v>
      </c>
      <c r="D1537" s="1" t="s">
        <v>1141</v>
      </c>
      <c r="E1537" s="1" t="s">
        <v>662</v>
      </c>
      <c r="F1537" s="1" t="s">
        <v>903</v>
      </c>
      <c r="G1537" s="1" t="s">
        <v>925</v>
      </c>
      <c r="H1537" s="6">
        <v>45184</v>
      </c>
      <c r="I1537" s="7">
        <v>171052838</v>
      </c>
      <c r="J1537" s="7">
        <v>133302542</v>
      </c>
      <c r="K1537" s="7">
        <v>22184146</v>
      </c>
      <c r="L1537" s="7">
        <v>-11894044</v>
      </c>
      <c r="M1537" s="7">
        <f>Table1[[#This Row],[Profit (EBIT)]] * (1 - 11%)</f>
        <v>-10585699.16</v>
      </c>
      <c r="N1537" s="9">
        <f>Table1[[#This Row],[Net Sales Actual]]/Table1[[#This Row],[Net Sales Target]]*100%</f>
        <v>0.77930622817260709</v>
      </c>
      <c r="O1537" s="9" t="str">
        <f>IF(Table1[[#This Row],[% Achievement]]&gt;=100%, "Achieved",
 IF(Table1[[#This Row],[% Achievement]]&gt;=50%, "Almost Achieve",
 IF(Table1[[#This Row],[% Achievement]]&gt;=0, "Needs Improvement",
 "Bad")))</f>
        <v>Almost Achieve</v>
      </c>
      <c r="P1537" s="7">
        <f>Table1[[#This Row],[Net Sales Actual]] - Table1[[#This Row],[Net Sales Target]]</f>
        <v>-37750296</v>
      </c>
      <c r="Q1537" s="7" t="str">
        <f>IF(Table1[[#This Row],[Profit]] &gt; 0, "Profit", "Loss")</f>
        <v>Loss</v>
      </c>
      <c r="R1537" s="9">
        <f>Table1[[#This Row],[Salary Cost]]/Table1[[#This Row],[Net Sales Actual]]</f>
        <v>0.16641952709348934</v>
      </c>
      <c r="S1537" s="9" t="str">
        <f>IF(Table1[[#This Row],[Salary Ratio]] &lt; 0.15, "Efficient",
 IF(Table1[[#This Row],[Salary Ratio]] &lt;= 0.25, "Needs Attention",
 "Too High"))</f>
        <v>Needs Attention</v>
      </c>
      <c r="T1537" s="9">
        <f>Table1[[#This Row],[Profit (EBIT)]]/Table1[[#This Row],[Net Sales Actual]]</f>
        <v>-8.9225935391389607E-2</v>
      </c>
      <c r="U1537" s="7" t="str">
        <f>IF(Table1[[#This Row],[Profit Ratio]] &gt; 0.15, "Healthy",
 IF(Table1[[#This Row],[Profit Ratio]] &gt;= 0.05, "Moderate",
 "Low"))</f>
        <v>Low</v>
      </c>
      <c r="V1537" s="7">
        <f ca="1">DATEDIF(Table1[[#This Row],[Store Open Date]], TODAY(), "d")</f>
        <v>748</v>
      </c>
      <c r="W1537" s="7">
        <f ca="1">INT(Table1[[#This Row],[Store Age (Days)]] / 30)</f>
        <v>24</v>
      </c>
      <c r="X1537" s="7" t="str">
        <f ca="1">IF(Table1[[#This Row],[Store Age (Months)]] &lt; 12, "&lt;12",
 IF(Table1[[#This Row],[Store Age (Months)]] &lt; 24, "12–24",
 "&gt;24"))</f>
        <v>&gt;24</v>
      </c>
    </row>
    <row r="1538" spans="1:24" x14ac:dyDescent="0.2">
      <c r="A1538" s="4">
        <v>4</v>
      </c>
      <c r="B1538" s="4" t="str">
        <f t="shared" si="23"/>
        <v>April</v>
      </c>
      <c r="C1538" s="1" t="s">
        <v>222</v>
      </c>
      <c r="D1538" s="1" t="s">
        <v>1142</v>
      </c>
      <c r="E1538" s="1" t="s">
        <v>663</v>
      </c>
      <c r="F1538" s="1" t="s">
        <v>904</v>
      </c>
      <c r="G1538" s="1" t="s">
        <v>925</v>
      </c>
      <c r="H1538" s="6">
        <v>45289</v>
      </c>
      <c r="I1538" s="7">
        <v>138369708</v>
      </c>
      <c r="J1538" s="7">
        <v>128896827</v>
      </c>
      <c r="K1538" s="7">
        <v>19344221</v>
      </c>
      <c r="L1538" s="7">
        <v>13630468</v>
      </c>
      <c r="M1538" s="7">
        <f>Table1[[#This Row],[Profit (EBIT)]] * (1 - 11%)</f>
        <v>12131116.52</v>
      </c>
      <c r="N1538" s="9">
        <f>Table1[[#This Row],[Net Sales Actual]]/Table1[[#This Row],[Net Sales Target]]*100%</f>
        <v>0.93153934385696613</v>
      </c>
      <c r="O1538" s="9" t="str">
        <f>IF(Table1[[#This Row],[% Achievement]]&gt;=100%, "Achieved",
 IF(Table1[[#This Row],[% Achievement]]&gt;=50%, "Almost Achieve",
 IF(Table1[[#This Row],[% Achievement]]&gt;=0, "Needs Improvement",
 "Bad")))</f>
        <v>Almost Achieve</v>
      </c>
      <c r="P1538" s="7">
        <f>Table1[[#This Row],[Net Sales Actual]] - Table1[[#This Row],[Net Sales Target]]</f>
        <v>-9472881</v>
      </c>
      <c r="Q1538" s="7" t="str">
        <f>IF(Table1[[#This Row],[Profit]] &gt; 0, "Profit", "Loss")</f>
        <v>Profit</v>
      </c>
      <c r="R1538" s="9">
        <f>Table1[[#This Row],[Salary Cost]]/Table1[[#This Row],[Net Sales Actual]]</f>
        <v>0.15007523032355172</v>
      </c>
      <c r="S1538" s="9" t="str">
        <f>IF(Table1[[#This Row],[Salary Ratio]] &lt; 0.15, "Efficient",
 IF(Table1[[#This Row],[Salary Ratio]] &lt;= 0.25, "Needs Attention",
 "Too High"))</f>
        <v>Needs Attention</v>
      </c>
      <c r="T1538" s="9">
        <f>Table1[[#This Row],[Profit (EBIT)]]/Table1[[#This Row],[Net Sales Actual]]</f>
        <v>0.10574711819709884</v>
      </c>
      <c r="U1538" s="7" t="str">
        <f>IF(Table1[[#This Row],[Profit Ratio]] &gt; 0.15, "Healthy",
 IF(Table1[[#This Row],[Profit Ratio]] &gt;= 0.05, "Moderate",
 "Low"))</f>
        <v>Moderate</v>
      </c>
      <c r="V1538" s="7">
        <f ca="1">DATEDIF(Table1[[#This Row],[Store Open Date]], TODAY(), "d")</f>
        <v>643</v>
      </c>
      <c r="W1538" s="7">
        <f ca="1">INT(Table1[[#This Row],[Store Age (Days)]] / 30)</f>
        <v>21</v>
      </c>
      <c r="X1538" s="7" t="str">
        <f ca="1">IF(Table1[[#This Row],[Store Age (Months)]] &lt; 12, "&lt;12",
 IF(Table1[[#This Row],[Store Age (Months)]] &lt; 24, "12–24",
 "&gt;24"))</f>
        <v>12–24</v>
      </c>
    </row>
    <row r="1539" spans="1:24" x14ac:dyDescent="0.2">
      <c r="A1539" s="4">
        <v>4</v>
      </c>
      <c r="B1539" s="4" t="str">
        <f t="shared" ref="B1539:B1602" si="24">TEXT(DATE(2024, A1539, 1), "mmmm")</f>
        <v>April</v>
      </c>
      <c r="C1539" s="1" t="s">
        <v>223</v>
      </c>
      <c r="D1539" s="1" t="s">
        <v>1143</v>
      </c>
      <c r="E1539" s="1" t="s">
        <v>664</v>
      </c>
      <c r="F1539" s="1" t="s">
        <v>904</v>
      </c>
      <c r="G1539" s="1" t="s">
        <v>925</v>
      </c>
      <c r="H1539" s="6">
        <v>45523</v>
      </c>
      <c r="I1539" s="7">
        <v>94289160</v>
      </c>
      <c r="J1539" s="7">
        <v>100790835</v>
      </c>
      <c r="K1539" s="7">
        <v>10583080</v>
      </c>
      <c r="L1539" s="7">
        <v>-386803</v>
      </c>
      <c r="M1539" s="7">
        <f>Table1[[#This Row],[Profit (EBIT)]] * (1 - 11%)</f>
        <v>-344254.67</v>
      </c>
      <c r="N1539" s="9">
        <f>Table1[[#This Row],[Net Sales Actual]]/Table1[[#This Row],[Net Sales Target]]*100%</f>
        <v>1.0689546391122797</v>
      </c>
      <c r="O1539" s="9" t="str">
        <f>IF(Table1[[#This Row],[% Achievement]]&gt;=100%, "Achieved",
 IF(Table1[[#This Row],[% Achievement]]&gt;=50%, "Almost Achieve",
 IF(Table1[[#This Row],[% Achievement]]&gt;=0, "Needs Improvement",
 "Bad")))</f>
        <v>Achieved</v>
      </c>
      <c r="P1539" s="7">
        <f>Table1[[#This Row],[Net Sales Actual]] - Table1[[#This Row],[Net Sales Target]]</f>
        <v>6501675</v>
      </c>
      <c r="Q1539" s="7" t="str">
        <f>IF(Table1[[#This Row],[Profit]] &gt; 0, "Profit", "Loss")</f>
        <v>Loss</v>
      </c>
      <c r="R1539" s="9">
        <f>Table1[[#This Row],[Salary Cost]]/Table1[[#This Row],[Net Sales Actual]]</f>
        <v>0.10500041992905407</v>
      </c>
      <c r="S1539" s="9" t="str">
        <f>IF(Table1[[#This Row],[Salary Ratio]] &lt; 0.15, "Efficient",
 IF(Table1[[#This Row],[Salary Ratio]] &lt;= 0.25, "Needs Attention",
 "Too High"))</f>
        <v>Efficient</v>
      </c>
      <c r="T1539" s="9">
        <f>Table1[[#This Row],[Profit (EBIT)]]/Table1[[#This Row],[Net Sales Actual]]</f>
        <v>-3.8376802811485788E-3</v>
      </c>
      <c r="U1539" s="7" t="str">
        <f>IF(Table1[[#This Row],[Profit Ratio]] &gt; 0.15, "Healthy",
 IF(Table1[[#This Row],[Profit Ratio]] &gt;= 0.05, "Moderate",
 "Low"))</f>
        <v>Low</v>
      </c>
      <c r="V1539" s="7">
        <f ca="1">DATEDIF(Table1[[#This Row],[Store Open Date]], TODAY(), "d")</f>
        <v>409</v>
      </c>
      <c r="W1539" s="7">
        <f ca="1">INT(Table1[[#This Row],[Store Age (Days)]] / 30)</f>
        <v>13</v>
      </c>
      <c r="X1539" s="7" t="str">
        <f ca="1">IF(Table1[[#This Row],[Store Age (Months)]] &lt; 12, "&lt;12",
 IF(Table1[[#This Row],[Store Age (Months)]] &lt; 24, "12–24",
 "&gt;24"))</f>
        <v>12–24</v>
      </c>
    </row>
    <row r="1540" spans="1:24" x14ac:dyDescent="0.2">
      <c r="A1540" s="4">
        <v>4</v>
      </c>
      <c r="B1540" s="4" t="str">
        <f t="shared" si="24"/>
        <v>April</v>
      </c>
      <c r="C1540" s="1" t="s">
        <v>224</v>
      </c>
      <c r="D1540" s="1" t="s">
        <v>1144</v>
      </c>
      <c r="E1540" s="1" t="s">
        <v>665</v>
      </c>
      <c r="F1540" s="1" t="s">
        <v>904</v>
      </c>
      <c r="G1540" s="1" t="s">
        <v>925</v>
      </c>
      <c r="H1540" s="6">
        <v>45204</v>
      </c>
      <c r="I1540" s="7">
        <v>172426250</v>
      </c>
      <c r="J1540" s="7">
        <v>161912071</v>
      </c>
      <c r="K1540" s="7">
        <v>18662224</v>
      </c>
      <c r="L1540" s="7">
        <v>7835623</v>
      </c>
      <c r="M1540" s="7">
        <f>Table1[[#This Row],[Profit (EBIT)]] * (1 - 11%)</f>
        <v>6973704.4699999997</v>
      </c>
      <c r="N1540" s="9">
        <f>Table1[[#This Row],[Net Sales Actual]]/Table1[[#This Row],[Net Sales Target]]*100%</f>
        <v>0.93902216744840183</v>
      </c>
      <c r="O1540" s="9" t="str">
        <f>IF(Table1[[#This Row],[% Achievement]]&gt;=100%, "Achieved",
 IF(Table1[[#This Row],[% Achievement]]&gt;=50%, "Almost Achieve",
 IF(Table1[[#This Row],[% Achievement]]&gt;=0, "Needs Improvement",
 "Bad")))</f>
        <v>Almost Achieve</v>
      </c>
      <c r="P1540" s="7">
        <f>Table1[[#This Row],[Net Sales Actual]] - Table1[[#This Row],[Net Sales Target]]</f>
        <v>-10514179</v>
      </c>
      <c r="Q1540" s="7" t="str">
        <f>IF(Table1[[#This Row],[Profit]] &gt; 0, "Profit", "Loss")</f>
        <v>Profit</v>
      </c>
      <c r="R1540" s="9">
        <f>Table1[[#This Row],[Salary Cost]]/Table1[[#This Row],[Net Sales Actual]]</f>
        <v>0.11526147423560533</v>
      </c>
      <c r="S1540" s="9" t="str">
        <f>IF(Table1[[#This Row],[Salary Ratio]] &lt; 0.15, "Efficient",
 IF(Table1[[#This Row],[Salary Ratio]] &lt;= 0.25, "Needs Attention",
 "Too High"))</f>
        <v>Efficient</v>
      </c>
      <c r="T1540" s="9">
        <f>Table1[[#This Row],[Profit (EBIT)]]/Table1[[#This Row],[Net Sales Actual]]</f>
        <v>4.8394310267330223E-2</v>
      </c>
      <c r="U1540" s="7" t="str">
        <f>IF(Table1[[#This Row],[Profit Ratio]] &gt; 0.15, "Healthy",
 IF(Table1[[#This Row],[Profit Ratio]] &gt;= 0.05, "Moderate",
 "Low"))</f>
        <v>Low</v>
      </c>
      <c r="V1540" s="7">
        <f ca="1">DATEDIF(Table1[[#This Row],[Store Open Date]], TODAY(), "d")</f>
        <v>728</v>
      </c>
      <c r="W1540" s="7">
        <f ca="1">INT(Table1[[#This Row],[Store Age (Days)]] / 30)</f>
        <v>24</v>
      </c>
      <c r="X1540" s="7" t="str">
        <f ca="1">IF(Table1[[#This Row],[Store Age (Months)]] &lt; 12, "&lt;12",
 IF(Table1[[#This Row],[Store Age (Months)]] &lt; 24, "12–24",
 "&gt;24"))</f>
        <v>&gt;24</v>
      </c>
    </row>
    <row r="1541" spans="1:24" x14ac:dyDescent="0.2">
      <c r="A1541" s="4">
        <v>4</v>
      </c>
      <c r="B1541" s="4" t="str">
        <f t="shared" si="24"/>
        <v>April</v>
      </c>
      <c r="C1541" s="1" t="s">
        <v>225</v>
      </c>
      <c r="D1541" s="1" t="s">
        <v>1145</v>
      </c>
      <c r="E1541" s="1" t="s">
        <v>666</v>
      </c>
      <c r="F1541" s="1" t="s">
        <v>904</v>
      </c>
      <c r="G1541" s="1" t="s">
        <v>925</v>
      </c>
      <c r="H1541" s="6">
        <v>45260</v>
      </c>
      <c r="I1541" s="7">
        <v>108791483</v>
      </c>
      <c r="J1541" s="7">
        <v>75935171</v>
      </c>
      <c r="K1541" s="7">
        <v>11478021</v>
      </c>
      <c r="L1541" s="7">
        <v>-1817728</v>
      </c>
      <c r="M1541" s="7">
        <f>Table1[[#This Row],[Profit (EBIT)]] * (1 - 11%)</f>
        <v>-1617777.92</v>
      </c>
      <c r="N1541" s="9">
        <f>Table1[[#This Row],[Net Sales Actual]]/Table1[[#This Row],[Net Sales Target]]*100%</f>
        <v>0.6979881963737915</v>
      </c>
      <c r="O1541" s="9" t="str">
        <f>IF(Table1[[#This Row],[% Achievement]]&gt;=100%, "Achieved",
 IF(Table1[[#This Row],[% Achievement]]&gt;=50%, "Almost Achieve",
 IF(Table1[[#This Row],[% Achievement]]&gt;=0, "Needs Improvement",
 "Bad")))</f>
        <v>Almost Achieve</v>
      </c>
      <c r="P1541" s="7">
        <f>Table1[[#This Row],[Net Sales Actual]] - Table1[[#This Row],[Net Sales Target]]</f>
        <v>-32856312</v>
      </c>
      <c r="Q1541" s="7" t="str">
        <f>IF(Table1[[#This Row],[Profit]] &gt; 0, "Profit", "Loss")</f>
        <v>Loss</v>
      </c>
      <c r="R1541" s="9">
        <f>Table1[[#This Row],[Salary Cost]]/Table1[[#This Row],[Net Sales Actual]]</f>
        <v>0.15115552976103788</v>
      </c>
      <c r="S1541" s="9" t="str">
        <f>IF(Table1[[#This Row],[Salary Ratio]] &lt; 0.15, "Efficient",
 IF(Table1[[#This Row],[Salary Ratio]] &lt;= 0.25, "Needs Attention",
 "Too High"))</f>
        <v>Needs Attention</v>
      </c>
      <c r="T1541" s="9">
        <f>Table1[[#This Row],[Profit (EBIT)]]/Table1[[#This Row],[Net Sales Actual]]</f>
        <v>-2.3937893021930511E-2</v>
      </c>
      <c r="U1541" s="7" t="str">
        <f>IF(Table1[[#This Row],[Profit Ratio]] &gt; 0.15, "Healthy",
 IF(Table1[[#This Row],[Profit Ratio]] &gt;= 0.05, "Moderate",
 "Low"))</f>
        <v>Low</v>
      </c>
      <c r="V1541" s="7">
        <f ca="1">DATEDIF(Table1[[#This Row],[Store Open Date]], TODAY(), "d")</f>
        <v>672</v>
      </c>
      <c r="W1541" s="7">
        <f ca="1">INT(Table1[[#This Row],[Store Age (Days)]] / 30)</f>
        <v>22</v>
      </c>
      <c r="X1541" s="7" t="str">
        <f ca="1">IF(Table1[[#This Row],[Store Age (Months)]] &lt; 12, "&lt;12",
 IF(Table1[[#This Row],[Store Age (Months)]] &lt; 24, "12–24",
 "&gt;24"))</f>
        <v>12–24</v>
      </c>
    </row>
    <row r="1542" spans="1:24" x14ac:dyDescent="0.2">
      <c r="A1542" s="4">
        <v>4</v>
      </c>
      <c r="B1542" s="4" t="str">
        <f t="shared" si="24"/>
        <v>April</v>
      </c>
      <c r="C1542" s="1" t="s">
        <v>226</v>
      </c>
      <c r="D1542" s="1" t="s">
        <v>1146</v>
      </c>
      <c r="E1542" s="1" t="s">
        <v>667</v>
      </c>
      <c r="F1542" s="1" t="s">
        <v>904</v>
      </c>
      <c r="G1542" s="1" t="s">
        <v>925</v>
      </c>
      <c r="H1542" s="6">
        <v>45257</v>
      </c>
      <c r="I1542" s="7">
        <v>94353073</v>
      </c>
      <c r="J1542" s="7">
        <v>63343814</v>
      </c>
      <c r="K1542" s="7">
        <v>6498239</v>
      </c>
      <c r="L1542" s="7">
        <v>8123756</v>
      </c>
      <c r="M1542" s="7">
        <f>Table1[[#This Row],[Profit (EBIT)]] * (1 - 11%)</f>
        <v>7230142.8399999999</v>
      </c>
      <c r="N1542" s="9">
        <f>Table1[[#This Row],[Net Sales Actual]]/Table1[[#This Row],[Net Sales Target]]*100%</f>
        <v>0.6713487116630531</v>
      </c>
      <c r="O1542" s="9" t="str">
        <f>IF(Table1[[#This Row],[% Achievement]]&gt;=100%, "Achieved",
 IF(Table1[[#This Row],[% Achievement]]&gt;=50%, "Almost Achieve",
 IF(Table1[[#This Row],[% Achievement]]&gt;=0, "Needs Improvement",
 "Bad")))</f>
        <v>Almost Achieve</v>
      </c>
      <c r="P1542" s="7">
        <f>Table1[[#This Row],[Net Sales Actual]] - Table1[[#This Row],[Net Sales Target]]</f>
        <v>-31009259</v>
      </c>
      <c r="Q1542" s="7" t="str">
        <f>IF(Table1[[#This Row],[Profit]] &gt; 0, "Profit", "Loss")</f>
        <v>Profit</v>
      </c>
      <c r="R1542" s="9">
        <f>Table1[[#This Row],[Salary Cost]]/Table1[[#This Row],[Net Sales Actual]]</f>
        <v>0.10258679718906727</v>
      </c>
      <c r="S1542" s="9" t="str">
        <f>IF(Table1[[#This Row],[Salary Ratio]] &lt; 0.15, "Efficient",
 IF(Table1[[#This Row],[Salary Ratio]] &lt;= 0.25, "Needs Attention",
 "Too High"))</f>
        <v>Efficient</v>
      </c>
      <c r="T1542" s="9">
        <f>Table1[[#This Row],[Profit (EBIT)]]/Table1[[#This Row],[Net Sales Actual]]</f>
        <v>0.12824860845922539</v>
      </c>
      <c r="U1542" s="7" t="str">
        <f>IF(Table1[[#This Row],[Profit Ratio]] &gt; 0.15, "Healthy",
 IF(Table1[[#This Row],[Profit Ratio]] &gt;= 0.05, "Moderate",
 "Low"))</f>
        <v>Moderate</v>
      </c>
      <c r="V1542" s="7">
        <f ca="1">DATEDIF(Table1[[#This Row],[Store Open Date]], TODAY(), "d")</f>
        <v>675</v>
      </c>
      <c r="W1542" s="7">
        <f ca="1">INT(Table1[[#This Row],[Store Age (Days)]] / 30)</f>
        <v>22</v>
      </c>
      <c r="X1542" s="7" t="str">
        <f ca="1">IF(Table1[[#This Row],[Store Age (Months)]] &lt; 12, "&lt;12",
 IF(Table1[[#This Row],[Store Age (Months)]] &lt; 24, "12–24",
 "&gt;24"))</f>
        <v>12–24</v>
      </c>
    </row>
    <row r="1543" spans="1:24" x14ac:dyDescent="0.2">
      <c r="A1543" s="4">
        <v>4</v>
      </c>
      <c r="B1543" s="4" t="str">
        <f t="shared" si="24"/>
        <v>April</v>
      </c>
      <c r="C1543" s="1" t="s">
        <v>227</v>
      </c>
      <c r="D1543" s="1" t="s">
        <v>1147</v>
      </c>
      <c r="E1543" s="1" t="s">
        <v>668</v>
      </c>
      <c r="F1543" s="1" t="s">
        <v>904</v>
      </c>
      <c r="G1543" s="1" t="s">
        <v>925</v>
      </c>
      <c r="H1543" s="6">
        <v>45279</v>
      </c>
      <c r="I1543" s="7">
        <v>104577199</v>
      </c>
      <c r="J1543" s="7">
        <v>107347912</v>
      </c>
      <c r="K1543" s="7">
        <v>13157931</v>
      </c>
      <c r="L1543" s="7">
        <v>-9717311</v>
      </c>
      <c r="M1543" s="7">
        <f>Table1[[#This Row],[Profit (EBIT)]] * (1 - 11%)</f>
        <v>-8648406.790000001</v>
      </c>
      <c r="N1543" s="9">
        <f>Table1[[#This Row],[Net Sales Actual]]/Table1[[#This Row],[Net Sales Target]]*100%</f>
        <v>1.0264944273368806</v>
      </c>
      <c r="O1543" s="9" t="str">
        <f>IF(Table1[[#This Row],[% Achievement]]&gt;=100%, "Achieved",
 IF(Table1[[#This Row],[% Achievement]]&gt;=50%, "Almost Achieve",
 IF(Table1[[#This Row],[% Achievement]]&gt;=0, "Needs Improvement",
 "Bad")))</f>
        <v>Achieved</v>
      </c>
      <c r="P1543" s="7">
        <f>Table1[[#This Row],[Net Sales Actual]] - Table1[[#This Row],[Net Sales Target]]</f>
        <v>2770713</v>
      </c>
      <c r="Q1543" s="7" t="str">
        <f>IF(Table1[[#This Row],[Profit]] &gt; 0, "Profit", "Loss")</f>
        <v>Loss</v>
      </c>
      <c r="R1543" s="9">
        <f>Table1[[#This Row],[Salary Cost]]/Table1[[#This Row],[Net Sales Actual]]</f>
        <v>0.1225727706748502</v>
      </c>
      <c r="S1543" s="9" t="str">
        <f>IF(Table1[[#This Row],[Salary Ratio]] &lt; 0.15, "Efficient",
 IF(Table1[[#This Row],[Salary Ratio]] &lt;= 0.25, "Needs Attention",
 "Too High"))</f>
        <v>Efficient</v>
      </c>
      <c r="T1543" s="9">
        <f>Table1[[#This Row],[Profit (EBIT)]]/Table1[[#This Row],[Net Sales Actual]]</f>
        <v>-9.0521658213529116E-2</v>
      </c>
      <c r="U1543" s="7" t="str">
        <f>IF(Table1[[#This Row],[Profit Ratio]] &gt; 0.15, "Healthy",
 IF(Table1[[#This Row],[Profit Ratio]] &gt;= 0.05, "Moderate",
 "Low"))</f>
        <v>Low</v>
      </c>
      <c r="V1543" s="7">
        <f ca="1">DATEDIF(Table1[[#This Row],[Store Open Date]], TODAY(), "d")</f>
        <v>653</v>
      </c>
      <c r="W1543" s="7">
        <f ca="1">INT(Table1[[#This Row],[Store Age (Days)]] / 30)</f>
        <v>21</v>
      </c>
      <c r="X1543" s="7" t="str">
        <f ca="1">IF(Table1[[#This Row],[Store Age (Months)]] &lt; 12, "&lt;12",
 IF(Table1[[#This Row],[Store Age (Months)]] &lt; 24, "12–24",
 "&gt;24"))</f>
        <v>12–24</v>
      </c>
    </row>
    <row r="1544" spans="1:24" x14ac:dyDescent="0.2">
      <c r="A1544" s="4">
        <v>4</v>
      </c>
      <c r="B1544" s="4" t="str">
        <f t="shared" si="24"/>
        <v>April</v>
      </c>
      <c r="C1544" s="1" t="s">
        <v>228</v>
      </c>
      <c r="D1544" s="1" t="s">
        <v>1148</v>
      </c>
      <c r="E1544" s="1" t="s">
        <v>669</v>
      </c>
      <c r="F1544" s="1" t="s">
        <v>904</v>
      </c>
      <c r="G1544" s="1" t="s">
        <v>925</v>
      </c>
      <c r="H1544" s="6">
        <v>45439</v>
      </c>
      <c r="I1544" s="7">
        <v>145362657</v>
      </c>
      <c r="J1544" s="7">
        <v>141132953</v>
      </c>
      <c r="K1544" s="7">
        <v>23709545</v>
      </c>
      <c r="L1544" s="7">
        <v>-186389</v>
      </c>
      <c r="M1544" s="7">
        <f>Table1[[#This Row],[Profit (EBIT)]] * (1 - 11%)</f>
        <v>-165886.21</v>
      </c>
      <c r="N1544" s="9">
        <f>Table1[[#This Row],[Net Sales Actual]]/Table1[[#This Row],[Net Sales Target]]*100%</f>
        <v>0.97090240308417042</v>
      </c>
      <c r="O1544" s="9" t="str">
        <f>IF(Table1[[#This Row],[% Achievement]]&gt;=100%, "Achieved",
 IF(Table1[[#This Row],[% Achievement]]&gt;=50%, "Almost Achieve",
 IF(Table1[[#This Row],[% Achievement]]&gt;=0, "Needs Improvement",
 "Bad")))</f>
        <v>Almost Achieve</v>
      </c>
      <c r="P1544" s="7">
        <f>Table1[[#This Row],[Net Sales Actual]] - Table1[[#This Row],[Net Sales Target]]</f>
        <v>-4229704</v>
      </c>
      <c r="Q1544" s="7" t="str">
        <f>IF(Table1[[#This Row],[Profit]] &gt; 0, "Profit", "Loss")</f>
        <v>Loss</v>
      </c>
      <c r="R1544" s="9">
        <f>Table1[[#This Row],[Salary Cost]]/Table1[[#This Row],[Net Sales Actual]]</f>
        <v>0.16799439461881024</v>
      </c>
      <c r="S1544" s="9" t="str">
        <f>IF(Table1[[#This Row],[Salary Ratio]] &lt; 0.15, "Efficient",
 IF(Table1[[#This Row],[Salary Ratio]] &lt;= 0.25, "Needs Attention",
 "Too High"))</f>
        <v>Needs Attention</v>
      </c>
      <c r="T1544" s="9">
        <f>Table1[[#This Row],[Profit (EBIT)]]/Table1[[#This Row],[Net Sales Actual]]</f>
        <v>-1.3206625103352014E-3</v>
      </c>
      <c r="U1544" s="7" t="str">
        <f>IF(Table1[[#This Row],[Profit Ratio]] &gt; 0.15, "Healthy",
 IF(Table1[[#This Row],[Profit Ratio]] &gt;= 0.05, "Moderate",
 "Low"))</f>
        <v>Low</v>
      </c>
      <c r="V1544" s="7">
        <f ca="1">DATEDIF(Table1[[#This Row],[Store Open Date]], TODAY(), "d")</f>
        <v>493</v>
      </c>
      <c r="W1544" s="7">
        <f ca="1">INT(Table1[[#This Row],[Store Age (Days)]] / 30)</f>
        <v>16</v>
      </c>
      <c r="X1544" s="7" t="str">
        <f ca="1">IF(Table1[[#This Row],[Store Age (Months)]] &lt; 12, "&lt;12",
 IF(Table1[[#This Row],[Store Age (Months)]] &lt; 24, "12–24",
 "&gt;24"))</f>
        <v>12–24</v>
      </c>
    </row>
    <row r="1545" spans="1:24" x14ac:dyDescent="0.2">
      <c r="A1545" s="4">
        <v>4</v>
      </c>
      <c r="B1545" s="4" t="str">
        <f t="shared" si="24"/>
        <v>April</v>
      </c>
      <c r="C1545" s="1" t="s">
        <v>229</v>
      </c>
      <c r="D1545" s="1" t="s">
        <v>1149</v>
      </c>
      <c r="E1545" s="1" t="s">
        <v>670</v>
      </c>
      <c r="F1545" s="1" t="s">
        <v>904</v>
      </c>
      <c r="G1545" s="1" t="s">
        <v>925</v>
      </c>
      <c r="H1545" s="6">
        <v>45449</v>
      </c>
      <c r="I1545" s="7">
        <v>107527090</v>
      </c>
      <c r="J1545" s="7">
        <v>110929013</v>
      </c>
      <c r="K1545" s="7">
        <v>17630793</v>
      </c>
      <c r="L1545" s="7">
        <v>8986736</v>
      </c>
      <c r="M1545" s="7">
        <f>Table1[[#This Row],[Profit (EBIT)]] * (1 - 11%)</f>
        <v>7998195.04</v>
      </c>
      <c r="N1545" s="9">
        <f>Table1[[#This Row],[Net Sales Actual]]/Table1[[#This Row],[Net Sales Target]]*100%</f>
        <v>1.0316378226175376</v>
      </c>
      <c r="O1545" s="9" t="str">
        <f>IF(Table1[[#This Row],[% Achievement]]&gt;=100%, "Achieved",
 IF(Table1[[#This Row],[% Achievement]]&gt;=50%, "Almost Achieve",
 IF(Table1[[#This Row],[% Achievement]]&gt;=0, "Needs Improvement",
 "Bad")))</f>
        <v>Achieved</v>
      </c>
      <c r="P1545" s="7">
        <f>Table1[[#This Row],[Net Sales Actual]] - Table1[[#This Row],[Net Sales Target]]</f>
        <v>3401923</v>
      </c>
      <c r="Q1545" s="7" t="str">
        <f>IF(Table1[[#This Row],[Profit]] &gt; 0, "Profit", "Loss")</f>
        <v>Profit</v>
      </c>
      <c r="R1545" s="9">
        <f>Table1[[#This Row],[Salary Cost]]/Table1[[#This Row],[Net Sales Actual]]</f>
        <v>0.1589376171588221</v>
      </c>
      <c r="S1545" s="9" t="str">
        <f>IF(Table1[[#This Row],[Salary Ratio]] &lt; 0.15, "Efficient",
 IF(Table1[[#This Row],[Salary Ratio]] &lt;= 0.25, "Needs Attention",
 "Too High"))</f>
        <v>Needs Attention</v>
      </c>
      <c r="T1545" s="9">
        <f>Table1[[#This Row],[Profit (EBIT)]]/Table1[[#This Row],[Net Sales Actual]]</f>
        <v>8.1013395476618913E-2</v>
      </c>
      <c r="U1545" s="7" t="str">
        <f>IF(Table1[[#This Row],[Profit Ratio]] &gt; 0.15, "Healthy",
 IF(Table1[[#This Row],[Profit Ratio]] &gt;= 0.05, "Moderate",
 "Low"))</f>
        <v>Moderate</v>
      </c>
      <c r="V1545" s="7">
        <f ca="1">DATEDIF(Table1[[#This Row],[Store Open Date]], TODAY(), "d")</f>
        <v>483</v>
      </c>
      <c r="W1545" s="7">
        <f ca="1">INT(Table1[[#This Row],[Store Age (Days)]] / 30)</f>
        <v>16</v>
      </c>
      <c r="X1545" s="7" t="str">
        <f ca="1">IF(Table1[[#This Row],[Store Age (Months)]] &lt; 12, "&lt;12",
 IF(Table1[[#This Row],[Store Age (Months)]] &lt; 24, "12–24",
 "&gt;24"))</f>
        <v>12–24</v>
      </c>
    </row>
    <row r="1546" spans="1:24" x14ac:dyDescent="0.2">
      <c r="A1546" s="4">
        <v>4</v>
      </c>
      <c r="B1546" s="4" t="str">
        <f t="shared" si="24"/>
        <v>April</v>
      </c>
      <c r="C1546" s="1" t="s">
        <v>230</v>
      </c>
      <c r="D1546" s="1" t="s">
        <v>1150</v>
      </c>
      <c r="E1546" s="1" t="s">
        <v>671</v>
      </c>
      <c r="F1546" s="1" t="s">
        <v>904</v>
      </c>
      <c r="G1546" s="1" t="s">
        <v>925</v>
      </c>
      <c r="H1546" s="6">
        <v>45383</v>
      </c>
      <c r="I1546" s="7">
        <v>69784698</v>
      </c>
      <c r="J1546" s="7">
        <v>84081150</v>
      </c>
      <c r="K1546" s="7">
        <v>14043158</v>
      </c>
      <c r="L1546" s="7">
        <v>3941495</v>
      </c>
      <c r="M1546" s="7">
        <f>Table1[[#This Row],[Profit (EBIT)]] * (1 - 11%)</f>
        <v>3507930.5500000003</v>
      </c>
      <c r="N1546" s="9">
        <f>Table1[[#This Row],[Net Sales Actual]]/Table1[[#This Row],[Net Sales Target]]*100%</f>
        <v>1.2048651410657392</v>
      </c>
      <c r="O1546" s="9" t="str">
        <f>IF(Table1[[#This Row],[% Achievement]]&gt;=100%, "Achieved",
 IF(Table1[[#This Row],[% Achievement]]&gt;=50%, "Almost Achieve",
 IF(Table1[[#This Row],[% Achievement]]&gt;=0, "Needs Improvement",
 "Bad")))</f>
        <v>Achieved</v>
      </c>
      <c r="P1546" s="7">
        <f>Table1[[#This Row],[Net Sales Actual]] - Table1[[#This Row],[Net Sales Target]]</f>
        <v>14296452</v>
      </c>
      <c r="Q1546" s="7" t="str">
        <f>IF(Table1[[#This Row],[Profit]] &gt; 0, "Profit", "Loss")</f>
        <v>Profit</v>
      </c>
      <c r="R1546" s="9">
        <f>Table1[[#This Row],[Salary Cost]]/Table1[[#This Row],[Net Sales Actual]]</f>
        <v>0.16701910000041625</v>
      </c>
      <c r="S1546" s="9" t="str">
        <f>IF(Table1[[#This Row],[Salary Ratio]] &lt; 0.15, "Efficient",
 IF(Table1[[#This Row],[Salary Ratio]] &lt;= 0.25, "Needs Attention",
 "Too High"))</f>
        <v>Needs Attention</v>
      </c>
      <c r="T1546" s="9">
        <f>Table1[[#This Row],[Profit (EBIT)]]/Table1[[#This Row],[Net Sales Actual]]</f>
        <v>4.6877272729975744E-2</v>
      </c>
      <c r="U1546" s="7" t="str">
        <f>IF(Table1[[#This Row],[Profit Ratio]] &gt; 0.15, "Healthy",
 IF(Table1[[#This Row],[Profit Ratio]] &gt;= 0.05, "Moderate",
 "Low"))</f>
        <v>Low</v>
      </c>
      <c r="V1546" s="7">
        <f ca="1">DATEDIF(Table1[[#This Row],[Store Open Date]], TODAY(), "d")</f>
        <v>549</v>
      </c>
      <c r="W1546" s="7">
        <f ca="1">INT(Table1[[#This Row],[Store Age (Days)]] / 30)</f>
        <v>18</v>
      </c>
      <c r="X1546" s="7" t="str">
        <f ca="1">IF(Table1[[#This Row],[Store Age (Months)]] &lt; 12, "&lt;12",
 IF(Table1[[#This Row],[Store Age (Months)]] &lt; 24, "12–24",
 "&gt;24"))</f>
        <v>12–24</v>
      </c>
    </row>
    <row r="1547" spans="1:24" x14ac:dyDescent="0.2">
      <c r="A1547" s="4">
        <v>4</v>
      </c>
      <c r="B1547" s="4" t="str">
        <f t="shared" si="24"/>
        <v>April</v>
      </c>
      <c r="C1547" s="1" t="s">
        <v>231</v>
      </c>
      <c r="D1547" s="1" t="s">
        <v>1151</v>
      </c>
      <c r="E1547" s="1" t="s">
        <v>672</v>
      </c>
      <c r="F1547" s="1" t="s">
        <v>904</v>
      </c>
      <c r="G1547" s="1" t="s">
        <v>925</v>
      </c>
      <c r="H1547" s="6">
        <v>45279</v>
      </c>
      <c r="I1547" s="7">
        <v>192635351</v>
      </c>
      <c r="J1547" s="7">
        <v>137115289</v>
      </c>
      <c r="K1547" s="7">
        <v>23051486</v>
      </c>
      <c r="L1547" s="7">
        <v>-3224029</v>
      </c>
      <c r="M1547" s="7">
        <f>Table1[[#This Row],[Profit (EBIT)]] * (1 - 11%)</f>
        <v>-2869385.81</v>
      </c>
      <c r="N1547" s="9">
        <f>Table1[[#This Row],[Net Sales Actual]]/Table1[[#This Row],[Net Sales Target]]*100%</f>
        <v>0.71178674261091357</v>
      </c>
      <c r="O1547" s="9" t="str">
        <f>IF(Table1[[#This Row],[% Achievement]]&gt;=100%, "Achieved",
 IF(Table1[[#This Row],[% Achievement]]&gt;=50%, "Almost Achieve",
 IF(Table1[[#This Row],[% Achievement]]&gt;=0, "Needs Improvement",
 "Bad")))</f>
        <v>Almost Achieve</v>
      </c>
      <c r="P1547" s="7">
        <f>Table1[[#This Row],[Net Sales Actual]] - Table1[[#This Row],[Net Sales Target]]</f>
        <v>-55520062</v>
      </c>
      <c r="Q1547" s="7" t="str">
        <f>IF(Table1[[#This Row],[Profit]] &gt; 0, "Profit", "Loss")</f>
        <v>Loss</v>
      </c>
      <c r="R1547" s="9">
        <f>Table1[[#This Row],[Salary Cost]]/Table1[[#This Row],[Net Sales Actual]]</f>
        <v>0.16811754668729903</v>
      </c>
      <c r="S1547" s="9" t="str">
        <f>IF(Table1[[#This Row],[Salary Ratio]] &lt; 0.15, "Efficient",
 IF(Table1[[#This Row],[Salary Ratio]] &lt;= 0.25, "Needs Attention",
 "Too High"))</f>
        <v>Needs Attention</v>
      </c>
      <c r="T1547" s="9">
        <f>Table1[[#This Row],[Profit (EBIT)]]/Table1[[#This Row],[Net Sales Actual]]</f>
        <v>-2.351327137559401E-2</v>
      </c>
      <c r="U1547" s="7" t="str">
        <f>IF(Table1[[#This Row],[Profit Ratio]] &gt; 0.15, "Healthy",
 IF(Table1[[#This Row],[Profit Ratio]] &gt;= 0.05, "Moderate",
 "Low"))</f>
        <v>Low</v>
      </c>
      <c r="V1547" s="7">
        <f ca="1">DATEDIF(Table1[[#This Row],[Store Open Date]], TODAY(), "d")</f>
        <v>653</v>
      </c>
      <c r="W1547" s="7">
        <f ca="1">INT(Table1[[#This Row],[Store Age (Days)]] / 30)</f>
        <v>21</v>
      </c>
      <c r="X1547" s="7" t="str">
        <f ca="1">IF(Table1[[#This Row],[Store Age (Months)]] &lt; 12, "&lt;12",
 IF(Table1[[#This Row],[Store Age (Months)]] &lt; 24, "12–24",
 "&gt;24"))</f>
        <v>12–24</v>
      </c>
    </row>
    <row r="1548" spans="1:24" x14ac:dyDescent="0.2">
      <c r="A1548" s="4">
        <v>4</v>
      </c>
      <c r="B1548" s="4" t="str">
        <f t="shared" si="24"/>
        <v>April</v>
      </c>
      <c r="C1548" s="1" t="s">
        <v>232</v>
      </c>
      <c r="D1548" s="1" t="s">
        <v>1152</v>
      </c>
      <c r="E1548" s="1" t="s">
        <v>673</v>
      </c>
      <c r="F1548" s="1" t="s">
        <v>904</v>
      </c>
      <c r="G1548" s="1" t="s">
        <v>925</v>
      </c>
      <c r="H1548" s="6">
        <v>45223</v>
      </c>
      <c r="I1548" s="7">
        <v>113313200</v>
      </c>
      <c r="J1548" s="7">
        <v>91534054</v>
      </c>
      <c r="K1548" s="7">
        <v>11636619</v>
      </c>
      <c r="L1548" s="7">
        <v>-2809147</v>
      </c>
      <c r="M1548" s="7">
        <f>Table1[[#This Row],[Profit (EBIT)]] * (1 - 11%)</f>
        <v>-2500140.83</v>
      </c>
      <c r="N1548" s="9">
        <f>Table1[[#This Row],[Net Sales Actual]]/Table1[[#This Row],[Net Sales Target]]*100%</f>
        <v>0.80779692039409356</v>
      </c>
      <c r="O1548" s="9" t="str">
        <f>IF(Table1[[#This Row],[% Achievement]]&gt;=100%, "Achieved",
 IF(Table1[[#This Row],[% Achievement]]&gt;=50%, "Almost Achieve",
 IF(Table1[[#This Row],[% Achievement]]&gt;=0, "Needs Improvement",
 "Bad")))</f>
        <v>Almost Achieve</v>
      </c>
      <c r="P1548" s="7">
        <f>Table1[[#This Row],[Net Sales Actual]] - Table1[[#This Row],[Net Sales Target]]</f>
        <v>-21779146</v>
      </c>
      <c r="Q1548" s="7" t="str">
        <f>IF(Table1[[#This Row],[Profit]] &gt; 0, "Profit", "Loss")</f>
        <v>Loss</v>
      </c>
      <c r="R1548" s="9">
        <f>Table1[[#This Row],[Salary Cost]]/Table1[[#This Row],[Net Sales Actual]]</f>
        <v>0.12712884977212963</v>
      </c>
      <c r="S1548" s="9" t="str">
        <f>IF(Table1[[#This Row],[Salary Ratio]] &lt; 0.15, "Efficient",
 IF(Table1[[#This Row],[Salary Ratio]] &lt;= 0.25, "Needs Attention",
 "Too High"))</f>
        <v>Efficient</v>
      </c>
      <c r="T1548" s="9">
        <f>Table1[[#This Row],[Profit (EBIT)]]/Table1[[#This Row],[Net Sales Actual]]</f>
        <v>-3.0689638197386078E-2</v>
      </c>
      <c r="U1548" s="7" t="str">
        <f>IF(Table1[[#This Row],[Profit Ratio]] &gt; 0.15, "Healthy",
 IF(Table1[[#This Row],[Profit Ratio]] &gt;= 0.05, "Moderate",
 "Low"))</f>
        <v>Low</v>
      </c>
      <c r="V1548" s="7">
        <f ca="1">DATEDIF(Table1[[#This Row],[Store Open Date]], TODAY(), "d")</f>
        <v>709</v>
      </c>
      <c r="W1548" s="7">
        <f ca="1">INT(Table1[[#This Row],[Store Age (Days)]] / 30)</f>
        <v>23</v>
      </c>
      <c r="X1548" s="7" t="str">
        <f ca="1">IF(Table1[[#This Row],[Store Age (Months)]] &lt; 12, "&lt;12",
 IF(Table1[[#This Row],[Store Age (Months)]] &lt; 24, "12–24",
 "&gt;24"))</f>
        <v>12–24</v>
      </c>
    </row>
    <row r="1549" spans="1:24" x14ac:dyDescent="0.2">
      <c r="A1549" s="4">
        <v>4</v>
      </c>
      <c r="B1549" s="4" t="str">
        <f t="shared" si="24"/>
        <v>April</v>
      </c>
      <c r="C1549" s="1" t="s">
        <v>233</v>
      </c>
      <c r="D1549" s="1" t="s">
        <v>1153</v>
      </c>
      <c r="E1549" s="1" t="s">
        <v>674</v>
      </c>
      <c r="F1549" s="1" t="s">
        <v>904</v>
      </c>
      <c r="G1549" s="1" t="s">
        <v>925</v>
      </c>
      <c r="H1549" s="6">
        <v>45275</v>
      </c>
      <c r="I1549" s="7">
        <v>83318132</v>
      </c>
      <c r="J1549" s="7">
        <v>94881195</v>
      </c>
      <c r="K1549" s="7">
        <v>11948882</v>
      </c>
      <c r="L1549" s="7">
        <v>2125114</v>
      </c>
      <c r="M1549" s="7">
        <f>Table1[[#This Row],[Profit (EBIT)]] * (1 - 11%)</f>
        <v>1891351.46</v>
      </c>
      <c r="N1549" s="9">
        <f>Table1[[#This Row],[Net Sales Actual]]/Table1[[#This Row],[Net Sales Target]]*100%</f>
        <v>1.1387820720704589</v>
      </c>
      <c r="O1549" s="9" t="str">
        <f>IF(Table1[[#This Row],[% Achievement]]&gt;=100%, "Achieved",
 IF(Table1[[#This Row],[% Achievement]]&gt;=50%, "Almost Achieve",
 IF(Table1[[#This Row],[% Achievement]]&gt;=0, "Needs Improvement",
 "Bad")))</f>
        <v>Achieved</v>
      </c>
      <c r="P1549" s="7">
        <f>Table1[[#This Row],[Net Sales Actual]] - Table1[[#This Row],[Net Sales Target]]</f>
        <v>11563063</v>
      </c>
      <c r="Q1549" s="7" t="str">
        <f>IF(Table1[[#This Row],[Profit]] &gt; 0, "Profit", "Loss")</f>
        <v>Profit</v>
      </c>
      <c r="R1549" s="9">
        <f>Table1[[#This Row],[Salary Cost]]/Table1[[#This Row],[Net Sales Actual]]</f>
        <v>0.12593519716947071</v>
      </c>
      <c r="S1549" s="9" t="str">
        <f>IF(Table1[[#This Row],[Salary Ratio]] &lt; 0.15, "Efficient",
 IF(Table1[[#This Row],[Salary Ratio]] &lt;= 0.25, "Needs Attention",
 "Too High"))</f>
        <v>Efficient</v>
      </c>
      <c r="T1549" s="9">
        <f>Table1[[#This Row],[Profit (EBIT)]]/Table1[[#This Row],[Net Sales Actual]]</f>
        <v>2.2397631058504269E-2</v>
      </c>
      <c r="U1549" s="7" t="str">
        <f>IF(Table1[[#This Row],[Profit Ratio]] &gt; 0.15, "Healthy",
 IF(Table1[[#This Row],[Profit Ratio]] &gt;= 0.05, "Moderate",
 "Low"))</f>
        <v>Low</v>
      </c>
      <c r="V1549" s="7">
        <f ca="1">DATEDIF(Table1[[#This Row],[Store Open Date]], TODAY(), "d")</f>
        <v>657</v>
      </c>
      <c r="W1549" s="7">
        <f ca="1">INT(Table1[[#This Row],[Store Age (Days)]] / 30)</f>
        <v>21</v>
      </c>
      <c r="X1549" s="7" t="str">
        <f ca="1">IF(Table1[[#This Row],[Store Age (Months)]] &lt; 12, "&lt;12",
 IF(Table1[[#This Row],[Store Age (Months)]] &lt; 24, "12–24",
 "&gt;24"))</f>
        <v>12–24</v>
      </c>
    </row>
    <row r="1550" spans="1:24" x14ac:dyDescent="0.2">
      <c r="A1550" s="4">
        <v>4</v>
      </c>
      <c r="B1550" s="4" t="str">
        <f t="shared" si="24"/>
        <v>April</v>
      </c>
      <c r="C1550" s="1" t="s">
        <v>234</v>
      </c>
      <c r="D1550" s="1" t="s">
        <v>1154</v>
      </c>
      <c r="E1550" s="1" t="s">
        <v>675</v>
      </c>
      <c r="F1550" s="1" t="s">
        <v>904</v>
      </c>
      <c r="G1550" s="1" t="s">
        <v>925</v>
      </c>
      <c r="H1550" s="6">
        <v>45291</v>
      </c>
      <c r="I1550" s="7">
        <v>115767363</v>
      </c>
      <c r="J1550" s="7">
        <v>88565996</v>
      </c>
      <c r="K1550" s="7">
        <v>12091367</v>
      </c>
      <c r="L1550" s="7">
        <v>1905487</v>
      </c>
      <c r="M1550" s="7">
        <f>Table1[[#This Row],[Profit (EBIT)]] * (1 - 11%)</f>
        <v>1695883.43</v>
      </c>
      <c r="N1550" s="9">
        <f>Table1[[#This Row],[Net Sales Actual]]/Table1[[#This Row],[Net Sales Target]]*100%</f>
        <v>0.76503423508057278</v>
      </c>
      <c r="O1550" s="9" t="str">
        <f>IF(Table1[[#This Row],[% Achievement]]&gt;=100%, "Achieved",
 IF(Table1[[#This Row],[% Achievement]]&gt;=50%, "Almost Achieve",
 IF(Table1[[#This Row],[% Achievement]]&gt;=0, "Needs Improvement",
 "Bad")))</f>
        <v>Almost Achieve</v>
      </c>
      <c r="P1550" s="7">
        <f>Table1[[#This Row],[Net Sales Actual]] - Table1[[#This Row],[Net Sales Target]]</f>
        <v>-27201367</v>
      </c>
      <c r="Q1550" s="7" t="str">
        <f>IF(Table1[[#This Row],[Profit]] &gt; 0, "Profit", "Loss")</f>
        <v>Profit</v>
      </c>
      <c r="R1550" s="9">
        <f>Table1[[#This Row],[Salary Cost]]/Table1[[#This Row],[Net Sales Actual]]</f>
        <v>0.13652380762476832</v>
      </c>
      <c r="S1550" s="9" t="str">
        <f>IF(Table1[[#This Row],[Salary Ratio]] &lt; 0.15, "Efficient",
 IF(Table1[[#This Row],[Salary Ratio]] &lt;= 0.25, "Needs Attention",
 "Too High"))</f>
        <v>Efficient</v>
      </c>
      <c r="T1550" s="9">
        <f>Table1[[#This Row],[Profit (EBIT)]]/Table1[[#This Row],[Net Sales Actual]]</f>
        <v>2.1514882528956145E-2</v>
      </c>
      <c r="U1550" s="7" t="str">
        <f>IF(Table1[[#This Row],[Profit Ratio]] &gt; 0.15, "Healthy",
 IF(Table1[[#This Row],[Profit Ratio]] &gt;= 0.05, "Moderate",
 "Low"))</f>
        <v>Low</v>
      </c>
      <c r="V1550" s="7">
        <f ca="1">DATEDIF(Table1[[#This Row],[Store Open Date]], TODAY(), "d")</f>
        <v>641</v>
      </c>
      <c r="W1550" s="7">
        <f ca="1">INT(Table1[[#This Row],[Store Age (Days)]] / 30)</f>
        <v>21</v>
      </c>
      <c r="X1550" s="7" t="str">
        <f ca="1">IF(Table1[[#This Row],[Store Age (Months)]] &lt; 12, "&lt;12",
 IF(Table1[[#This Row],[Store Age (Months)]] &lt; 24, "12–24",
 "&gt;24"))</f>
        <v>12–24</v>
      </c>
    </row>
    <row r="1551" spans="1:24" x14ac:dyDescent="0.2">
      <c r="A1551" s="4">
        <v>4</v>
      </c>
      <c r="B1551" s="4" t="str">
        <f t="shared" si="24"/>
        <v>April</v>
      </c>
      <c r="C1551" s="1" t="s">
        <v>235</v>
      </c>
      <c r="D1551" s="1" t="s">
        <v>1155</v>
      </c>
      <c r="E1551" s="1" t="s">
        <v>676</v>
      </c>
      <c r="F1551" s="1" t="s">
        <v>904</v>
      </c>
      <c r="G1551" s="1" t="s">
        <v>925</v>
      </c>
      <c r="H1551" s="6">
        <v>44907</v>
      </c>
      <c r="I1551" s="7">
        <v>173102697</v>
      </c>
      <c r="J1551" s="7">
        <v>176198927</v>
      </c>
      <c r="K1551" s="7">
        <v>25230120</v>
      </c>
      <c r="L1551" s="7">
        <v>18829612</v>
      </c>
      <c r="M1551" s="7">
        <f>Table1[[#This Row],[Profit (EBIT)]] * (1 - 11%)</f>
        <v>16758354.68</v>
      </c>
      <c r="N1551" s="9">
        <f>Table1[[#This Row],[Net Sales Actual]]/Table1[[#This Row],[Net Sales Target]]*100%</f>
        <v>1.0178866652782423</v>
      </c>
      <c r="O1551" s="9" t="str">
        <f>IF(Table1[[#This Row],[% Achievement]]&gt;=100%, "Achieved",
 IF(Table1[[#This Row],[% Achievement]]&gt;=50%, "Almost Achieve",
 IF(Table1[[#This Row],[% Achievement]]&gt;=0, "Needs Improvement",
 "Bad")))</f>
        <v>Achieved</v>
      </c>
      <c r="P1551" s="7">
        <f>Table1[[#This Row],[Net Sales Actual]] - Table1[[#This Row],[Net Sales Target]]</f>
        <v>3096230</v>
      </c>
      <c r="Q1551" s="7" t="str">
        <f>IF(Table1[[#This Row],[Profit]] &gt; 0, "Profit", "Loss")</f>
        <v>Profit</v>
      </c>
      <c r="R1551" s="9">
        <f>Table1[[#This Row],[Salary Cost]]/Table1[[#This Row],[Net Sales Actual]]</f>
        <v>0.14319111035222137</v>
      </c>
      <c r="S1551" s="9" t="str">
        <f>IF(Table1[[#This Row],[Salary Ratio]] &lt; 0.15, "Efficient",
 IF(Table1[[#This Row],[Salary Ratio]] &lt;= 0.25, "Needs Attention",
 "Too High"))</f>
        <v>Efficient</v>
      </c>
      <c r="T1551" s="9">
        <f>Table1[[#This Row],[Profit (EBIT)]]/Table1[[#This Row],[Net Sales Actual]]</f>
        <v>0.10686564510123266</v>
      </c>
      <c r="U1551" s="7" t="str">
        <f>IF(Table1[[#This Row],[Profit Ratio]] &gt; 0.15, "Healthy",
 IF(Table1[[#This Row],[Profit Ratio]] &gt;= 0.05, "Moderate",
 "Low"))</f>
        <v>Moderate</v>
      </c>
      <c r="V1551" s="7">
        <f ca="1">DATEDIF(Table1[[#This Row],[Store Open Date]], TODAY(), "d")</f>
        <v>1025</v>
      </c>
      <c r="W1551" s="7">
        <f ca="1">INT(Table1[[#This Row],[Store Age (Days)]] / 30)</f>
        <v>34</v>
      </c>
      <c r="X1551" s="7" t="str">
        <f ca="1">IF(Table1[[#This Row],[Store Age (Months)]] &lt; 12, "&lt;12",
 IF(Table1[[#This Row],[Store Age (Months)]] &lt; 24, "12–24",
 "&gt;24"))</f>
        <v>&gt;24</v>
      </c>
    </row>
    <row r="1552" spans="1:24" x14ac:dyDescent="0.2">
      <c r="A1552" s="4">
        <v>4</v>
      </c>
      <c r="B1552" s="4" t="str">
        <f t="shared" si="24"/>
        <v>April</v>
      </c>
      <c r="C1552" s="1" t="s">
        <v>236</v>
      </c>
      <c r="D1552" s="1" t="s">
        <v>1156</v>
      </c>
      <c r="E1552" s="1" t="s">
        <v>677</v>
      </c>
      <c r="F1552" s="1" t="s">
        <v>904</v>
      </c>
      <c r="G1552" s="1" t="s">
        <v>925</v>
      </c>
      <c r="H1552" s="6">
        <v>44938</v>
      </c>
      <c r="I1552" s="7">
        <v>145868908</v>
      </c>
      <c r="J1552" s="7">
        <v>156159180</v>
      </c>
      <c r="K1552" s="7">
        <v>20566587</v>
      </c>
      <c r="L1552" s="7">
        <v>-7803745</v>
      </c>
      <c r="M1552" s="7">
        <f>Table1[[#This Row],[Profit (EBIT)]] * (1 - 11%)</f>
        <v>-6945333.0499999998</v>
      </c>
      <c r="N1552" s="9">
        <f>Table1[[#This Row],[Net Sales Actual]]/Table1[[#This Row],[Net Sales Target]]*100%</f>
        <v>1.0705446564390542</v>
      </c>
      <c r="O1552" s="9" t="str">
        <f>IF(Table1[[#This Row],[% Achievement]]&gt;=100%, "Achieved",
 IF(Table1[[#This Row],[% Achievement]]&gt;=50%, "Almost Achieve",
 IF(Table1[[#This Row],[% Achievement]]&gt;=0, "Needs Improvement",
 "Bad")))</f>
        <v>Achieved</v>
      </c>
      <c r="P1552" s="7">
        <f>Table1[[#This Row],[Net Sales Actual]] - Table1[[#This Row],[Net Sales Target]]</f>
        <v>10290272</v>
      </c>
      <c r="Q1552" s="7" t="str">
        <f>IF(Table1[[#This Row],[Profit]] &gt; 0, "Profit", "Loss")</f>
        <v>Loss</v>
      </c>
      <c r="R1552" s="9">
        <f>Table1[[#This Row],[Salary Cost]]/Table1[[#This Row],[Net Sales Actual]]</f>
        <v>0.13170270873604742</v>
      </c>
      <c r="S1552" s="9" t="str">
        <f>IF(Table1[[#This Row],[Salary Ratio]] &lt; 0.15, "Efficient",
 IF(Table1[[#This Row],[Salary Ratio]] &lt;= 0.25, "Needs Attention",
 "Too High"))</f>
        <v>Efficient</v>
      </c>
      <c r="T1552" s="9">
        <f>Table1[[#This Row],[Profit (EBIT)]]/Table1[[#This Row],[Net Sales Actual]]</f>
        <v>-4.9973014714856982E-2</v>
      </c>
      <c r="U1552" s="7" t="str">
        <f>IF(Table1[[#This Row],[Profit Ratio]] &gt; 0.15, "Healthy",
 IF(Table1[[#This Row],[Profit Ratio]] &gt;= 0.05, "Moderate",
 "Low"))</f>
        <v>Low</v>
      </c>
      <c r="V1552" s="7">
        <f ca="1">DATEDIF(Table1[[#This Row],[Store Open Date]], TODAY(), "d")</f>
        <v>994</v>
      </c>
      <c r="W1552" s="7">
        <f ca="1">INT(Table1[[#This Row],[Store Age (Days)]] / 30)</f>
        <v>33</v>
      </c>
      <c r="X1552" s="7" t="str">
        <f ca="1">IF(Table1[[#This Row],[Store Age (Months)]] &lt; 12, "&lt;12",
 IF(Table1[[#This Row],[Store Age (Months)]] &lt; 24, "12–24",
 "&gt;24"))</f>
        <v>&gt;24</v>
      </c>
    </row>
    <row r="1553" spans="1:24" x14ac:dyDescent="0.2">
      <c r="A1553" s="4">
        <v>4</v>
      </c>
      <c r="B1553" s="4" t="str">
        <f t="shared" si="24"/>
        <v>April</v>
      </c>
      <c r="C1553" s="1" t="s">
        <v>237</v>
      </c>
      <c r="D1553" s="1" t="s">
        <v>1157</v>
      </c>
      <c r="E1553" s="1" t="s">
        <v>678</v>
      </c>
      <c r="F1553" s="1" t="s">
        <v>904</v>
      </c>
      <c r="G1553" s="1" t="s">
        <v>925</v>
      </c>
      <c r="H1553" s="6">
        <v>44979</v>
      </c>
      <c r="I1553" s="7">
        <v>59842953</v>
      </c>
      <c r="J1553" s="7">
        <v>46234077</v>
      </c>
      <c r="K1553" s="7">
        <v>8107663</v>
      </c>
      <c r="L1553" s="7">
        <v>-637691</v>
      </c>
      <c r="M1553" s="7">
        <f>Table1[[#This Row],[Profit (EBIT)]] * (1 - 11%)</f>
        <v>-567544.99</v>
      </c>
      <c r="N1553" s="9">
        <f>Table1[[#This Row],[Net Sales Actual]]/Table1[[#This Row],[Net Sales Target]]*100%</f>
        <v>0.77259016613033782</v>
      </c>
      <c r="O1553" s="9" t="str">
        <f>IF(Table1[[#This Row],[% Achievement]]&gt;=100%, "Achieved",
 IF(Table1[[#This Row],[% Achievement]]&gt;=50%, "Almost Achieve",
 IF(Table1[[#This Row],[% Achievement]]&gt;=0, "Needs Improvement",
 "Bad")))</f>
        <v>Almost Achieve</v>
      </c>
      <c r="P1553" s="7">
        <f>Table1[[#This Row],[Net Sales Actual]] - Table1[[#This Row],[Net Sales Target]]</f>
        <v>-13608876</v>
      </c>
      <c r="Q1553" s="7" t="str">
        <f>IF(Table1[[#This Row],[Profit]] &gt; 0, "Profit", "Loss")</f>
        <v>Loss</v>
      </c>
      <c r="R1553" s="9">
        <f>Table1[[#This Row],[Salary Cost]]/Table1[[#This Row],[Net Sales Actual]]</f>
        <v>0.17536119516347218</v>
      </c>
      <c r="S1553" s="9" t="str">
        <f>IF(Table1[[#This Row],[Salary Ratio]] &lt; 0.15, "Efficient",
 IF(Table1[[#This Row],[Salary Ratio]] &lt;= 0.25, "Needs Attention",
 "Too High"))</f>
        <v>Needs Attention</v>
      </c>
      <c r="T1553" s="9">
        <f>Table1[[#This Row],[Profit (EBIT)]]/Table1[[#This Row],[Net Sales Actual]]</f>
        <v>-1.3792662066120624E-2</v>
      </c>
      <c r="U1553" s="7" t="str">
        <f>IF(Table1[[#This Row],[Profit Ratio]] &gt; 0.15, "Healthy",
 IF(Table1[[#This Row],[Profit Ratio]] &gt;= 0.05, "Moderate",
 "Low"))</f>
        <v>Low</v>
      </c>
      <c r="V1553" s="7">
        <f ca="1">DATEDIF(Table1[[#This Row],[Store Open Date]], TODAY(), "d")</f>
        <v>953</v>
      </c>
      <c r="W1553" s="7">
        <f ca="1">INT(Table1[[#This Row],[Store Age (Days)]] / 30)</f>
        <v>31</v>
      </c>
      <c r="X1553" s="7" t="str">
        <f ca="1">IF(Table1[[#This Row],[Store Age (Months)]] &lt; 12, "&lt;12",
 IF(Table1[[#This Row],[Store Age (Months)]] &lt; 24, "12–24",
 "&gt;24"))</f>
        <v>&gt;24</v>
      </c>
    </row>
    <row r="1554" spans="1:24" x14ac:dyDescent="0.2">
      <c r="A1554" s="4">
        <v>4</v>
      </c>
      <c r="B1554" s="4" t="str">
        <f t="shared" si="24"/>
        <v>April</v>
      </c>
      <c r="C1554" s="1" t="s">
        <v>238</v>
      </c>
      <c r="D1554" s="1" t="s">
        <v>1158</v>
      </c>
      <c r="E1554" s="1" t="s">
        <v>679</v>
      </c>
      <c r="F1554" s="1" t="s">
        <v>904</v>
      </c>
      <c r="G1554" s="1" t="s">
        <v>925</v>
      </c>
      <c r="H1554" s="6">
        <v>45149</v>
      </c>
      <c r="I1554" s="7">
        <v>83700933</v>
      </c>
      <c r="J1554" s="7">
        <v>68187702</v>
      </c>
      <c r="K1554" s="7">
        <v>10196173</v>
      </c>
      <c r="L1554" s="7">
        <v>377963</v>
      </c>
      <c r="M1554" s="7">
        <f>Table1[[#This Row],[Profit (EBIT)]] * (1 - 11%)</f>
        <v>336387.07</v>
      </c>
      <c r="N1554" s="9">
        <f>Table1[[#This Row],[Net Sales Actual]]/Table1[[#This Row],[Net Sales Target]]*100%</f>
        <v>0.81465880434092652</v>
      </c>
      <c r="O1554" s="9" t="str">
        <f>IF(Table1[[#This Row],[% Achievement]]&gt;=100%, "Achieved",
 IF(Table1[[#This Row],[% Achievement]]&gt;=50%, "Almost Achieve",
 IF(Table1[[#This Row],[% Achievement]]&gt;=0, "Needs Improvement",
 "Bad")))</f>
        <v>Almost Achieve</v>
      </c>
      <c r="P1554" s="7">
        <f>Table1[[#This Row],[Net Sales Actual]] - Table1[[#This Row],[Net Sales Target]]</f>
        <v>-15513231</v>
      </c>
      <c r="Q1554" s="7" t="str">
        <f>IF(Table1[[#This Row],[Profit]] &gt; 0, "Profit", "Loss")</f>
        <v>Profit</v>
      </c>
      <c r="R1554" s="9">
        <f>Table1[[#This Row],[Salary Cost]]/Table1[[#This Row],[Net Sales Actual]]</f>
        <v>0.14953096674236066</v>
      </c>
      <c r="S1554" s="9" t="str">
        <f>IF(Table1[[#This Row],[Salary Ratio]] &lt; 0.15, "Efficient",
 IF(Table1[[#This Row],[Salary Ratio]] &lt;= 0.25, "Needs Attention",
 "Too High"))</f>
        <v>Efficient</v>
      </c>
      <c r="T1554" s="9">
        <f>Table1[[#This Row],[Profit (EBIT)]]/Table1[[#This Row],[Net Sales Actual]]</f>
        <v>5.5429789964178584E-3</v>
      </c>
      <c r="U1554" s="7" t="str">
        <f>IF(Table1[[#This Row],[Profit Ratio]] &gt; 0.15, "Healthy",
 IF(Table1[[#This Row],[Profit Ratio]] &gt;= 0.05, "Moderate",
 "Low"))</f>
        <v>Low</v>
      </c>
      <c r="V1554" s="7">
        <f ca="1">DATEDIF(Table1[[#This Row],[Store Open Date]], TODAY(), "d")</f>
        <v>783</v>
      </c>
      <c r="W1554" s="7">
        <f ca="1">INT(Table1[[#This Row],[Store Age (Days)]] / 30)</f>
        <v>26</v>
      </c>
      <c r="X1554" s="7" t="str">
        <f ca="1">IF(Table1[[#This Row],[Store Age (Months)]] &lt; 12, "&lt;12",
 IF(Table1[[#This Row],[Store Age (Months)]] &lt; 24, "12–24",
 "&gt;24"))</f>
        <v>&gt;24</v>
      </c>
    </row>
    <row r="1555" spans="1:24" x14ac:dyDescent="0.2">
      <c r="A1555" s="4">
        <v>4</v>
      </c>
      <c r="B1555" s="4" t="str">
        <f t="shared" si="24"/>
        <v>April</v>
      </c>
      <c r="C1555" s="1" t="s">
        <v>239</v>
      </c>
      <c r="D1555" s="1" t="s">
        <v>1159</v>
      </c>
      <c r="E1555" s="1" t="s">
        <v>680</v>
      </c>
      <c r="F1555" s="1" t="s">
        <v>904</v>
      </c>
      <c r="G1555" s="1" t="s">
        <v>925</v>
      </c>
      <c r="H1555" s="6">
        <v>45016</v>
      </c>
      <c r="I1555" s="7">
        <v>84894881</v>
      </c>
      <c r="J1555" s="7">
        <v>90139185</v>
      </c>
      <c r="K1555" s="7">
        <v>15438561</v>
      </c>
      <c r="L1555" s="7">
        <v>-8657591</v>
      </c>
      <c r="M1555" s="7">
        <f>Table1[[#This Row],[Profit (EBIT)]] * (1 - 11%)</f>
        <v>-7705255.9900000002</v>
      </c>
      <c r="N1555" s="9">
        <f>Table1[[#This Row],[Net Sales Actual]]/Table1[[#This Row],[Net Sales Target]]*100%</f>
        <v>1.0617740897710899</v>
      </c>
      <c r="O1555" s="9" t="str">
        <f>IF(Table1[[#This Row],[% Achievement]]&gt;=100%, "Achieved",
 IF(Table1[[#This Row],[% Achievement]]&gt;=50%, "Almost Achieve",
 IF(Table1[[#This Row],[% Achievement]]&gt;=0, "Needs Improvement",
 "Bad")))</f>
        <v>Achieved</v>
      </c>
      <c r="P1555" s="7">
        <f>Table1[[#This Row],[Net Sales Actual]] - Table1[[#This Row],[Net Sales Target]]</f>
        <v>5244304</v>
      </c>
      <c r="Q1555" s="7" t="str">
        <f>IF(Table1[[#This Row],[Profit]] &gt; 0, "Profit", "Loss")</f>
        <v>Loss</v>
      </c>
      <c r="R1555" s="9">
        <f>Table1[[#This Row],[Salary Cost]]/Table1[[#This Row],[Net Sales Actual]]</f>
        <v>0.17127469035802798</v>
      </c>
      <c r="S1555" s="9" t="str">
        <f>IF(Table1[[#This Row],[Salary Ratio]] &lt; 0.15, "Efficient",
 IF(Table1[[#This Row],[Salary Ratio]] &lt;= 0.25, "Needs Attention",
 "Too High"))</f>
        <v>Needs Attention</v>
      </c>
      <c r="T1555" s="9">
        <f>Table1[[#This Row],[Profit (EBIT)]]/Table1[[#This Row],[Net Sales Actual]]</f>
        <v>-9.6046918995329272E-2</v>
      </c>
      <c r="U1555" s="7" t="str">
        <f>IF(Table1[[#This Row],[Profit Ratio]] &gt; 0.15, "Healthy",
 IF(Table1[[#This Row],[Profit Ratio]] &gt;= 0.05, "Moderate",
 "Low"))</f>
        <v>Low</v>
      </c>
      <c r="V1555" s="7">
        <f ca="1">DATEDIF(Table1[[#This Row],[Store Open Date]], TODAY(), "d")</f>
        <v>916</v>
      </c>
      <c r="W1555" s="7">
        <f ca="1">INT(Table1[[#This Row],[Store Age (Days)]] / 30)</f>
        <v>30</v>
      </c>
      <c r="X1555" s="7" t="str">
        <f ca="1">IF(Table1[[#This Row],[Store Age (Months)]] &lt; 12, "&lt;12",
 IF(Table1[[#This Row],[Store Age (Months)]] &lt; 24, "12–24",
 "&gt;24"))</f>
        <v>&gt;24</v>
      </c>
    </row>
    <row r="1556" spans="1:24" x14ac:dyDescent="0.2">
      <c r="A1556" s="4">
        <v>4</v>
      </c>
      <c r="B1556" s="4" t="str">
        <f t="shared" si="24"/>
        <v>April</v>
      </c>
      <c r="C1556" s="1" t="s">
        <v>240</v>
      </c>
      <c r="D1556" s="1" t="s">
        <v>1160</v>
      </c>
      <c r="E1556" s="1" t="s">
        <v>681</v>
      </c>
      <c r="F1556" s="1" t="s">
        <v>904</v>
      </c>
      <c r="G1556" s="1" t="s">
        <v>925</v>
      </c>
      <c r="H1556" s="6">
        <v>45169</v>
      </c>
      <c r="I1556" s="7">
        <v>133775125</v>
      </c>
      <c r="J1556" s="7">
        <v>164707745</v>
      </c>
      <c r="K1556" s="7">
        <v>21654233</v>
      </c>
      <c r="L1556" s="7">
        <v>7662851</v>
      </c>
      <c r="M1556" s="7">
        <f>Table1[[#This Row],[Profit (EBIT)]] * (1 - 11%)</f>
        <v>6819937.3899999997</v>
      </c>
      <c r="N1556" s="9">
        <f>Table1[[#This Row],[Net Sales Actual]]/Table1[[#This Row],[Net Sales Target]]*100%</f>
        <v>1.2312284888539629</v>
      </c>
      <c r="O1556" s="9" t="str">
        <f>IF(Table1[[#This Row],[% Achievement]]&gt;=100%, "Achieved",
 IF(Table1[[#This Row],[% Achievement]]&gt;=50%, "Almost Achieve",
 IF(Table1[[#This Row],[% Achievement]]&gt;=0, "Needs Improvement",
 "Bad")))</f>
        <v>Achieved</v>
      </c>
      <c r="P1556" s="7">
        <f>Table1[[#This Row],[Net Sales Actual]] - Table1[[#This Row],[Net Sales Target]]</f>
        <v>30932620</v>
      </c>
      <c r="Q1556" s="7" t="str">
        <f>IF(Table1[[#This Row],[Profit]] &gt; 0, "Profit", "Loss")</f>
        <v>Profit</v>
      </c>
      <c r="R1556" s="9">
        <f>Table1[[#This Row],[Salary Cost]]/Table1[[#This Row],[Net Sales Actual]]</f>
        <v>0.13147064213647028</v>
      </c>
      <c r="S1556" s="9" t="str">
        <f>IF(Table1[[#This Row],[Salary Ratio]] &lt; 0.15, "Efficient",
 IF(Table1[[#This Row],[Salary Ratio]] &lt;= 0.25, "Needs Attention",
 "Too High"))</f>
        <v>Efficient</v>
      </c>
      <c r="T1556" s="9">
        <f>Table1[[#This Row],[Profit (EBIT)]]/Table1[[#This Row],[Net Sales Actual]]</f>
        <v>4.6523926364239881E-2</v>
      </c>
      <c r="U1556" s="7" t="str">
        <f>IF(Table1[[#This Row],[Profit Ratio]] &gt; 0.15, "Healthy",
 IF(Table1[[#This Row],[Profit Ratio]] &gt;= 0.05, "Moderate",
 "Low"))</f>
        <v>Low</v>
      </c>
      <c r="V1556" s="7">
        <f ca="1">DATEDIF(Table1[[#This Row],[Store Open Date]], TODAY(), "d")</f>
        <v>763</v>
      </c>
      <c r="W1556" s="7">
        <f ca="1">INT(Table1[[#This Row],[Store Age (Days)]] / 30)</f>
        <v>25</v>
      </c>
      <c r="X1556" s="7" t="str">
        <f ca="1">IF(Table1[[#This Row],[Store Age (Months)]] &lt; 12, "&lt;12",
 IF(Table1[[#This Row],[Store Age (Months)]] &lt; 24, "12–24",
 "&gt;24"))</f>
        <v>&gt;24</v>
      </c>
    </row>
    <row r="1557" spans="1:24" x14ac:dyDescent="0.2">
      <c r="A1557" s="4">
        <v>4</v>
      </c>
      <c r="B1557" s="4" t="str">
        <f t="shared" si="24"/>
        <v>April</v>
      </c>
      <c r="C1557" s="1" t="s">
        <v>241</v>
      </c>
      <c r="D1557" s="1" t="s">
        <v>1161</v>
      </c>
      <c r="E1557" s="1" t="s">
        <v>682</v>
      </c>
      <c r="F1557" s="1" t="s">
        <v>904</v>
      </c>
      <c r="G1557" s="1" t="s">
        <v>925</v>
      </c>
      <c r="H1557" s="6">
        <v>45062</v>
      </c>
      <c r="I1557" s="7">
        <v>377472802</v>
      </c>
      <c r="J1557" s="7">
        <v>361234626</v>
      </c>
      <c r="K1557" s="7">
        <v>43250549</v>
      </c>
      <c r="L1557" s="7">
        <v>-28714765</v>
      </c>
      <c r="M1557" s="7">
        <f>Table1[[#This Row],[Profit (EBIT)]] * (1 - 11%)</f>
        <v>-25556140.850000001</v>
      </c>
      <c r="N1557" s="9">
        <f>Table1[[#This Row],[Net Sales Actual]]/Table1[[#This Row],[Net Sales Target]]*100%</f>
        <v>0.95698186488148618</v>
      </c>
      <c r="O1557" s="9" t="str">
        <f>IF(Table1[[#This Row],[% Achievement]]&gt;=100%, "Achieved",
 IF(Table1[[#This Row],[% Achievement]]&gt;=50%, "Almost Achieve",
 IF(Table1[[#This Row],[% Achievement]]&gt;=0, "Needs Improvement",
 "Bad")))</f>
        <v>Almost Achieve</v>
      </c>
      <c r="P1557" s="7">
        <f>Table1[[#This Row],[Net Sales Actual]] - Table1[[#This Row],[Net Sales Target]]</f>
        <v>-16238176</v>
      </c>
      <c r="Q1557" s="7" t="str">
        <f>IF(Table1[[#This Row],[Profit]] &gt; 0, "Profit", "Loss")</f>
        <v>Loss</v>
      </c>
      <c r="R1557" s="9">
        <f>Table1[[#This Row],[Salary Cost]]/Table1[[#This Row],[Net Sales Actual]]</f>
        <v>0.11972979854926753</v>
      </c>
      <c r="S1557" s="9" t="str">
        <f>IF(Table1[[#This Row],[Salary Ratio]] &lt; 0.15, "Efficient",
 IF(Table1[[#This Row],[Salary Ratio]] &lt;= 0.25, "Needs Attention",
 "Too High"))</f>
        <v>Efficient</v>
      </c>
      <c r="T1557" s="9">
        <f>Table1[[#This Row],[Profit (EBIT)]]/Table1[[#This Row],[Net Sales Actual]]</f>
        <v>-7.949062169915018E-2</v>
      </c>
      <c r="U1557" s="7" t="str">
        <f>IF(Table1[[#This Row],[Profit Ratio]] &gt; 0.15, "Healthy",
 IF(Table1[[#This Row],[Profit Ratio]] &gt;= 0.05, "Moderate",
 "Low"))</f>
        <v>Low</v>
      </c>
      <c r="V1557" s="7">
        <f ca="1">DATEDIF(Table1[[#This Row],[Store Open Date]], TODAY(), "d")</f>
        <v>870</v>
      </c>
      <c r="W1557" s="7">
        <f ca="1">INT(Table1[[#This Row],[Store Age (Days)]] / 30)</f>
        <v>29</v>
      </c>
      <c r="X1557" s="7" t="str">
        <f ca="1">IF(Table1[[#This Row],[Store Age (Months)]] &lt; 12, "&lt;12",
 IF(Table1[[#This Row],[Store Age (Months)]] &lt; 24, "12–24",
 "&gt;24"))</f>
        <v>&gt;24</v>
      </c>
    </row>
    <row r="1558" spans="1:24" x14ac:dyDescent="0.2">
      <c r="A1558" s="4">
        <v>4</v>
      </c>
      <c r="B1558" s="4" t="str">
        <f t="shared" si="24"/>
        <v>April</v>
      </c>
      <c r="C1558" s="1" t="s">
        <v>242</v>
      </c>
      <c r="D1558" s="1" t="s">
        <v>1162</v>
      </c>
      <c r="E1558" s="1" t="s">
        <v>683</v>
      </c>
      <c r="F1558" s="1" t="s">
        <v>904</v>
      </c>
      <c r="G1558" s="1" t="s">
        <v>925</v>
      </c>
      <c r="H1558" s="6">
        <v>45033</v>
      </c>
      <c r="I1558" s="7">
        <v>149851208</v>
      </c>
      <c r="J1558" s="7">
        <v>130800736</v>
      </c>
      <c r="K1558" s="7">
        <v>12346083</v>
      </c>
      <c r="L1558" s="7">
        <v>9942755</v>
      </c>
      <c r="M1558" s="7">
        <f>Table1[[#This Row],[Profit (EBIT)]] * (1 - 11%)</f>
        <v>8849051.9499999993</v>
      </c>
      <c r="N1558" s="9">
        <f>Table1[[#This Row],[Net Sales Actual]]/Table1[[#This Row],[Net Sales Target]]*100%</f>
        <v>0.87287074789547248</v>
      </c>
      <c r="O1558" s="9" t="str">
        <f>IF(Table1[[#This Row],[% Achievement]]&gt;=100%, "Achieved",
 IF(Table1[[#This Row],[% Achievement]]&gt;=50%, "Almost Achieve",
 IF(Table1[[#This Row],[% Achievement]]&gt;=0, "Needs Improvement",
 "Bad")))</f>
        <v>Almost Achieve</v>
      </c>
      <c r="P1558" s="7">
        <f>Table1[[#This Row],[Net Sales Actual]] - Table1[[#This Row],[Net Sales Target]]</f>
        <v>-19050472</v>
      </c>
      <c r="Q1558" s="7" t="str">
        <f>IF(Table1[[#This Row],[Profit]] &gt; 0, "Profit", "Loss")</f>
        <v>Profit</v>
      </c>
      <c r="R1558" s="9">
        <f>Table1[[#This Row],[Salary Cost]]/Table1[[#This Row],[Net Sales Actual]]</f>
        <v>9.4388482645846886E-2</v>
      </c>
      <c r="S1558" s="9" t="str">
        <f>IF(Table1[[#This Row],[Salary Ratio]] &lt; 0.15, "Efficient",
 IF(Table1[[#This Row],[Salary Ratio]] &lt;= 0.25, "Needs Attention",
 "Too High"))</f>
        <v>Efficient</v>
      </c>
      <c r="T1558" s="9">
        <f>Table1[[#This Row],[Profit (EBIT)]]/Table1[[#This Row],[Net Sales Actual]]</f>
        <v>7.6014518756224739E-2</v>
      </c>
      <c r="U1558" s="7" t="str">
        <f>IF(Table1[[#This Row],[Profit Ratio]] &gt; 0.15, "Healthy",
 IF(Table1[[#This Row],[Profit Ratio]] &gt;= 0.05, "Moderate",
 "Low"))</f>
        <v>Moderate</v>
      </c>
      <c r="V1558" s="7">
        <f ca="1">DATEDIF(Table1[[#This Row],[Store Open Date]], TODAY(), "d")</f>
        <v>899</v>
      </c>
      <c r="W1558" s="7">
        <f ca="1">INT(Table1[[#This Row],[Store Age (Days)]] / 30)</f>
        <v>29</v>
      </c>
      <c r="X1558" s="7" t="str">
        <f ca="1">IF(Table1[[#This Row],[Store Age (Months)]] &lt; 12, "&lt;12",
 IF(Table1[[#This Row],[Store Age (Months)]] &lt; 24, "12–24",
 "&gt;24"))</f>
        <v>&gt;24</v>
      </c>
    </row>
    <row r="1559" spans="1:24" x14ac:dyDescent="0.2">
      <c r="A1559" s="4">
        <v>4</v>
      </c>
      <c r="B1559" s="4" t="str">
        <f t="shared" si="24"/>
        <v>April</v>
      </c>
      <c r="C1559" s="1" t="s">
        <v>243</v>
      </c>
      <c r="D1559" s="1" t="s">
        <v>1163</v>
      </c>
      <c r="E1559" s="1" t="s">
        <v>684</v>
      </c>
      <c r="F1559" s="1" t="s">
        <v>904</v>
      </c>
      <c r="G1559" s="1" t="s">
        <v>925</v>
      </c>
      <c r="H1559" s="6">
        <v>45100</v>
      </c>
      <c r="I1559" s="7">
        <v>151208643</v>
      </c>
      <c r="J1559" s="7">
        <v>180837321</v>
      </c>
      <c r="K1559" s="7">
        <v>16579666</v>
      </c>
      <c r="L1559" s="7">
        <v>19347036</v>
      </c>
      <c r="M1559" s="7">
        <f>Table1[[#This Row],[Profit (EBIT)]] * (1 - 11%)</f>
        <v>17218862.039999999</v>
      </c>
      <c r="N1559" s="9">
        <f>Table1[[#This Row],[Net Sales Actual]]/Table1[[#This Row],[Net Sales Target]]*100%</f>
        <v>1.1959456642964517</v>
      </c>
      <c r="O1559" s="9" t="str">
        <f>IF(Table1[[#This Row],[% Achievement]]&gt;=100%, "Achieved",
 IF(Table1[[#This Row],[% Achievement]]&gt;=50%, "Almost Achieve",
 IF(Table1[[#This Row],[% Achievement]]&gt;=0, "Needs Improvement",
 "Bad")))</f>
        <v>Achieved</v>
      </c>
      <c r="P1559" s="7">
        <f>Table1[[#This Row],[Net Sales Actual]] - Table1[[#This Row],[Net Sales Target]]</f>
        <v>29628678</v>
      </c>
      <c r="Q1559" s="7" t="str">
        <f>IF(Table1[[#This Row],[Profit]] &gt; 0, "Profit", "Loss")</f>
        <v>Profit</v>
      </c>
      <c r="R1559" s="9">
        <f>Table1[[#This Row],[Salary Cost]]/Table1[[#This Row],[Net Sales Actual]]</f>
        <v>9.1682767187200254E-2</v>
      </c>
      <c r="S1559" s="9" t="str">
        <f>IF(Table1[[#This Row],[Salary Ratio]] &lt; 0.15, "Efficient",
 IF(Table1[[#This Row],[Salary Ratio]] &lt;= 0.25, "Needs Attention",
 "Too High"))</f>
        <v>Efficient</v>
      </c>
      <c r="T1559" s="9">
        <f>Table1[[#This Row],[Profit (EBIT)]]/Table1[[#This Row],[Net Sales Actual]]</f>
        <v>0.10698585830078737</v>
      </c>
      <c r="U1559" s="7" t="str">
        <f>IF(Table1[[#This Row],[Profit Ratio]] &gt; 0.15, "Healthy",
 IF(Table1[[#This Row],[Profit Ratio]] &gt;= 0.05, "Moderate",
 "Low"))</f>
        <v>Moderate</v>
      </c>
      <c r="V1559" s="7">
        <f ca="1">DATEDIF(Table1[[#This Row],[Store Open Date]], TODAY(), "d")</f>
        <v>832</v>
      </c>
      <c r="W1559" s="7">
        <f ca="1">INT(Table1[[#This Row],[Store Age (Days)]] / 30)</f>
        <v>27</v>
      </c>
      <c r="X1559" s="7" t="str">
        <f ca="1">IF(Table1[[#This Row],[Store Age (Months)]] &lt; 12, "&lt;12",
 IF(Table1[[#This Row],[Store Age (Months)]] &lt; 24, "12–24",
 "&gt;24"))</f>
        <v>&gt;24</v>
      </c>
    </row>
    <row r="1560" spans="1:24" x14ac:dyDescent="0.2">
      <c r="A1560" s="4">
        <v>4</v>
      </c>
      <c r="B1560" s="4" t="str">
        <f t="shared" si="24"/>
        <v>April</v>
      </c>
      <c r="C1560" s="1" t="s">
        <v>244</v>
      </c>
      <c r="D1560" s="1" t="s">
        <v>1164</v>
      </c>
      <c r="E1560" s="1" t="s">
        <v>685</v>
      </c>
      <c r="F1560" s="1" t="s">
        <v>905</v>
      </c>
      <c r="G1560" s="1" t="s">
        <v>925</v>
      </c>
      <c r="H1560" s="6">
        <v>44827</v>
      </c>
      <c r="I1560" s="7">
        <v>240834014</v>
      </c>
      <c r="J1560" s="7">
        <v>252678478</v>
      </c>
      <c r="K1560" s="7">
        <v>34677120</v>
      </c>
      <c r="L1560" s="7">
        <v>-12247307</v>
      </c>
      <c r="M1560" s="7">
        <f>Table1[[#This Row],[Profit (EBIT)]] * (1 - 11%)</f>
        <v>-10900103.23</v>
      </c>
      <c r="N1560" s="9">
        <f>Table1[[#This Row],[Net Sales Actual]]/Table1[[#This Row],[Net Sales Target]]*100%</f>
        <v>1.0491810263977082</v>
      </c>
      <c r="O1560" s="9" t="str">
        <f>IF(Table1[[#This Row],[% Achievement]]&gt;=100%, "Achieved",
 IF(Table1[[#This Row],[% Achievement]]&gt;=50%, "Almost Achieve",
 IF(Table1[[#This Row],[% Achievement]]&gt;=0, "Needs Improvement",
 "Bad")))</f>
        <v>Achieved</v>
      </c>
      <c r="P1560" s="7">
        <f>Table1[[#This Row],[Net Sales Actual]] - Table1[[#This Row],[Net Sales Target]]</f>
        <v>11844464</v>
      </c>
      <c r="Q1560" s="7" t="str">
        <f>IF(Table1[[#This Row],[Profit]] &gt; 0, "Profit", "Loss")</f>
        <v>Loss</v>
      </c>
      <c r="R1560" s="9">
        <f>Table1[[#This Row],[Salary Cost]]/Table1[[#This Row],[Net Sales Actual]]</f>
        <v>0.13723812282896528</v>
      </c>
      <c r="S1560" s="9" t="str">
        <f>IF(Table1[[#This Row],[Salary Ratio]] &lt; 0.15, "Efficient",
 IF(Table1[[#This Row],[Salary Ratio]] &lt;= 0.25, "Needs Attention",
 "Too High"))</f>
        <v>Efficient</v>
      </c>
      <c r="T1560" s="9">
        <f>Table1[[#This Row],[Profit (EBIT)]]/Table1[[#This Row],[Net Sales Actual]]</f>
        <v>-4.8469925483720859E-2</v>
      </c>
      <c r="U1560" s="7" t="str">
        <f>IF(Table1[[#This Row],[Profit Ratio]] &gt; 0.15, "Healthy",
 IF(Table1[[#This Row],[Profit Ratio]] &gt;= 0.05, "Moderate",
 "Low"))</f>
        <v>Low</v>
      </c>
      <c r="V1560" s="7">
        <f ca="1">DATEDIF(Table1[[#This Row],[Store Open Date]], TODAY(), "d")</f>
        <v>1105</v>
      </c>
      <c r="W1560" s="7">
        <f ca="1">INT(Table1[[#This Row],[Store Age (Days)]] / 30)</f>
        <v>36</v>
      </c>
      <c r="X1560" s="7" t="str">
        <f ca="1">IF(Table1[[#This Row],[Store Age (Months)]] &lt; 12, "&lt;12",
 IF(Table1[[#This Row],[Store Age (Months)]] &lt; 24, "12–24",
 "&gt;24"))</f>
        <v>&gt;24</v>
      </c>
    </row>
    <row r="1561" spans="1:24" x14ac:dyDescent="0.2">
      <c r="A1561" s="4">
        <v>4</v>
      </c>
      <c r="B1561" s="4" t="str">
        <f t="shared" si="24"/>
        <v>April</v>
      </c>
      <c r="C1561" s="1" t="s">
        <v>245</v>
      </c>
      <c r="D1561" s="1" t="s">
        <v>1165</v>
      </c>
      <c r="E1561" s="1" t="s">
        <v>686</v>
      </c>
      <c r="F1561" s="1" t="s">
        <v>905</v>
      </c>
      <c r="G1561" s="1" t="s">
        <v>925</v>
      </c>
      <c r="H1561" s="6">
        <v>44864</v>
      </c>
      <c r="I1561" s="7">
        <v>157053574</v>
      </c>
      <c r="J1561" s="7">
        <v>190557972</v>
      </c>
      <c r="K1561" s="7">
        <v>22532092</v>
      </c>
      <c r="L1561" s="7">
        <v>-12938918</v>
      </c>
      <c r="M1561" s="7">
        <f>Table1[[#This Row],[Profit (EBIT)]] * (1 - 11%)</f>
        <v>-11515637.02</v>
      </c>
      <c r="N1561" s="9">
        <f>Table1[[#This Row],[Net Sales Actual]]/Table1[[#This Row],[Net Sales Target]]*100%</f>
        <v>1.2133310127663826</v>
      </c>
      <c r="O1561" s="9" t="str">
        <f>IF(Table1[[#This Row],[% Achievement]]&gt;=100%, "Achieved",
 IF(Table1[[#This Row],[% Achievement]]&gt;=50%, "Almost Achieve",
 IF(Table1[[#This Row],[% Achievement]]&gt;=0, "Needs Improvement",
 "Bad")))</f>
        <v>Achieved</v>
      </c>
      <c r="P1561" s="7">
        <f>Table1[[#This Row],[Net Sales Actual]] - Table1[[#This Row],[Net Sales Target]]</f>
        <v>33504398</v>
      </c>
      <c r="Q1561" s="7" t="str">
        <f>IF(Table1[[#This Row],[Profit]] &gt; 0, "Profit", "Loss")</f>
        <v>Loss</v>
      </c>
      <c r="R1561" s="9">
        <f>Table1[[#This Row],[Salary Cost]]/Table1[[#This Row],[Net Sales Actual]]</f>
        <v>0.11824271513552842</v>
      </c>
      <c r="S1561" s="9" t="str">
        <f>IF(Table1[[#This Row],[Salary Ratio]] &lt; 0.15, "Efficient",
 IF(Table1[[#This Row],[Salary Ratio]] &lt;= 0.25, "Needs Attention",
 "Too High"))</f>
        <v>Efficient</v>
      </c>
      <c r="T1561" s="9">
        <f>Table1[[#This Row],[Profit (EBIT)]]/Table1[[#This Row],[Net Sales Actual]]</f>
        <v>-6.7900166359872893E-2</v>
      </c>
      <c r="U1561" s="7" t="str">
        <f>IF(Table1[[#This Row],[Profit Ratio]] &gt; 0.15, "Healthy",
 IF(Table1[[#This Row],[Profit Ratio]] &gt;= 0.05, "Moderate",
 "Low"))</f>
        <v>Low</v>
      </c>
      <c r="V1561" s="7">
        <f ca="1">DATEDIF(Table1[[#This Row],[Store Open Date]], TODAY(), "d")</f>
        <v>1068</v>
      </c>
      <c r="W1561" s="7">
        <f ca="1">INT(Table1[[#This Row],[Store Age (Days)]] / 30)</f>
        <v>35</v>
      </c>
      <c r="X1561" s="7" t="str">
        <f ca="1">IF(Table1[[#This Row],[Store Age (Months)]] &lt; 12, "&lt;12",
 IF(Table1[[#This Row],[Store Age (Months)]] &lt; 24, "12–24",
 "&gt;24"))</f>
        <v>&gt;24</v>
      </c>
    </row>
    <row r="1562" spans="1:24" x14ac:dyDescent="0.2">
      <c r="A1562" s="4">
        <v>4</v>
      </c>
      <c r="B1562" s="4" t="str">
        <f t="shared" si="24"/>
        <v>April</v>
      </c>
      <c r="C1562" s="1" t="s">
        <v>246</v>
      </c>
      <c r="D1562" s="1" t="s">
        <v>1166</v>
      </c>
      <c r="E1562" s="1" t="s">
        <v>687</v>
      </c>
      <c r="F1562" s="1" t="s">
        <v>905</v>
      </c>
      <c r="G1562" s="1" t="s">
        <v>925</v>
      </c>
      <c r="H1562" s="6">
        <v>45460</v>
      </c>
      <c r="I1562" s="7">
        <v>184725813</v>
      </c>
      <c r="J1562" s="7">
        <v>223702666</v>
      </c>
      <c r="K1562" s="7">
        <v>36785563</v>
      </c>
      <c r="L1562" s="7">
        <v>7466484</v>
      </c>
      <c r="M1562" s="7">
        <f>Table1[[#This Row],[Profit (EBIT)]] * (1 - 11%)</f>
        <v>6645170.7599999998</v>
      </c>
      <c r="N1562" s="9">
        <f>Table1[[#This Row],[Net Sales Actual]]/Table1[[#This Row],[Net Sales Target]]*100%</f>
        <v>1.2109984109259273</v>
      </c>
      <c r="O1562" s="9" t="str">
        <f>IF(Table1[[#This Row],[% Achievement]]&gt;=100%, "Achieved",
 IF(Table1[[#This Row],[% Achievement]]&gt;=50%, "Almost Achieve",
 IF(Table1[[#This Row],[% Achievement]]&gt;=0, "Needs Improvement",
 "Bad")))</f>
        <v>Achieved</v>
      </c>
      <c r="P1562" s="7">
        <f>Table1[[#This Row],[Net Sales Actual]] - Table1[[#This Row],[Net Sales Target]]</f>
        <v>38976853</v>
      </c>
      <c r="Q1562" s="7" t="str">
        <f>IF(Table1[[#This Row],[Profit]] &gt; 0, "Profit", "Loss")</f>
        <v>Profit</v>
      </c>
      <c r="R1562" s="9">
        <f>Table1[[#This Row],[Salary Cost]]/Table1[[#This Row],[Net Sales Actual]]</f>
        <v>0.16443953779254469</v>
      </c>
      <c r="S1562" s="9" t="str">
        <f>IF(Table1[[#This Row],[Salary Ratio]] &lt; 0.15, "Efficient",
 IF(Table1[[#This Row],[Salary Ratio]] &lt;= 0.25, "Needs Attention",
 "Too High"))</f>
        <v>Needs Attention</v>
      </c>
      <c r="T1562" s="9">
        <f>Table1[[#This Row],[Profit (EBIT)]]/Table1[[#This Row],[Net Sales Actual]]</f>
        <v>3.3376821713872643E-2</v>
      </c>
      <c r="U1562" s="7" t="str">
        <f>IF(Table1[[#This Row],[Profit Ratio]] &gt; 0.15, "Healthy",
 IF(Table1[[#This Row],[Profit Ratio]] &gt;= 0.05, "Moderate",
 "Low"))</f>
        <v>Low</v>
      </c>
      <c r="V1562" s="7">
        <f ca="1">DATEDIF(Table1[[#This Row],[Store Open Date]], TODAY(), "d")</f>
        <v>472</v>
      </c>
      <c r="W1562" s="7">
        <f ca="1">INT(Table1[[#This Row],[Store Age (Days)]] / 30)</f>
        <v>15</v>
      </c>
      <c r="X1562" s="7" t="str">
        <f ca="1">IF(Table1[[#This Row],[Store Age (Months)]] &lt; 12, "&lt;12",
 IF(Table1[[#This Row],[Store Age (Months)]] &lt; 24, "12–24",
 "&gt;24"))</f>
        <v>12–24</v>
      </c>
    </row>
    <row r="1563" spans="1:24" x14ac:dyDescent="0.2">
      <c r="A1563" s="4">
        <v>4</v>
      </c>
      <c r="B1563" s="4" t="str">
        <f t="shared" si="24"/>
        <v>April</v>
      </c>
      <c r="C1563" s="1" t="s">
        <v>247</v>
      </c>
      <c r="D1563" s="1" t="s">
        <v>1167</v>
      </c>
      <c r="E1563" s="1" t="s">
        <v>688</v>
      </c>
      <c r="F1563" s="1" t="s">
        <v>905</v>
      </c>
      <c r="G1563" s="1" t="s">
        <v>925</v>
      </c>
      <c r="H1563" s="6">
        <v>45201</v>
      </c>
      <c r="I1563" s="7">
        <v>104218375</v>
      </c>
      <c r="J1563" s="7">
        <v>102015180</v>
      </c>
      <c r="K1563" s="7">
        <v>15118712</v>
      </c>
      <c r="L1563" s="7">
        <v>7840883</v>
      </c>
      <c r="M1563" s="7">
        <f>Table1[[#This Row],[Profit (EBIT)]] * (1 - 11%)</f>
        <v>6978385.8700000001</v>
      </c>
      <c r="N1563" s="9">
        <f>Table1[[#This Row],[Net Sales Actual]]/Table1[[#This Row],[Net Sales Target]]*100%</f>
        <v>0.97885982198436694</v>
      </c>
      <c r="O1563" s="9" t="str">
        <f>IF(Table1[[#This Row],[% Achievement]]&gt;=100%, "Achieved",
 IF(Table1[[#This Row],[% Achievement]]&gt;=50%, "Almost Achieve",
 IF(Table1[[#This Row],[% Achievement]]&gt;=0, "Needs Improvement",
 "Bad")))</f>
        <v>Almost Achieve</v>
      </c>
      <c r="P1563" s="7">
        <f>Table1[[#This Row],[Net Sales Actual]] - Table1[[#This Row],[Net Sales Target]]</f>
        <v>-2203195</v>
      </c>
      <c r="Q1563" s="7" t="str">
        <f>IF(Table1[[#This Row],[Profit]] &gt; 0, "Profit", "Loss")</f>
        <v>Profit</v>
      </c>
      <c r="R1563" s="9">
        <f>Table1[[#This Row],[Salary Cost]]/Table1[[#This Row],[Net Sales Actual]]</f>
        <v>0.14820061092868728</v>
      </c>
      <c r="S1563" s="9" t="str">
        <f>IF(Table1[[#This Row],[Salary Ratio]] &lt; 0.15, "Efficient",
 IF(Table1[[#This Row],[Salary Ratio]] &lt;= 0.25, "Needs Attention",
 "Too High"))</f>
        <v>Efficient</v>
      </c>
      <c r="T1563" s="9">
        <f>Table1[[#This Row],[Profit (EBIT)]]/Table1[[#This Row],[Net Sales Actual]]</f>
        <v>7.6859963389762184E-2</v>
      </c>
      <c r="U1563" s="7" t="str">
        <f>IF(Table1[[#This Row],[Profit Ratio]] &gt; 0.15, "Healthy",
 IF(Table1[[#This Row],[Profit Ratio]] &gt;= 0.05, "Moderate",
 "Low"))</f>
        <v>Moderate</v>
      </c>
      <c r="V1563" s="7">
        <f ca="1">DATEDIF(Table1[[#This Row],[Store Open Date]], TODAY(), "d")</f>
        <v>731</v>
      </c>
      <c r="W1563" s="7">
        <f ca="1">INT(Table1[[#This Row],[Store Age (Days)]] / 30)</f>
        <v>24</v>
      </c>
      <c r="X1563" s="7" t="str">
        <f ca="1">IF(Table1[[#This Row],[Store Age (Months)]] &lt; 12, "&lt;12",
 IF(Table1[[#This Row],[Store Age (Months)]] &lt; 24, "12–24",
 "&gt;24"))</f>
        <v>&gt;24</v>
      </c>
    </row>
    <row r="1564" spans="1:24" x14ac:dyDescent="0.2">
      <c r="A1564" s="4">
        <v>4</v>
      </c>
      <c r="B1564" s="4" t="str">
        <f t="shared" si="24"/>
        <v>April</v>
      </c>
      <c r="C1564" s="1" t="s">
        <v>248</v>
      </c>
      <c r="D1564" s="1" t="s">
        <v>1168</v>
      </c>
      <c r="E1564" s="1" t="s">
        <v>689</v>
      </c>
      <c r="F1564" s="1" t="s">
        <v>905</v>
      </c>
      <c r="G1564" s="1" t="s">
        <v>925</v>
      </c>
      <c r="H1564" s="6">
        <v>45352</v>
      </c>
      <c r="I1564" s="7">
        <v>172185817</v>
      </c>
      <c r="J1564" s="7">
        <v>201394365</v>
      </c>
      <c r="K1564" s="7">
        <v>31773676</v>
      </c>
      <c r="L1564" s="7">
        <v>-823168</v>
      </c>
      <c r="M1564" s="7">
        <f>Table1[[#This Row],[Profit (EBIT)]] * (1 - 11%)</f>
        <v>-732619.52</v>
      </c>
      <c r="N1564" s="9">
        <f>Table1[[#This Row],[Net Sales Actual]]/Table1[[#This Row],[Net Sales Target]]*100%</f>
        <v>1.1696338787299769</v>
      </c>
      <c r="O1564" s="9" t="str">
        <f>IF(Table1[[#This Row],[% Achievement]]&gt;=100%, "Achieved",
 IF(Table1[[#This Row],[% Achievement]]&gt;=50%, "Almost Achieve",
 IF(Table1[[#This Row],[% Achievement]]&gt;=0, "Needs Improvement",
 "Bad")))</f>
        <v>Achieved</v>
      </c>
      <c r="P1564" s="7">
        <f>Table1[[#This Row],[Net Sales Actual]] - Table1[[#This Row],[Net Sales Target]]</f>
        <v>29208548</v>
      </c>
      <c r="Q1564" s="7" t="str">
        <f>IF(Table1[[#This Row],[Profit]] &gt; 0, "Profit", "Loss")</f>
        <v>Loss</v>
      </c>
      <c r="R1564" s="9">
        <f>Table1[[#This Row],[Salary Cost]]/Table1[[#This Row],[Net Sales Actual]]</f>
        <v>0.15776844600393858</v>
      </c>
      <c r="S1564" s="9" t="str">
        <f>IF(Table1[[#This Row],[Salary Ratio]] &lt; 0.15, "Efficient",
 IF(Table1[[#This Row],[Salary Ratio]] &lt;= 0.25, "Needs Attention",
 "Too High"))</f>
        <v>Needs Attention</v>
      </c>
      <c r="T1564" s="9">
        <f>Table1[[#This Row],[Profit (EBIT)]]/Table1[[#This Row],[Net Sales Actual]]</f>
        <v>-4.0873437546278917E-3</v>
      </c>
      <c r="U1564" s="7" t="str">
        <f>IF(Table1[[#This Row],[Profit Ratio]] &gt; 0.15, "Healthy",
 IF(Table1[[#This Row],[Profit Ratio]] &gt;= 0.05, "Moderate",
 "Low"))</f>
        <v>Low</v>
      </c>
      <c r="V1564" s="7">
        <f ca="1">DATEDIF(Table1[[#This Row],[Store Open Date]], TODAY(), "d")</f>
        <v>580</v>
      </c>
      <c r="W1564" s="7">
        <f ca="1">INT(Table1[[#This Row],[Store Age (Days)]] / 30)</f>
        <v>19</v>
      </c>
      <c r="X1564" s="7" t="str">
        <f ca="1">IF(Table1[[#This Row],[Store Age (Months)]] &lt; 12, "&lt;12",
 IF(Table1[[#This Row],[Store Age (Months)]] &lt; 24, "12–24",
 "&gt;24"))</f>
        <v>12–24</v>
      </c>
    </row>
    <row r="1565" spans="1:24" x14ac:dyDescent="0.2">
      <c r="A1565" s="4">
        <v>4</v>
      </c>
      <c r="B1565" s="4" t="str">
        <f t="shared" si="24"/>
        <v>April</v>
      </c>
      <c r="C1565" s="1" t="s">
        <v>249</v>
      </c>
      <c r="D1565" s="1" t="s">
        <v>1169</v>
      </c>
      <c r="E1565" s="1" t="s">
        <v>690</v>
      </c>
      <c r="F1565" s="1" t="s">
        <v>905</v>
      </c>
      <c r="G1565" s="1" t="s">
        <v>925</v>
      </c>
      <c r="H1565" s="6">
        <v>45323</v>
      </c>
      <c r="I1565" s="7">
        <v>92779162</v>
      </c>
      <c r="J1565" s="7">
        <v>104298295</v>
      </c>
      <c r="K1565" s="7">
        <v>10435265</v>
      </c>
      <c r="L1565" s="7">
        <v>-123272</v>
      </c>
      <c r="M1565" s="7">
        <f>Table1[[#This Row],[Profit (EBIT)]] * (1 - 11%)</f>
        <v>-109712.08</v>
      </c>
      <c r="N1565" s="9">
        <f>Table1[[#This Row],[Net Sales Actual]]/Table1[[#This Row],[Net Sales Target]]*100%</f>
        <v>1.1241564673757238</v>
      </c>
      <c r="O1565" s="9" t="str">
        <f>IF(Table1[[#This Row],[% Achievement]]&gt;=100%, "Achieved",
 IF(Table1[[#This Row],[% Achievement]]&gt;=50%, "Almost Achieve",
 IF(Table1[[#This Row],[% Achievement]]&gt;=0, "Needs Improvement",
 "Bad")))</f>
        <v>Achieved</v>
      </c>
      <c r="P1565" s="7">
        <f>Table1[[#This Row],[Net Sales Actual]] - Table1[[#This Row],[Net Sales Target]]</f>
        <v>11519133</v>
      </c>
      <c r="Q1565" s="7" t="str">
        <f>IF(Table1[[#This Row],[Profit]] &gt; 0, "Profit", "Loss")</f>
        <v>Loss</v>
      </c>
      <c r="R1565" s="9">
        <f>Table1[[#This Row],[Salary Cost]]/Table1[[#This Row],[Net Sales Actual]]</f>
        <v>0.1000521149458867</v>
      </c>
      <c r="S1565" s="9" t="str">
        <f>IF(Table1[[#This Row],[Salary Ratio]] &lt; 0.15, "Efficient",
 IF(Table1[[#This Row],[Salary Ratio]] &lt;= 0.25, "Needs Attention",
 "Too High"))</f>
        <v>Efficient</v>
      </c>
      <c r="T1565" s="9">
        <f>Table1[[#This Row],[Profit (EBIT)]]/Table1[[#This Row],[Net Sales Actual]]</f>
        <v>-1.1819176909843062E-3</v>
      </c>
      <c r="U1565" s="7" t="str">
        <f>IF(Table1[[#This Row],[Profit Ratio]] &gt; 0.15, "Healthy",
 IF(Table1[[#This Row],[Profit Ratio]] &gt;= 0.05, "Moderate",
 "Low"))</f>
        <v>Low</v>
      </c>
      <c r="V1565" s="7">
        <f ca="1">DATEDIF(Table1[[#This Row],[Store Open Date]], TODAY(), "d")</f>
        <v>609</v>
      </c>
      <c r="W1565" s="7">
        <f ca="1">INT(Table1[[#This Row],[Store Age (Days)]] / 30)</f>
        <v>20</v>
      </c>
      <c r="X1565" s="7" t="str">
        <f ca="1">IF(Table1[[#This Row],[Store Age (Months)]] &lt; 12, "&lt;12",
 IF(Table1[[#This Row],[Store Age (Months)]] &lt; 24, "12–24",
 "&gt;24"))</f>
        <v>12–24</v>
      </c>
    </row>
    <row r="1566" spans="1:24" x14ac:dyDescent="0.2">
      <c r="A1566" s="4">
        <v>4</v>
      </c>
      <c r="B1566" s="4" t="str">
        <f t="shared" si="24"/>
        <v>April</v>
      </c>
      <c r="C1566" s="1" t="s">
        <v>250</v>
      </c>
      <c r="D1566" s="1" t="s">
        <v>1170</v>
      </c>
      <c r="E1566" s="1" t="s">
        <v>691</v>
      </c>
      <c r="F1566" s="1" t="s">
        <v>905</v>
      </c>
      <c r="G1566" s="1" t="s">
        <v>925</v>
      </c>
      <c r="H1566" s="6">
        <v>45289</v>
      </c>
      <c r="I1566" s="7">
        <v>106275075</v>
      </c>
      <c r="J1566" s="7">
        <v>131842586</v>
      </c>
      <c r="K1566" s="7">
        <v>14363913</v>
      </c>
      <c r="L1566" s="7">
        <v>-7711087</v>
      </c>
      <c r="M1566" s="7">
        <f>Table1[[#This Row],[Profit (EBIT)]] * (1 - 11%)</f>
        <v>-6862867.4299999997</v>
      </c>
      <c r="N1566" s="9">
        <f>Table1[[#This Row],[Net Sales Actual]]/Table1[[#This Row],[Net Sales Target]]*100%</f>
        <v>1.240578621092481</v>
      </c>
      <c r="O1566" s="9" t="str">
        <f>IF(Table1[[#This Row],[% Achievement]]&gt;=100%, "Achieved",
 IF(Table1[[#This Row],[% Achievement]]&gt;=50%, "Almost Achieve",
 IF(Table1[[#This Row],[% Achievement]]&gt;=0, "Needs Improvement",
 "Bad")))</f>
        <v>Achieved</v>
      </c>
      <c r="P1566" s="7">
        <f>Table1[[#This Row],[Net Sales Actual]] - Table1[[#This Row],[Net Sales Target]]</f>
        <v>25567511</v>
      </c>
      <c r="Q1566" s="7" t="str">
        <f>IF(Table1[[#This Row],[Profit]] &gt; 0, "Profit", "Loss")</f>
        <v>Loss</v>
      </c>
      <c r="R1566" s="9">
        <f>Table1[[#This Row],[Salary Cost]]/Table1[[#This Row],[Net Sales Actual]]</f>
        <v>0.10894744585789602</v>
      </c>
      <c r="S1566" s="9" t="str">
        <f>IF(Table1[[#This Row],[Salary Ratio]] &lt; 0.15, "Efficient",
 IF(Table1[[#This Row],[Salary Ratio]] &lt;= 0.25, "Needs Attention",
 "Too High"))</f>
        <v>Efficient</v>
      </c>
      <c r="T1566" s="9">
        <f>Table1[[#This Row],[Profit (EBIT)]]/Table1[[#This Row],[Net Sales Actual]]</f>
        <v>-5.8487073364898959E-2</v>
      </c>
      <c r="U1566" s="7" t="str">
        <f>IF(Table1[[#This Row],[Profit Ratio]] &gt; 0.15, "Healthy",
 IF(Table1[[#This Row],[Profit Ratio]] &gt;= 0.05, "Moderate",
 "Low"))</f>
        <v>Low</v>
      </c>
      <c r="V1566" s="7">
        <f ca="1">DATEDIF(Table1[[#This Row],[Store Open Date]], TODAY(), "d")</f>
        <v>643</v>
      </c>
      <c r="W1566" s="7">
        <f ca="1">INT(Table1[[#This Row],[Store Age (Days)]] / 30)</f>
        <v>21</v>
      </c>
      <c r="X1566" s="7" t="str">
        <f ca="1">IF(Table1[[#This Row],[Store Age (Months)]] &lt; 12, "&lt;12",
 IF(Table1[[#This Row],[Store Age (Months)]] &lt; 24, "12–24",
 "&gt;24"))</f>
        <v>12–24</v>
      </c>
    </row>
    <row r="1567" spans="1:24" x14ac:dyDescent="0.2">
      <c r="A1567" s="4">
        <v>4</v>
      </c>
      <c r="B1567" s="4" t="str">
        <f t="shared" si="24"/>
        <v>April</v>
      </c>
      <c r="C1567" s="1" t="s">
        <v>251</v>
      </c>
      <c r="D1567" s="1" t="s">
        <v>1171</v>
      </c>
      <c r="E1567" s="1" t="s">
        <v>692</v>
      </c>
      <c r="F1567" s="1" t="s">
        <v>905</v>
      </c>
      <c r="G1567" s="1" t="s">
        <v>925</v>
      </c>
      <c r="H1567" s="6">
        <v>45355</v>
      </c>
      <c r="I1567" s="7">
        <v>91743555</v>
      </c>
      <c r="J1567" s="7">
        <v>73626139</v>
      </c>
      <c r="K1567" s="7">
        <v>9548111</v>
      </c>
      <c r="L1567" s="7">
        <v>7761162</v>
      </c>
      <c r="M1567" s="7">
        <f>Table1[[#This Row],[Profit (EBIT)]] * (1 - 11%)</f>
        <v>6907434.1799999997</v>
      </c>
      <c r="N1567" s="9">
        <f>Table1[[#This Row],[Net Sales Actual]]/Table1[[#This Row],[Net Sales Target]]*100%</f>
        <v>0.8025211035260188</v>
      </c>
      <c r="O1567" s="9" t="str">
        <f>IF(Table1[[#This Row],[% Achievement]]&gt;=100%, "Achieved",
 IF(Table1[[#This Row],[% Achievement]]&gt;=50%, "Almost Achieve",
 IF(Table1[[#This Row],[% Achievement]]&gt;=0, "Needs Improvement",
 "Bad")))</f>
        <v>Almost Achieve</v>
      </c>
      <c r="P1567" s="7">
        <f>Table1[[#This Row],[Net Sales Actual]] - Table1[[#This Row],[Net Sales Target]]</f>
        <v>-18117416</v>
      </c>
      <c r="Q1567" s="7" t="str">
        <f>IF(Table1[[#This Row],[Profit]] &gt; 0, "Profit", "Loss")</f>
        <v>Profit</v>
      </c>
      <c r="R1567" s="9">
        <f>Table1[[#This Row],[Salary Cost]]/Table1[[#This Row],[Net Sales Actual]]</f>
        <v>0.12968371192193034</v>
      </c>
      <c r="S1567" s="9" t="str">
        <f>IF(Table1[[#This Row],[Salary Ratio]] &lt; 0.15, "Efficient",
 IF(Table1[[#This Row],[Salary Ratio]] &lt;= 0.25, "Needs Attention",
 "Too High"))</f>
        <v>Efficient</v>
      </c>
      <c r="T1567" s="9">
        <f>Table1[[#This Row],[Profit (EBIT)]]/Table1[[#This Row],[Net Sales Actual]]</f>
        <v>0.10541313323519517</v>
      </c>
      <c r="U1567" s="7" t="str">
        <f>IF(Table1[[#This Row],[Profit Ratio]] &gt; 0.15, "Healthy",
 IF(Table1[[#This Row],[Profit Ratio]] &gt;= 0.05, "Moderate",
 "Low"))</f>
        <v>Moderate</v>
      </c>
      <c r="V1567" s="7">
        <f ca="1">DATEDIF(Table1[[#This Row],[Store Open Date]], TODAY(), "d")</f>
        <v>577</v>
      </c>
      <c r="W1567" s="7">
        <f ca="1">INT(Table1[[#This Row],[Store Age (Days)]] / 30)</f>
        <v>19</v>
      </c>
      <c r="X1567" s="7" t="str">
        <f ca="1">IF(Table1[[#This Row],[Store Age (Months)]] &lt; 12, "&lt;12",
 IF(Table1[[#This Row],[Store Age (Months)]] &lt; 24, "12–24",
 "&gt;24"))</f>
        <v>12–24</v>
      </c>
    </row>
    <row r="1568" spans="1:24" x14ac:dyDescent="0.2">
      <c r="A1568" s="4">
        <v>4</v>
      </c>
      <c r="B1568" s="4" t="str">
        <f t="shared" si="24"/>
        <v>April</v>
      </c>
      <c r="C1568" s="1" t="s">
        <v>252</v>
      </c>
      <c r="D1568" s="1" t="s">
        <v>1172</v>
      </c>
      <c r="E1568" s="1" t="s">
        <v>693</v>
      </c>
      <c r="F1568" s="1" t="s">
        <v>905</v>
      </c>
      <c r="G1568" s="1" t="s">
        <v>925</v>
      </c>
      <c r="H1568" s="6">
        <v>45200</v>
      </c>
      <c r="I1568" s="7">
        <v>85034272</v>
      </c>
      <c r="J1568" s="7">
        <v>95038043</v>
      </c>
      <c r="K1568" s="7">
        <v>14451620</v>
      </c>
      <c r="L1568" s="7">
        <v>6010497</v>
      </c>
      <c r="M1568" s="7">
        <f>Table1[[#This Row],[Profit (EBIT)]] * (1 - 11%)</f>
        <v>5349342.33</v>
      </c>
      <c r="N1568" s="9">
        <f>Table1[[#This Row],[Net Sales Actual]]/Table1[[#This Row],[Net Sales Target]]*100%</f>
        <v>1.1176439894728563</v>
      </c>
      <c r="O1568" s="9" t="str">
        <f>IF(Table1[[#This Row],[% Achievement]]&gt;=100%, "Achieved",
 IF(Table1[[#This Row],[% Achievement]]&gt;=50%, "Almost Achieve",
 IF(Table1[[#This Row],[% Achievement]]&gt;=0, "Needs Improvement",
 "Bad")))</f>
        <v>Achieved</v>
      </c>
      <c r="P1568" s="7">
        <f>Table1[[#This Row],[Net Sales Actual]] - Table1[[#This Row],[Net Sales Target]]</f>
        <v>10003771</v>
      </c>
      <c r="Q1568" s="7" t="str">
        <f>IF(Table1[[#This Row],[Profit]] &gt; 0, "Profit", "Loss")</f>
        <v>Profit</v>
      </c>
      <c r="R1568" s="9">
        <f>Table1[[#This Row],[Salary Cost]]/Table1[[#This Row],[Net Sales Actual]]</f>
        <v>0.15206142239271489</v>
      </c>
      <c r="S1568" s="9" t="str">
        <f>IF(Table1[[#This Row],[Salary Ratio]] &lt; 0.15, "Efficient",
 IF(Table1[[#This Row],[Salary Ratio]] &lt;= 0.25, "Needs Attention",
 "Too High"))</f>
        <v>Needs Attention</v>
      </c>
      <c r="T1568" s="9">
        <f>Table1[[#This Row],[Profit (EBIT)]]/Table1[[#This Row],[Net Sales Actual]]</f>
        <v>6.3243063622427501E-2</v>
      </c>
      <c r="U1568" s="7" t="str">
        <f>IF(Table1[[#This Row],[Profit Ratio]] &gt; 0.15, "Healthy",
 IF(Table1[[#This Row],[Profit Ratio]] &gt;= 0.05, "Moderate",
 "Low"))</f>
        <v>Moderate</v>
      </c>
      <c r="V1568" s="7">
        <f ca="1">DATEDIF(Table1[[#This Row],[Store Open Date]], TODAY(), "d")</f>
        <v>732</v>
      </c>
      <c r="W1568" s="7">
        <f ca="1">INT(Table1[[#This Row],[Store Age (Days)]] / 30)</f>
        <v>24</v>
      </c>
      <c r="X1568" s="7" t="str">
        <f ca="1">IF(Table1[[#This Row],[Store Age (Months)]] &lt; 12, "&lt;12",
 IF(Table1[[#This Row],[Store Age (Months)]] &lt; 24, "12–24",
 "&gt;24"))</f>
        <v>&gt;24</v>
      </c>
    </row>
    <row r="1569" spans="1:24" x14ac:dyDescent="0.2">
      <c r="A1569" s="4">
        <v>4</v>
      </c>
      <c r="B1569" s="4" t="str">
        <f t="shared" si="24"/>
        <v>April</v>
      </c>
      <c r="C1569" s="1" t="s">
        <v>253</v>
      </c>
      <c r="D1569" s="1" t="s">
        <v>1173</v>
      </c>
      <c r="E1569" s="1" t="s">
        <v>694</v>
      </c>
      <c r="F1569" s="1" t="s">
        <v>905</v>
      </c>
      <c r="G1569" s="1" t="s">
        <v>925</v>
      </c>
      <c r="H1569" s="6">
        <v>45285</v>
      </c>
      <c r="I1569" s="7">
        <v>119428849</v>
      </c>
      <c r="J1569" s="7">
        <v>91611362</v>
      </c>
      <c r="K1569" s="7">
        <v>15992892</v>
      </c>
      <c r="L1569" s="7">
        <v>8537431</v>
      </c>
      <c r="M1569" s="7">
        <f>Table1[[#This Row],[Profit (EBIT)]] * (1 - 11%)</f>
        <v>7598313.5899999999</v>
      </c>
      <c r="N1569" s="9">
        <f>Table1[[#This Row],[Net Sales Actual]]/Table1[[#This Row],[Net Sales Target]]*100%</f>
        <v>0.76707899948026792</v>
      </c>
      <c r="O1569" s="9" t="str">
        <f>IF(Table1[[#This Row],[% Achievement]]&gt;=100%, "Achieved",
 IF(Table1[[#This Row],[% Achievement]]&gt;=50%, "Almost Achieve",
 IF(Table1[[#This Row],[% Achievement]]&gt;=0, "Needs Improvement",
 "Bad")))</f>
        <v>Almost Achieve</v>
      </c>
      <c r="P1569" s="7">
        <f>Table1[[#This Row],[Net Sales Actual]] - Table1[[#This Row],[Net Sales Target]]</f>
        <v>-27817487</v>
      </c>
      <c r="Q1569" s="7" t="str">
        <f>IF(Table1[[#This Row],[Profit]] &gt; 0, "Profit", "Loss")</f>
        <v>Profit</v>
      </c>
      <c r="R1569" s="9">
        <f>Table1[[#This Row],[Salary Cost]]/Table1[[#This Row],[Net Sales Actual]]</f>
        <v>0.17457323688736337</v>
      </c>
      <c r="S1569" s="9" t="str">
        <f>IF(Table1[[#This Row],[Salary Ratio]] &lt; 0.15, "Efficient",
 IF(Table1[[#This Row],[Salary Ratio]] &lt;= 0.25, "Needs Attention",
 "Too High"))</f>
        <v>Needs Attention</v>
      </c>
      <c r="T1569" s="9">
        <f>Table1[[#This Row],[Profit (EBIT)]]/Table1[[#This Row],[Net Sales Actual]]</f>
        <v>9.3191835746312776E-2</v>
      </c>
      <c r="U1569" s="7" t="str">
        <f>IF(Table1[[#This Row],[Profit Ratio]] &gt; 0.15, "Healthy",
 IF(Table1[[#This Row],[Profit Ratio]] &gt;= 0.05, "Moderate",
 "Low"))</f>
        <v>Moderate</v>
      </c>
      <c r="V1569" s="7">
        <f ca="1">DATEDIF(Table1[[#This Row],[Store Open Date]], TODAY(), "d")</f>
        <v>647</v>
      </c>
      <c r="W1569" s="7">
        <f ca="1">INT(Table1[[#This Row],[Store Age (Days)]] / 30)</f>
        <v>21</v>
      </c>
      <c r="X1569" s="7" t="str">
        <f ca="1">IF(Table1[[#This Row],[Store Age (Months)]] &lt; 12, "&lt;12",
 IF(Table1[[#This Row],[Store Age (Months)]] &lt; 24, "12–24",
 "&gt;24"))</f>
        <v>12–24</v>
      </c>
    </row>
    <row r="1570" spans="1:24" x14ac:dyDescent="0.2">
      <c r="A1570" s="4">
        <v>4</v>
      </c>
      <c r="B1570" s="4" t="str">
        <f t="shared" si="24"/>
        <v>April</v>
      </c>
      <c r="C1570" s="1" t="s">
        <v>254</v>
      </c>
      <c r="D1570" s="1" t="s">
        <v>1174</v>
      </c>
      <c r="E1570" s="1" t="s">
        <v>695</v>
      </c>
      <c r="F1570" s="1" t="s">
        <v>905</v>
      </c>
      <c r="G1570" s="1" t="s">
        <v>925</v>
      </c>
      <c r="H1570" s="6">
        <v>45322</v>
      </c>
      <c r="I1570" s="7">
        <v>61260473</v>
      </c>
      <c r="J1570" s="7">
        <v>48751944</v>
      </c>
      <c r="K1570" s="7">
        <v>8680613</v>
      </c>
      <c r="L1570" s="7">
        <v>227138</v>
      </c>
      <c r="M1570" s="7">
        <f>Table1[[#This Row],[Profit (EBIT)]] * (1 - 11%)</f>
        <v>202152.82</v>
      </c>
      <c r="N1570" s="9">
        <f>Table1[[#This Row],[Net Sales Actual]]/Table1[[#This Row],[Net Sales Target]]*100%</f>
        <v>0.79581403166769538</v>
      </c>
      <c r="O1570" s="9" t="str">
        <f>IF(Table1[[#This Row],[% Achievement]]&gt;=100%, "Achieved",
 IF(Table1[[#This Row],[% Achievement]]&gt;=50%, "Almost Achieve",
 IF(Table1[[#This Row],[% Achievement]]&gt;=0, "Needs Improvement",
 "Bad")))</f>
        <v>Almost Achieve</v>
      </c>
      <c r="P1570" s="7">
        <f>Table1[[#This Row],[Net Sales Actual]] - Table1[[#This Row],[Net Sales Target]]</f>
        <v>-12508529</v>
      </c>
      <c r="Q1570" s="7" t="str">
        <f>IF(Table1[[#This Row],[Profit]] &gt; 0, "Profit", "Loss")</f>
        <v>Profit</v>
      </c>
      <c r="R1570" s="9">
        <f>Table1[[#This Row],[Salary Cost]]/Table1[[#This Row],[Net Sales Actual]]</f>
        <v>0.1780567560546919</v>
      </c>
      <c r="S1570" s="9" t="str">
        <f>IF(Table1[[#This Row],[Salary Ratio]] &lt; 0.15, "Efficient",
 IF(Table1[[#This Row],[Salary Ratio]] &lt;= 0.25, "Needs Attention",
 "Too High"))</f>
        <v>Needs Attention</v>
      </c>
      <c r="T1570" s="9">
        <f>Table1[[#This Row],[Profit (EBIT)]]/Table1[[#This Row],[Net Sales Actual]]</f>
        <v>4.6590552368537342E-3</v>
      </c>
      <c r="U1570" s="7" t="str">
        <f>IF(Table1[[#This Row],[Profit Ratio]] &gt; 0.15, "Healthy",
 IF(Table1[[#This Row],[Profit Ratio]] &gt;= 0.05, "Moderate",
 "Low"))</f>
        <v>Low</v>
      </c>
      <c r="V1570" s="7">
        <f ca="1">DATEDIF(Table1[[#This Row],[Store Open Date]], TODAY(), "d")</f>
        <v>610</v>
      </c>
      <c r="W1570" s="7">
        <f ca="1">INT(Table1[[#This Row],[Store Age (Days)]] / 30)</f>
        <v>20</v>
      </c>
      <c r="X1570" s="7" t="str">
        <f ca="1">IF(Table1[[#This Row],[Store Age (Months)]] &lt; 12, "&lt;12",
 IF(Table1[[#This Row],[Store Age (Months)]] &lt; 24, "12–24",
 "&gt;24"))</f>
        <v>12–24</v>
      </c>
    </row>
    <row r="1571" spans="1:24" x14ac:dyDescent="0.2">
      <c r="A1571" s="4">
        <v>4</v>
      </c>
      <c r="B1571" s="4" t="str">
        <f t="shared" si="24"/>
        <v>April</v>
      </c>
      <c r="C1571" s="1" t="s">
        <v>255</v>
      </c>
      <c r="D1571" s="1" t="s">
        <v>1175</v>
      </c>
      <c r="E1571" s="1" t="s">
        <v>696</v>
      </c>
      <c r="F1571" s="1" t="s">
        <v>905</v>
      </c>
      <c r="G1571" s="1" t="s">
        <v>925</v>
      </c>
      <c r="H1571" s="6">
        <v>45206</v>
      </c>
      <c r="I1571" s="7">
        <v>107349422</v>
      </c>
      <c r="J1571" s="7">
        <v>105214582</v>
      </c>
      <c r="K1571" s="7">
        <v>11869341</v>
      </c>
      <c r="L1571" s="7">
        <v>-6550076</v>
      </c>
      <c r="M1571" s="7">
        <f>Table1[[#This Row],[Profit (EBIT)]] * (1 - 11%)</f>
        <v>-5829567.6399999997</v>
      </c>
      <c r="N1571" s="9">
        <f>Table1[[#This Row],[Net Sales Actual]]/Table1[[#This Row],[Net Sales Target]]*100%</f>
        <v>0.98011316726046271</v>
      </c>
      <c r="O1571" s="9" t="str">
        <f>IF(Table1[[#This Row],[% Achievement]]&gt;=100%, "Achieved",
 IF(Table1[[#This Row],[% Achievement]]&gt;=50%, "Almost Achieve",
 IF(Table1[[#This Row],[% Achievement]]&gt;=0, "Needs Improvement",
 "Bad")))</f>
        <v>Almost Achieve</v>
      </c>
      <c r="P1571" s="7">
        <f>Table1[[#This Row],[Net Sales Actual]] - Table1[[#This Row],[Net Sales Target]]</f>
        <v>-2134840</v>
      </c>
      <c r="Q1571" s="7" t="str">
        <f>IF(Table1[[#This Row],[Profit]] &gt; 0, "Profit", "Loss")</f>
        <v>Loss</v>
      </c>
      <c r="R1571" s="9">
        <f>Table1[[#This Row],[Salary Cost]]/Table1[[#This Row],[Net Sales Actual]]</f>
        <v>0.11281079841195396</v>
      </c>
      <c r="S1571" s="9" t="str">
        <f>IF(Table1[[#This Row],[Salary Ratio]] &lt; 0.15, "Efficient",
 IF(Table1[[#This Row],[Salary Ratio]] &lt;= 0.25, "Needs Attention",
 "Too High"))</f>
        <v>Efficient</v>
      </c>
      <c r="T1571" s="9">
        <f>Table1[[#This Row],[Profit (EBIT)]]/Table1[[#This Row],[Net Sales Actual]]</f>
        <v>-6.2254450623583715E-2</v>
      </c>
      <c r="U1571" s="7" t="str">
        <f>IF(Table1[[#This Row],[Profit Ratio]] &gt; 0.15, "Healthy",
 IF(Table1[[#This Row],[Profit Ratio]] &gt;= 0.05, "Moderate",
 "Low"))</f>
        <v>Low</v>
      </c>
      <c r="V1571" s="7">
        <f ca="1">DATEDIF(Table1[[#This Row],[Store Open Date]], TODAY(), "d")</f>
        <v>726</v>
      </c>
      <c r="W1571" s="7">
        <f ca="1">INT(Table1[[#This Row],[Store Age (Days)]] / 30)</f>
        <v>24</v>
      </c>
      <c r="X1571" s="7" t="str">
        <f ca="1">IF(Table1[[#This Row],[Store Age (Months)]] &lt; 12, "&lt;12",
 IF(Table1[[#This Row],[Store Age (Months)]] &lt; 24, "12–24",
 "&gt;24"))</f>
        <v>&gt;24</v>
      </c>
    </row>
    <row r="1572" spans="1:24" x14ac:dyDescent="0.2">
      <c r="A1572" s="4">
        <v>4</v>
      </c>
      <c r="B1572" s="4" t="str">
        <f t="shared" si="24"/>
        <v>April</v>
      </c>
      <c r="C1572" s="1" t="s">
        <v>256</v>
      </c>
      <c r="D1572" s="1" t="s">
        <v>1176</v>
      </c>
      <c r="E1572" s="1" t="s">
        <v>697</v>
      </c>
      <c r="F1572" s="1" t="s">
        <v>905</v>
      </c>
      <c r="G1572" s="1" t="s">
        <v>925</v>
      </c>
      <c r="H1572" s="6">
        <v>45245</v>
      </c>
      <c r="I1572" s="7">
        <v>152136438</v>
      </c>
      <c r="J1572" s="7">
        <v>177791190</v>
      </c>
      <c r="K1572" s="7">
        <v>17908302</v>
      </c>
      <c r="L1572" s="7">
        <v>6454803</v>
      </c>
      <c r="M1572" s="7">
        <f>Table1[[#This Row],[Profit (EBIT)]] * (1 - 11%)</f>
        <v>5744774.6699999999</v>
      </c>
      <c r="N1572" s="9">
        <f>Table1[[#This Row],[Net Sales Actual]]/Table1[[#This Row],[Net Sales Target]]*100%</f>
        <v>1.1686298978552396</v>
      </c>
      <c r="O1572" s="9" t="str">
        <f>IF(Table1[[#This Row],[% Achievement]]&gt;=100%, "Achieved",
 IF(Table1[[#This Row],[% Achievement]]&gt;=50%, "Almost Achieve",
 IF(Table1[[#This Row],[% Achievement]]&gt;=0, "Needs Improvement",
 "Bad")))</f>
        <v>Achieved</v>
      </c>
      <c r="P1572" s="7">
        <f>Table1[[#This Row],[Net Sales Actual]] - Table1[[#This Row],[Net Sales Target]]</f>
        <v>25654752</v>
      </c>
      <c r="Q1572" s="7" t="str">
        <f>IF(Table1[[#This Row],[Profit]] &gt; 0, "Profit", "Loss")</f>
        <v>Profit</v>
      </c>
      <c r="R1572" s="9">
        <f>Table1[[#This Row],[Salary Cost]]/Table1[[#This Row],[Net Sales Actual]]</f>
        <v>0.10072659955760463</v>
      </c>
      <c r="S1572" s="9" t="str">
        <f>IF(Table1[[#This Row],[Salary Ratio]] &lt; 0.15, "Efficient",
 IF(Table1[[#This Row],[Salary Ratio]] &lt;= 0.25, "Needs Attention",
 "Too High"))</f>
        <v>Efficient</v>
      </c>
      <c r="T1572" s="9">
        <f>Table1[[#This Row],[Profit (EBIT)]]/Table1[[#This Row],[Net Sales Actual]]</f>
        <v>3.6305527849833277E-2</v>
      </c>
      <c r="U1572" s="7" t="str">
        <f>IF(Table1[[#This Row],[Profit Ratio]] &gt; 0.15, "Healthy",
 IF(Table1[[#This Row],[Profit Ratio]] &gt;= 0.05, "Moderate",
 "Low"))</f>
        <v>Low</v>
      </c>
      <c r="V1572" s="7">
        <f ca="1">DATEDIF(Table1[[#This Row],[Store Open Date]], TODAY(), "d")</f>
        <v>687</v>
      </c>
      <c r="W1572" s="7">
        <f ca="1">INT(Table1[[#This Row],[Store Age (Days)]] / 30)</f>
        <v>22</v>
      </c>
      <c r="X1572" s="7" t="str">
        <f ca="1">IF(Table1[[#This Row],[Store Age (Months)]] &lt; 12, "&lt;12",
 IF(Table1[[#This Row],[Store Age (Months)]] &lt; 24, "12–24",
 "&gt;24"))</f>
        <v>12–24</v>
      </c>
    </row>
    <row r="1573" spans="1:24" x14ac:dyDescent="0.2">
      <c r="A1573" s="4">
        <v>4</v>
      </c>
      <c r="B1573" s="4" t="str">
        <f t="shared" si="24"/>
        <v>April</v>
      </c>
      <c r="C1573" s="1" t="s">
        <v>257</v>
      </c>
      <c r="D1573" s="1" t="s">
        <v>1177</v>
      </c>
      <c r="E1573" s="1" t="s">
        <v>698</v>
      </c>
      <c r="F1573" s="1" t="s">
        <v>905</v>
      </c>
      <c r="G1573" s="1" t="s">
        <v>925</v>
      </c>
      <c r="H1573" s="6">
        <v>44922</v>
      </c>
      <c r="I1573" s="7">
        <v>173660123</v>
      </c>
      <c r="J1573" s="7">
        <v>132510959</v>
      </c>
      <c r="K1573" s="7">
        <v>19060851</v>
      </c>
      <c r="L1573" s="7">
        <v>13414915</v>
      </c>
      <c r="M1573" s="7">
        <f>Table1[[#This Row],[Profit (EBIT)]] * (1 - 11%)</f>
        <v>11939274.35</v>
      </c>
      <c r="N1573" s="9">
        <f>Table1[[#This Row],[Net Sales Actual]]/Table1[[#This Row],[Net Sales Target]]*100%</f>
        <v>0.76304770900110441</v>
      </c>
      <c r="O1573" s="9" t="str">
        <f>IF(Table1[[#This Row],[% Achievement]]&gt;=100%, "Achieved",
 IF(Table1[[#This Row],[% Achievement]]&gt;=50%, "Almost Achieve",
 IF(Table1[[#This Row],[% Achievement]]&gt;=0, "Needs Improvement",
 "Bad")))</f>
        <v>Almost Achieve</v>
      </c>
      <c r="P1573" s="7">
        <f>Table1[[#This Row],[Net Sales Actual]] - Table1[[#This Row],[Net Sales Target]]</f>
        <v>-41149164</v>
      </c>
      <c r="Q1573" s="7" t="str">
        <f>IF(Table1[[#This Row],[Profit]] &gt; 0, "Profit", "Loss")</f>
        <v>Profit</v>
      </c>
      <c r="R1573" s="9">
        <f>Table1[[#This Row],[Salary Cost]]/Table1[[#This Row],[Net Sales Actual]]</f>
        <v>0.14384358202403472</v>
      </c>
      <c r="S1573" s="9" t="str">
        <f>IF(Table1[[#This Row],[Salary Ratio]] &lt; 0.15, "Efficient",
 IF(Table1[[#This Row],[Salary Ratio]] &lt;= 0.25, "Needs Attention",
 "Too High"))</f>
        <v>Efficient</v>
      </c>
      <c r="T1573" s="9">
        <f>Table1[[#This Row],[Profit (EBIT)]]/Table1[[#This Row],[Net Sales Actual]]</f>
        <v>0.10123626831498518</v>
      </c>
      <c r="U1573" s="7" t="str">
        <f>IF(Table1[[#This Row],[Profit Ratio]] &gt; 0.15, "Healthy",
 IF(Table1[[#This Row],[Profit Ratio]] &gt;= 0.05, "Moderate",
 "Low"))</f>
        <v>Moderate</v>
      </c>
      <c r="V1573" s="7">
        <f ca="1">DATEDIF(Table1[[#This Row],[Store Open Date]], TODAY(), "d")</f>
        <v>1010</v>
      </c>
      <c r="W1573" s="7">
        <f ca="1">INT(Table1[[#This Row],[Store Age (Days)]] / 30)</f>
        <v>33</v>
      </c>
      <c r="X1573" s="7" t="str">
        <f ca="1">IF(Table1[[#This Row],[Store Age (Months)]] &lt; 12, "&lt;12",
 IF(Table1[[#This Row],[Store Age (Months)]] &lt; 24, "12–24",
 "&gt;24"))</f>
        <v>&gt;24</v>
      </c>
    </row>
    <row r="1574" spans="1:24" x14ac:dyDescent="0.2">
      <c r="A1574" s="4">
        <v>4</v>
      </c>
      <c r="B1574" s="4" t="str">
        <f t="shared" si="24"/>
        <v>April</v>
      </c>
      <c r="C1574" s="1" t="s">
        <v>258</v>
      </c>
      <c r="D1574" s="1" t="s">
        <v>1178</v>
      </c>
      <c r="E1574" s="1" t="s">
        <v>699</v>
      </c>
      <c r="F1574" s="1" t="s">
        <v>905</v>
      </c>
      <c r="G1574" s="1" t="s">
        <v>925</v>
      </c>
      <c r="H1574" s="6">
        <v>44966</v>
      </c>
      <c r="I1574" s="7">
        <v>112583424</v>
      </c>
      <c r="J1574" s="7">
        <v>79003364</v>
      </c>
      <c r="K1574" s="7">
        <v>11331708</v>
      </c>
      <c r="L1574" s="7">
        <v>10897127</v>
      </c>
      <c r="M1574" s="7">
        <f>Table1[[#This Row],[Profit (EBIT)]] * (1 - 11%)</f>
        <v>9698443.0299999993</v>
      </c>
      <c r="N1574" s="9">
        <f>Table1[[#This Row],[Net Sales Actual]]/Table1[[#This Row],[Net Sales Target]]*100%</f>
        <v>0.70173175759870299</v>
      </c>
      <c r="O1574" s="9" t="str">
        <f>IF(Table1[[#This Row],[% Achievement]]&gt;=100%, "Achieved",
 IF(Table1[[#This Row],[% Achievement]]&gt;=50%, "Almost Achieve",
 IF(Table1[[#This Row],[% Achievement]]&gt;=0, "Needs Improvement",
 "Bad")))</f>
        <v>Almost Achieve</v>
      </c>
      <c r="P1574" s="7">
        <f>Table1[[#This Row],[Net Sales Actual]] - Table1[[#This Row],[Net Sales Target]]</f>
        <v>-33580060</v>
      </c>
      <c r="Q1574" s="7" t="str">
        <f>IF(Table1[[#This Row],[Profit]] &gt; 0, "Profit", "Loss")</f>
        <v>Profit</v>
      </c>
      <c r="R1574" s="9">
        <f>Table1[[#This Row],[Salary Cost]]/Table1[[#This Row],[Net Sales Actual]]</f>
        <v>0.1434332340582358</v>
      </c>
      <c r="S1574" s="9" t="str">
        <f>IF(Table1[[#This Row],[Salary Ratio]] &lt; 0.15, "Efficient",
 IF(Table1[[#This Row],[Salary Ratio]] &lt;= 0.25, "Needs Attention",
 "Too High"))</f>
        <v>Efficient</v>
      </c>
      <c r="T1574" s="9">
        <f>Table1[[#This Row],[Profit (EBIT)]]/Table1[[#This Row],[Net Sales Actual]]</f>
        <v>0.13793244297799775</v>
      </c>
      <c r="U1574" s="7" t="str">
        <f>IF(Table1[[#This Row],[Profit Ratio]] &gt; 0.15, "Healthy",
 IF(Table1[[#This Row],[Profit Ratio]] &gt;= 0.05, "Moderate",
 "Low"))</f>
        <v>Moderate</v>
      </c>
      <c r="V1574" s="7">
        <f ca="1">DATEDIF(Table1[[#This Row],[Store Open Date]], TODAY(), "d")</f>
        <v>966</v>
      </c>
      <c r="W1574" s="7">
        <f ca="1">INT(Table1[[#This Row],[Store Age (Days)]] / 30)</f>
        <v>32</v>
      </c>
      <c r="X1574" s="7" t="str">
        <f ca="1">IF(Table1[[#This Row],[Store Age (Months)]] &lt; 12, "&lt;12",
 IF(Table1[[#This Row],[Store Age (Months)]] &lt; 24, "12–24",
 "&gt;24"))</f>
        <v>&gt;24</v>
      </c>
    </row>
    <row r="1575" spans="1:24" x14ac:dyDescent="0.2">
      <c r="A1575" s="4">
        <v>4</v>
      </c>
      <c r="B1575" s="4" t="str">
        <f t="shared" si="24"/>
        <v>April</v>
      </c>
      <c r="C1575" s="1" t="s">
        <v>259</v>
      </c>
      <c r="D1575" s="1" t="s">
        <v>1179</v>
      </c>
      <c r="E1575" s="1" t="s">
        <v>700</v>
      </c>
      <c r="F1575" s="1" t="s">
        <v>905</v>
      </c>
      <c r="G1575" s="1" t="s">
        <v>925</v>
      </c>
      <c r="H1575" s="6">
        <v>44987</v>
      </c>
      <c r="I1575" s="7">
        <v>112216066</v>
      </c>
      <c r="J1575" s="7">
        <v>79812923</v>
      </c>
      <c r="K1575" s="7">
        <v>9882080</v>
      </c>
      <c r="L1575" s="7">
        <v>-1848936</v>
      </c>
      <c r="M1575" s="7">
        <f>Table1[[#This Row],[Profit (EBIT)]] * (1 - 11%)</f>
        <v>-1645553.04</v>
      </c>
      <c r="N1575" s="9">
        <f>Table1[[#This Row],[Net Sales Actual]]/Table1[[#This Row],[Net Sales Target]]*100%</f>
        <v>0.71124328133192627</v>
      </c>
      <c r="O1575" s="9" t="str">
        <f>IF(Table1[[#This Row],[% Achievement]]&gt;=100%, "Achieved",
 IF(Table1[[#This Row],[% Achievement]]&gt;=50%, "Almost Achieve",
 IF(Table1[[#This Row],[% Achievement]]&gt;=0, "Needs Improvement",
 "Bad")))</f>
        <v>Almost Achieve</v>
      </c>
      <c r="P1575" s="7">
        <f>Table1[[#This Row],[Net Sales Actual]] - Table1[[#This Row],[Net Sales Target]]</f>
        <v>-32403143</v>
      </c>
      <c r="Q1575" s="7" t="str">
        <f>IF(Table1[[#This Row],[Profit]] &gt; 0, "Profit", "Loss")</f>
        <v>Loss</v>
      </c>
      <c r="R1575" s="9">
        <f>Table1[[#This Row],[Salary Cost]]/Table1[[#This Row],[Net Sales Actual]]</f>
        <v>0.12381553799251281</v>
      </c>
      <c r="S1575" s="9" t="str">
        <f>IF(Table1[[#This Row],[Salary Ratio]] &lt; 0.15, "Efficient",
 IF(Table1[[#This Row],[Salary Ratio]] &lt;= 0.25, "Needs Attention",
 "Too High"))</f>
        <v>Efficient</v>
      </c>
      <c r="T1575" s="9">
        <f>Table1[[#This Row],[Profit (EBIT)]]/Table1[[#This Row],[Net Sales Actual]]</f>
        <v>-2.316587252417757E-2</v>
      </c>
      <c r="U1575" s="7" t="str">
        <f>IF(Table1[[#This Row],[Profit Ratio]] &gt; 0.15, "Healthy",
 IF(Table1[[#This Row],[Profit Ratio]] &gt;= 0.05, "Moderate",
 "Low"))</f>
        <v>Low</v>
      </c>
      <c r="V1575" s="7">
        <f ca="1">DATEDIF(Table1[[#This Row],[Store Open Date]], TODAY(), "d")</f>
        <v>945</v>
      </c>
      <c r="W1575" s="7">
        <f ca="1">INT(Table1[[#This Row],[Store Age (Days)]] / 30)</f>
        <v>31</v>
      </c>
      <c r="X1575" s="7" t="str">
        <f ca="1">IF(Table1[[#This Row],[Store Age (Months)]] &lt; 12, "&lt;12",
 IF(Table1[[#This Row],[Store Age (Months)]] &lt; 24, "12–24",
 "&gt;24"))</f>
        <v>&gt;24</v>
      </c>
    </row>
    <row r="1576" spans="1:24" x14ac:dyDescent="0.2">
      <c r="A1576" s="4">
        <v>4</v>
      </c>
      <c r="B1576" s="4" t="str">
        <f t="shared" si="24"/>
        <v>April</v>
      </c>
      <c r="C1576" s="1" t="s">
        <v>260</v>
      </c>
      <c r="D1576" s="1" t="s">
        <v>1180</v>
      </c>
      <c r="E1576" s="1" t="s">
        <v>701</v>
      </c>
      <c r="F1576" s="1" t="s">
        <v>905</v>
      </c>
      <c r="G1576" s="1" t="s">
        <v>925</v>
      </c>
      <c r="H1576" s="6">
        <v>45016</v>
      </c>
      <c r="I1576" s="7">
        <v>167293643</v>
      </c>
      <c r="J1576" s="7">
        <v>143456027</v>
      </c>
      <c r="K1576" s="7">
        <v>24694290</v>
      </c>
      <c r="L1576" s="7">
        <v>-2022068</v>
      </c>
      <c r="M1576" s="7">
        <f>Table1[[#This Row],[Profit (EBIT)]] * (1 - 11%)</f>
        <v>-1799640.52</v>
      </c>
      <c r="N1576" s="9">
        <f>Table1[[#This Row],[Net Sales Actual]]/Table1[[#This Row],[Net Sales Target]]*100%</f>
        <v>0.85751032990536291</v>
      </c>
      <c r="O1576" s="9" t="str">
        <f>IF(Table1[[#This Row],[% Achievement]]&gt;=100%, "Achieved",
 IF(Table1[[#This Row],[% Achievement]]&gt;=50%, "Almost Achieve",
 IF(Table1[[#This Row],[% Achievement]]&gt;=0, "Needs Improvement",
 "Bad")))</f>
        <v>Almost Achieve</v>
      </c>
      <c r="P1576" s="7">
        <f>Table1[[#This Row],[Net Sales Actual]] - Table1[[#This Row],[Net Sales Target]]</f>
        <v>-23837616</v>
      </c>
      <c r="Q1576" s="7" t="str">
        <f>IF(Table1[[#This Row],[Profit]] &gt; 0, "Profit", "Loss")</f>
        <v>Loss</v>
      </c>
      <c r="R1576" s="9">
        <f>Table1[[#This Row],[Salary Cost]]/Table1[[#This Row],[Net Sales Actual]]</f>
        <v>0.17213839332104186</v>
      </c>
      <c r="S1576" s="9" t="str">
        <f>IF(Table1[[#This Row],[Salary Ratio]] &lt; 0.15, "Efficient",
 IF(Table1[[#This Row],[Salary Ratio]] &lt;= 0.25, "Needs Attention",
 "Too High"))</f>
        <v>Needs Attention</v>
      </c>
      <c r="T1576" s="9">
        <f>Table1[[#This Row],[Profit (EBIT)]]/Table1[[#This Row],[Net Sales Actual]]</f>
        <v>-1.4095385480039817E-2</v>
      </c>
      <c r="U1576" s="7" t="str">
        <f>IF(Table1[[#This Row],[Profit Ratio]] &gt; 0.15, "Healthy",
 IF(Table1[[#This Row],[Profit Ratio]] &gt;= 0.05, "Moderate",
 "Low"))</f>
        <v>Low</v>
      </c>
      <c r="V1576" s="7">
        <f ca="1">DATEDIF(Table1[[#This Row],[Store Open Date]], TODAY(), "d")</f>
        <v>916</v>
      </c>
      <c r="W1576" s="7">
        <f ca="1">INT(Table1[[#This Row],[Store Age (Days)]] / 30)</f>
        <v>30</v>
      </c>
      <c r="X1576" s="7" t="str">
        <f ca="1">IF(Table1[[#This Row],[Store Age (Months)]] &lt; 12, "&lt;12",
 IF(Table1[[#This Row],[Store Age (Months)]] &lt; 24, "12–24",
 "&gt;24"))</f>
        <v>&gt;24</v>
      </c>
    </row>
    <row r="1577" spans="1:24" x14ac:dyDescent="0.2">
      <c r="A1577" s="4">
        <v>4</v>
      </c>
      <c r="B1577" s="4" t="str">
        <f t="shared" si="24"/>
        <v>April</v>
      </c>
      <c r="C1577" s="1" t="s">
        <v>261</v>
      </c>
      <c r="D1577" s="1" t="s">
        <v>1181</v>
      </c>
      <c r="E1577" s="1" t="s">
        <v>702</v>
      </c>
      <c r="F1577" s="1" t="s">
        <v>905</v>
      </c>
      <c r="G1577" s="1" t="s">
        <v>925</v>
      </c>
      <c r="H1577" s="6">
        <v>45045</v>
      </c>
      <c r="I1577" s="7">
        <v>54404625</v>
      </c>
      <c r="J1577" s="7">
        <v>55358063</v>
      </c>
      <c r="K1577" s="7">
        <v>9558852</v>
      </c>
      <c r="L1577" s="7">
        <v>4151026</v>
      </c>
      <c r="M1577" s="7">
        <f>Table1[[#This Row],[Profit (EBIT)]] * (1 - 11%)</f>
        <v>3694413.14</v>
      </c>
      <c r="N1577" s="9">
        <f>Table1[[#This Row],[Net Sales Actual]]/Table1[[#This Row],[Net Sales Target]]*100%</f>
        <v>1.0175249438811498</v>
      </c>
      <c r="O1577" s="9" t="str">
        <f>IF(Table1[[#This Row],[% Achievement]]&gt;=100%, "Achieved",
 IF(Table1[[#This Row],[% Achievement]]&gt;=50%, "Almost Achieve",
 IF(Table1[[#This Row],[% Achievement]]&gt;=0, "Needs Improvement",
 "Bad")))</f>
        <v>Achieved</v>
      </c>
      <c r="P1577" s="7">
        <f>Table1[[#This Row],[Net Sales Actual]] - Table1[[#This Row],[Net Sales Target]]</f>
        <v>953438</v>
      </c>
      <c r="Q1577" s="7" t="str">
        <f>IF(Table1[[#This Row],[Profit]] &gt; 0, "Profit", "Loss")</f>
        <v>Profit</v>
      </c>
      <c r="R1577" s="9">
        <f>Table1[[#This Row],[Salary Cost]]/Table1[[#This Row],[Net Sales Actual]]</f>
        <v>0.17267316596680776</v>
      </c>
      <c r="S1577" s="9" t="str">
        <f>IF(Table1[[#This Row],[Salary Ratio]] &lt; 0.15, "Efficient",
 IF(Table1[[#This Row],[Salary Ratio]] &lt;= 0.25, "Needs Attention",
 "Too High"))</f>
        <v>Needs Attention</v>
      </c>
      <c r="T1577" s="9">
        <f>Table1[[#This Row],[Profit (EBIT)]]/Table1[[#This Row],[Net Sales Actual]]</f>
        <v>7.498502973270578E-2</v>
      </c>
      <c r="U1577" s="7" t="str">
        <f>IF(Table1[[#This Row],[Profit Ratio]] &gt; 0.15, "Healthy",
 IF(Table1[[#This Row],[Profit Ratio]] &gt;= 0.05, "Moderate",
 "Low"))</f>
        <v>Moderate</v>
      </c>
      <c r="V1577" s="7">
        <f ca="1">DATEDIF(Table1[[#This Row],[Store Open Date]], TODAY(), "d")</f>
        <v>887</v>
      </c>
      <c r="W1577" s="7">
        <f ca="1">INT(Table1[[#This Row],[Store Age (Days)]] / 30)</f>
        <v>29</v>
      </c>
      <c r="X1577" s="7" t="str">
        <f ca="1">IF(Table1[[#This Row],[Store Age (Months)]] &lt; 12, "&lt;12",
 IF(Table1[[#This Row],[Store Age (Months)]] &lt; 24, "12–24",
 "&gt;24"))</f>
        <v>&gt;24</v>
      </c>
    </row>
    <row r="1578" spans="1:24" x14ac:dyDescent="0.2">
      <c r="A1578" s="4">
        <v>4</v>
      </c>
      <c r="B1578" s="4" t="str">
        <f t="shared" si="24"/>
        <v>April</v>
      </c>
      <c r="C1578" s="1" t="s">
        <v>262</v>
      </c>
      <c r="D1578" s="1" t="s">
        <v>1182</v>
      </c>
      <c r="E1578" s="1" t="s">
        <v>703</v>
      </c>
      <c r="F1578" s="1" t="s">
        <v>905</v>
      </c>
      <c r="G1578" s="1" t="s">
        <v>925</v>
      </c>
      <c r="H1578" s="6">
        <v>45149</v>
      </c>
      <c r="I1578" s="7">
        <v>68772017</v>
      </c>
      <c r="J1578" s="7">
        <v>56719748</v>
      </c>
      <c r="K1578" s="7">
        <v>7837407</v>
      </c>
      <c r="L1578" s="7">
        <v>14138</v>
      </c>
      <c r="M1578" s="7">
        <f>Table1[[#This Row],[Profit (EBIT)]] * (1 - 11%)</f>
        <v>12582.82</v>
      </c>
      <c r="N1578" s="9">
        <f>Table1[[#This Row],[Net Sales Actual]]/Table1[[#This Row],[Net Sales Target]]*100%</f>
        <v>0.82475039229982161</v>
      </c>
      <c r="O1578" s="9" t="str">
        <f>IF(Table1[[#This Row],[% Achievement]]&gt;=100%, "Achieved",
 IF(Table1[[#This Row],[% Achievement]]&gt;=50%, "Almost Achieve",
 IF(Table1[[#This Row],[% Achievement]]&gt;=0, "Needs Improvement",
 "Bad")))</f>
        <v>Almost Achieve</v>
      </c>
      <c r="P1578" s="7">
        <f>Table1[[#This Row],[Net Sales Actual]] - Table1[[#This Row],[Net Sales Target]]</f>
        <v>-12052269</v>
      </c>
      <c r="Q1578" s="7" t="str">
        <f>IF(Table1[[#This Row],[Profit]] &gt; 0, "Profit", "Loss")</f>
        <v>Profit</v>
      </c>
      <c r="R1578" s="9">
        <f>Table1[[#This Row],[Salary Cost]]/Table1[[#This Row],[Net Sales Actual]]</f>
        <v>0.13817774719309403</v>
      </c>
      <c r="S1578" s="9" t="str">
        <f>IF(Table1[[#This Row],[Salary Ratio]] &lt; 0.15, "Efficient",
 IF(Table1[[#This Row],[Salary Ratio]] &lt;= 0.25, "Needs Attention",
 "Too High"))</f>
        <v>Efficient</v>
      </c>
      <c r="T1578" s="9">
        <f>Table1[[#This Row],[Profit (EBIT)]]/Table1[[#This Row],[Net Sales Actual]]</f>
        <v>2.4926062788572335E-4</v>
      </c>
      <c r="U1578" s="7" t="str">
        <f>IF(Table1[[#This Row],[Profit Ratio]] &gt; 0.15, "Healthy",
 IF(Table1[[#This Row],[Profit Ratio]] &gt;= 0.05, "Moderate",
 "Low"))</f>
        <v>Low</v>
      </c>
      <c r="V1578" s="7">
        <f ca="1">DATEDIF(Table1[[#This Row],[Store Open Date]], TODAY(), "d")</f>
        <v>783</v>
      </c>
      <c r="W1578" s="7">
        <f ca="1">INT(Table1[[#This Row],[Store Age (Days)]] / 30)</f>
        <v>26</v>
      </c>
      <c r="X1578" s="7" t="str">
        <f ca="1">IF(Table1[[#This Row],[Store Age (Months)]] &lt; 12, "&lt;12",
 IF(Table1[[#This Row],[Store Age (Months)]] &lt; 24, "12–24",
 "&gt;24"))</f>
        <v>&gt;24</v>
      </c>
    </row>
    <row r="1579" spans="1:24" x14ac:dyDescent="0.2">
      <c r="A1579" s="4">
        <v>4</v>
      </c>
      <c r="B1579" s="4" t="str">
        <f t="shared" si="24"/>
        <v>April</v>
      </c>
      <c r="C1579" s="1" t="s">
        <v>263</v>
      </c>
      <c r="D1579" s="1" t="s">
        <v>1183</v>
      </c>
      <c r="E1579" s="1" t="s">
        <v>704</v>
      </c>
      <c r="F1579" s="1" t="s">
        <v>905</v>
      </c>
      <c r="G1579" s="1" t="s">
        <v>925</v>
      </c>
      <c r="H1579" s="6">
        <v>45100</v>
      </c>
      <c r="I1579" s="7">
        <v>140130204</v>
      </c>
      <c r="J1579" s="7">
        <v>165425655</v>
      </c>
      <c r="K1579" s="7">
        <v>16530074</v>
      </c>
      <c r="L1579" s="7">
        <v>12658333</v>
      </c>
      <c r="M1579" s="7">
        <f>Table1[[#This Row],[Profit (EBIT)]] * (1 - 11%)</f>
        <v>11265916.370000001</v>
      </c>
      <c r="N1579" s="9">
        <f>Table1[[#This Row],[Net Sales Actual]]/Table1[[#This Row],[Net Sales Target]]*100%</f>
        <v>1.1805139097635224</v>
      </c>
      <c r="O1579" s="9" t="str">
        <f>IF(Table1[[#This Row],[% Achievement]]&gt;=100%, "Achieved",
 IF(Table1[[#This Row],[% Achievement]]&gt;=50%, "Almost Achieve",
 IF(Table1[[#This Row],[% Achievement]]&gt;=0, "Needs Improvement",
 "Bad")))</f>
        <v>Achieved</v>
      </c>
      <c r="P1579" s="7">
        <f>Table1[[#This Row],[Net Sales Actual]] - Table1[[#This Row],[Net Sales Target]]</f>
        <v>25295451</v>
      </c>
      <c r="Q1579" s="7" t="str">
        <f>IF(Table1[[#This Row],[Profit]] &gt; 0, "Profit", "Loss")</f>
        <v>Profit</v>
      </c>
      <c r="R1579" s="9">
        <f>Table1[[#This Row],[Salary Cost]]/Table1[[#This Row],[Net Sales Actual]]</f>
        <v>9.9924488737856296E-2</v>
      </c>
      <c r="S1579" s="9" t="str">
        <f>IF(Table1[[#This Row],[Salary Ratio]] &lt; 0.15, "Efficient",
 IF(Table1[[#This Row],[Salary Ratio]] &lt;= 0.25, "Needs Attention",
 "Too High"))</f>
        <v>Efficient</v>
      </c>
      <c r="T1579" s="9">
        <f>Table1[[#This Row],[Profit (EBIT)]]/Table1[[#This Row],[Net Sales Actual]]</f>
        <v>7.6519769560531581E-2</v>
      </c>
      <c r="U1579" s="7" t="str">
        <f>IF(Table1[[#This Row],[Profit Ratio]] &gt; 0.15, "Healthy",
 IF(Table1[[#This Row],[Profit Ratio]] &gt;= 0.05, "Moderate",
 "Low"))</f>
        <v>Moderate</v>
      </c>
      <c r="V1579" s="7">
        <f ca="1">DATEDIF(Table1[[#This Row],[Store Open Date]], TODAY(), "d")</f>
        <v>832</v>
      </c>
      <c r="W1579" s="7">
        <f ca="1">INT(Table1[[#This Row],[Store Age (Days)]] / 30)</f>
        <v>27</v>
      </c>
      <c r="X1579" s="7" t="str">
        <f ca="1">IF(Table1[[#This Row],[Store Age (Months)]] &lt; 12, "&lt;12",
 IF(Table1[[#This Row],[Store Age (Months)]] &lt; 24, "12–24",
 "&gt;24"))</f>
        <v>&gt;24</v>
      </c>
    </row>
    <row r="1580" spans="1:24" x14ac:dyDescent="0.2">
      <c r="A1580" s="4">
        <v>4</v>
      </c>
      <c r="B1580" s="4" t="str">
        <f t="shared" si="24"/>
        <v>April</v>
      </c>
      <c r="C1580" s="1" t="s">
        <v>264</v>
      </c>
      <c r="D1580" s="1" t="s">
        <v>1184</v>
      </c>
      <c r="E1580" s="1" t="s">
        <v>705</v>
      </c>
      <c r="F1580" s="1" t="s">
        <v>905</v>
      </c>
      <c r="G1580" s="1" t="s">
        <v>925</v>
      </c>
      <c r="H1580" s="6">
        <v>45159</v>
      </c>
      <c r="I1580" s="7">
        <v>340367456</v>
      </c>
      <c r="J1580" s="7">
        <v>252915710</v>
      </c>
      <c r="K1580" s="7">
        <v>34684511</v>
      </c>
      <c r="L1580" s="7">
        <v>7539600</v>
      </c>
      <c r="M1580" s="7">
        <f>Table1[[#This Row],[Profit (EBIT)]] * (1 - 11%)</f>
        <v>6710244</v>
      </c>
      <c r="N1580" s="9">
        <f>Table1[[#This Row],[Net Sales Actual]]/Table1[[#This Row],[Net Sales Target]]*100%</f>
        <v>0.74306666381171294</v>
      </c>
      <c r="O1580" s="9" t="str">
        <f>IF(Table1[[#This Row],[% Achievement]]&gt;=100%, "Achieved",
 IF(Table1[[#This Row],[% Achievement]]&gt;=50%, "Almost Achieve",
 IF(Table1[[#This Row],[% Achievement]]&gt;=0, "Needs Improvement",
 "Bad")))</f>
        <v>Almost Achieve</v>
      </c>
      <c r="P1580" s="7">
        <f>Table1[[#This Row],[Net Sales Actual]] - Table1[[#This Row],[Net Sales Target]]</f>
        <v>-87451746</v>
      </c>
      <c r="Q1580" s="7" t="str">
        <f>IF(Table1[[#This Row],[Profit]] &gt; 0, "Profit", "Loss")</f>
        <v>Profit</v>
      </c>
      <c r="R1580" s="9">
        <f>Table1[[#This Row],[Salary Cost]]/Table1[[#This Row],[Net Sales Actual]]</f>
        <v>0.13713861823767293</v>
      </c>
      <c r="S1580" s="9" t="str">
        <f>IF(Table1[[#This Row],[Salary Ratio]] &lt; 0.15, "Efficient",
 IF(Table1[[#This Row],[Salary Ratio]] &lt;= 0.25, "Needs Attention",
 "Too High"))</f>
        <v>Efficient</v>
      </c>
      <c r="T1580" s="9">
        <f>Table1[[#This Row],[Profit (EBIT)]]/Table1[[#This Row],[Net Sales Actual]]</f>
        <v>2.9810722315351625E-2</v>
      </c>
      <c r="U1580" s="7" t="str">
        <f>IF(Table1[[#This Row],[Profit Ratio]] &gt; 0.15, "Healthy",
 IF(Table1[[#This Row],[Profit Ratio]] &gt;= 0.05, "Moderate",
 "Low"))</f>
        <v>Low</v>
      </c>
      <c r="V1580" s="7">
        <f ca="1">DATEDIF(Table1[[#This Row],[Store Open Date]], TODAY(), "d")</f>
        <v>773</v>
      </c>
      <c r="W1580" s="7">
        <f ca="1">INT(Table1[[#This Row],[Store Age (Days)]] / 30)</f>
        <v>25</v>
      </c>
      <c r="X1580" s="7" t="str">
        <f ca="1">IF(Table1[[#This Row],[Store Age (Months)]] &lt; 12, "&lt;12",
 IF(Table1[[#This Row],[Store Age (Months)]] &lt; 24, "12–24",
 "&gt;24"))</f>
        <v>&gt;24</v>
      </c>
    </row>
    <row r="1581" spans="1:24" x14ac:dyDescent="0.2">
      <c r="A1581" s="4">
        <v>4</v>
      </c>
      <c r="B1581" s="4" t="str">
        <f t="shared" si="24"/>
        <v>April</v>
      </c>
      <c r="C1581" s="1" t="s">
        <v>265</v>
      </c>
      <c r="D1581" s="1" t="s">
        <v>1185</v>
      </c>
      <c r="E1581" s="1" t="s">
        <v>706</v>
      </c>
      <c r="F1581" s="1" t="s">
        <v>906</v>
      </c>
      <c r="G1581" s="1" t="s">
        <v>925</v>
      </c>
      <c r="H1581" s="6">
        <v>45100</v>
      </c>
      <c r="I1581" s="7">
        <v>119605464</v>
      </c>
      <c r="J1581" s="7">
        <v>119231524</v>
      </c>
      <c r="K1581" s="7">
        <v>11991677</v>
      </c>
      <c r="L1581" s="7">
        <v>60954</v>
      </c>
      <c r="M1581" s="7">
        <f>Table1[[#This Row],[Profit (EBIT)]] * (1 - 11%)</f>
        <v>54249.06</v>
      </c>
      <c r="N1581" s="9">
        <f>Table1[[#This Row],[Net Sales Actual]]/Table1[[#This Row],[Net Sales Target]]*100%</f>
        <v>0.99687355420484802</v>
      </c>
      <c r="O1581" s="9" t="str">
        <f>IF(Table1[[#This Row],[% Achievement]]&gt;=100%, "Achieved",
 IF(Table1[[#This Row],[% Achievement]]&gt;=50%, "Almost Achieve",
 IF(Table1[[#This Row],[% Achievement]]&gt;=0, "Needs Improvement",
 "Bad")))</f>
        <v>Almost Achieve</v>
      </c>
      <c r="P1581" s="7">
        <f>Table1[[#This Row],[Net Sales Actual]] - Table1[[#This Row],[Net Sales Target]]</f>
        <v>-373940</v>
      </c>
      <c r="Q1581" s="7" t="str">
        <f>IF(Table1[[#This Row],[Profit]] &gt; 0, "Profit", "Loss")</f>
        <v>Profit</v>
      </c>
      <c r="R1581" s="9">
        <f>Table1[[#This Row],[Salary Cost]]/Table1[[#This Row],[Net Sales Actual]]</f>
        <v>0.10057471881345742</v>
      </c>
      <c r="S1581" s="9" t="str">
        <f>IF(Table1[[#This Row],[Salary Ratio]] &lt; 0.15, "Efficient",
 IF(Table1[[#This Row],[Salary Ratio]] &lt;= 0.25, "Needs Attention",
 "Too High"))</f>
        <v>Efficient</v>
      </c>
      <c r="T1581" s="9">
        <f>Table1[[#This Row],[Profit (EBIT)]]/Table1[[#This Row],[Net Sales Actual]]</f>
        <v>5.1122386056224526E-4</v>
      </c>
      <c r="U1581" s="7" t="str">
        <f>IF(Table1[[#This Row],[Profit Ratio]] &gt; 0.15, "Healthy",
 IF(Table1[[#This Row],[Profit Ratio]] &gt;= 0.05, "Moderate",
 "Low"))</f>
        <v>Low</v>
      </c>
      <c r="V1581" s="7">
        <f ca="1">DATEDIF(Table1[[#This Row],[Store Open Date]], TODAY(), "d")</f>
        <v>832</v>
      </c>
      <c r="W1581" s="7">
        <f ca="1">INT(Table1[[#This Row],[Store Age (Days)]] / 30)</f>
        <v>27</v>
      </c>
      <c r="X1581" s="7" t="str">
        <f ca="1">IF(Table1[[#This Row],[Store Age (Months)]] &lt; 12, "&lt;12",
 IF(Table1[[#This Row],[Store Age (Months)]] &lt; 24, "12–24",
 "&gt;24"))</f>
        <v>&gt;24</v>
      </c>
    </row>
    <row r="1582" spans="1:24" x14ac:dyDescent="0.2">
      <c r="A1582" s="4">
        <v>4</v>
      </c>
      <c r="B1582" s="4" t="str">
        <f t="shared" si="24"/>
        <v>April</v>
      </c>
      <c r="C1582" s="1" t="s">
        <v>266</v>
      </c>
      <c r="D1582" s="1" t="s">
        <v>1186</v>
      </c>
      <c r="E1582" s="1" t="s">
        <v>707</v>
      </c>
      <c r="F1582" s="1" t="s">
        <v>905</v>
      </c>
      <c r="G1582" s="1" t="s">
        <v>925</v>
      </c>
      <c r="H1582" s="6">
        <v>45114</v>
      </c>
      <c r="I1582" s="7">
        <v>174700753</v>
      </c>
      <c r="J1582" s="7">
        <v>152662375</v>
      </c>
      <c r="K1582" s="7">
        <v>16316984</v>
      </c>
      <c r="L1582" s="7">
        <v>15596763</v>
      </c>
      <c r="M1582" s="7">
        <f>Table1[[#This Row],[Profit (EBIT)]] * (1 - 11%)</f>
        <v>13881119.07</v>
      </c>
      <c r="N1582" s="9">
        <f>Table1[[#This Row],[Net Sales Actual]]/Table1[[#This Row],[Net Sales Target]]*100%</f>
        <v>0.87385069828519857</v>
      </c>
      <c r="O1582" s="9" t="str">
        <f>IF(Table1[[#This Row],[% Achievement]]&gt;=100%, "Achieved",
 IF(Table1[[#This Row],[% Achievement]]&gt;=50%, "Almost Achieve",
 IF(Table1[[#This Row],[% Achievement]]&gt;=0, "Needs Improvement",
 "Bad")))</f>
        <v>Almost Achieve</v>
      </c>
      <c r="P1582" s="7">
        <f>Table1[[#This Row],[Net Sales Actual]] - Table1[[#This Row],[Net Sales Target]]</f>
        <v>-22038378</v>
      </c>
      <c r="Q1582" s="7" t="str">
        <f>IF(Table1[[#This Row],[Profit]] &gt; 0, "Profit", "Loss")</f>
        <v>Profit</v>
      </c>
      <c r="R1582" s="9">
        <f>Table1[[#This Row],[Salary Cost]]/Table1[[#This Row],[Net Sales Actual]]</f>
        <v>0.10688281248080937</v>
      </c>
      <c r="S1582" s="9" t="str">
        <f>IF(Table1[[#This Row],[Salary Ratio]] &lt; 0.15, "Efficient",
 IF(Table1[[#This Row],[Salary Ratio]] &lt;= 0.25, "Needs Attention",
 "Too High"))</f>
        <v>Efficient</v>
      </c>
      <c r="T1582" s="9">
        <f>Table1[[#This Row],[Profit (EBIT)]]/Table1[[#This Row],[Net Sales Actual]]</f>
        <v>0.10216507505533043</v>
      </c>
      <c r="U1582" s="7" t="str">
        <f>IF(Table1[[#This Row],[Profit Ratio]] &gt; 0.15, "Healthy",
 IF(Table1[[#This Row],[Profit Ratio]] &gt;= 0.05, "Moderate",
 "Low"))</f>
        <v>Moderate</v>
      </c>
      <c r="V1582" s="7">
        <f ca="1">DATEDIF(Table1[[#This Row],[Store Open Date]], TODAY(), "d")</f>
        <v>818</v>
      </c>
      <c r="W1582" s="7">
        <f ca="1">INT(Table1[[#This Row],[Store Age (Days)]] / 30)</f>
        <v>27</v>
      </c>
      <c r="X1582" s="7" t="str">
        <f ca="1">IF(Table1[[#This Row],[Store Age (Months)]] &lt; 12, "&lt;12",
 IF(Table1[[#This Row],[Store Age (Months)]] &lt; 24, "12–24",
 "&gt;24"))</f>
        <v>&gt;24</v>
      </c>
    </row>
    <row r="1583" spans="1:24" x14ac:dyDescent="0.2">
      <c r="A1583" s="4">
        <v>4</v>
      </c>
      <c r="B1583" s="4" t="str">
        <f t="shared" si="24"/>
        <v>April</v>
      </c>
      <c r="C1583" s="1" t="s">
        <v>267</v>
      </c>
      <c r="D1583" s="1" t="s">
        <v>1187</v>
      </c>
      <c r="E1583" s="1" t="s">
        <v>708</v>
      </c>
      <c r="F1583" s="1" t="s">
        <v>907</v>
      </c>
      <c r="G1583" s="1" t="s">
        <v>925</v>
      </c>
      <c r="H1583" s="6">
        <v>45253</v>
      </c>
      <c r="I1583" s="7">
        <v>90565330</v>
      </c>
      <c r="J1583" s="7">
        <v>111808815</v>
      </c>
      <c r="K1583" s="7">
        <v>12188180</v>
      </c>
      <c r="L1583" s="7">
        <v>-9272623</v>
      </c>
      <c r="M1583" s="7">
        <f>Table1[[#This Row],[Profit (EBIT)]] * (1 - 11%)</f>
        <v>-8252634.4699999997</v>
      </c>
      <c r="N1583" s="9">
        <f>Table1[[#This Row],[Net Sales Actual]]/Table1[[#This Row],[Net Sales Target]]*100%</f>
        <v>1.2345653132385208</v>
      </c>
      <c r="O1583" s="9" t="str">
        <f>IF(Table1[[#This Row],[% Achievement]]&gt;=100%, "Achieved",
 IF(Table1[[#This Row],[% Achievement]]&gt;=50%, "Almost Achieve",
 IF(Table1[[#This Row],[% Achievement]]&gt;=0, "Needs Improvement",
 "Bad")))</f>
        <v>Achieved</v>
      </c>
      <c r="P1583" s="7">
        <f>Table1[[#This Row],[Net Sales Actual]] - Table1[[#This Row],[Net Sales Target]]</f>
        <v>21243485</v>
      </c>
      <c r="Q1583" s="7" t="str">
        <f>IF(Table1[[#This Row],[Profit]] &gt; 0, "Profit", "Loss")</f>
        <v>Loss</v>
      </c>
      <c r="R1583" s="9">
        <f>Table1[[#This Row],[Salary Cost]]/Table1[[#This Row],[Net Sales Actual]]</f>
        <v>0.10900911524730854</v>
      </c>
      <c r="S1583" s="9" t="str">
        <f>IF(Table1[[#This Row],[Salary Ratio]] &lt; 0.15, "Efficient",
 IF(Table1[[#This Row],[Salary Ratio]] &lt;= 0.25, "Needs Attention",
 "Too High"))</f>
        <v>Efficient</v>
      </c>
      <c r="T1583" s="9">
        <f>Table1[[#This Row],[Profit (EBIT)]]/Table1[[#This Row],[Net Sales Actual]]</f>
        <v>-8.2932843890707542E-2</v>
      </c>
      <c r="U1583" s="7" t="str">
        <f>IF(Table1[[#This Row],[Profit Ratio]] &gt; 0.15, "Healthy",
 IF(Table1[[#This Row],[Profit Ratio]] &gt;= 0.05, "Moderate",
 "Low"))</f>
        <v>Low</v>
      </c>
      <c r="V1583" s="7">
        <f ca="1">DATEDIF(Table1[[#This Row],[Store Open Date]], TODAY(), "d")</f>
        <v>679</v>
      </c>
      <c r="W1583" s="7">
        <f ca="1">INT(Table1[[#This Row],[Store Age (Days)]] / 30)</f>
        <v>22</v>
      </c>
      <c r="X1583" s="7" t="str">
        <f ca="1">IF(Table1[[#This Row],[Store Age (Months)]] &lt; 12, "&lt;12",
 IF(Table1[[#This Row],[Store Age (Months)]] &lt; 24, "12–24",
 "&gt;24"))</f>
        <v>12–24</v>
      </c>
    </row>
    <row r="1584" spans="1:24" x14ac:dyDescent="0.2">
      <c r="A1584" s="4">
        <v>4</v>
      </c>
      <c r="B1584" s="4" t="str">
        <f t="shared" si="24"/>
        <v>April</v>
      </c>
      <c r="C1584" s="1" t="s">
        <v>268</v>
      </c>
      <c r="D1584" s="1" t="s">
        <v>1188</v>
      </c>
      <c r="E1584" s="1" t="s">
        <v>709</v>
      </c>
      <c r="F1584" s="1" t="s">
        <v>907</v>
      </c>
      <c r="G1584" s="1" t="s">
        <v>925</v>
      </c>
      <c r="H1584" s="6">
        <v>45212</v>
      </c>
      <c r="I1584" s="7">
        <v>106562043</v>
      </c>
      <c r="J1584" s="7">
        <v>88969775</v>
      </c>
      <c r="K1584" s="7">
        <v>9637163</v>
      </c>
      <c r="L1584" s="7">
        <v>1355331</v>
      </c>
      <c r="M1584" s="7">
        <f>Table1[[#This Row],[Profit (EBIT)]] * (1 - 11%)</f>
        <v>1206244.5900000001</v>
      </c>
      <c r="N1584" s="9">
        <f>Table1[[#This Row],[Net Sales Actual]]/Table1[[#This Row],[Net Sales Target]]*100%</f>
        <v>0.83491056003871844</v>
      </c>
      <c r="O1584" s="9" t="str">
        <f>IF(Table1[[#This Row],[% Achievement]]&gt;=100%, "Achieved",
 IF(Table1[[#This Row],[% Achievement]]&gt;=50%, "Almost Achieve",
 IF(Table1[[#This Row],[% Achievement]]&gt;=0, "Needs Improvement",
 "Bad")))</f>
        <v>Almost Achieve</v>
      </c>
      <c r="P1584" s="7">
        <f>Table1[[#This Row],[Net Sales Actual]] - Table1[[#This Row],[Net Sales Target]]</f>
        <v>-17592268</v>
      </c>
      <c r="Q1584" s="7" t="str">
        <f>IF(Table1[[#This Row],[Profit]] &gt; 0, "Profit", "Loss")</f>
        <v>Profit</v>
      </c>
      <c r="R1584" s="9">
        <f>Table1[[#This Row],[Salary Cost]]/Table1[[#This Row],[Net Sales Actual]]</f>
        <v>0.10831951637508357</v>
      </c>
      <c r="S1584" s="9" t="str">
        <f>IF(Table1[[#This Row],[Salary Ratio]] &lt; 0.15, "Efficient",
 IF(Table1[[#This Row],[Salary Ratio]] &lt;= 0.25, "Needs Attention",
 "Too High"))</f>
        <v>Efficient</v>
      </c>
      <c r="T1584" s="9">
        <f>Table1[[#This Row],[Profit (EBIT)]]/Table1[[#This Row],[Net Sales Actual]]</f>
        <v>1.5233611639458456E-2</v>
      </c>
      <c r="U1584" s="7" t="str">
        <f>IF(Table1[[#This Row],[Profit Ratio]] &gt; 0.15, "Healthy",
 IF(Table1[[#This Row],[Profit Ratio]] &gt;= 0.05, "Moderate",
 "Low"))</f>
        <v>Low</v>
      </c>
      <c r="V1584" s="7">
        <f ca="1">DATEDIF(Table1[[#This Row],[Store Open Date]], TODAY(), "d")</f>
        <v>720</v>
      </c>
      <c r="W1584" s="7">
        <f ca="1">INT(Table1[[#This Row],[Store Age (Days)]] / 30)</f>
        <v>24</v>
      </c>
      <c r="X1584" s="7" t="str">
        <f ca="1">IF(Table1[[#This Row],[Store Age (Months)]] &lt; 12, "&lt;12",
 IF(Table1[[#This Row],[Store Age (Months)]] &lt; 24, "12–24",
 "&gt;24"))</f>
        <v>&gt;24</v>
      </c>
    </row>
    <row r="1585" spans="1:24" x14ac:dyDescent="0.2">
      <c r="A1585" s="4">
        <v>4</v>
      </c>
      <c r="B1585" s="4" t="str">
        <f t="shared" si="24"/>
        <v>April</v>
      </c>
      <c r="C1585" s="1" t="s">
        <v>269</v>
      </c>
      <c r="D1585" s="1" t="s">
        <v>1189</v>
      </c>
      <c r="E1585" s="1" t="s">
        <v>710</v>
      </c>
      <c r="F1585" s="1" t="s">
        <v>907</v>
      </c>
      <c r="G1585" s="1" t="s">
        <v>925</v>
      </c>
      <c r="H1585" s="6">
        <v>45311</v>
      </c>
      <c r="I1585" s="7">
        <v>173462330</v>
      </c>
      <c r="J1585" s="7">
        <v>138598572</v>
      </c>
      <c r="K1585" s="7">
        <v>21975832</v>
      </c>
      <c r="L1585" s="7">
        <v>6456414</v>
      </c>
      <c r="M1585" s="7">
        <f>Table1[[#This Row],[Profit (EBIT)]] * (1 - 11%)</f>
        <v>5746208.46</v>
      </c>
      <c r="N1585" s="9">
        <f>Table1[[#This Row],[Net Sales Actual]]/Table1[[#This Row],[Net Sales Target]]*100%</f>
        <v>0.79901251182317223</v>
      </c>
      <c r="O1585" s="9" t="str">
        <f>IF(Table1[[#This Row],[% Achievement]]&gt;=100%, "Achieved",
 IF(Table1[[#This Row],[% Achievement]]&gt;=50%, "Almost Achieve",
 IF(Table1[[#This Row],[% Achievement]]&gt;=0, "Needs Improvement",
 "Bad")))</f>
        <v>Almost Achieve</v>
      </c>
      <c r="P1585" s="7">
        <f>Table1[[#This Row],[Net Sales Actual]] - Table1[[#This Row],[Net Sales Target]]</f>
        <v>-34863758</v>
      </c>
      <c r="Q1585" s="7" t="str">
        <f>IF(Table1[[#This Row],[Profit]] &gt; 0, "Profit", "Loss")</f>
        <v>Profit</v>
      </c>
      <c r="R1585" s="9">
        <f>Table1[[#This Row],[Salary Cost]]/Table1[[#This Row],[Net Sales Actual]]</f>
        <v>0.15855742005769005</v>
      </c>
      <c r="S1585" s="9" t="str">
        <f>IF(Table1[[#This Row],[Salary Ratio]] &lt; 0.15, "Efficient",
 IF(Table1[[#This Row],[Salary Ratio]] &lt;= 0.25, "Needs Attention",
 "Too High"))</f>
        <v>Needs Attention</v>
      </c>
      <c r="T1585" s="9">
        <f>Table1[[#This Row],[Profit (EBIT)]]/Table1[[#This Row],[Net Sales Actual]]</f>
        <v>4.658355354483739E-2</v>
      </c>
      <c r="U1585" s="7" t="str">
        <f>IF(Table1[[#This Row],[Profit Ratio]] &gt; 0.15, "Healthy",
 IF(Table1[[#This Row],[Profit Ratio]] &gt;= 0.05, "Moderate",
 "Low"))</f>
        <v>Low</v>
      </c>
      <c r="V1585" s="7">
        <f ca="1">DATEDIF(Table1[[#This Row],[Store Open Date]], TODAY(), "d")</f>
        <v>621</v>
      </c>
      <c r="W1585" s="7">
        <f ca="1">INT(Table1[[#This Row],[Store Age (Days)]] / 30)</f>
        <v>20</v>
      </c>
      <c r="X1585" s="7" t="str">
        <f ca="1">IF(Table1[[#This Row],[Store Age (Months)]] &lt; 12, "&lt;12",
 IF(Table1[[#This Row],[Store Age (Months)]] &lt; 24, "12–24",
 "&gt;24"))</f>
        <v>12–24</v>
      </c>
    </row>
    <row r="1586" spans="1:24" x14ac:dyDescent="0.2">
      <c r="A1586" s="4">
        <v>4</v>
      </c>
      <c r="B1586" s="4" t="str">
        <f t="shared" si="24"/>
        <v>April</v>
      </c>
      <c r="C1586" s="1" t="s">
        <v>270</v>
      </c>
      <c r="D1586" s="1" t="s">
        <v>1190</v>
      </c>
      <c r="E1586" s="1" t="s">
        <v>711</v>
      </c>
      <c r="F1586" s="1" t="s">
        <v>907</v>
      </c>
      <c r="G1586" s="1" t="s">
        <v>925</v>
      </c>
      <c r="H1586" s="6">
        <v>45233</v>
      </c>
      <c r="I1586" s="7">
        <v>91860519</v>
      </c>
      <c r="J1586" s="7">
        <v>70825211</v>
      </c>
      <c r="K1586" s="7">
        <v>9013044</v>
      </c>
      <c r="L1586" s="7">
        <v>4181673</v>
      </c>
      <c r="M1586" s="7">
        <f>Table1[[#This Row],[Profit (EBIT)]] * (1 - 11%)</f>
        <v>3721688.97</v>
      </c>
      <c r="N1586" s="9">
        <f>Table1[[#This Row],[Net Sales Actual]]/Table1[[#This Row],[Net Sales Target]]*100%</f>
        <v>0.771008173816218</v>
      </c>
      <c r="O1586" s="9" t="str">
        <f>IF(Table1[[#This Row],[% Achievement]]&gt;=100%, "Achieved",
 IF(Table1[[#This Row],[% Achievement]]&gt;=50%, "Almost Achieve",
 IF(Table1[[#This Row],[% Achievement]]&gt;=0, "Needs Improvement",
 "Bad")))</f>
        <v>Almost Achieve</v>
      </c>
      <c r="P1586" s="7">
        <f>Table1[[#This Row],[Net Sales Actual]] - Table1[[#This Row],[Net Sales Target]]</f>
        <v>-21035308</v>
      </c>
      <c r="Q1586" s="7" t="str">
        <f>IF(Table1[[#This Row],[Profit]] &gt; 0, "Profit", "Loss")</f>
        <v>Profit</v>
      </c>
      <c r="R1586" s="9">
        <f>Table1[[#This Row],[Salary Cost]]/Table1[[#This Row],[Net Sales Actual]]</f>
        <v>0.12725756651822753</v>
      </c>
      <c r="S1586" s="9" t="str">
        <f>IF(Table1[[#This Row],[Salary Ratio]] &lt; 0.15, "Efficient",
 IF(Table1[[#This Row],[Salary Ratio]] &lt;= 0.25, "Needs Attention",
 "Too High"))</f>
        <v>Efficient</v>
      </c>
      <c r="T1586" s="9">
        <f>Table1[[#This Row],[Profit (EBIT)]]/Table1[[#This Row],[Net Sales Actual]]</f>
        <v>5.904215378899471E-2</v>
      </c>
      <c r="U1586" s="7" t="str">
        <f>IF(Table1[[#This Row],[Profit Ratio]] &gt; 0.15, "Healthy",
 IF(Table1[[#This Row],[Profit Ratio]] &gt;= 0.05, "Moderate",
 "Low"))</f>
        <v>Moderate</v>
      </c>
      <c r="V1586" s="7">
        <f ca="1">DATEDIF(Table1[[#This Row],[Store Open Date]], TODAY(), "d")</f>
        <v>699</v>
      </c>
      <c r="W1586" s="7">
        <f ca="1">INT(Table1[[#This Row],[Store Age (Days)]] / 30)</f>
        <v>23</v>
      </c>
      <c r="X1586" s="7" t="str">
        <f ca="1">IF(Table1[[#This Row],[Store Age (Months)]] &lt; 12, "&lt;12",
 IF(Table1[[#This Row],[Store Age (Months)]] &lt; 24, "12–24",
 "&gt;24"))</f>
        <v>12–24</v>
      </c>
    </row>
    <row r="1587" spans="1:24" x14ac:dyDescent="0.2">
      <c r="A1587" s="4">
        <v>4</v>
      </c>
      <c r="B1587" s="4" t="str">
        <f t="shared" si="24"/>
        <v>April</v>
      </c>
      <c r="C1587" s="1" t="s">
        <v>271</v>
      </c>
      <c r="D1587" s="1" t="s">
        <v>1191</v>
      </c>
      <c r="E1587" s="1" t="s">
        <v>712</v>
      </c>
      <c r="F1587" s="1" t="s">
        <v>907</v>
      </c>
      <c r="G1587" s="1" t="s">
        <v>925</v>
      </c>
      <c r="H1587" s="6">
        <v>45268</v>
      </c>
      <c r="I1587" s="7">
        <v>90390825</v>
      </c>
      <c r="J1587" s="7">
        <v>63751350</v>
      </c>
      <c r="K1587" s="7">
        <v>6264908</v>
      </c>
      <c r="L1587" s="7">
        <v>-3413861</v>
      </c>
      <c r="M1587" s="7">
        <f>Table1[[#This Row],[Profit (EBIT)]] * (1 - 11%)</f>
        <v>-3038336.29</v>
      </c>
      <c r="N1587" s="9">
        <f>Table1[[#This Row],[Net Sales Actual]]/Table1[[#This Row],[Net Sales Target]]*100%</f>
        <v>0.70528563048296111</v>
      </c>
      <c r="O1587" s="9" t="str">
        <f>IF(Table1[[#This Row],[% Achievement]]&gt;=100%, "Achieved",
 IF(Table1[[#This Row],[% Achievement]]&gt;=50%, "Almost Achieve",
 IF(Table1[[#This Row],[% Achievement]]&gt;=0, "Needs Improvement",
 "Bad")))</f>
        <v>Almost Achieve</v>
      </c>
      <c r="P1587" s="7">
        <f>Table1[[#This Row],[Net Sales Actual]] - Table1[[#This Row],[Net Sales Target]]</f>
        <v>-26639475</v>
      </c>
      <c r="Q1587" s="7" t="str">
        <f>IF(Table1[[#This Row],[Profit]] &gt; 0, "Profit", "Loss")</f>
        <v>Loss</v>
      </c>
      <c r="R1587" s="9">
        <f>Table1[[#This Row],[Salary Cost]]/Table1[[#This Row],[Net Sales Actual]]</f>
        <v>9.8270985634029709E-2</v>
      </c>
      <c r="S1587" s="9" t="str">
        <f>IF(Table1[[#This Row],[Salary Ratio]] &lt; 0.15, "Efficient",
 IF(Table1[[#This Row],[Salary Ratio]] &lt;= 0.25, "Needs Attention",
 "Too High"))</f>
        <v>Efficient</v>
      </c>
      <c r="T1587" s="9">
        <f>Table1[[#This Row],[Profit (EBIT)]]/Table1[[#This Row],[Net Sales Actual]]</f>
        <v>-5.3549626792216948E-2</v>
      </c>
      <c r="U1587" s="7" t="str">
        <f>IF(Table1[[#This Row],[Profit Ratio]] &gt; 0.15, "Healthy",
 IF(Table1[[#This Row],[Profit Ratio]] &gt;= 0.05, "Moderate",
 "Low"))</f>
        <v>Low</v>
      </c>
      <c r="V1587" s="7">
        <f ca="1">DATEDIF(Table1[[#This Row],[Store Open Date]], TODAY(), "d")</f>
        <v>664</v>
      </c>
      <c r="W1587" s="7">
        <f ca="1">INT(Table1[[#This Row],[Store Age (Days)]] / 30)</f>
        <v>22</v>
      </c>
      <c r="X1587" s="7" t="str">
        <f ca="1">IF(Table1[[#This Row],[Store Age (Months)]] &lt; 12, "&lt;12",
 IF(Table1[[#This Row],[Store Age (Months)]] &lt; 24, "12–24",
 "&gt;24"))</f>
        <v>12–24</v>
      </c>
    </row>
    <row r="1588" spans="1:24" x14ac:dyDescent="0.2">
      <c r="A1588" s="4">
        <v>4</v>
      </c>
      <c r="B1588" s="4" t="str">
        <f t="shared" si="24"/>
        <v>April</v>
      </c>
      <c r="C1588" s="1" t="s">
        <v>272</v>
      </c>
      <c r="D1588" s="1" t="s">
        <v>1192</v>
      </c>
      <c r="E1588" s="1" t="s">
        <v>713</v>
      </c>
      <c r="F1588" s="1" t="s">
        <v>907</v>
      </c>
      <c r="G1588" s="1" t="s">
        <v>925</v>
      </c>
      <c r="H1588" s="6">
        <v>45311</v>
      </c>
      <c r="I1588" s="7">
        <v>90446137</v>
      </c>
      <c r="J1588" s="7">
        <v>97813697</v>
      </c>
      <c r="K1588" s="7">
        <v>11581293</v>
      </c>
      <c r="L1588" s="7">
        <v>-4950899</v>
      </c>
      <c r="M1588" s="7">
        <f>Table1[[#This Row],[Profit (EBIT)]] * (1 - 11%)</f>
        <v>-4406300.1100000003</v>
      </c>
      <c r="N1588" s="9">
        <f>Table1[[#This Row],[Net Sales Actual]]/Table1[[#This Row],[Net Sales Target]]*100%</f>
        <v>1.0814579842144059</v>
      </c>
      <c r="O1588" s="9" t="str">
        <f>IF(Table1[[#This Row],[% Achievement]]&gt;=100%, "Achieved",
 IF(Table1[[#This Row],[% Achievement]]&gt;=50%, "Almost Achieve",
 IF(Table1[[#This Row],[% Achievement]]&gt;=0, "Needs Improvement",
 "Bad")))</f>
        <v>Achieved</v>
      </c>
      <c r="P1588" s="7">
        <f>Table1[[#This Row],[Net Sales Actual]] - Table1[[#This Row],[Net Sales Target]]</f>
        <v>7367560</v>
      </c>
      <c r="Q1588" s="7" t="str">
        <f>IF(Table1[[#This Row],[Profit]] &gt; 0, "Profit", "Loss")</f>
        <v>Loss</v>
      </c>
      <c r="R1588" s="9">
        <f>Table1[[#This Row],[Salary Cost]]/Table1[[#This Row],[Net Sales Actual]]</f>
        <v>0.11840154656458798</v>
      </c>
      <c r="S1588" s="9" t="str">
        <f>IF(Table1[[#This Row],[Salary Ratio]] &lt; 0.15, "Efficient",
 IF(Table1[[#This Row],[Salary Ratio]] &lt;= 0.25, "Needs Attention",
 "Too High"))</f>
        <v>Efficient</v>
      </c>
      <c r="T1588" s="9">
        <f>Table1[[#This Row],[Profit (EBIT)]]/Table1[[#This Row],[Net Sales Actual]]</f>
        <v>-5.0615600389789989E-2</v>
      </c>
      <c r="U1588" s="7" t="str">
        <f>IF(Table1[[#This Row],[Profit Ratio]] &gt; 0.15, "Healthy",
 IF(Table1[[#This Row],[Profit Ratio]] &gt;= 0.05, "Moderate",
 "Low"))</f>
        <v>Low</v>
      </c>
      <c r="V1588" s="7">
        <f ca="1">DATEDIF(Table1[[#This Row],[Store Open Date]], TODAY(), "d")</f>
        <v>621</v>
      </c>
      <c r="W1588" s="7">
        <f ca="1">INT(Table1[[#This Row],[Store Age (Days)]] / 30)</f>
        <v>20</v>
      </c>
      <c r="X1588" s="7" t="str">
        <f ca="1">IF(Table1[[#This Row],[Store Age (Months)]] &lt; 12, "&lt;12",
 IF(Table1[[#This Row],[Store Age (Months)]] &lt; 24, "12–24",
 "&gt;24"))</f>
        <v>12–24</v>
      </c>
    </row>
    <row r="1589" spans="1:24" x14ac:dyDescent="0.2">
      <c r="A1589" s="4">
        <v>4</v>
      </c>
      <c r="B1589" s="4" t="str">
        <f t="shared" si="24"/>
        <v>April</v>
      </c>
      <c r="C1589" s="1" t="s">
        <v>273</v>
      </c>
      <c r="D1589" s="1" t="s">
        <v>1193</v>
      </c>
      <c r="E1589" s="1" t="s">
        <v>714</v>
      </c>
      <c r="F1589" s="1" t="s">
        <v>907</v>
      </c>
      <c r="G1589" s="1" t="s">
        <v>925</v>
      </c>
      <c r="H1589" s="6">
        <v>45257</v>
      </c>
      <c r="I1589" s="7">
        <v>120586264</v>
      </c>
      <c r="J1589" s="7">
        <v>88755730</v>
      </c>
      <c r="K1589" s="7">
        <v>11157070</v>
      </c>
      <c r="L1589" s="7">
        <v>10071248</v>
      </c>
      <c r="M1589" s="7">
        <f>Table1[[#This Row],[Profit (EBIT)]] * (1 - 11%)</f>
        <v>8963410.7200000007</v>
      </c>
      <c r="N1589" s="9">
        <f>Table1[[#This Row],[Net Sales Actual]]/Table1[[#This Row],[Net Sales Target]]*100%</f>
        <v>0.73603515902938998</v>
      </c>
      <c r="O1589" s="9" t="str">
        <f>IF(Table1[[#This Row],[% Achievement]]&gt;=100%, "Achieved",
 IF(Table1[[#This Row],[% Achievement]]&gt;=50%, "Almost Achieve",
 IF(Table1[[#This Row],[% Achievement]]&gt;=0, "Needs Improvement",
 "Bad")))</f>
        <v>Almost Achieve</v>
      </c>
      <c r="P1589" s="7">
        <f>Table1[[#This Row],[Net Sales Actual]] - Table1[[#This Row],[Net Sales Target]]</f>
        <v>-31830534</v>
      </c>
      <c r="Q1589" s="7" t="str">
        <f>IF(Table1[[#This Row],[Profit]] &gt; 0, "Profit", "Loss")</f>
        <v>Profit</v>
      </c>
      <c r="R1589" s="9">
        <f>Table1[[#This Row],[Salary Cost]]/Table1[[#This Row],[Net Sales Actual]]</f>
        <v>0.12570534882649267</v>
      </c>
      <c r="S1589" s="9" t="str">
        <f>IF(Table1[[#This Row],[Salary Ratio]] &lt; 0.15, "Efficient",
 IF(Table1[[#This Row],[Salary Ratio]] &lt;= 0.25, "Needs Attention",
 "Too High"))</f>
        <v>Efficient</v>
      </c>
      <c r="T1589" s="9">
        <f>Table1[[#This Row],[Profit (EBIT)]]/Table1[[#This Row],[Net Sales Actual]]</f>
        <v>0.11347152459903152</v>
      </c>
      <c r="U1589" s="7" t="str">
        <f>IF(Table1[[#This Row],[Profit Ratio]] &gt; 0.15, "Healthy",
 IF(Table1[[#This Row],[Profit Ratio]] &gt;= 0.05, "Moderate",
 "Low"))</f>
        <v>Moderate</v>
      </c>
      <c r="V1589" s="7">
        <f ca="1">DATEDIF(Table1[[#This Row],[Store Open Date]], TODAY(), "d")</f>
        <v>675</v>
      </c>
      <c r="W1589" s="7">
        <f ca="1">INT(Table1[[#This Row],[Store Age (Days)]] / 30)</f>
        <v>22</v>
      </c>
      <c r="X1589" s="7" t="str">
        <f ca="1">IF(Table1[[#This Row],[Store Age (Months)]] &lt; 12, "&lt;12",
 IF(Table1[[#This Row],[Store Age (Months)]] &lt; 24, "12–24",
 "&gt;24"))</f>
        <v>12–24</v>
      </c>
    </row>
    <row r="1590" spans="1:24" x14ac:dyDescent="0.2">
      <c r="A1590" s="4">
        <v>4</v>
      </c>
      <c r="B1590" s="4" t="str">
        <f t="shared" si="24"/>
        <v>April</v>
      </c>
      <c r="C1590" s="1" t="s">
        <v>274</v>
      </c>
      <c r="D1590" s="1" t="s">
        <v>1194</v>
      </c>
      <c r="E1590" s="1" t="s">
        <v>715</v>
      </c>
      <c r="F1590" s="1" t="s">
        <v>907</v>
      </c>
      <c r="G1590" s="1" t="s">
        <v>925</v>
      </c>
      <c r="H1590" s="6">
        <v>45249</v>
      </c>
      <c r="I1590" s="7">
        <v>136136455</v>
      </c>
      <c r="J1590" s="7">
        <v>96255823</v>
      </c>
      <c r="K1590" s="7">
        <v>10398639</v>
      </c>
      <c r="L1590" s="7">
        <v>733252</v>
      </c>
      <c r="M1590" s="7">
        <f>Table1[[#This Row],[Profit (EBIT)]] * (1 - 11%)</f>
        <v>652594.28</v>
      </c>
      <c r="N1590" s="9">
        <f>Table1[[#This Row],[Net Sales Actual]]/Table1[[#This Row],[Net Sales Target]]*100%</f>
        <v>0.70705398491535565</v>
      </c>
      <c r="O1590" s="9" t="str">
        <f>IF(Table1[[#This Row],[% Achievement]]&gt;=100%, "Achieved",
 IF(Table1[[#This Row],[% Achievement]]&gt;=50%, "Almost Achieve",
 IF(Table1[[#This Row],[% Achievement]]&gt;=0, "Needs Improvement",
 "Bad")))</f>
        <v>Almost Achieve</v>
      </c>
      <c r="P1590" s="7">
        <f>Table1[[#This Row],[Net Sales Actual]] - Table1[[#This Row],[Net Sales Target]]</f>
        <v>-39880632</v>
      </c>
      <c r="Q1590" s="7" t="str">
        <f>IF(Table1[[#This Row],[Profit]] &gt; 0, "Profit", "Loss")</f>
        <v>Profit</v>
      </c>
      <c r="R1590" s="9">
        <f>Table1[[#This Row],[Salary Cost]]/Table1[[#This Row],[Net Sales Actual]]</f>
        <v>0.10803127204054969</v>
      </c>
      <c r="S1590" s="9" t="str">
        <f>IF(Table1[[#This Row],[Salary Ratio]] &lt; 0.15, "Efficient",
 IF(Table1[[#This Row],[Salary Ratio]] &lt;= 0.25, "Needs Attention",
 "Too High"))</f>
        <v>Efficient</v>
      </c>
      <c r="T1590" s="9">
        <f>Table1[[#This Row],[Profit (EBIT)]]/Table1[[#This Row],[Net Sales Actual]]</f>
        <v>7.6177417339208658E-3</v>
      </c>
      <c r="U1590" s="7" t="str">
        <f>IF(Table1[[#This Row],[Profit Ratio]] &gt; 0.15, "Healthy",
 IF(Table1[[#This Row],[Profit Ratio]] &gt;= 0.05, "Moderate",
 "Low"))</f>
        <v>Low</v>
      </c>
      <c r="V1590" s="7">
        <f ca="1">DATEDIF(Table1[[#This Row],[Store Open Date]], TODAY(), "d")</f>
        <v>683</v>
      </c>
      <c r="W1590" s="7">
        <f ca="1">INT(Table1[[#This Row],[Store Age (Days)]] / 30)</f>
        <v>22</v>
      </c>
      <c r="X1590" s="7" t="str">
        <f ca="1">IF(Table1[[#This Row],[Store Age (Months)]] &lt; 12, "&lt;12",
 IF(Table1[[#This Row],[Store Age (Months)]] &lt; 24, "12–24",
 "&gt;24"))</f>
        <v>12–24</v>
      </c>
    </row>
    <row r="1591" spans="1:24" x14ac:dyDescent="0.2">
      <c r="A1591" s="4">
        <v>4</v>
      </c>
      <c r="B1591" s="4" t="str">
        <f t="shared" si="24"/>
        <v>April</v>
      </c>
      <c r="C1591" s="1" t="s">
        <v>275</v>
      </c>
      <c r="D1591" s="1" t="s">
        <v>1195</v>
      </c>
      <c r="E1591" s="1" t="s">
        <v>716</v>
      </c>
      <c r="F1591" s="1" t="s">
        <v>907</v>
      </c>
      <c r="G1591" s="1" t="s">
        <v>925</v>
      </c>
      <c r="H1591" s="6">
        <v>45235</v>
      </c>
      <c r="I1591" s="7">
        <v>98851420</v>
      </c>
      <c r="J1591" s="7">
        <v>93899874</v>
      </c>
      <c r="K1591" s="7">
        <v>11359383</v>
      </c>
      <c r="L1591" s="7">
        <v>12024026</v>
      </c>
      <c r="M1591" s="7">
        <f>Table1[[#This Row],[Profit (EBIT)]] * (1 - 11%)</f>
        <v>10701383.140000001</v>
      </c>
      <c r="N1591" s="9">
        <f>Table1[[#This Row],[Net Sales Actual]]/Table1[[#This Row],[Net Sales Target]]*100%</f>
        <v>0.94990920717173311</v>
      </c>
      <c r="O1591" s="9" t="str">
        <f>IF(Table1[[#This Row],[% Achievement]]&gt;=100%, "Achieved",
 IF(Table1[[#This Row],[% Achievement]]&gt;=50%, "Almost Achieve",
 IF(Table1[[#This Row],[% Achievement]]&gt;=0, "Needs Improvement",
 "Bad")))</f>
        <v>Almost Achieve</v>
      </c>
      <c r="P1591" s="7">
        <f>Table1[[#This Row],[Net Sales Actual]] - Table1[[#This Row],[Net Sales Target]]</f>
        <v>-4951546</v>
      </c>
      <c r="Q1591" s="7" t="str">
        <f>IF(Table1[[#This Row],[Profit]] &gt; 0, "Profit", "Loss")</f>
        <v>Profit</v>
      </c>
      <c r="R1591" s="9">
        <f>Table1[[#This Row],[Salary Cost]]/Table1[[#This Row],[Net Sales Actual]]</f>
        <v>0.12097335721664547</v>
      </c>
      <c r="S1591" s="9" t="str">
        <f>IF(Table1[[#This Row],[Salary Ratio]] &lt; 0.15, "Efficient",
 IF(Table1[[#This Row],[Salary Ratio]] &lt;= 0.25, "Needs Attention",
 "Too High"))</f>
        <v>Efficient</v>
      </c>
      <c r="T1591" s="9">
        <f>Table1[[#This Row],[Profit (EBIT)]]/Table1[[#This Row],[Net Sales Actual]]</f>
        <v>0.1280515669275552</v>
      </c>
      <c r="U1591" s="7" t="str">
        <f>IF(Table1[[#This Row],[Profit Ratio]] &gt; 0.15, "Healthy",
 IF(Table1[[#This Row],[Profit Ratio]] &gt;= 0.05, "Moderate",
 "Low"))</f>
        <v>Moderate</v>
      </c>
      <c r="V1591" s="7">
        <f ca="1">DATEDIF(Table1[[#This Row],[Store Open Date]], TODAY(), "d")</f>
        <v>697</v>
      </c>
      <c r="W1591" s="7">
        <f ca="1">INT(Table1[[#This Row],[Store Age (Days)]] / 30)</f>
        <v>23</v>
      </c>
      <c r="X1591" s="7" t="str">
        <f ca="1">IF(Table1[[#This Row],[Store Age (Months)]] &lt; 12, "&lt;12",
 IF(Table1[[#This Row],[Store Age (Months)]] &lt; 24, "12–24",
 "&gt;24"))</f>
        <v>12–24</v>
      </c>
    </row>
    <row r="1592" spans="1:24" x14ac:dyDescent="0.2">
      <c r="A1592" s="4">
        <v>4</v>
      </c>
      <c r="B1592" s="4" t="str">
        <f t="shared" si="24"/>
        <v>April</v>
      </c>
      <c r="C1592" s="1" t="s">
        <v>276</v>
      </c>
      <c r="D1592" s="1" t="s">
        <v>1196</v>
      </c>
      <c r="E1592" s="1" t="s">
        <v>717</v>
      </c>
      <c r="F1592" s="1" t="s">
        <v>907</v>
      </c>
      <c r="G1592" s="1" t="s">
        <v>925</v>
      </c>
      <c r="H1592" s="6">
        <v>45255</v>
      </c>
      <c r="I1592" s="7">
        <v>114135425</v>
      </c>
      <c r="J1592" s="7">
        <v>139141281</v>
      </c>
      <c r="K1592" s="7">
        <v>24610106</v>
      </c>
      <c r="L1592" s="7">
        <v>13958371</v>
      </c>
      <c r="M1592" s="7">
        <f>Table1[[#This Row],[Profit (EBIT)]] * (1 - 11%)</f>
        <v>12422950.189999999</v>
      </c>
      <c r="N1592" s="9">
        <f>Table1[[#This Row],[Net Sales Actual]]/Table1[[#This Row],[Net Sales Target]]*100%</f>
        <v>1.2190893493409254</v>
      </c>
      <c r="O1592" s="9" t="str">
        <f>IF(Table1[[#This Row],[% Achievement]]&gt;=100%, "Achieved",
 IF(Table1[[#This Row],[% Achievement]]&gt;=50%, "Almost Achieve",
 IF(Table1[[#This Row],[% Achievement]]&gt;=0, "Needs Improvement",
 "Bad")))</f>
        <v>Achieved</v>
      </c>
      <c r="P1592" s="7">
        <f>Table1[[#This Row],[Net Sales Actual]] - Table1[[#This Row],[Net Sales Target]]</f>
        <v>25005856</v>
      </c>
      <c r="Q1592" s="7" t="str">
        <f>IF(Table1[[#This Row],[Profit]] &gt; 0, "Profit", "Loss")</f>
        <v>Profit</v>
      </c>
      <c r="R1592" s="9">
        <f>Table1[[#This Row],[Salary Cost]]/Table1[[#This Row],[Net Sales Actual]]</f>
        <v>0.17687134848212299</v>
      </c>
      <c r="S1592" s="9" t="str">
        <f>IF(Table1[[#This Row],[Salary Ratio]] &lt; 0.15, "Efficient",
 IF(Table1[[#This Row],[Salary Ratio]] &lt;= 0.25, "Needs Attention",
 "Too High"))</f>
        <v>Needs Attention</v>
      </c>
      <c r="T1592" s="9">
        <f>Table1[[#This Row],[Profit (EBIT)]]/Table1[[#This Row],[Net Sales Actual]]</f>
        <v>0.10031797105562079</v>
      </c>
      <c r="U1592" s="7" t="str">
        <f>IF(Table1[[#This Row],[Profit Ratio]] &gt; 0.15, "Healthy",
 IF(Table1[[#This Row],[Profit Ratio]] &gt;= 0.05, "Moderate",
 "Low"))</f>
        <v>Moderate</v>
      </c>
      <c r="V1592" s="7">
        <f ca="1">DATEDIF(Table1[[#This Row],[Store Open Date]], TODAY(), "d")</f>
        <v>677</v>
      </c>
      <c r="W1592" s="7">
        <f ca="1">INT(Table1[[#This Row],[Store Age (Days)]] / 30)</f>
        <v>22</v>
      </c>
      <c r="X1592" s="7" t="str">
        <f ca="1">IF(Table1[[#This Row],[Store Age (Months)]] &lt; 12, "&lt;12",
 IF(Table1[[#This Row],[Store Age (Months)]] &lt; 24, "12–24",
 "&gt;24"))</f>
        <v>12–24</v>
      </c>
    </row>
    <row r="1593" spans="1:24" x14ac:dyDescent="0.2">
      <c r="A1593" s="4">
        <v>4</v>
      </c>
      <c r="B1593" s="4" t="str">
        <f t="shared" si="24"/>
        <v>April</v>
      </c>
      <c r="C1593" s="1" t="s">
        <v>277</v>
      </c>
      <c r="D1593" s="1" t="s">
        <v>1197</v>
      </c>
      <c r="E1593" s="1" t="s">
        <v>718</v>
      </c>
      <c r="F1593" s="1" t="s">
        <v>907</v>
      </c>
      <c r="G1593" s="1" t="s">
        <v>925</v>
      </c>
      <c r="H1593" s="6">
        <v>45258</v>
      </c>
      <c r="I1593" s="7">
        <v>121995938</v>
      </c>
      <c r="J1593" s="7">
        <v>83162854</v>
      </c>
      <c r="K1593" s="7">
        <v>11938372</v>
      </c>
      <c r="L1593" s="7">
        <v>4017973</v>
      </c>
      <c r="M1593" s="7">
        <f>Table1[[#This Row],[Profit (EBIT)]] * (1 - 11%)</f>
        <v>3575995.97</v>
      </c>
      <c r="N1593" s="9">
        <f>Table1[[#This Row],[Net Sales Actual]]/Table1[[#This Row],[Net Sales Target]]*100%</f>
        <v>0.68168543447733476</v>
      </c>
      <c r="O1593" s="9" t="str">
        <f>IF(Table1[[#This Row],[% Achievement]]&gt;=100%, "Achieved",
 IF(Table1[[#This Row],[% Achievement]]&gt;=50%, "Almost Achieve",
 IF(Table1[[#This Row],[% Achievement]]&gt;=0, "Needs Improvement",
 "Bad")))</f>
        <v>Almost Achieve</v>
      </c>
      <c r="P1593" s="7">
        <f>Table1[[#This Row],[Net Sales Actual]] - Table1[[#This Row],[Net Sales Target]]</f>
        <v>-38833084</v>
      </c>
      <c r="Q1593" s="7" t="str">
        <f>IF(Table1[[#This Row],[Profit]] &gt; 0, "Profit", "Loss")</f>
        <v>Profit</v>
      </c>
      <c r="R1593" s="9">
        <f>Table1[[#This Row],[Salary Cost]]/Table1[[#This Row],[Net Sales Actual]]</f>
        <v>0.14355414016935975</v>
      </c>
      <c r="S1593" s="9" t="str">
        <f>IF(Table1[[#This Row],[Salary Ratio]] &lt; 0.15, "Efficient",
 IF(Table1[[#This Row],[Salary Ratio]] &lt;= 0.25, "Needs Attention",
 "Too High"))</f>
        <v>Efficient</v>
      </c>
      <c r="T1593" s="9">
        <f>Table1[[#This Row],[Profit (EBIT)]]/Table1[[#This Row],[Net Sales Actual]]</f>
        <v>4.8314515516747418E-2</v>
      </c>
      <c r="U1593" s="7" t="str">
        <f>IF(Table1[[#This Row],[Profit Ratio]] &gt; 0.15, "Healthy",
 IF(Table1[[#This Row],[Profit Ratio]] &gt;= 0.05, "Moderate",
 "Low"))</f>
        <v>Low</v>
      </c>
      <c r="V1593" s="7">
        <f ca="1">DATEDIF(Table1[[#This Row],[Store Open Date]], TODAY(), "d")</f>
        <v>674</v>
      </c>
      <c r="W1593" s="7">
        <f ca="1">INT(Table1[[#This Row],[Store Age (Days)]] / 30)</f>
        <v>22</v>
      </c>
      <c r="X1593" s="7" t="str">
        <f ca="1">IF(Table1[[#This Row],[Store Age (Months)]] &lt; 12, "&lt;12",
 IF(Table1[[#This Row],[Store Age (Months)]] &lt; 24, "12–24",
 "&gt;24"))</f>
        <v>12–24</v>
      </c>
    </row>
    <row r="1594" spans="1:24" x14ac:dyDescent="0.2">
      <c r="A1594" s="4">
        <v>4</v>
      </c>
      <c r="B1594" s="4" t="str">
        <f t="shared" si="24"/>
        <v>April</v>
      </c>
      <c r="C1594" s="1" t="s">
        <v>278</v>
      </c>
      <c r="D1594" s="1" t="s">
        <v>1198</v>
      </c>
      <c r="E1594" s="1" t="s">
        <v>719</v>
      </c>
      <c r="F1594" s="1" t="s">
        <v>907</v>
      </c>
      <c r="G1594" s="1" t="s">
        <v>925</v>
      </c>
      <c r="H1594" s="6">
        <v>45254</v>
      </c>
      <c r="I1594" s="7">
        <v>142709739</v>
      </c>
      <c r="J1594" s="7">
        <v>136389054</v>
      </c>
      <c r="K1594" s="7">
        <v>21955342</v>
      </c>
      <c r="L1594" s="7">
        <v>-6172097</v>
      </c>
      <c r="M1594" s="7">
        <f>Table1[[#This Row],[Profit (EBIT)]] * (1 - 11%)</f>
        <v>-5493166.3300000001</v>
      </c>
      <c r="N1594" s="9">
        <f>Table1[[#This Row],[Net Sales Actual]]/Table1[[#This Row],[Net Sales Target]]*100%</f>
        <v>0.95570950487128281</v>
      </c>
      <c r="O1594" s="9" t="str">
        <f>IF(Table1[[#This Row],[% Achievement]]&gt;=100%, "Achieved",
 IF(Table1[[#This Row],[% Achievement]]&gt;=50%, "Almost Achieve",
 IF(Table1[[#This Row],[% Achievement]]&gt;=0, "Needs Improvement",
 "Bad")))</f>
        <v>Almost Achieve</v>
      </c>
      <c r="P1594" s="7">
        <f>Table1[[#This Row],[Net Sales Actual]] - Table1[[#This Row],[Net Sales Target]]</f>
        <v>-6320685</v>
      </c>
      <c r="Q1594" s="7" t="str">
        <f>IF(Table1[[#This Row],[Profit]] &gt; 0, "Profit", "Loss")</f>
        <v>Loss</v>
      </c>
      <c r="R1594" s="9">
        <f>Table1[[#This Row],[Salary Cost]]/Table1[[#This Row],[Net Sales Actual]]</f>
        <v>0.1609758360813911</v>
      </c>
      <c r="S1594" s="9" t="str">
        <f>IF(Table1[[#This Row],[Salary Ratio]] &lt; 0.15, "Efficient",
 IF(Table1[[#This Row],[Salary Ratio]] &lt;= 0.25, "Needs Attention",
 "Too High"))</f>
        <v>Needs Attention</v>
      </c>
      <c r="T1594" s="9">
        <f>Table1[[#This Row],[Profit (EBIT)]]/Table1[[#This Row],[Net Sales Actual]]</f>
        <v>-4.525360957485635E-2</v>
      </c>
      <c r="U1594" s="7" t="str">
        <f>IF(Table1[[#This Row],[Profit Ratio]] &gt; 0.15, "Healthy",
 IF(Table1[[#This Row],[Profit Ratio]] &gt;= 0.05, "Moderate",
 "Low"))</f>
        <v>Low</v>
      </c>
      <c r="V1594" s="7">
        <f ca="1">DATEDIF(Table1[[#This Row],[Store Open Date]], TODAY(), "d")</f>
        <v>678</v>
      </c>
      <c r="W1594" s="7">
        <f ca="1">INT(Table1[[#This Row],[Store Age (Days)]] / 30)</f>
        <v>22</v>
      </c>
      <c r="X1594" s="7" t="str">
        <f ca="1">IF(Table1[[#This Row],[Store Age (Months)]] &lt; 12, "&lt;12",
 IF(Table1[[#This Row],[Store Age (Months)]] &lt; 24, "12–24",
 "&gt;24"))</f>
        <v>12–24</v>
      </c>
    </row>
    <row r="1595" spans="1:24" x14ac:dyDescent="0.2">
      <c r="A1595" s="4">
        <v>4</v>
      </c>
      <c r="B1595" s="4" t="str">
        <f t="shared" si="24"/>
        <v>April</v>
      </c>
      <c r="C1595" s="1" t="s">
        <v>279</v>
      </c>
      <c r="D1595" s="1" t="s">
        <v>1199</v>
      </c>
      <c r="E1595" s="1" t="s">
        <v>720</v>
      </c>
      <c r="F1595" s="1" t="s">
        <v>907</v>
      </c>
      <c r="G1595" s="1" t="s">
        <v>925</v>
      </c>
      <c r="H1595" s="6">
        <v>45269</v>
      </c>
      <c r="I1595" s="7">
        <v>94453834</v>
      </c>
      <c r="J1595" s="7">
        <v>62576795</v>
      </c>
      <c r="K1595" s="7">
        <v>6695620</v>
      </c>
      <c r="L1595" s="7">
        <v>4853566</v>
      </c>
      <c r="M1595" s="7">
        <f>Table1[[#This Row],[Profit (EBIT)]] * (1 - 11%)</f>
        <v>4319673.74</v>
      </c>
      <c r="N1595" s="9">
        <f>Table1[[#This Row],[Net Sales Actual]]/Table1[[#This Row],[Net Sales Target]]*100%</f>
        <v>0.66251196325180406</v>
      </c>
      <c r="O1595" s="9" t="str">
        <f>IF(Table1[[#This Row],[% Achievement]]&gt;=100%, "Achieved",
 IF(Table1[[#This Row],[% Achievement]]&gt;=50%, "Almost Achieve",
 IF(Table1[[#This Row],[% Achievement]]&gt;=0, "Needs Improvement",
 "Bad")))</f>
        <v>Almost Achieve</v>
      </c>
      <c r="P1595" s="7">
        <f>Table1[[#This Row],[Net Sales Actual]] - Table1[[#This Row],[Net Sales Target]]</f>
        <v>-31877039</v>
      </c>
      <c r="Q1595" s="7" t="str">
        <f>IF(Table1[[#This Row],[Profit]] &gt; 0, "Profit", "Loss")</f>
        <v>Profit</v>
      </c>
      <c r="R1595" s="9">
        <f>Table1[[#This Row],[Salary Cost]]/Table1[[#This Row],[Net Sales Actual]]</f>
        <v>0.10699844886590948</v>
      </c>
      <c r="S1595" s="9" t="str">
        <f>IF(Table1[[#This Row],[Salary Ratio]] &lt; 0.15, "Efficient",
 IF(Table1[[#This Row],[Salary Ratio]] &lt;= 0.25, "Needs Attention",
 "Too High"))</f>
        <v>Efficient</v>
      </c>
      <c r="T1595" s="9">
        <f>Table1[[#This Row],[Profit (EBIT)]]/Table1[[#This Row],[Net Sales Actual]]</f>
        <v>7.7561754321230414E-2</v>
      </c>
      <c r="U1595" s="7" t="str">
        <f>IF(Table1[[#This Row],[Profit Ratio]] &gt; 0.15, "Healthy",
 IF(Table1[[#This Row],[Profit Ratio]] &gt;= 0.05, "Moderate",
 "Low"))</f>
        <v>Moderate</v>
      </c>
      <c r="V1595" s="7">
        <f ca="1">DATEDIF(Table1[[#This Row],[Store Open Date]], TODAY(), "d")</f>
        <v>663</v>
      </c>
      <c r="W1595" s="7">
        <f ca="1">INT(Table1[[#This Row],[Store Age (Days)]] / 30)</f>
        <v>22</v>
      </c>
      <c r="X1595" s="7" t="str">
        <f ca="1">IF(Table1[[#This Row],[Store Age (Months)]] &lt; 12, "&lt;12",
 IF(Table1[[#This Row],[Store Age (Months)]] &lt; 24, "12–24",
 "&gt;24"))</f>
        <v>12–24</v>
      </c>
    </row>
    <row r="1596" spans="1:24" x14ac:dyDescent="0.2">
      <c r="A1596" s="4">
        <v>4</v>
      </c>
      <c r="B1596" s="4" t="str">
        <f t="shared" si="24"/>
        <v>April</v>
      </c>
      <c r="C1596" s="1" t="s">
        <v>280</v>
      </c>
      <c r="D1596" s="1" t="s">
        <v>1200</v>
      </c>
      <c r="E1596" s="1" t="s">
        <v>721</v>
      </c>
      <c r="F1596" s="1" t="s">
        <v>907</v>
      </c>
      <c r="G1596" s="1" t="s">
        <v>925</v>
      </c>
      <c r="H1596" s="6">
        <v>45259</v>
      </c>
      <c r="I1596" s="7">
        <v>121283456</v>
      </c>
      <c r="J1596" s="7">
        <v>134055964</v>
      </c>
      <c r="K1596" s="7">
        <v>13601075</v>
      </c>
      <c r="L1596" s="7">
        <v>10395542</v>
      </c>
      <c r="M1596" s="7">
        <f>Table1[[#This Row],[Profit (EBIT)]] * (1 - 11%)</f>
        <v>9252032.3800000008</v>
      </c>
      <c r="N1596" s="9">
        <f>Table1[[#This Row],[Net Sales Actual]]/Table1[[#This Row],[Net Sales Target]]*100%</f>
        <v>1.1053112140867754</v>
      </c>
      <c r="O1596" s="9" t="str">
        <f>IF(Table1[[#This Row],[% Achievement]]&gt;=100%, "Achieved",
 IF(Table1[[#This Row],[% Achievement]]&gt;=50%, "Almost Achieve",
 IF(Table1[[#This Row],[% Achievement]]&gt;=0, "Needs Improvement",
 "Bad")))</f>
        <v>Achieved</v>
      </c>
      <c r="P1596" s="7">
        <f>Table1[[#This Row],[Net Sales Actual]] - Table1[[#This Row],[Net Sales Target]]</f>
        <v>12772508</v>
      </c>
      <c r="Q1596" s="7" t="str">
        <f>IF(Table1[[#This Row],[Profit]] &gt; 0, "Profit", "Loss")</f>
        <v>Profit</v>
      </c>
      <c r="R1596" s="9">
        <f>Table1[[#This Row],[Salary Cost]]/Table1[[#This Row],[Net Sales Actual]]</f>
        <v>0.10145818652275702</v>
      </c>
      <c r="S1596" s="9" t="str">
        <f>IF(Table1[[#This Row],[Salary Ratio]] &lt; 0.15, "Efficient",
 IF(Table1[[#This Row],[Salary Ratio]] &lt;= 0.25, "Needs Attention",
 "Too High"))</f>
        <v>Efficient</v>
      </c>
      <c r="T1596" s="9">
        <f>Table1[[#This Row],[Profit (EBIT)]]/Table1[[#This Row],[Net Sales Actual]]</f>
        <v>7.7546285072404533E-2</v>
      </c>
      <c r="U1596" s="7" t="str">
        <f>IF(Table1[[#This Row],[Profit Ratio]] &gt; 0.15, "Healthy",
 IF(Table1[[#This Row],[Profit Ratio]] &gt;= 0.05, "Moderate",
 "Low"))</f>
        <v>Moderate</v>
      </c>
      <c r="V1596" s="7">
        <f ca="1">DATEDIF(Table1[[#This Row],[Store Open Date]], TODAY(), "d")</f>
        <v>673</v>
      </c>
      <c r="W1596" s="7">
        <f ca="1">INT(Table1[[#This Row],[Store Age (Days)]] / 30)</f>
        <v>22</v>
      </c>
      <c r="X1596" s="7" t="str">
        <f ca="1">IF(Table1[[#This Row],[Store Age (Months)]] &lt; 12, "&lt;12",
 IF(Table1[[#This Row],[Store Age (Months)]] &lt; 24, "12–24",
 "&gt;24"))</f>
        <v>12–24</v>
      </c>
    </row>
    <row r="1597" spans="1:24" x14ac:dyDescent="0.2">
      <c r="A1597" s="4">
        <v>4</v>
      </c>
      <c r="B1597" s="4" t="str">
        <f t="shared" si="24"/>
        <v>April</v>
      </c>
      <c r="C1597" s="1" t="s">
        <v>281</v>
      </c>
      <c r="D1597" s="1" t="s">
        <v>1201</v>
      </c>
      <c r="E1597" s="1" t="s">
        <v>722</v>
      </c>
      <c r="F1597" s="1" t="s">
        <v>907</v>
      </c>
      <c r="G1597" s="1" t="s">
        <v>925</v>
      </c>
      <c r="H1597" s="6">
        <v>45331</v>
      </c>
      <c r="I1597" s="7">
        <v>83775605</v>
      </c>
      <c r="J1597" s="7">
        <v>102089278</v>
      </c>
      <c r="K1597" s="7">
        <v>10476965</v>
      </c>
      <c r="L1597" s="7">
        <v>-9265618</v>
      </c>
      <c r="M1597" s="7">
        <f>Table1[[#This Row],[Profit (EBIT)]] * (1 - 11%)</f>
        <v>-8246400.0200000005</v>
      </c>
      <c r="N1597" s="9">
        <f>Table1[[#This Row],[Net Sales Actual]]/Table1[[#This Row],[Net Sales Target]]*100%</f>
        <v>1.2186038883276342</v>
      </c>
      <c r="O1597" s="9" t="str">
        <f>IF(Table1[[#This Row],[% Achievement]]&gt;=100%, "Achieved",
 IF(Table1[[#This Row],[% Achievement]]&gt;=50%, "Almost Achieve",
 IF(Table1[[#This Row],[% Achievement]]&gt;=0, "Needs Improvement",
 "Bad")))</f>
        <v>Achieved</v>
      </c>
      <c r="P1597" s="7">
        <f>Table1[[#This Row],[Net Sales Actual]] - Table1[[#This Row],[Net Sales Target]]</f>
        <v>18313673</v>
      </c>
      <c r="Q1597" s="7" t="str">
        <f>IF(Table1[[#This Row],[Profit]] &gt; 0, "Profit", "Loss")</f>
        <v>Loss</v>
      </c>
      <c r="R1597" s="9">
        <f>Table1[[#This Row],[Salary Cost]]/Table1[[#This Row],[Net Sales Actual]]</f>
        <v>0.10262551763761127</v>
      </c>
      <c r="S1597" s="9" t="str">
        <f>IF(Table1[[#This Row],[Salary Ratio]] &lt; 0.15, "Efficient",
 IF(Table1[[#This Row],[Salary Ratio]] &lt;= 0.25, "Needs Attention",
 "Too High"))</f>
        <v>Efficient</v>
      </c>
      <c r="T1597" s="9">
        <f>Table1[[#This Row],[Profit (EBIT)]]/Table1[[#This Row],[Net Sales Actual]]</f>
        <v>-9.0759952284117443E-2</v>
      </c>
      <c r="U1597" s="7" t="str">
        <f>IF(Table1[[#This Row],[Profit Ratio]] &gt; 0.15, "Healthy",
 IF(Table1[[#This Row],[Profit Ratio]] &gt;= 0.05, "Moderate",
 "Low"))</f>
        <v>Low</v>
      </c>
      <c r="V1597" s="7">
        <f ca="1">DATEDIF(Table1[[#This Row],[Store Open Date]], TODAY(), "d")</f>
        <v>601</v>
      </c>
      <c r="W1597" s="7">
        <f ca="1">INT(Table1[[#This Row],[Store Age (Days)]] / 30)</f>
        <v>20</v>
      </c>
      <c r="X1597" s="7" t="str">
        <f ca="1">IF(Table1[[#This Row],[Store Age (Months)]] &lt; 12, "&lt;12",
 IF(Table1[[#This Row],[Store Age (Months)]] &lt; 24, "12–24",
 "&gt;24"))</f>
        <v>12–24</v>
      </c>
    </row>
    <row r="1598" spans="1:24" x14ac:dyDescent="0.2">
      <c r="A1598" s="4">
        <v>4</v>
      </c>
      <c r="B1598" s="4" t="str">
        <f t="shared" si="24"/>
        <v>April</v>
      </c>
      <c r="C1598" s="1" t="s">
        <v>282</v>
      </c>
      <c r="D1598" s="1" t="s">
        <v>1202</v>
      </c>
      <c r="E1598" s="1" t="s">
        <v>723</v>
      </c>
      <c r="F1598" s="1" t="s">
        <v>907</v>
      </c>
      <c r="G1598" s="1" t="s">
        <v>925</v>
      </c>
      <c r="H1598" s="6">
        <v>45089</v>
      </c>
      <c r="I1598" s="7">
        <v>84064879</v>
      </c>
      <c r="J1598" s="7">
        <v>61538838</v>
      </c>
      <c r="K1598" s="7">
        <v>8677149</v>
      </c>
      <c r="L1598" s="7">
        <v>-1546166</v>
      </c>
      <c r="M1598" s="7">
        <f>Table1[[#This Row],[Profit (EBIT)]] * (1 - 11%)</f>
        <v>-1376087.74</v>
      </c>
      <c r="N1598" s="9">
        <f>Table1[[#This Row],[Net Sales Actual]]/Table1[[#This Row],[Net Sales Target]]*100%</f>
        <v>0.73203980939531244</v>
      </c>
      <c r="O1598" s="9" t="str">
        <f>IF(Table1[[#This Row],[% Achievement]]&gt;=100%, "Achieved",
 IF(Table1[[#This Row],[% Achievement]]&gt;=50%, "Almost Achieve",
 IF(Table1[[#This Row],[% Achievement]]&gt;=0, "Needs Improvement",
 "Bad")))</f>
        <v>Almost Achieve</v>
      </c>
      <c r="P1598" s="7">
        <f>Table1[[#This Row],[Net Sales Actual]] - Table1[[#This Row],[Net Sales Target]]</f>
        <v>-22526041</v>
      </c>
      <c r="Q1598" s="7" t="str">
        <f>IF(Table1[[#This Row],[Profit]] &gt; 0, "Profit", "Loss")</f>
        <v>Loss</v>
      </c>
      <c r="R1598" s="9">
        <f>Table1[[#This Row],[Salary Cost]]/Table1[[#This Row],[Net Sales Actual]]</f>
        <v>0.141002808665318</v>
      </c>
      <c r="S1598" s="9" t="str">
        <f>IF(Table1[[#This Row],[Salary Ratio]] &lt; 0.15, "Efficient",
 IF(Table1[[#This Row],[Salary Ratio]] &lt;= 0.25, "Needs Attention",
 "Too High"))</f>
        <v>Efficient</v>
      </c>
      <c r="T1598" s="9">
        <f>Table1[[#This Row],[Profit (EBIT)]]/Table1[[#This Row],[Net Sales Actual]]</f>
        <v>-2.5125043797544568E-2</v>
      </c>
      <c r="U1598" s="7" t="str">
        <f>IF(Table1[[#This Row],[Profit Ratio]] &gt; 0.15, "Healthy",
 IF(Table1[[#This Row],[Profit Ratio]] &gt;= 0.05, "Moderate",
 "Low"))</f>
        <v>Low</v>
      </c>
      <c r="V1598" s="7">
        <f ca="1">DATEDIF(Table1[[#This Row],[Store Open Date]], TODAY(), "d")</f>
        <v>843</v>
      </c>
      <c r="W1598" s="7">
        <f ca="1">INT(Table1[[#This Row],[Store Age (Days)]] / 30)</f>
        <v>28</v>
      </c>
      <c r="X1598" s="7" t="str">
        <f ca="1">IF(Table1[[#This Row],[Store Age (Months)]] &lt; 12, "&lt;12",
 IF(Table1[[#This Row],[Store Age (Months)]] &lt; 24, "12–24",
 "&gt;24"))</f>
        <v>&gt;24</v>
      </c>
    </row>
    <row r="1599" spans="1:24" x14ac:dyDescent="0.2">
      <c r="A1599" s="4">
        <v>4</v>
      </c>
      <c r="B1599" s="4" t="str">
        <f t="shared" si="24"/>
        <v>April</v>
      </c>
      <c r="C1599" s="1" t="s">
        <v>283</v>
      </c>
      <c r="D1599" s="1" t="s">
        <v>1203</v>
      </c>
      <c r="E1599" s="1" t="s">
        <v>724</v>
      </c>
      <c r="F1599" s="1" t="s">
        <v>907</v>
      </c>
      <c r="G1599" s="1" t="s">
        <v>925</v>
      </c>
      <c r="H1599" s="6">
        <v>45076</v>
      </c>
      <c r="I1599" s="7">
        <v>139853196</v>
      </c>
      <c r="J1599" s="7">
        <v>154868821</v>
      </c>
      <c r="K1599" s="7">
        <v>14730464</v>
      </c>
      <c r="L1599" s="7">
        <v>-13521025</v>
      </c>
      <c r="M1599" s="7">
        <f>Table1[[#This Row],[Profit (EBIT)]] * (1 - 11%)</f>
        <v>-12033712.25</v>
      </c>
      <c r="N1599" s="9">
        <f>Table1[[#This Row],[Net Sales Actual]]/Table1[[#This Row],[Net Sales Target]]*100%</f>
        <v>1.1073670493736876</v>
      </c>
      <c r="O1599" s="9" t="str">
        <f>IF(Table1[[#This Row],[% Achievement]]&gt;=100%, "Achieved",
 IF(Table1[[#This Row],[% Achievement]]&gt;=50%, "Almost Achieve",
 IF(Table1[[#This Row],[% Achievement]]&gt;=0, "Needs Improvement",
 "Bad")))</f>
        <v>Achieved</v>
      </c>
      <c r="P1599" s="7">
        <f>Table1[[#This Row],[Net Sales Actual]] - Table1[[#This Row],[Net Sales Target]]</f>
        <v>15015625</v>
      </c>
      <c r="Q1599" s="7" t="str">
        <f>IF(Table1[[#This Row],[Profit]] &gt; 0, "Profit", "Loss")</f>
        <v>Loss</v>
      </c>
      <c r="R1599" s="9">
        <f>Table1[[#This Row],[Salary Cost]]/Table1[[#This Row],[Net Sales Actual]]</f>
        <v>9.5115749605919703E-2</v>
      </c>
      <c r="S1599" s="9" t="str">
        <f>IF(Table1[[#This Row],[Salary Ratio]] &lt; 0.15, "Efficient",
 IF(Table1[[#This Row],[Salary Ratio]] &lt;= 0.25, "Needs Attention",
 "Too High"))</f>
        <v>Efficient</v>
      </c>
      <c r="T1599" s="9">
        <f>Table1[[#This Row],[Profit (EBIT)]]/Table1[[#This Row],[Net Sales Actual]]</f>
        <v>-8.7306308091542842E-2</v>
      </c>
      <c r="U1599" s="7" t="str">
        <f>IF(Table1[[#This Row],[Profit Ratio]] &gt; 0.15, "Healthy",
 IF(Table1[[#This Row],[Profit Ratio]] &gt;= 0.05, "Moderate",
 "Low"))</f>
        <v>Low</v>
      </c>
      <c r="V1599" s="7">
        <f ca="1">DATEDIF(Table1[[#This Row],[Store Open Date]], TODAY(), "d")</f>
        <v>856</v>
      </c>
      <c r="W1599" s="7">
        <f ca="1">INT(Table1[[#This Row],[Store Age (Days)]] / 30)</f>
        <v>28</v>
      </c>
      <c r="X1599" s="7" t="str">
        <f ca="1">IF(Table1[[#This Row],[Store Age (Months)]] &lt; 12, "&lt;12",
 IF(Table1[[#This Row],[Store Age (Months)]] &lt; 24, "12–24",
 "&gt;24"))</f>
        <v>&gt;24</v>
      </c>
    </row>
    <row r="1600" spans="1:24" x14ac:dyDescent="0.2">
      <c r="A1600" s="4">
        <v>4</v>
      </c>
      <c r="B1600" s="4" t="str">
        <f t="shared" si="24"/>
        <v>April</v>
      </c>
      <c r="C1600" s="1" t="s">
        <v>284</v>
      </c>
      <c r="D1600" s="1" t="s">
        <v>1204</v>
      </c>
      <c r="E1600" s="1" t="s">
        <v>725</v>
      </c>
      <c r="F1600" s="1" t="s">
        <v>907</v>
      </c>
      <c r="G1600" s="1" t="s">
        <v>925</v>
      </c>
      <c r="H1600" s="6">
        <v>45135</v>
      </c>
      <c r="I1600" s="7">
        <v>112130389</v>
      </c>
      <c r="J1600" s="7">
        <v>136767553</v>
      </c>
      <c r="K1600" s="7">
        <v>22543402</v>
      </c>
      <c r="L1600" s="7">
        <v>281645</v>
      </c>
      <c r="M1600" s="7">
        <f>Table1[[#This Row],[Profit (EBIT)]] * (1 - 11%)</f>
        <v>250664.05000000002</v>
      </c>
      <c r="N1600" s="9">
        <f>Table1[[#This Row],[Net Sales Actual]]/Table1[[#This Row],[Net Sales Target]]*100%</f>
        <v>1.219718884592472</v>
      </c>
      <c r="O1600" s="9" t="str">
        <f>IF(Table1[[#This Row],[% Achievement]]&gt;=100%, "Achieved",
 IF(Table1[[#This Row],[% Achievement]]&gt;=50%, "Almost Achieve",
 IF(Table1[[#This Row],[% Achievement]]&gt;=0, "Needs Improvement",
 "Bad")))</f>
        <v>Achieved</v>
      </c>
      <c r="P1600" s="7">
        <f>Table1[[#This Row],[Net Sales Actual]] - Table1[[#This Row],[Net Sales Target]]</f>
        <v>24637164</v>
      </c>
      <c r="Q1600" s="7" t="str">
        <f>IF(Table1[[#This Row],[Profit]] &gt; 0, "Profit", "Loss")</f>
        <v>Profit</v>
      </c>
      <c r="R1600" s="9">
        <f>Table1[[#This Row],[Salary Cost]]/Table1[[#This Row],[Net Sales Actual]]</f>
        <v>0.1648300456176181</v>
      </c>
      <c r="S1600" s="9" t="str">
        <f>IF(Table1[[#This Row],[Salary Ratio]] &lt; 0.15, "Efficient",
 IF(Table1[[#This Row],[Salary Ratio]] &lt;= 0.25, "Needs Attention",
 "Too High"))</f>
        <v>Needs Attention</v>
      </c>
      <c r="T1600" s="9">
        <f>Table1[[#This Row],[Profit (EBIT)]]/Table1[[#This Row],[Net Sales Actual]]</f>
        <v>2.0592969152559162E-3</v>
      </c>
      <c r="U1600" s="7" t="str">
        <f>IF(Table1[[#This Row],[Profit Ratio]] &gt; 0.15, "Healthy",
 IF(Table1[[#This Row],[Profit Ratio]] &gt;= 0.05, "Moderate",
 "Low"))</f>
        <v>Low</v>
      </c>
      <c r="V1600" s="7">
        <f ca="1">DATEDIF(Table1[[#This Row],[Store Open Date]], TODAY(), "d")</f>
        <v>797</v>
      </c>
      <c r="W1600" s="7">
        <f ca="1">INT(Table1[[#This Row],[Store Age (Days)]] / 30)</f>
        <v>26</v>
      </c>
      <c r="X1600" s="7" t="str">
        <f ca="1">IF(Table1[[#This Row],[Store Age (Months)]] &lt; 12, "&lt;12",
 IF(Table1[[#This Row],[Store Age (Months)]] &lt; 24, "12–24",
 "&gt;24"))</f>
        <v>&gt;24</v>
      </c>
    </row>
    <row r="1601" spans="1:24" x14ac:dyDescent="0.2">
      <c r="A1601" s="4">
        <v>4</v>
      </c>
      <c r="B1601" s="4" t="str">
        <f t="shared" si="24"/>
        <v>April</v>
      </c>
      <c r="C1601" s="1" t="s">
        <v>285</v>
      </c>
      <c r="D1601" s="1" t="s">
        <v>1205</v>
      </c>
      <c r="E1601" s="1" t="s">
        <v>726</v>
      </c>
      <c r="F1601" s="1" t="s">
        <v>907</v>
      </c>
      <c r="G1601" s="1" t="s">
        <v>925</v>
      </c>
      <c r="H1601" s="6">
        <v>45163</v>
      </c>
      <c r="I1601" s="7">
        <v>170028919</v>
      </c>
      <c r="J1601" s="7">
        <v>170297753</v>
      </c>
      <c r="K1601" s="7">
        <v>27350519</v>
      </c>
      <c r="L1601" s="7">
        <v>5034336</v>
      </c>
      <c r="M1601" s="7">
        <f>Table1[[#This Row],[Profit (EBIT)]] * (1 - 11%)</f>
        <v>4480559.04</v>
      </c>
      <c r="N1601" s="9">
        <f>Table1[[#This Row],[Net Sales Actual]]/Table1[[#This Row],[Net Sales Target]]*100%</f>
        <v>1.0015811075056003</v>
      </c>
      <c r="O1601" s="9" t="str">
        <f>IF(Table1[[#This Row],[% Achievement]]&gt;=100%, "Achieved",
 IF(Table1[[#This Row],[% Achievement]]&gt;=50%, "Almost Achieve",
 IF(Table1[[#This Row],[% Achievement]]&gt;=0, "Needs Improvement",
 "Bad")))</f>
        <v>Achieved</v>
      </c>
      <c r="P1601" s="7">
        <f>Table1[[#This Row],[Net Sales Actual]] - Table1[[#This Row],[Net Sales Target]]</f>
        <v>268834</v>
      </c>
      <c r="Q1601" s="7" t="str">
        <f>IF(Table1[[#This Row],[Profit]] &gt; 0, "Profit", "Loss")</f>
        <v>Profit</v>
      </c>
      <c r="R1601" s="9">
        <f>Table1[[#This Row],[Salary Cost]]/Table1[[#This Row],[Net Sales Actual]]</f>
        <v>0.16060410967371955</v>
      </c>
      <c r="S1601" s="9" t="str">
        <f>IF(Table1[[#This Row],[Salary Ratio]] &lt; 0.15, "Efficient",
 IF(Table1[[#This Row],[Salary Ratio]] &lt;= 0.25, "Needs Attention",
 "Too High"))</f>
        <v>Needs Attention</v>
      </c>
      <c r="T1601" s="9">
        <f>Table1[[#This Row],[Profit (EBIT)]]/Table1[[#This Row],[Net Sales Actual]]</f>
        <v>2.9561963744759452E-2</v>
      </c>
      <c r="U1601" s="7" t="str">
        <f>IF(Table1[[#This Row],[Profit Ratio]] &gt; 0.15, "Healthy",
 IF(Table1[[#This Row],[Profit Ratio]] &gt;= 0.05, "Moderate",
 "Low"))</f>
        <v>Low</v>
      </c>
      <c r="V1601" s="7">
        <f ca="1">DATEDIF(Table1[[#This Row],[Store Open Date]], TODAY(), "d")</f>
        <v>769</v>
      </c>
      <c r="W1601" s="7">
        <f ca="1">INT(Table1[[#This Row],[Store Age (Days)]] / 30)</f>
        <v>25</v>
      </c>
      <c r="X1601" s="7" t="str">
        <f ca="1">IF(Table1[[#This Row],[Store Age (Months)]] &lt; 12, "&lt;12",
 IF(Table1[[#This Row],[Store Age (Months)]] &lt; 24, "12–24",
 "&gt;24"))</f>
        <v>&gt;24</v>
      </c>
    </row>
    <row r="1602" spans="1:24" x14ac:dyDescent="0.2">
      <c r="A1602" s="4">
        <v>4</v>
      </c>
      <c r="B1602" s="4" t="str">
        <f t="shared" si="24"/>
        <v>April</v>
      </c>
      <c r="C1602" s="1" t="s">
        <v>286</v>
      </c>
      <c r="D1602" s="1" t="s">
        <v>1206</v>
      </c>
      <c r="E1602" s="1" t="s">
        <v>727</v>
      </c>
      <c r="F1602" s="1" t="s">
        <v>907</v>
      </c>
      <c r="G1602" s="1" t="s">
        <v>925</v>
      </c>
      <c r="H1602" s="6">
        <v>45107</v>
      </c>
      <c r="I1602" s="7">
        <v>186103815</v>
      </c>
      <c r="J1602" s="7">
        <v>145262780</v>
      </c>
      <c r="K1602" s="7">
        <v>20539276</v>
      </c>
      <c r="L1602" s="7">
        <v>-2688905</v>
      </c>
      <c r="M1602" s="7">
        <f>Table1[[#This Row],[Profit (EBIT)]] * (1 - 11%)</f>
        <v>-2393125.4500000002</v>
      </c>
      <c r="N1602" s="9">
        <f>Table1[[#This Row],[Net Sales Actual]]/Table1[[#This Row],[Net Sales Target]]*100%</f>
        <v>0.78054702962429867</v>
      </c>
      <c r="O1602" s="9" t="str">
        <f>IF(Table1[[#This Row],[% Achievement]]&gt;=100%, "Achieved",
 IF(Table1[[#This Row],[% Achievement]]&gt;=50%, "Almost Achieve",
 IF(Table1[[#This Row],[% Achievement]]&gt;=0, "Needs Improvement",
 "Bad")))</f>
        <v>Almost Achieve</v>
      </c>
      <c r="P1602" s="7">
        <f>Table1[[#This Row],[Net Sales Actual]] - Table1[[#This Row],[Net Sales Target]]</f>
        <v>-40841035</v>
      </c>
      <c r="Q1602" s="7" t="str">
        <f>IF(Table1[[#This Row],[Profit]] &gt; 0, "Profit", "Loss")</f>
        <v>Loss</v>
      </c>
      <c r="R1602" s="9">
        <f>Table1[[#This Row],[Salary Cost]]/Table1[[#This Row],[Net Sales Actual]]</f>
        <v>0.14139393449581511</v>
      </c>
      <c r="S1602" s="9" t="str">
        <f>IF(Table1[[#This Row],[Salary Ratio]] &lt; 0.15, "Efficient",
 IF(Table1[[#This Row],[Salary Ratio]] &lt;= 0.25, "Needs Attention",
 "Too High"))</f>
        <v>Efficient</v>
      </c>
      <c r="T1602" s="9">
        <f>Table1[[#This Row],[Profit (EBIT)]]/Table1[[#This Row],[Net Sales Actual]]</f>
        <v>-1.8510626053005456E-2</v>
      </c>
      <c r="U1602" s="7" t="str">
        <f>IF(Table1[[#This Row],[Profit Ratio]] &gt; 0.15, "Healthy",
 IF(Table1[[#This Row],[Profit Ratio]] &gt;= 0.05, "Moderate",
 "Low"))</f>
        <v>Low</v>
      </c>
      <c r="V1602" s="7">
        <f ca="1">DATEDIF(Table1[[#This Row],[Store Open Date]], TODAY(), "d")</f>
        <v>825</v>
      </c>
      <c r="W1602" s="7">
        <f ca="1">INT(Table1[[#This Row],[Store Age (Days)]] / 30)</f>
        <v>27</v>
      </c>
      <c r="X1602" s="7" t="str">
        <f ca="1">IF(Table1[[#This Row],[Store Age (Months)]] &lt; 12, "&lt;12",
 IF(Table1[[#This Row],[Store Age (Months)]] &lt; 24, "12–24",
 "&gt;24"))</f>
        <v>&gt;24</v>
      </c>
    </row>
    <row r="1603" spans="1:24" x14ac:dyDescent="0.2">
      <c r="A1603" s="4">
        <v>4</v>
      </c>
      <c r="B1603" s="4" t="str">
        <f t="shared" ref="B1603:B1666" si="25">TEXT(DATE(2024, A1603, 1), "mmmm")</f>
        <v>April</v>
      </c>
      <c r="C1603" s="1" t="s">
        <v>287</v>
      </c>
      <c r="D1603" s="1" t="s">
        <v>1207</v>
      </c>
      <c r="E1603" s="1" t="s">
        <v>728</v>
      </c>
      <c r="F1603" s="1" t="s">
        <v>907</v>
      </c>
      <c r="G1603" s="1" t="s">
        <v>925</v>
      </c>
      <c r="H1603" s="6">
        <v>45169</v>
      </c>
      <c r="I1603" s="7">
        <v>140248095</v>
      </c>
      <c r="J1603" s="7">
        <v>154045820</v>
      </c>
      <c r="K1603" s="7">
        <v>16163942</v>
      </c>
      <c r="L1603" s="7">
        <v>-8543842</v>
      </c>
      <c r="M1603" s="7">
        <f>Table1[[#This Row],[Profit (EBIT)]] * (1 - 11%)</f>
        <v>-7604019.3799999999</v>
      </c>
      <c r="N1603" s="9">
        <f>Table1[[#This Row],[Net Sales Actual]]/Table1[[#This Row],[Net Sales Target]]*100%</f>
        <v>1.0983808371871291</v>
      </c>
      <c r="O1603" s="9" t="str">
        <f>IF(Table1[[#This Row],[% Achievement]]&gt;=100%, "Achieved",
 IF(Table1[[#This Row],[% Achievement]]&gt;=50%, "Almost Achieve",
 IF(Table1[[#This Row],[% Achievement]]&gt;=0, "Needs Improvement",
 "Bad")))</f>
        <v>Achieved</v>
      </c>
      <c r="P1603" s="7">
        <f>Table1[[#This Row],[Net Sales Actual]] - Table1[[#This Row],[Net Sales Target]]</f>
        <v>13797725</v>
      </c>
      <c r="Q1603" s="7" t="str">
        <f>IF(Table1[[#This Row],[Profit]] &gt; 0, "Profit", "Loss")</f>
        <v>Loss</v>
      </c>
      <c r="R1603" s="9">
        <f>Table1[[#This Row],[Salary Cost]]/Table1[[#This Row],[Net Sales Actual]]</f>
        <v>0.10492944242174179</v>
      </c>
      <c r="S1603" s="9" t="str">
        <f>IF(Table1[[#This Row],[Salary Ratio]] &lt; 0.15, "Efficient",
 IF(Table1[[#This Row],[Salary Ratio]] &lt;= 0.25, "Needs Attention",
 "Too High"))</f>
        <v>Efficient</v>
      </c>
      <c r="T1603" s="9">
        <f>Table1[[#This Row],[Profit (EBIT)]]/Table1[[#This Row],[Net Sales Actual]]</f>
        <v>-5.5462991465785962E-2</v>
      </c>
      <c r="U1603" s="7" t="str">
        <f>IF(Table1[[#This Row],[Profit Ratio]] &gt; 0.15, "Healthy",
 IF(Table1[[#This Row],[Profit Ratio]] &gt;= 0.05, "Moderate",
 "Low"))</f>
        <v>Low</v>
      </c>
      <c r="V1603" s="7">
        <f ca="1">DATEDIF(Table1[[#This Row],[Store Open Date]], TODAY(), "d")</f>
        <v>763</v>
      </c>
      <c r="W1603" s="7">
        <f ca="1">INT(Table1[[#This Row],[Store Age (Days)]] / 30)</f>
        <v>25</v>
      </c>
      <c r="X1603" s="7" t="str">
        <f ca="1">IF(Table1[[#This Row],[Store Age (Months)]] &lt; 12, "&lt;12",
 IF(Table1[[#This Row],[Store Age (Months)]] &lt; 24, "12–24",
 "&gt;24"))</f>
        <v>&gt;24</v>
      </c>
    </row>
    <row r="1604" spans="1:24" x14ac:dyDescent="0.2">
      <c r="A1604" s="4">
        <v>4</v>
      </c>
      <c r="B1604" s="4" t="str">
        <f t="shared" si="25"/>
        <v>April</v>
      </c>
      <c r="C1604" s="1" t="s">
        <v>288</v>
      </c>
      <c r="D1604" s="1" t="s">
        <v>1208</v>
      </c>
      <c r="E1604" s="1" t="s">
        <v>729</v>
      </c>
      <c r="F1604" s="1" t="s">
        <v>907</v>
      </c>
      <c r="G1604" s="1" t="s">
        <v>925</v>
      </c>
      <c r="H1604" s="6">
        <v>44880</v>
      </c>
      <c r="I1604" s="7">
        <v>190948909</v>
      </c>
      <c r="J1604" s="7">
        <v>214378449</v>
      </c>
      <c r="K1604" s="7">
        <v>26079211</v>
      </c>
      <c r="L1604" s="7">
        <v>16723211</v>
      </c>
      <c r="M1604" s="7">
        <f>Table1[[#This Row],[Profit (EBIT)]] * (1 - 11%)</f>
        <v>14883657.790000001</v>
      </c>
      <c r="N1604" s="9">
        <f>Table1[[#This Row],[Net Sales Actual]]/Table1[[#This Row],[Net Sales Target]]*100%</f>
        <v>1.1227005701299921</v>
      </c>
      <c r="O1604" s="9" t="str">
        <f>IF(Table1[[#This Row],[% Achievement]]&gt;=100%, "Achieved",
 IF(Table1[[#This Row],[% Achievement]]&gt;=50%, "Almost Achieve",
 IF(Table1[[#This Row],[% Achievement]]&gt;=0, "Needs Improvement",
 "Bad")))</f>
        <v>Achieved</v>
      </c>
      <c r="P1604" s="7">
        <f>Table1[[#This Row],[Net Sales Actual]] - Table1[[#This Row],[Net Sales Target]]</f>
        <v>23429540</v>
      </c>
      <c r="Q1604" s="7" t="str">
        <f>IF(Table1[[#This Row],[Profit]] &gt; 0, "Profit", "Loss")</f>
        <v>Profit</v>
      </c>
      <c r="R1604" s="9">
        <f>Table1[[#This Row],[Salary Cost]]/Table1[[#This Row],[Net Sales Actual]]</f>
        <v>0.12165033902265054</v>
      </c>
      <c r="S1604" s="9" t="str">
        <f>IF(Table1[[#This Row],[Salary Ratio]] &lt; 0.15, "Efficient",
 IF(Table1[[#This Row],[Salary Ratio]] &lt;= 0.25, "Needs Attention",
 "Too High"))</f>
        <v>Efficient</v>
      </c>
      <c r="T1604" s="9">
        <f>Table1[[#This Row],[Profit (EBIT)]]/Table1[[#This Row],[Net Sales Actual]]</f>
        <v>7.8007892481767135E-2</v>
      </c>
      <c r="U1604" s="7" t="str">
        <f>IF(Table1[[#This Row],[Profit Ratio]] &gt; 0.15, "Healthy",
 IF(Table1[[#This Row],[Profit Ratio]] &gt;= 0.05, "Moderate",
 "Low"))</f>
        <v>Moderate</v>
      </c>
      <c r="V1604" s="7">
        <f ca="1">DATEDIF(Table1[[#This Row],[Store Open Date]], TODAY(), "d")</f>
        <v>1052</v>
      </c>
      <c r="W1604" s="7">
        <f ca="1">INT(Table1[[#This Row],[Store Age (Days)]] / 30)</f>
        <v>35</v>
      </c>
      <c r="X1604" s="7" t="str">
        <f ca="1">IF(Table1[[#This Row],[Store Age (Months)]] &lt; 12, "&lt;12",
 IF(Table1[[#This Row],[Store Age (Months)]] &lt; 24, "12–24",
 "&gt;24"))</f>
        <v>&gt;24</v>
      </c>
    </row>
    <row r="1605" spans="1:24" x14ac:dyDescent="0.2">
      <c r="A1605" s="4">
        <v>4</v>
      </c>
      <c r="B1605" s="4" t="str">
        <f t="shared" si="25"/>
        <v>April</v>
      </c>
      <c r="C1605" s="1" t="s">
        <v>289</v>
      </c>
      <c r="D1605" s="1" t="s">
        <v>1209</v>
      </c>
      <c r="E1605" s="1" t="s">
        <v>730</v>
      </c>
      <c r="F1605" s="1" t="s">
        <v>908</v>
      </c>
      <c r="G1605" s="1" t="s">
        <v>925</v>
      </c>
      <c r="H1605" s="6">
        <v>45348</v>
      </c>
      <c r="I1605" s="7">
        <v>146231287</v>
      </c>
      <c r="J1605" s="7">
        <v>150746525</v>
      </c>
      <c r="K1605" s="7">
        <v>18676494</v>
      </c>
      <c r="L1605" s="7">
        <v>14092305</v>
      </c>
      <c r="M1605" s="7">
        <f>Table1[[#This Row],[Profit (EBIT)]] * (1 - 11%)</f>
        <v>12542151.450000001</v>
      </c>
      <c r="N1605" s="9">
        <f>Table1[[#This Row],[Net Sales Actual]]/Table1[[#This Row],[Net Sales Target]]*100%</f>
        <v>1.0308773730480809</v>
      </c>
      <c r="O1605" s="9" t="str">
        <f>IF(Table1[[#This Row],[% Achievement]]&gt;=100%, "Achieved",
 IF(Table1[[#This Row],[% Achievement]]&gt;=50%, "Almost Achieve",
 IF(Table1[[#This Row],[% Achievement]]&gt;=0, "Needs Improvement",
 "Bad")))</f>
        <v>Achieved</v>
      </c>
      <c r="P1605" s="7">
        <f>Table1[[#This Row],[Net Sales Actual]] - Table1[[#This Row],[Net Sales Target]]</f>
        <v>4515238</v>
      </c>
      <c r="Q1605" s="7" t="str">
        <f>IF(Table1[[#This Row],[Profit]] &gt; 0, "Profit", "Loss")</f>
        <v>Profit</v>
      </c>
      <c r="R1605" s="9">
        <f>Table1[[#This Row],[Salary Cost]]/Table1[[#This Row],[Net Sales Actual]]</f>
        <v>0.12389336337935485</v>
      </c>
      <c r="S1605" s="9" t="str">
        <f>IF(Table1[[#This Row],[Salary Ratio]] &lt; 0.15, "Efficient",
 IF(Table1[[#This Row],[Salary Ratio]] &lt;= 0.25, "Needs Attention",
 "Too High"))</f>
        <v>Efficient</v>
      </c>
      <c r="T1605" s="9">
        <f>Table1[[#This Row],[Profit (EBIT)]]/Table1[[#This Row],[Net Sales Actual]]</f>
        <v>9.3483448457601259E-2</v>
      </c>
      <c r="U1605" s="7" t="str">
        <f>IF(Table1[[#This Row],[Profit Ratio]] &gt; 0.15, "Healthy",
 IF(Table1[[#This Row],[Profit Ratio]] &gt;= 0.05, "Moderate",
 "Low"))</f>
        <v>Moderate</v>
      </c>
      <c r="V1605" s="7">
        <f ca="1">DATEDIF(Table1[[#This Row],[Store Open Date]], TODAY(), "d")</f>
        <v>584</v>
      </c>
      <c r="W1605" s="7">
        <f ca="1">INT(Table1[[#This Row],[Store Age (Days)]] / 30)</f>
        <v>19</v>
      </c>
      <c r="X1605" s="7" t="str">
        <f ca="1">IF(Table1[[#This Row],[Store Age (Months)]] &lt; 12, "&lt;12",
 IF(Table1[[#This Row],[Store Age (Months)]] &lt; 24, "12–24",
 "&gt;24"))</f>
        <v>12–24</v>
      </c>
    </row>
    <row r="1606" spans="1:24" x14ac:dyDescent="0.2">
      <c r="A1606" s="4">
        <v>4</v>
      </c>
      <c r="B1606" s="4" t="str">
        <f t="shared" si="25"/>
        <v>April</v>
      </c>
      <c r="C1606" s="1" t="s">
        <v>290</v>
      </c>
      <c r="D1606" s="1" t="s">
        <v>1210</v>
      </c>
      <c r="E1606" s="1" t="s">
        <v>731</v>
      </c>
      <c r="F1606" s="1" t="s">
        <v>898</v>
      </c>
      <c r="G1606" s="1" t="s">
        <v>925</v>
      </c>
      <c r="H1606" s="6">
        <v>45349</v>
      </c>
      <c r="I1606" s="7">
        <v>137010226</v>
      </c>
      <c r="J1606" s="7">
        <v>160873456</v>
      </c>
      <c r="K1606" s="7">
        <v>27508091</v>
      </c>
      <c r="L1606" s="7">
        <v>-11788918</v>
      </c>
      <c r="M1606" s="7">
        <f>Table1[[#This Row],[Profit (EBIT)]] * (1 - 11%)</f>
        <v>-10492137.02</v>
      </c>
      <c r="N1606" s="9">
        <f>Table1[[#This Row],[Net Sales Actual]]/Table1[[#This Row],[Net Sales Target]]*100%</f>
        <v>1.1741711600417331</v>
      </c>
      <c r="O1606" s="9" t="str">
        <f>IF(Table1[[#This Row],[% Achievement]]&gt;=100%, "Achieved",
 IF(Table1[[#This Row],[% Achievement]]&gt;=50%, "Almost Achieve",
 IF(Table1[[#This Row],[% Achievement]]&gt;=0, "Needs Improvement",
 "Bad")))</f>
        <v>Achieved</v>
      </c>
      <c r="P1606" s="7">
        <f>Table1[[#This Row],[Net Sales Actual]] - Table1[[#This Row],[Net Sales Target]]</f>
        <v>23863230</v>
      </c>
      <c r="Q1606" s="7" t="str">
        <f>IF(Table1[[#This Row],[Profit]] &gt; 0, "Profit", "Loss")</f>
        <v>Loss</v>
      </c>
      <c r="R1606" s="9">
        <f>Table1[[#This Row],[Salary Cost]]/Table1[[#This Row],[Net Sales Actual]]</f>
        <v>0.17099210574552462</v>
      </c>
      <c r="S1606" s="9" t="str">
        <f>IF(Table1[[#This Row],[Salary Ratio]] &lt; 0.15, "Efficient",
 IF(Table1[[#This Row],[Salary Ratio]] &lt;= 0.25, "Needs Attention",
 "Too High"))</f>
        <v>Needs Attention</v>
      </c>
      <c r="T1606" s="9">
        <f>Table1[[#This Row],[Profit (EBIT)]]/Table1[[#This Row],[Net Sales Actual]]</f>
        <v>-7.3280690880414723E-2</v>
      </c>
      <c r="U1606" s="7" t="str">
        <f>IF(Table1[[#This Row],[Profit Ratio]] &gt; 0.15, "Healthy",
 IF(Table1[[#This Row],[Profit Ratio]] &gt;= 0.05, "Moderate",
 "Low"))</f>
        <v>Low</v>
      </c>
      <c r="V1606" s="7">
        <f ca="1">DATEDIF(Table1[[#This Row],[Store Open Date]], TODAY(), "d")</f>
        <v>583</v>
      </c>
      <c r="W1606" s="7">
        <f ca="1">INT(Table1[[#This Row],[Store Age (Days)]] / 30)</f>
        <v>19</v>
      </c>
      <c r="X1606" s="7" t="str">
        <f ca="1">IF(Table1[[#This Row],[Store Age (Months)]] &lt; 12, "&lt;12",
 IF(Table1[[#This Row],[Store Age (Months)]] &lt; 24, "12–24",
 "&gt;24"))</f>
        <v>12–24</v>
      </c>
    </row>
    <row r="1607" spans="1:24" x14ac:dyDescent="0.2">
      <c r="A1607" s="4">
        <v>4</v>
      </c>
      <c r="B1607" s="4" t="str">
        <f t="shared" si="25"/>
        <v>April</v>
      </c>
      <c r="C1607" s="1" t="s">
        <v>291</v>
      </c>
      <c r="D1607" s="1" t="s">
        <v>1211</v>
      </c>
      <c r="E1607" s="1" t="s">
        <v>732</v>
      </c>
      <c r="F1607" s="1" t="s">
        <v>908</v>
      </c>
      <c r="G1607" s="1" t="s">
        <v>925</v>
      </c>
      <c r="H1607" s="6">
        <v>45386</v>
      </c>
      <c r="I1607" s="7">
        <v>125887227</v>
      </c>
      <c r="J1607" s="7">
        <v>139758373</v>
      </c>
      <c r="K1607" s="7">
        <v>15032022</v>
      </c>
      <c r="L1607" s="7">
        <v>17690380</v>
      </c>
      <c r="M1607" s="7">
        <f>Table1[[#This Row],[Profit (EBIT)]] * (1 - 11%)</f>
        <v>15744438.200000001</v>
      </c>
      <c r="N1607" s="9">
        <f>Table1[[#This Row],[Net Sales Actual]]/Table1[[#This Row],[Net Sales Target]]*100%</f>
        <v>1.1101870803779004</v>
      </c>
      <c r="O1607" s="9" t="str">
        <f>IF(Table1[[#This Row],[% Achievement]]&gt;=100%, "Achieved",
 IF(Table1[[#This Row],[% Achievement]]&gt;=50%, "Almost Achieve",
 IF(Table1[[#This Row],[% Achievement]]&gt;=0, "Needs Improvement",
 "Bad")))</f>
        <v>Achieved</v>
      </c>
      <c r="P1607" s="7">
        <f>Table1[[#This Row],[Net Sales Actual]] - Table1[[#This Row],[Net Sales Target]]</f>
        <v>13871146</v>
      </c>
      <c r="Q1607" s="7" t="str">
        <f>IF(Table1[[#This Row],[Profit]] &gt; 0, "Profit", "Loss")</f>
        <v>Profit</v>
      </c>
      <c r="R1607" s="9">
        <f>Table1[[#This Row],[Salary Cost]]/Table1[[#This Row],[Net Sales Actual]]</f>
        <v>0.10755721948766533</v>
      </c>
      <c r="S1607" s="9" t="str">
        <f>IF(Table1[[#This Row],[Salary Ratio]] &lt; 0.15, "Efficient",
 IF(Table1[[#This Row],[Salary Ratio]] &lt;= 0.25, "Needs Attention",
 "Too High"))</f>
        <v>Efficient</v>
      </c>
      <c r="T1607" s="9">
        <f>Table1[[#This Row],[Profit (EBIT)]]/Table1[[#This Row],[Net Sales Actual]]</f>
        <v>0.12657831956873167</v>
      </c>
      <c r="U1607" s="7" t="str">
        <f>IF(Table1[[#This Row],[Profit Ratio]] &gt; 0.15, "Healthy",
 IF(Table1[[#This Row],[Profit Ratio]] &gt;= 0.05, "Moderate",
 "Low"))</f>
        <v>Moderate</v>
      </c>
      <c r="V1607" s="7">
        <f ca="1">DATEDIF(Table1[[#This Row],[Store Open Date]], TODAY(), "d")</f>
        <v>546</v>
      </c>
      <c r="W1607" s="7">
        <f ca="1">INT(Table1[[#This Row],[Store Age (Days)]] / 30)</f>
        <v>18</v>
      </c>
      <c r="X1607" s="7" t="str">
        <f ca="1">IF(Table1[[#This Row],[Store Age (Months)]] &lt; 12, "&lt;12",
 IF(Table1[[#This Row],[Store Age (Months)]] &lt; 24, "12–24",
 "&gt;24"))</f>
        <v>12–24</v>
      </c>
    </row>
    <row r="1608" spans="1:24" x14ac:dyDescent="0.2">
      <c r="A1608" s="4">
        <v>4</v>
      </c>
      <c r="B1608" s="4" t="str">
        <f t="shared" si="25"/>
        <v>April</v>
      </c>
      <c r="C1608" s="1" t="s">
        <v>292</v>
      </c>
      <c r="D1608" s="1" t="s">
        <v>1212</v>
      </c>
      <c r="E1608" s="1" t="s">
        <v>733</v>
      </c>
      <c r="F1608" s="1" t="s">
        <v>908</v>
      </c>
      <c r="G1608" s="1" t="s">
        <v>925</v>
      </c>
      <c r="H1608" s="6">
        <v>45203</v>
      </c>
      <c r="I1608" s="7">
        <v>177784519</v>
      </c>
      <c r="J1608" s="7">
        <v>212574747</v>
      </c>
      <c r="K1608" s="7">
        <v>29601028</v>
      </c>
      <c r="L1608" s="7">
        <v>-11546087</v>
      </c>
      <c r="M1608" s="7">
        <f>Table1[[#This Row],[Profit (EBIT)]] * (1 - 11%)</f>
        <v>-10276017.43</v>
      </c>
      <c r="N1608" s="9">
        <f>Table1[[#This Row],[Net Sales Actual]]/Table1[[#This Row],[Net Sales Target]]*100%</f>
        <v>1.1956876121480522</v>
      </c>
      <c r="O1608" s="9" t="str">
        <f>IF(Table1[[#This Row],[% Achievement]]&gt;=100%, "Achieved",
 IF(Table1[[#This Row],[% Achievement]]&gt;=50%, "Almost Achieve",
 IF(Table1[[#This Row],[% Achievement]]&gt;=0, "Needs Improvement",
 "Bad")))</f>
        <v>Achieved</v>
      </c>
      <c r="P1608" s="7">
        <f>Table1[[#This Row],[Net Sales Actual]] - Table1[[#This Row],[Net Sales Target]]</f>
        <v>34790228</v>
      </c>
      <c r="Q1608" s="7" t="str">
        <f>IF(Table1[[#This Row],[Profit]] &gt; 0, "Profit", "Loss")</f>
        <v>Loss</v>
      </c>
      <c r="R1608" s="9">
        <f>Table1[[#This Row],[Salary Cost]]/Table1[[#This Row],[Net Sales Actual]]</f>
        <v>0.13924997403383949</v>
      </c>
      <c r="S1608" s="9" t="str">
        <f>IF(Table1[[#This Row],[Salary Ratio]] &lt; 0.15, "Efficient",
 IF(Table1[[#This Row],[Salary Ratio]] &lt;= 0.25, "Needs Attention",
 "Too High"))</f>
        <v>Efficient</v>
      </c>
      <c r="T1608" s="9">
        <f>Table1[[#This Row],[Profit (EBIT)]]/Table1[[#This Row],[Net Sales Actual]]</f>
        <v>-5.4315421577333454E-2</v>
      </c>
      <c r="U1608" s="7" t="str">
        <f>IF(Table1[[#This Row],[Profit Ratio]] &gt; 0.15, "Healthy",
 IF(Table1[[#This Row],[Profit Ratio]] &gt;= 0.05, "Moderate",
 "Low"))</f>
        <v>Low</v>
      </c>
      <c r="V1608" s="7">
        <f ca="1">DATEDIF(Table1[[#This Row],[Store Open Date]], TODAY(), "d")</f>
        <v>729</v>
      </c>
      <c r="W1608" s="7">
        <f ca="1">INT(Table1[[#This Row],[Store Age (Days)]] / 30)</f>
        <v>24</v>
      </c>
      <c r="X1608" s="7" t="str">
        <f ca="1">IF(Table1[[#This Row],[Store Age (Months)]] &lt; 12, "&lt;12",
 IF(Table1[[#This Row],[Store Age (Months)]] &lt; 24, "12–24",
 "&gt;24"))</f>
        <v>&gt;24</v>
      </c>
    </row>
    <row r="1609" spans="1:24" x14ac:dyDescent="0.2">
      <c r="A1609" s="4">
        <v>4</v>
      </c>
      <c r="B1609" s="4" t="str">
        <f t="shared" si="25"/>
        <v>April</v>
      </c>
      <c r="C1609" s="1" t="s">
        <v>293</v>
      </c>
      <c r="D1609" s="1" t="s">
        <v>1213</v>
      </c>
      <c r="E1609" s="1" t="s">
        <v>734</v>
      </c>
      <c r="F1609" s="1" t="s">
        <v>908</v>
      </c>
      <c r="G1609" s="1" t="s">
        <v>925</v>
      </c>
      <c r="H1609" s="6">
        <v>45281</v>
      </c>
      <c r="I1609" s="7">
        <v>110977069</v>
      </c>
      <c r="J1609" s="7">
        <v>128676570</v>
      </c>
      <c r="K1609" s="7">
        <v>15370171</v>
      </c>
      <c r="L1609" s="7">
        <v>-10867102</v>
      </c>
      <c r="M1609" s="7">
        <f>Table1[[#This Row],[Profit (EBIT)]] * (1 - 11%)</f>
        <v>-9671720.7799999993</v>
      </c>
      <c r="N1609" s="9">
        <f>Table1[[#This Row],[Net Sales Actual]]/Table1[[#This Row],[Net Sales Target]]*100%</f>
        <v>1.1594879118676309</v>
      </c>
      <c r="O1609" s="9" t="str">
        <f>IF(Table1[[#This Row],[% Achievement]]&gt;=100%, "Achieved",
 IF(Table1[[#This Row],[% Achievement]]&gt;=50%, "Almost Achieve",
 IF(Table1[[#This Row],[% Achievement]]&gt;=0, "Needs Improvement",
 "Bad")))</f>
        <v>Achieved</v>
      </c>
      <c r="P1609" s="7">
        <f>Table1[[#This Row],[Net Sales Actual]] - Table1[[#This Row],[Net Sales Target]]</f>
        <v>17699501</v>
      </c>
      <c r="Q1609" s="7" t="str">
        <f>IF(Table1[[#This Row],[Profit]] &gt; 0, "Profit", "Loss")</f>
        <v>Loss</v>
      </c>
      <c r="R1609" s="9">
        <f>Table1[[#This Row],[Salary Cost]]/Table1[[#This Row],[Net Sales Actual]]</f>
        <v>0.11944809377495841</v>
      </c>
      <c r="S1609" s="9" t="str">
        <f>IF(Table1[[#This Row],[Salary Ratio]] &lt; 0.15, "Efficient",
 IF(Table1[[#This Row],[Salary Ratio]] &lt;= 0.25, "Needs Attention",
 "Too High"))</f>
        <v>Efficient</v>
      </c>
      <c r="T1609" s="9">
        <f>Table1[[#This Row],[Profit (EBIT)]]/Table1[[#This Row],[Net Sales Actual]]</f>
        <v>-8.4452841725575989E-2</v>
      </c>
      <c r="U1609" s="7" t="str">
        <f>IF(Table1[[#This Row],[Profit Ratio]] &gt; 0.15, "Healthy",
 IF(Table1[[#This Row],[Profit Ratio]] &gt;= 0.05, "Moderate",
 "Low"))</f>
        <v>Low</v>
      </c>
      <c r="V1609" s="7">
        <f ca="1">DATEDIF(Table1[[#This Row],[Store Open Date]], TODAY(), "d")</f>
        <v>651</v>
      </c>
      <c r="W1609" s="7">
        <f ca="1">INT(Table1[[#This Row],[Store Age (Days)]] / 30)</f>
        <v>21</v>
      </c>
      <c r="X1609" s="7" t="str">
        <f ca="1">IF(Table1[[#This Row],[Store Age (Months)]] &lt; 12, "&lt;12",
 IF(Table1[[#This Row],[Store Age (Months)]] &lt; 24, "12–24",
 "&gt;24"))</f>
        <v>12–24</v>
      </c>
    </row>
    <row r="1610" spans="1:24" x14ac:dyDescent="0.2">
      <c r="A1610" s="4">
        <v>4</v>
      </c>
      <c r="B1610" s="4" t="str">
        <f t="shared" si="25"/>
        <v>April</v>
      </c>
      <c r="C1610" s="1" t="s">
        <v>294</v>
      </c>
      <c r="D1610" s="1" t="s">
        <v>1214</v>
      </c>
      <c r="E1610" s="1" t="s">
        <v>735</v>
      </c>
      <c r="F1610" s="1" t="s">
        <v>908</v>
      </c>
      <c r="G1610" s="1" t="s">
        <v>925</v>
      </c>
      <c r="H1610" s="6">
        <v>45290</v>
      </c>
      <c r="I1610" s="7">
        <v>161806381</v>
      </c>
      <c r="J1610" s="7">
        <v>133315221</v>
      </c>
      <c r="K1610" s="7">
        <v>19887924</v>
      </c>
      <c r="L1610" s="7">
        <v>1886915</v>
      </c>
      <c r="M1610" s="7">
        <f>Table1[[#This Row],[Profit (EBIT)]] * (1 - 11%)</f>
        <v>1679354.35</v>
      </c>
      <c r="N1610" s="9">
        <f>Table1[[#This Row],[Net Sales Actual]]/Table1[[#This Row],[Net Sales Target]]*100%</f>
        <v>0.82391819269476152</v>
      </c>
      <c r="O1610" s="9" t="str">
        <f>IF(Table1[[#This Row],[% Achievement]]&gt;=100%, "Achieved",
 IF(Table1[[#This Row],[% Achievement]]&gt;=50%, "Almost Achieve",
 IF(Table1[[#This Row],[% Achievement]]&gt;=0, "Needs Improvement",
 "Bad")))</f>
        <v>Almost Achieve</v>
      </c>
      <c r="P1610" s="7">
        <f>Table1[[#This Row],[Net Sales Actual]] - Table1[[#This Row],[Net Sales Target]]</f>
        <v>-28491160</v>
      </c>
      <c r="Q1610" s="7" t="str">
        <f>IF(Table1[[#This Row],[Profit]] &gt; 0, "Profit", "Loss")</f>
        <v>Profit</v>
      </c>
      <c r="R1610" s="9">
        <f>Table1[[#This Row],[Salary Cost]]/Table1[[#This Row],[Net Sales Actual]]</f>
        <v>0.14917969494271024</v>
      </c>
      <c r="S1610" s="9" t="str">
        <f>IF(Table1[[#This Row],[Salary Ratio]] &lt; 0.15, "Efficient",
 IF(Table1[[#This Row],[Salary Ratio]] &lt;= 0.25, "Needs Attention",
 "Too High"))</f>
        <v>Efficient</v>
      </c>
      <c r="T1610" s="9">
        <f>Table1[[#This Row],[Profit (EBIT)]]/Table1[[#This Row],[Net Sales Actual]]</f>
        <v>1.415378518556407E-2</v>
      </c>
      <c r="U1610" s="7" t="str">
        <f>IF(Table1[[#This Row],[Profit Ratio]] &gt; 0.15, "Healthy",
 IF(Table1[[#This Row],[Profit Ratio]] &gt;= 0.05, "Moderate",
 "Low"))</f>
        <v>Low</v>
      </c>
      <c r="V1610" s="7">
        <f ca="1">DATEDIF(Table1[[#This Row],[Store Open Date]], TODAY(), "d")</f>
        <v>642</v>
      </c>
      <c r="W1610" s="7">
        <f ca="1">INT(Table1[[#This Row],[Store Age (Days)]] / 30)</f>
        <v>21</v>
      </c>
      <c r="X1610" s="7" t="str">
        <f ca="1">IF(Table1[[#This Row],[Store Age (Months)]] &lt; 12, "&lt;12",
 IF(Table1[[#This Row],[Store Age (Months)]] &lt; 24, "12–24",
 "&gt;24"))</f>
        <v>12–24</v>
      </c>
    </row>
    <row r="1611" spans="1:24" x14ac:dyDescent="0.2">
      <c r="A1611" s="4">
        <v>4</v>
      </c>
      <c r="B1611" s="4" t="str">
        <f t="shared" si="25"/>
        <v>April</v>
      </c>
      <c r="C1611" s="1" t="s">
        <v>295</v>
      </c>
      <c r="D1611" s="1" t="s">
        <v>1215</v>
      </c>
      <c r="E1611" s="1" t="s">
        <v>736</v>
      </c>
      <c r="F1611" s="1" t="s">
        <v>908</v>
      </c>
      <c r="G1611" s="1" t="s">
        <v>925</v>
      </c>
      <c r="H1611" s="6">
        <v>45352</v>
      </c>
      <c r="I1611" s="7">
        <v>80384541</v>
      </c>
      <c r="J1611" s="7">
        <v>89685664</v>
      </c>
      <c r="K1611" s="7">
        <v>9175478</v>
      </c>
      <c r="L1611" s="7">
        <v>12618125</v>
      </c>
      <c r="M1611" s="7">
        <f>Table1[[#This Row],[Profit (EBIT)]] * (1 - 11%)</f>
        <v>11230131.25</v>
      </c>
      <c r="N1611" s="9">
        <f>Table1[[#This Row],[Net Sales Actual]]/Table1[[#This Row],[Net Sales Target]]*100%</f>
        <v>1.1157078573105244</v>
      </c>
      <c r="O1611" s="9" t="str">
        <f>IF(Table1[[#This Row],[% Achievement]]&gt;=100%, "Achieved",
 IF(Table1[[#This Row],[% Achievement]]&gt;=50%, "Almost Achieve",
 IF(Table1[[#This Row],[% Achievement]]&gt;=0, "Needs Improvement",
 "Bad")))</f>
        <v>Achieved</v>
      </c>
      <c r="P1611" s="7">
        <f>Table1[[#This Row],[Net Sales Actual]] - Table1[[#This Row],[Net Sales Target]]</f>
        <v>9301123</v>
      </c>
      <c r="Q1611" s="7" t="str">
        <f>IF(Table1[[#This Row],[Profit]] &gt; 0, "Profit", "Loss")</f>
        <v>Profit</v>
      </c>
      <c r="R1611" s="9">
        <f>Table1[[#This Row],[Salary Cost]]/Table1[[#This Row],[Net Sales Actual]]</f>
        <v>0.1023070755210108</v>
      </c>
      <c r="S1611" s="9" t="str">
        <f>IF(Table1[[#This Row],[Salary Ratio]] &lt; 0.15, "Efficient",
 IF(Table1[[#This Row],[Salary Ratio]] &lt;= 0.25, "Needs Attention",
 "Too High"))</f>
        <v>Efficient</v>
      </c>
      <c r="T1611" s="9">
        <f>Table1[[#This Row],[Profit (EBIT)]]/Table1[[#This Row],[Net Sales Actual]]</f>
        <v>0.14069277560346768</v>
      </c>
      <c r="U1611" s="7" t="str">
        <f>IF(Table1[[#This Row],[Profit Ratio]] &gt; 0.15, "Healthy",
 IF(Table1[[#This Row],[Profit Ratio]] &gt;= 0.05, "Moderate",
 "Low"))</f>
        <v>Moderate</v>
      </c>
      <c r="V1611" s="7">
        <f ca="1">DATEDIF(Table1[[#This Row],[Store Open Date]], TODAY(), "d")</f>
        <v>580</v>
      </c>
      <c r="W1611" s="7">
        <f ca="1">INT(Table1[[#This Row],[Store Age (Days)]] / 30)</f>
        <v>19</v>
      </c>
      <c r="X1611" s="7" t="str">
        <f ca="1">IF(Table1[[#This Row],[Store Age (Months)]] &lt; 12, "&lt;12",
 IF(Table1[[#This Row],[Store Age (Months)]] &lt; 24, "12–24",
 "&gt;24"))</f>
        <v>12–24</v>
      </c>
    </row>
    <row r="1612" spans="1:24" x14ac:dyDescent="0.2">
      <c r="A1612" s="4">
        <v>4</v>
      </c>
      <c r="B1612" s="4" t="str">
        <f t="shared" si="25"/>
        <v>April</v>
      </c>
      <c r="C1612" s="1" t="s">
        <v>296</v>
      </c>
      <c r="D1612" s="1" t="s">
        <v>1216</v>
      </c>
      <c r="E1612" s="1" t="s">
        <v>737</v>
      </c>
      <c r="F1612" s="1" t="s">
        <v>908</v>
      </c>
      <c r="G1612" s="1" t="s">
        <v>925</v>
      </c>
      <c r="H1612" s="6">
        <v>45257</v>
      </c>
      <c r="I1612" s="7">
        <v>105780554</v>
      </c>
      <c r="J1612" s="7">
        <v>105567635</v>
      </c>
      <c r="K1612" s="7">
        <v>15809271</v>
      </c>
      <c r="L1612" s="7">
        <v>11447553</v>
      </c>
      <c r="M1612" s="7">
        <f>Table1[[#This Row],[Profit (EBIT)]] * (1 - 11%)</f>
        <v>10188322.17</v>
      </c>
      <c r="N1612" s="9">
        <f>Table1[[#This Row],[Net Sales Actual]]/Table1[[#This Row],[Net Sales Target]]*100%</f>
        <v>0.99798716312262836</v>
      </c>
      <c r="O1612" s="9" t="str">
        <f>IF(Table1[[#This Row],[% Achievement]]&gt;=100%, "Achieved",
 IF(Table1[[#This Row],[% Achievement]]&gt;=50%, "Almost Achieve",
 IF(Table1[[#This Row],[% Achievement]]&gt;=0, "Needs Improvement",
 "Bad")))</f>
        <v>Almost Achieve</v>
      </c>
      <c r="P1612" s="7">
        <f>Table1[[#This Row],[Net Sales Actual]] - Table1[[#This Row],[Net Sales Target]]</f>
        <v>-212919</v>
      </c>
      <c r="Q1612" s="7" t="str">
        <f>IF(Table1[[#This Row],[Profit]] &gt; 0, "Profit", "Loss")</f>
        <v>Profit</v>
      </c>
      <c r="R1612" s="9">
        <f>Table1[[#This Row],[Salary Cost]]/Table1[[#This Row],[Net Sales Actual]]</f>
        <v>0.14975490357437674</v>
      </c>
      <c r="S1612" s="9" t="str">
        <f>IF(Table1[[#This Row],[Salary Ratio]] &lt; 0.15, "Efficient",
 IF(Table1[[#This Row],[Salary Ratio]] &lt;= 0.25, "Needs Attention",
 "Too High"))</f>
        <v>Efficient</v>
      </c>
      <c r="T1612" s="9">
        <f>Table1[[#This Row],[Profit (EBIT)]]/Table1[[#This Row],[Net Sales Actual]]</f>
        <v>0.10843809279236008</v>
      </c>
      <c r="U1612" s="7" t="str">
        <f>IF(Table1[[#This Row],[Profit Ratio]] &gt; 0.15, "Healthy",
 IF(Table1[[#This Row],[Profit Ratio]] &gt;= 0.05, "Moderate",
 "Low"))</f>
        <v>Moderate</v>
      </c>
      <c r="V1612" s="7">
        <f ca="1">DATEDIF(Table1[[#This Row],[Store Open Date]], TODAY(), "d")</f>
        <v>675</v>
      </c>
      <c r="W1612" s="7">
        <f ca="1">INT(Table1[[#This Row],[Store Age (Days)]] / 30)</f>
        <v>22</v>
      </c>
      <c r="X1612" s="7" t="str">
        <f ca="1">IF(Table1[[#This Row],[Store Age (Months)]] &lt; 12, "&lt;12",
 IF(Table1[[#This Row],[Store Age (Months)]] &lt; 24, "12–24",
 "&gt;24"))</f>
        <v>12–24</v>
      </c>
    </row>
    <row r="1613" spans="1:24" x14ac:dyDescent="0.2">
      <c r="A1613" s="4">
        <v>4</v>
      </c>
      <c r="B1613" s="4" t="str">
        <f t="shared" si="25"/>
        <v>April</v>
      </c>
      <c r="C1613" s="1" t="s">
        <v>297</v>
      </c>
      <c r="D1613" s="1" t="s">
        <v>1217</v>
      </c>
      <c r="E1613" s="1" t="s">
        <v>738</v>
      </c>
      <c r="F1613" s="1" t="s">
        <v>908</v>
      </c>
      <c r="G1613" s="1" t="s">
        <v>925</v>
      </c>
      <c r="H1613" s="6">
        <v>45290</v>
      </c>
      <c r="I1613" s="7">
        <v>129779303</v>
      </c>
      <c r="J1613" s="7">
        <v>121153709</v>
      </c>
      <c r="K1613" s="7">
        <v>13845901</v>
      </c>
      <c r="L1613" s="7">
        <v>-4152619</v>
      </c>
      <c r="M1613" s="7">
        <f>Table1[[#This Row],[Profit (EBIT)]] * (1 - 11%)</f>
        <v>-3695830.91</v>
      </c>
      <c r="N1613" s="9">
        <f>Table1[[#This Row],[Net Sales Actual]]/Table1[[#This Row],[Net Sales Target]]*100%</f>
        <v>0.93353644378872958</v>
      </c>
      <c r="O1613" s="9" t="str">
        <f>IF(Table1[[#This Row],[% Achievement]]&gt;=100%, "Achieved",
 IF(Table1[[#This Row],[% Achievement]]&gt;=50%, "Almost Achieve",
 IF(Table1[[#This Row],[% Achievement]]&gt;=0, "Needs Improvement",
 "Bad")))</f>
        <v>Almost Achieve</v>
      </c>
      <c r="P1613" s="7">
        <f>Table1[[#This Row],[Net Sales Actual]] - Table1[[#This Row],[Net Sales Target]]</f>
        <v>-8625594</v>
      </c>
      <c r="Q1613" s="7" t="str">
        <f>IF(Table1[[#This Row],[Profit]] &gt; 0, "Profit", "Loss")</f>
        <v>Loss</v>
      </c>
      <c r="R1613" s="9">
        <f>Table1[[#This Row],[Salary Cost]]/Table1[[#This Row],[Net Sales Actual]]</f>
        <v>0.11428375667805597</v>
      </c>
      <c r="S1613" s="9" t="str">
        <f>IF(Table1[[#This Row],[Salary Ratio]] &lt; 0.15, "Efficient",
 IF(Table1[[#This Row],[Salary Ratio]] &lt;= 0.25, "Needs Attention",
 "Too High"))</f>
        <v>Efficient</v>
      </c>
      <c r="T1613" s="9">
        <f>Table1[[#This Row],[Profit (EBIT)]]/Table1[[#This Row],[Net Sales Actual]]</f>
        <v>-3.4275624199008217E-2</v>
      </c>
      <c r="U1613" s="7" t="str">
        <f>IF(Table1[[#This Row],[Profit Ratio]] &gt; 0.15, "Healthy",
 IF(Table1[[#This Row],[Profit Ratio]] &gt;= 0.05, "Moderate",
 "Low"))</f>
        <v>Low</v>
      </c>
      <c r="V1613" s="7">
        <f ca="1">DATEDIF(Table1[[#This Row],[Store Open Date]], TODAY(), "d")</f>
        <v>642</v>
      </c>
      <c r="W1613" s="7">
        <f ca="1">INT(Table1[[#This Row],[Store Age (Days)]] / 30)</f>
        <v>21</v>
      </c>
      <c r="X1613" s="7" t="str">
        <f ca="1">IF(Table1[[#This Row],[Store Age (Months)]] &lt; 12, "&lt;12",
 IF(Table1[[#This Row],[Store Age (Months)]] &lt; 24, "12–24",
 "&gt;24"))</f>
        <v>12–24</v>
      </c>
    </row>
    <row r="1614" spans="1:24" x14ac:dyDescent="0.2">
      <c r="A1614" s="4">
        <v>4</v>
      </c>
      <c r="B1614" s="4" t="str">
        <f t="shared" si="25"/>
        <v>April</v>
      </c>
      <c r="C1614" s="1" t="s">
        <v>298</v>
      </c>
      <c r="D1614" s="1" t="s">
        <v>1218</v>
      </c>
      <c r="E1614" s="1" t="s">
        <v>739</v>
      </c>
      <c r="F1614" s="1" t="s">
        <v>908</v>
      </c>
      <c r="G1614" s="1" t="s">
        <v>925</v>
      </c>
      <c r="H1614" s="6">
        <v>45463</v>
      </c>
      <c r="I1614" s="7">
        <v>73412065</v>
      </c>
      <c r="J1614" s="7">
        <v>63836963</v>
      </c>
      <c r="K1614" s="7">
        <v>10246531</v>
      </c>
      <c r="L1614" s="7">
        <v>-5970325</v>
      </c>
      <c r="M1614" s="7">
        <f>Table1[[#This Row],[Profit (EBIT)]] * (1 - 11%)</f>
        <v>-5313589.25</v>
      </c>
      <c r="N1614" s="9">
        <f>Table1[[#This Row],[Net Sales Actual]]/Table1[[#This Row],[Net Sales Target]]*100%</f>
        <v>0.86957045820738044</v>
      </c>
      <c r="O1614" s="9" t="str">
        <f>IF(Table1[[#This Row],[% Achievement]]&gt;=100%, "Achieved",
 IF(Table1[[#This Row],[% Achievement]]&gt;=50%, "Almost Achieve",
 IF(Table1[[#This Row],[% Achievement]]&gt;=0, "Needs Improvement",
 "Bad")))</f>
        <v>Almost Achieve</v>
      </c>
      <c r="P1614" s="7">
        <f>Table1[[#This Row],[Net Sales Actual]] - Table1[[#This Row],[Net Sales Target]]</f>
        <v>-9575102</v>
      </c>
      <c r="Q1614" s="7" t="str">
        <f>IF(Table1[[#This Row],[Profit]] &gt; 0, "Profit", "Loss")</f>
        <v>Loss</v>
      </c>
      <c r="R1614" s="9">
        <f>Table1[[#This Row],[Salary Cost]]/Table1[[#This Row],[Net Sales Actual]]</f>
        <v>0.16051094097317881</v>
      </c>
      <c r="S1614" s="9" t="str">
        <f>IF(Table1[[#This Row],[Salary Ratio]] &lt; 0.15, "Efficient",
 IF(Table1[[#This Row],[Salary Ratio]] &lt;= 0.25, "Needs Attention",
 "Too High"))</f>
        <v>Needs Attention</v>
      </c>
      <c r="T1614" s="9">
        <f>Table1[[#This Row],[Profit (EBIT)]]/Table1[[#This Row],[Net Sales Actual]]</f>
        <v>-9.3524577602477732E-2</v>
      </c>
      <c r="U1614" s="7" t="str">
        <f>IF(Table1[[#This Row],[Profit Ratio]] &gt; 0.15, "Healthy",
 IF(Table1[[#This Row],[Profit Ratio]] &gt;= 0.05, "Moderate",
 "Low"))</f>
        <v>Low</v>
      </c>
      <c r="V1614" s="7">
        <f ca="1">DATEDIF(Table1[[#This Row],[Store Open Date]], TODAY(), "d")</f>
        <v>469</v>
      </c>
      <c r="W1614" s="7">
        <f ca="1">INT(Table1[[#This Row],[Store Age (Days)]] / 30)</f>
        <v>15</v>
      </c>
      <c r="X1614" s="7" t="str">
        <f ca="1">IF(Table1[[#This Row],[Store Age (Months)]] &lt; 12, "&lt;12",
 IF(Table1[[#This Row],[Store Age (Months)]] &lt; 24, "12–24",
 "&gt;24"))</f>
        <v>12–24</v>
      </c>
    </row>
    <row r="1615" spans="1:24" x14ac:dyDescent="0.2">
      <c r="A1615" s="4">
        <v>4</v>
      </c>
      <c r="B1615" s="4" t="str">
        <f t="shared" si="25"/>
        <v>April</v>
      </c>
      <c r="C1615" s="1" t="s">
        <v>299</v>
      </c>
      <c r="D1615" s="1" t="s">
        <v>1219</v>
      </c>
      <c r="E1615" s="1" t="s">
        <v>740</v>
      </c>
      <c r="F1615" s="1" t="s">
        <v>908</v>
      </c>
      <c r="G1615" s="1" t="s">
        <v>925</v>
      </c>
      <c r="H1615" s="6">
        <v>45207</v>
      </c>
      <c r="I1615" s="7">
        <v>147764821</v>
      </c>
      <c r="J1615" s="7">
        <v>109800214</v>
      </c>
      <c r="K1615" s="7">
        <v>17394164</v>
      </c>
      <c r="L1615" s="7">
        <v>16285711</v>
      </c>
      <c r="M1615" s="7">
        <f>Table1[[#This Row],[Profit (EBIT)]] * (1 - 11%)</f>
        <v>14494282.790000001</v>
      </c>
      <c r="N1615" s="9">
        <f>Table1[[#This Row],[Net Sales Actual]]/Table1[[#This Row],[Net Sales Target]]*100%</f>
        <v>0.74307411775635013</v>
      </c>
      <c r="O1615" s="9" t="str">
        <f>IF(Table1[[#This Row],[% Achievement]]&gt;=100%, "Achieved",
 IF(Table1[[#This Row],[% Achievement]]&gt;=50%, "Almost Achieve",
 IF(Table1[[#This Row],[% Achievement]]&gt;=0, "Needs Improvement",
 "Bad")))</f>
        <v>Almost Achieve</v>
      </c>
      <c r="P1615" s="7">
        <f>Table1[[#This Row],[Net Sales Actual]] - Table1[[#This Row],[Net Sales Target]]</f>
        <v>-37964607</v>
      </c>
      <c r="Q1615" s="7" t="str">
        <f>IF(Table1[[#This Row],[Profit]] &gt; 0, "Profit", "Loss")</f>
        <v>Profit</v>
      </c>
      <c r="R1615" s="9">
        <f>Table1[[#This Row],[Salary Cost]]/Table1[[#This Row],[Net Sales Actual]]</f>
        <v>0.15841648541777886</v>
      </c>
      <c r="S1615" s="9" t="str">
        <f>IF(Table1[[#This Row],[Salary Ratio]] &lt; 0.15, "Efficient",
 IF(Table1[[#This Row],[Salary Ratio]] &lt;= 0.25, "Needs Attention",
 "Too High"))</f>
        <v>Needs Attention</v>
      </c>
      <c r="T1615" s="9">
        <f>Table1[[#This Row],[Profit (EBIT)]]/Table1[[#This Row],[Net Sales Actual]]</f>
        <v>0.14832130472896893</v>
      </c>
      <c r="U1615" s="7" t="str">
        <f>IF(Table1[[#This Row],[Profit Ratio]] &gt; 0.15, "Healthy",
 IF(Table1[[#This Row],[Profit Ratio]] &gt;= 0.05, "Moderate",
 "Low"))</f>
        <v>Moderate</v>
      </c>
      <c r="V1615" s="7">
        <f ca="1">DATEDIF(Table1[[#This Row],[Store Open Date]], TODAY(), "d")</f>
        <v>725</v>
      </c>
      <c r="W1615" s="7">
        <f ca="1">INT(Table1[[#This Row],[Store Age (Days)]] / 30)</f>
        <v>24</v>
      </c>
      <c r="X1615" s="7" t="str">
        <f ca="1">IF(Table1[[#This Row],[Store Age (Months)]] &lt; 12, "&lt;12",
 IF(Table1[[#This Row],[Store Age (Months)]] &lt; 24, "12–24",
 "&gt;24"))</f>
        <v>&gt;24</v>
      </c>
    </row>
    <row r="1616" spans="1:24" x14ac:dyDescent="0.2">
      <c r="A1616" s="4">
        <v>4</v>
      </c>
      <c r="B1616" s="4" t="str">
        <f t="shared" si="25"/>
        <v>April</v>
      </c>
      <c r="C1616" s="1" t="s">
        <v>300</v>
      </c>
      <c r="D1616" s="1" t="s">
        <v>1220</v>
      </c>
      <c r="E1616" s="1" t="s">
        <v>741</v>
      </c>
      <c r="F1616" s="1" t="s">
        <v>908</v>
      </c>
      <c r="G1616" s="1" t="s">
        <v>925</v>
      </c>
      <c r="H1616" s="6">
        <v>45434</v>
      </c>
      <c r="I1616" s="7">
        <v>72485359</v>
      </c>
      <c r="J1616" s="7">
        <v>86135375</v>
      </c>
      <c r="K1616" s="7">
        <v>8648771</v>
      </c>
      <c r="L1616" s="7">
        <v>11063165</v>
      </c>
      <c r="M1616" s="7">
        <f>Table1[[#This Row],[Profit (EBIT)]] * (1 - 11%)</f>
        <v>9846216.8499999996</v>
      </c>
      <c r="N1616" s="9">
        <f>Table1[[#This Row],[Net Sales Actual]]/Table1[[#This Row],[Net Sales Target]]*100%</f>
        <v>1.1883141118194642</v>
      </c>
      <c r="O1616" s="9" t="str">
        <f>IF(Table1[[#This Row],[% Achievement]]&gt;=100%, "Achieved",
 IF(Table1[[#This Row],[% Achievement]]&gt;=50%, "Almost Achieve",
 IF(Table1[[#This Row],[% Achievement]]&gt;=0, "Needs Improvement",
 "Bad")))</f>
        <v>Achieved</v>
      </c>
      <c r="P1616" s="7">
        <f>Table1[[#This Row],[Net Sales Actual]] - Table1[[#This Row],[Net Sales Target]]</f>
        <v>13650016</v>
      </c>
      <c r="Q1616" s="7" t="str">
        <f>IF(Table1[[#This Row],[Profit]] &gt; 0, "Profit", "Loss")</f>
        <v>Profit</v>
      </c>
      <c r="R1616" s="9">
        <f>Table1[[#This Row],[Salary Cost]]/Table1[[#This Row],[Net Sales Actual]]</f>
        <v>0.10040904796664553</v>
      </c>
      <c r="S1616" s="9" t="str">
        <f>IF(Table1[[#This Row],[Salary Ratio]] &lt; 0.15, "Efficient",
 IF(Table1[[#This Row],[Salary Ratio]] &lt;= 0.25, "Needs Attention",
 "Too High"))</f>
        <v>Efficient</v>
      </c>
      <c r="T1616" s="9">
        <f>Table1[[#This Row],[Profit (EBIT)]]/Table1[[#This Row],[Net Sales Actual]]</f>
        <v>0.12843927364337823</v>
      </c>
      <c r="U1616" s="7" t="str">
        <f>IF(Table1[[#This Row],[Profit Ratio]] &gt; 0.15, "Healthy",
 IF(Table1[[#This Row],[Profit Ratio]] &gt;= 0.05, "Moderate",
 "Low"))</f>
        <v>Moderate</v>
      </c>
      <c r="V1616" s="7">
        <f ca="1">DATEDIF(Table1[[#This Row],[Store Open Date]], TODAY(), "d")</f>
        <v>498</v>
      </c>
      <c r="W1616" s="7">
        <f ca="1">INT(Table1[[#This Row],[Store Age (Days)]] / 30)</f>
        <v>16</v>
      </c>
      <c r="X1616" s="7" t="str">
        <f ca="1">IF(Table1[[#This Row],[Store Age (Months)]] &lt; 12, "&lt;12",
 IF(Table1[[#This Row],[Store Age (Months)]] &lt; 24, "12–24",
 "&gt;24"))</f>
        <v>12–24</v>
      </c>
    </row>
    <row r="1617" spans="1:24" x14ac:dyDescent="0.2">
      <c r="A1617" s="4">
        <v>4</v>
      </c>
      <c r="B1617" s="4" t="str">
        <f t="shared" si="25"/>
        <v>April</v>
      </c>
      <c r="C1617" s="1" t="s">
        <v>301</v>
      </c>
      <c r="D1617" s="1" t="s">
        <v>1221</v>
      </c>
      <c r="E1617" s="1" t="s">
        <v>742</v>
      </c>
      <c r="F1617" s="1" t="s">
        <v>908</v>
      </c>
      <c r="G1617" s="1" t="s">
        <v>925</v>
      </c>
      <c r="H1617" s="6">
        <v>44893</v>
      </c>
      <c r="I1617" s="7">
        <v>236318405</v>
      </c>
      <c r="J1617" s="7">
        <v>259303180</v>
      </c>
      <c r="K1617" s="7">
        <v>27400650</v>
      </c>
      <c r="L1617" s="7">
        <v>15404360</v>
      </c>
      <c r="M1617" s="7">
        <f>Table1[[#This Row],[Profit (EBIT)]] * (1 - 11%)</f>
        <v>13709880.4</v>
      </c>
      <c r="N1617" s="9">
        <f>Table1[[#This Row],[Net Sales Actual]]/Table1[[#This Row],[Net Sales Target]]*100%</f>
        <v>1.0972618912183332</v>
      </c>
      <c r="O1617" s="9" t="str">
        <f>IF(Table1[[#This Row],[% Achievement]]&gt;=100%, "Achieved",
 IF(Table1[[#This Row],[% Achievement]]&gt;=50%, "Almost Achieve",
 IF(Table1[[#This Row],[% Achievement]]&gt;=0, "Needs Improvement",
 "Bad")))</f>
        <v>Achieved</v>
      </c>
      <c r="P1617" s="7">
        <f>Table1[[#This Row],[Net Sales Actual]] - Table1[[#This Row],[Net Sales Target]]</f>
        <v>22984775</v>
      </c>
      <c r="Q1617" s="7" t="str">
        <f>IF(Table1[[#This Row],[Profit]] &gt; 0, "Profit", "Loss")</f>
        <v>Profit</v>
      </c>
      <c r="R1617" s="9">
        <f>Table1[[#This Row],[Salary Cost]]/Table1[[#This Row],[Net Sales Actual]]</f>
        <v>0.1056703199706228</v>
      </c>
      <c r="S1617" s="9" t="str">
        <f>IF(Table1[[#This Row],[Salary Ratio]] &lt; 0.15, "Efficient",
 IF(Table1[[#This Row],[Salary Ratio]] &lt;= 0.25, "Needs Attention",
 "Too High"))</f>
        <v>Efficient</v>
      </c>
      <c r="T1617" s="9">
        <f>Table1[[#This Row],[Profit (EBIT)]]/Table1[[#This Row],[Net Sales Actual]]</f>
        <v>5.9406753129676235E-2</v>
      </c>
      <c r="U1617" s="7" t="str">
        <f>IF(Table1[[#This Row],[Profit Ratio]] &gt; 0.15, "Healthy",
 IF(Table1[[#This Row],[Profit Ratio]] &gt;= 0.05, "Moderate",
 "Low"))</f>
        <v>Moderate</v>
      </c>
      <c r="V1617" s="7">
        <f ca="1">DATEDIF(Table1[[#This Row],[Store Open Date]], TODAY(), "d")</f>
        <v>1039</v>
      </c>
      <c r="W1617" s="7">
        <f ca="1">INT(Table1[[#This Row],[Store Age (Days)]] / 30)</f>
        <v>34</v>
      </c>
      <c r="X1617" s="7" t="str">
        <f ca="1">IF(Table1[[#This Row],[Store Age (Months)]] &lt; 12, "&lt;12",
 IF(Table1[[#This Row],[Store Age (Months)]] &lt; 24, "12–24",
 "&gt;24"))</f>
        <v>&gt;24</v>
      </c>
    </row>
    <row r="1618" spans="1:24" x14ac:dyDescent="0.2">
      <c r="A1618" s="4">
        <v>4</v>
      </c>
      <c r="B1618" s="4" t="str">
        <f t="shared" si="25"/>
        <v>April</v>
      </c>
      <c r="C1618" s="1" t="s">
        <v>302</v>
      </c>
      <c r="D1618" s="1" t="s">
        <v>1222</v>
      </c>
      <c r="E1618" s="1" t="s">
        <v>743</v>
      </c>
      <c r="F1618" s="1" t="s">
        <v>908</v>
      </c>
      <c r="G1618" s="1" t="s">
        <v>925</v>
      </c>
      <c r="H1618" s="6">
        <v>44908</v>
      </c>
      <c r="I1618" s="7">
        <v>294984203</v>
      </c>
      <c r="J1618" s="7">
        <v>306617549</v>
      </c>
      <c r="K1618" s="7">
        <v>48544253</v>
      </c>
      <c r="L1618" s="7">
        <v>-6656905</v>
      </c>
      <c r="M1618" s="7">
        <f>Table1[[#This Row],[Profit (EBIT)]] * (1 - 11%)</f>
        <v>-5924645.4500000002</v>
      </c>
      <c r="N1618" s="9">
        <f>Table1[[#This Row],[Net Sales Actual]]/Table1[[#This Row],[Net Sales Target]]*100%</f>
        <v>1.0394371830141698</v>
      </c>
      <c r="O1618" s="9" t="str">
        <f>IF(Table1[[#This Row],[% Achievement]]&gt;=100%, "Achieved",
 IF(Table1[[#This Row],[% Achievement]]&gt;=50%, "Almost Achieve",
 IF(Table1[[#This Row],[% Achievement]]&gt;=0, "Needs Improvement",
 "Bad")))</f>
        <v>Achieved</v>
      </c>
      <c r="P1618" s="7">
        <f>Table1[[#This Row],[Net Sales Actual]] - Table1[[#This Row],[Net Sales Target]]</f>
        <v>11633346</v>
      </c>
      <c r="Q1618" s="7" t="str">
        <f>IF(Table1[[#This Row],[Profit]] &gt; 0, "Profit", "Loss")</f>
        <v>Loss</v>
      </c>
      <c r="R1618" s="9">
        <f>Table1[[#This Row],[Salary Cost]]/Table1[[#This Row],[Net Sales Actual]]</f>
        <v>0.1583218349971221</v>
      </c>
      <c r="S1618" s="9" t="str">
        <f>IF(Table1[[#This Row],[Salary Ratio]] &lt; 0.15, "Efficient",
 IF(Table1[[#This Row],[Salary Ratio]] &lt;= 0.25, "Needs Attention",
 "Too High"))</f>
        <v>Needs Attention</v>
      </c>
      <c r="T1618" s="9">
        <f>Table1[[#This Row],[Profit (EBIT)]]/Table1[[#This Row],[Net Sales Actual]]</f>
        <v>-2.1710776247839618E-2</v>
      </c>
      <c r="U1618" s="7" t="str">
        <f>IF(Table1[[#This Row],[Profit Ratio]] &gt; 0.15, "Healthy",
 IF(Table1[[#This Row],[Profit Ratio]] &gt;= 0.05, "Moderate",
 "Low"))</f>
        <v>Low</v>
      </c>
      <c r="V1618" s="7">
        <f ca="1">DATEDIF(Table1[[#This Row],[Store Open Date]], TODAY(), "d")</f>
        <v>1024</v>
      </c>
      <c r="W1618" s="7">
        <f ca="1">INT(Table1[[#This Row],[Store Age (Days)]] / 30)</f>
        <v>34</v>
      </c>
      <c r="X1618" s="7" t="str">
        <f ca="1">IF(Table1[[#This Row],[Store Age (Months)]] &lt; 12, "&lt;12",
 IF(Table1[[#This Row],[Store Age (Months)]] &lt; 24, "12–24",
 "&gt;24"))</f>
        <v>&gt;24</v>
      </c>
    </row>
    <row r="1619" spans="1:24" x14ac:dyDescent="0.2">
      <c r="A1619" s="4">
        <v>4</v>
      </c>
      <c r="B1619" s="4" t="str">
        <f t="shared" si="25"/>
        <v>April</v>
      </c>
      <c r="C1619" s="1" t="s">
        <v>303</v>
      </c>
      <c r="D1619" s="1" t="s">
        <v>1223</v>
      </c>
      <c r="E1619" s="1" t="s">
        <v>744</v>
      </c>
      <c r="F1619" s="1" t="s">
        <v>908</v>
      </c>
      <c r="G1619" s="1" t="s">
        <v>925</v>
      </c>
      <c r="H1619" s="6">
        <v>45135</v>
      </c>
      <c r="I1619" s="7">
        <v>75522456</v>
      </c>
      <c r="J1619" s="7">
        <v>49509016</v>
      </c>
      <c r="K1619" s="7">
        <v>6908142</v>
      </c>
      <c r="L1619" s="7">
        <v>-1045747</v>
      </c>
      <c r="M1619" s="7">
        <f>Table1[[#This Row],[Profit (EBIT)]] * (1 - 11%)</f>
        <v>-930714.83</v>
      </c>
      <c r="N1619" s="9">
        <f>Table1[[#This Row],[Net Sales Actual]]/Table1[[#This Row],[Net Sales Target]]*100%</f>
        <v>0.65555357468777231</v>
      </c>
      <c r="O1619" s="9" t="str">
        <f>IF(Table1[[#This Row],[% Achievement]]&gt;=100%, "Achieved",
 IF(Table1[[#This Row],[% Achievement]]&gt;=50%, "Almost Achieve",
 IF(Table1[[#This Row],[% Achievement]]&gt;=0, "Needs Improvement",
 "Bad")))</f>
        <v>Almost Achieve</v>
      </c>
      <c r="P1619" s="7">
        <f>Table1[[#This Row],[Net Sales Actual]] - Table1[[#This Row],[Net Sales Target]]</f>
        <v>-26013440</v>
      </c>
      <c r="Q1619" s="7" t="str">
        <f>IF(Table1[[#This Row],[Profit]] &gt; 0, "Profit", "Loss")</f>
        <v>Loss</v>
      </c>
      <c r="R1619" s="9">
        <f>Table1[[#This Row],[Salary Cost]]/Table1[[#This Row],[Net Sales Actual]]</f>
        <v>0.13953300950275399</v>
      </c>
      <c r="S1619" s="9" t="str">
        <f>IF(Table1[[#This Row],[Salary Ratio]] &lt; 0.15, "Efficient",
 IF(Table1[[#This Row],[Salary Ratio]] &lt;= 0.25, "Needs Attention",
 "Too High"))</f>
        <v>Efficient</v>
      </c>
      <c r="T1619" s="9">
        <f>Table1[[#This Row],[Profit (EBIT)]]/Table1[[#This Row],[Net Sales Actual]]</f>
        <v>-2.1122354764635191E-2</v>
      </c>
      <c r="U1619" s="7" t="str">
        <f>IF(Table1[[#This Row],[Profit Ratio]] &gt; 0.15, "Healthy",
 IF(Table1[[#This Row],[Profit Ratio]] &gt;= 0.05, "Moderate",
 "Low"))</f>
        <v>Low</v>
      </c>
      <c r="V1619" s="7">
        <f ca="1">DATEDIF(Table1[[#This Row],[Store Open Date]], TODAY(), "d")</f>
        <v>797</v>
      </c>
      <c r="W1619" s="7">
        <f ca="1">INT(Table1[[#This Row],[Store Age (Days)]] / 30)</f>
        <v>26</v>
      </c>
      <c r="X1619" s="7" t="str">
        <f ca="1">IF(Table1[[#This Row],[Store Age (Months)]] &lt; 12, "&lt;12",
 IF(Table1[[#This Row],[Store Age (Months)]] &lt; 24, "12–24",
 "&gt;24"))</f>
        <v>&gt;24</v>
      </c>
    </row>
    <row r="1620" spans="1:24" x14ac:dyDescent="0.2">
      <c r="A1620" s="4">
        <v>4</v>
      </c>
      <c r="B1620" s="4" t="str">
        <f t="shared" si="25"/>
        <v>April</v>
      </c>
      <c r="C1620" s="1" t="s">
        <v>304</v>
      </c>
      <c r="D1620" s="1" t="s">
        <v>1224</v>
      </c>
      <c r="E1620" s="1" t="s">
        <v>745</v>
      </c>
      <c r="F1620" s="1" t="s">
        <v>908</v>
      </c>
      <c r="G1620" s="1" t="s">
        <v>925</v>
      </c>
      <c r="H1620" s="6">
        <v>45083</v>
      </c>
      <c r="I1620" s="7">
        <v>73237171</v>
      </c>
      <c r="J1620" s="7">
        <v>61784373</v>
      </c>
      <c r="K1620" s="7">
        <v>6721390</v>
      </c>
      <c r="L1620" s="7">
        <v>-5290813</v>
      </c>
      <c r="M1620" s="7">
        <f>Table1[[#This Row],[Profit (EBIT)]] * (1 - 11%)</f>
        <v>-4708823.57</v>
      </c>
      <c r="N1620" s="9">
        <f>Table1[[#This Row],[Net Sales Actual]]/Table1[[#This Row],[Net Sales Target]]*100%</f>
        <v>0.8436204205648522</v>
      </c>
      <c r="O1620" s="9" t="str">
        <f>IF(Table1[[#This Row],[% Achievement]]&gt;=100%, "Achieved",
 IF(Table1[[#This Row],[% Achievement]]&gt;=50%, "Almost Achieve",
 IF(Table1[[#This Row],[% Achievement]]&gt;=0, "Needs Improvement",
 "Bad")))</f>
        <v>Almost Achieve</v>
      </c>
      <c r="P1620" s="7">
        <f>Table1[[#This Row],[Net Sales Actual]] - Table1[[#This Row],[Net Sales Target]]</f>
        <v>-11452798</v>
      </c>
      <c r="Q1620" s="7" t="str">
        <f>IF(Table1[[#This Row],[Profit]] &gt; 0, "Profit", "Loss")</f>
        <v>Loss</v>
      </c>
      <c r="R1620" s="9">
        <f>Table1[[#This Row],[Salary Cost]]/Table1[[#This Row],[Net Sales Actual]]</f>
        <v>0.10878786453008109</v>
      </c>
      <c r="S1620" s="9" t="str">
        <f>IF(Table1[[#This Row],[Salary Ratio]] &lt; 0.15, "Efficient",
 IF(Table1[[#This Row],[Salary Ratio]] &lt;= 0.25, "Needs Attention",
 "Too High"))</f>
        <v>Efficient</v>
      </c>
      <c r="T1620" s="9">
        <f>Table1[[#This Row],[Profit (EBIT)]]/Table1[[#This Row],[Net Sales Actual]]</f>
        <v>-8.5633514481080836E-2</v>
      </c>
      <c r="U1620" s="7" t="str">
        <f>IF(Table1[[#This Row],[Profit Ratio]] &gt; 0.15, "Healthy",
 IF(Table1[[#This Row],[Profit Ratio]] &gt;= 0.05, "Moderate",
 "Low"))</f>
        <v>Low</v>
      </c>
      <c r="V1620" s="7">
        <f ca="1">DATEDIF(Table1[[#This Row],[Store Open Date]], TODAY(), "d")</f>
        <v>849</v>
      </c>
      <c r="W1620" s="7">
        <f ca="1">INT(Table1[[#This Row],[Store Age (Days)]] / 30)</f>
        <v>28</v>
      </c>
      <c r="X1620" s="7" t="str">
        <f ca="1">IF(Table1[[#This Row],[Store Age (Months)]] &lt; 12, "&lt;12",
 IF(Table1[[#This Row],[Store Age (Months)]] &lt; 24, "12–24",
 "&gt;24"))</f>
        <v>&gt;24</v>
      </c>
    </row>
    <row r="1621" spans="1:24" x14ac:dyDescent="0.2">
      <c r="A1621" s="4">
        <v>4</v>
      </c>
      <c r="B1621" s="4" t="str">
        <f t="shared" si="25"/>
        <v>April</v>
      </c>
      <c r="C1621" s="1" t="s">
        <v>305</v>
      </c>
      <c r="D1621" s="1" t="s">
        <v>1225</v>
      </c>
      <c r="E1621" s="1" t="s">
        <v>746</v>
      </c>
      <c r="F1621" s="1" t="s">
        <v>908</v>
      </c>
      <c r="G1621" s="1" t="s">
        <v>925</v>
      </c>
      <c r="H1621" s="6">
        <v>45143</v>
      </c>
      <c r="I1621" s="7">
        <v>143776419</v>
      </c>
      <c r="J1621" s="7">
        <v>112276823</v>
      </c>
      <c r="K1621" s="7">
        <v>15426109</v>
      </c>
      <c r="L1621" s="7">
        <v>-1676408</v>
      </c>
      <c r="M1621" s="7">
        <f>Table1[[#This Row],[Profit (EBIT)]] * (1 - 11%)</f>
        <v>-1492003.12</v>
      </c>
      <c r="N1621" s="9">
        <f>Table1[[#This Row],[Net Sales Actual]]/Table1[[#This Row],[Net Sales Target]]*100%</f>
        <v>0.78091264047966025</v>
      </c>
      <c r="O1621" s="9" t="str">
        <f>IF(Table1[[#This Row],[% Achievement]]&gt;=100%, "Achieved",
 IF(Table1[[#This Row],[% Achievement]]&gt;=50%, "Almost Achieve",
 IF(Table1[[#This Row],[% Achievement]]&gt;=0, "Needs Improvement",
 "Bad")))</f>
        <v>Almost Achieve</v>
      </c>
      <c r="P1621" s="7">
        <f>Table1[[#This Row],[Net Sales Actual]] - Table1[[#This Row],[Net Sales Target]]</f>
        <v>-31499596</v>
      </c>
      <c r="Q1621" s="7" t="str">
        <f>IF(Table1[[#This Row],[Profit]] &gt; 0, "Profit", "Loss")</f>
        <v>Loss</v>
      </c>
      <c r="R1621" s="9">
        <f>Table1[[#This Row],[Salary Cost]]/Table1[[#This Row],[Net Sales Actual]]</f>
        <v>0.13739352956219647</v>
      </c>
      <c r="S1621" s="9" t="str">
        <f>IF(Table1[[#This Row],[Salary Ratio]] &lt; 0.15, "Efficient",
 IF(Table1[[#This Row],[Salary Ratio]] &lt;= 0.25, "Needs Attention",
 "Too High"))</f>
        <v>Efficient</v>
      </c>
      <c r="T1621" s="9">
        <f>Table1[[#This Row],[Profit (EBIT)]]/Table1[[#This Row],[Net Sales Actual]]</f>
        <v>-1.4931024544575865E-2</v>
      </c>
      <c r="U1621" s="7" t="str">
        <f>IF(Table1[[#This Row],[Profit Ratio]] &gt; 0.15, "Healthy",
 IF(Table1[[#This Row],[Profit Ratio]] &gt;= 0.05, "Moderate",
 "Low"))</f>
        <v>Low</v>
      </c>
      <c r="V1621" s="7">
        <f ca="1">DATEDIF(Table1[[#This Row],[Store Open Date]], TODAY(), "d")</f>
        <v>789</v>
      </c>
      <c r="W1621" s="7">
        <f ca="1">INT(Table1[[#This Row],[Store Age (Days)]] / 30)</f>
        <v>26</v>
      </c>
      <c r="X1621" s="7" t="str">
        <f ca="1">IF(Table1[[#This Row],[Store Age (Months)]] &lt; 12, "&lt;12",
 IF(Table1[[#This Row],[Store Age (Months)]] &lt; 24, "12–24",
 "&gt;24"))</f>
        <v>&gt;24</v>
      </c>
    </row>
    <row r="1622" spans="1:24" x14ac:dyDescent="0.2">
      <c r="A1622" s="4">
        <v>4</v>
      </c>
      <c r="B1622" s="4" t="str">
        <f t="shared" si="25"/>
        <v>April</v>
      </c>
      <c r="C1622" s="1" t="s">
        <v>306</v>
      </c>
      <c r="D1622" s="1" t="s">
        <v>1226</v>
      </c>
      <c r="E1622" s="1" t="s">
        <v>747</v>
      </c>
      <c r="F1622" s="1" t="s">
        <v>908</v>
      </c>
      <c r="G1622" s="1" t="s">
        <v>925</v>
      </c>
      <c r="H1622" s="6">
        <v>45123</v>
      </c>
      <c r="I1622" s="7">
        <v>341772175</v>
      </c>
      <c r="J1622" s="7">
        <v>279289028</v>
      </c>
      <c r="K1622" s="7">
        <v>41832869</v>
      </c>
      <c r="L1622" s="7">
        <v>-6191151</v>
      </c>
      <c r="M1622" s="7">
        <f>Table1[[#This Row],[Profit (EBIT)]] * (1 - 11%)</f>
        <v>-5510124.3899999997</v>
      </c>
      <c r="N1622" s="9">
        <f>Table1[[#This Row],[Net Sales Actual]]/Table1[[#This Row],[Net Sales Target]]*100%</f>
        <v>0.81717895261660778</v>
      </c>
      <c r="O1622" s="9" t="str">
        <f>IF(Table1[[#This Row],[% Achievement]]&gt;=100%, "Achieved",
 IF(Table1[[#This Row],[% Achievement]]&gt;=50%, "Almost Achieve",
 IF(Table1[[#This Row],[% Achievement]]&gt;=0, "Needs Improvement",
 "Bad")))</f>
        <v>Almost Achieve</v>
      </c>
      <c r="P1622" s="7">
        <f>Table1[[#This Row],[Net Sales Actual]] - Table1[[#This Row],[Net Sales Target]]</f>
        <v>-62483147</v>
      </c>
      <c r="Q1622" s="7" t="str">
        <f>IF(Table1[[#This Row],[Profit]] &gt; 0, "Profit", "Loss")</f>
        <v>Loss</v>
      </c>
      <c r="R1622" s="9">
        <f>Table1[[#This Row],[Salary Cost]]/Table1[[#This Row],[Net Sales Actual]]</f>
        <v>0.14978343152098333</v>
      </c>
      <c r="S1622" s="9" t="str">
        <f>IF(Table1[[#This Row],[Salary Ratio]] &lt; 0.15, "Efficient",
 IF(Table1[[#This Row],[Salary Ratio]] &lt;= 0.25, "Needs Attention",
 "Too High"))</f>
        <v>Efficient</v>
      </c>
      <c r="T1622" s="9">
        <f>Table1[[#This Row],[Profit (EBIT)]]/Table1[[#This Row],[Net Sales Actual]]</f>
        <v>-2.2167541075047172E-2</v>
      </c>
      <c r="U1622" s="7" t="str">
        <f>IF(Table1[[#This Row],[Profit Ratio]] &gt; 0.15, "Healthy",
 IF(Table1[[#This Row],[Profit Ratio]] &gt;= 0.05, "Moderate",
 "Low"))</f>
        <v>Low</v>
      </c>
      <c r="V1622" s="7">
        <f ca="1">DATEDIF(Table1[[#This Row],[Store Open Date]], TODAY(), "d")</f>
        <v>809</v>
      </c>
      <c r="W1622" s="7">
        <f ca="1">INT(Table1[[#This Row],[Store Age (Days)]] / 30)</f>
        <v>26</v>
      </c>
      <c r="X1622" s="7" t="str">
        <f ca="1">IF(Table1[[#This Row],[Store Age (Months)]] &lt; 12, "&lt;12",
 IF(Table1[[#This Row],[Store Age (Months)]] &lt; 24, "12–24",
 "&gt;24"))</f>
        <v>&gt;24</v>
      </c>
    </row>
    <row r="1623" spans="1:24" x14ac:dyDescent="0.2">
      <c r="A1623" s="4">
        <v>4</v>
      </c>
      <c r="B1623" s="4" t="str">
        <f t="shared" si="25"/>
        <v>April</v>
      </c>
      <c r="C1623" s="1" t="s">
        <v>307</v>
      </c>
      <c r="D1623" s="1" t="s">
        <v>1227</v>
      </c>
      <c r="E1623" s="1" t="s">
        <v>748</v>
      </c>
      <c r="F1623" s="1" t="s">
        <v>908</v>
      </c>
      <c r="G1623" s="1" t="s">
        <v>925</v>
      </c>
      <c r="H1623" s="6">
        <v>44881</v>
      </c>
      <c r="I1623" s="7">
        <v>138401531</v>
      </c>
      <c r="J1623" s="7">
        <v>90663715</v>
      </c>
      <c r="K1623" s="7">
        <v>11393343</v>
      </c>
      <c r="L1623" s="7">
        <v>13280519</v>
      </c>
      <c r="M1623" s="7">
        <f>Table1[[#This Row],[Profit (EBIT)]] * (1 - 11%)</f>
        <v>11819661.91</v>
      </c>
      <c r="N1623" s="9">
        <f>Table1[[#This Row],[Net Sales Actual]]/Table1[[#This Row],[Net Sales Target]]*100%</f>
        <v>0.6550773993966873</v>
      </c>
      <c r="O1623" s="9" t="str">
        <f>IF(Table1[[#This Row],[% Achievement]]&gt;=100%, "Achieved",
 IF(Table1[[#This Row],[% Achievement]]&gt;=50%, "Almost Achieve",
 IF(Table1[[#This Row],[% Achievement]]&gt;=0, "Needs Improvement",
 "Bad")))</f>
        <v>Almost Achieve</v>
      </c>
      <c r="P1623" s="7">
        <f>Table1[[#This Row],[Net Sales Actual]] - Table1[[#This Row],[Net Sales Target]]</f>
        <v>-47737816</v>
      </c>
      <c r="Q1623" s="7" t="str">
        <f>IF(Table1[[#This Row],[Profit]] &gt; 0, "Profit", "Loss")</f>
        <v>Profit</v>
      </c>
      <c r="R1623" s="9">
        <f>Table1[[#This Row],[Salary Cost]]/Table1[[#This Row],[Net Sales Actual]]</f>
        <v>0.12566596239741554</v>
      </c>
      <c r="S1623" s="9" t="str">
        <f>IF(Table1[[#This Row],[Salary Ratio]] &lt; 0.15, "Efficient",
 IF(Table1[[#This Row],[Salary Ratio]] &lt;= 0.25, "Needs Attention",
 "Too High"))</f>
        <v>Efficient</v>
      </c>
      <c r="T1623" s="9">
        <f>Table1[[#This Row],[Profit (EBIT)]]/Table1[[#This Row],[Net Sales Actual]]</f>
        <v>0.14648108121314024</v>
      </c>
      <c r="U1623" s="7" t="str">
        <f>IF(Table1[[#This Row],[Profit Ratio]] &gt; 0.15, "Healthy",
 IF(Table1[[#This Row],[Profit Ratio]] &gt;= 0.05, "Moderate",
 "Low"))</f>
        <v>Moderate</v>
      </c>
      <c r="V1623" s="7">
        <f ca="1">DATEDIF(Table1[[#This Row],[Store Open Date]], TODAY(), "d")</f>
        <v>1051</v>
      </c>
      <c r="W1623" s="7">
        <f ca="1">INT(Table1[[#This Row],[Store Age (Days)]] / 30)</f>
        <v>35</v>
      </c>
      <c r="X1623" s="7" t="str">
        <f ca="1">IF(Table1[[#This Row],[Store Age (Months)]] &lt; 12, "&lt;12",
 IF(Table1[[#This Row],[Store Age (Months)]] &lt; 24, "12–24",
 "&gt;24"))</f>
        <v>&gt;24</v>
      </c>
    </row>
    <row r="1624" spans="1:24" x14ac:dyDescent="0.2">
      <c r="A1624" s="4">
        <v>4</v>
      </c>
      <c r="B1624" s="4" t="str">
        <f t="shared" si="25"/>
        <v>April</v>
      </c>
      <c r="C1624" s="1" t="s">
        <v>308</v>
      </c>
      <c r="D1624" s="1" t="s">
        <v>1228</v>
      </c>
      <c r="E1624" s="1" t="s">
        <v>749</v>
      </c>
      <c r="F1624" s="1" t="s">
        <v>908</v>
      </c>
      <c r="G1624" s="1" t="s">
        <v>925</v>
      </c>
      <c r="H1624" s="6">
        <v>44967</v>
      </c>
      <c r="I1624" s="7">
        <v>209702890</v>
      </c>
      <c r="J1624" s="7">
        <v>224157707</v>
      </c>
      <c r="K1624" s="7">
        <v>39273311</v>
      </c>
      <c r="L1624" s="7">
        <v>16658597</v>
      </c>
      <c r="M1624" s="7">
        <f>Table1[[#This Row],[Profit (EBIT)]] * (1 - 11%)</f>
        <v>14826151.33</v>
      </c>
      <c r="N1624" s="9">
        <f>Table1[[#This Row],[Net Sales Actual]]/Table1[[#This Row],[Net Sales Target]]*100%</f>
        <v>1.0689299847035967</v>
      </c>
      <c r="O1624" s="9" t="str">
        <f>IF(Table1[[#This Row],[% Achievement]]&gt;=100%, "Achieved",
 IF(Table1[[#This Row],[% Achievement]]&gt;=50%, "Almost Achieve",
 IF(Table1[[#This Row],[% Achievement]]&gt;=0, "Needs Improvement",
 "Bad")))</f>
        <v>Achieved</v>
      </c>
      <c r="P1624" s="7">
        <f>Table1[[#This Row],[Net Sales Actual]] - Table1[[#This Row],[Net Sales Target]]</f>
        <v>14454817</v>
      </c>
      <c r="Q1624" s="7" t="str">
        <f>IF(Table1[[#This Row],[Profit]] &gt; 0, "Profit", "Loss")</f>
        <v>Profit</v>
      </c>
      <c r="R1624" s="9">
        <f>Table1[[#This Row],[Salary Cost]]/Table1[[#This Row],[Net Sales Actual]]</f>
        <v>0.17520392908016319</v>
      </c>
      <c r="S1624" s="9" t="str">
        <f>IF(Table1[[#This Row],[Salary Ratio]] &lt; 0.15, "Efficient",
 IF(Table1[[#This Row],[Salary Ratio]] &lt;= 0.25, "Needs Attention",
 "Too High"))</f>
        <v>Needs Attention</v>
      </c>
      <c r="T1624" s="9">
        <f>Table1[[#This Row],[Profit (EBIT)]]/Table1[[#This Row],[Net Sales Actual]]</f>
        <v>7.4316414202077824E-2</v>
      </c>
      <c r="U1624" s="7" t="str">
        <f>IF(Table1[[#This Row],[Profit Ratio]] &gt; 0.15, "Healthy",
 IF(Table1[[#This Row],[Profit Ratio]] &gt;= 0.05, "Moderate",
 "Low"))</f>
        <v>Moderate</v>
      </c>
      <c r="V1624" s="7">
        <f ca="1">DATEDIF(Table1[[#This Row],[Store Open Date]], TODAY(), "d")</f>
        <v>965</v>
      </c>
      <c r="W1624" s="7">
        <f ca="1">INT(Table1[[#This Row],[Store Age (Days)]] / 30)</f>
        <v>32</v>
      </c>
      <c r="X1624" s="7" t="str">
        <f ca="1">IF(Table1[[#This Row],[Store Age (Months)]] &lt; 12, "&lt;12",
 IF(Table1[[#This Row],[Store Age (Months)]] &lt; 24, "12–24",
 "&gt;24"))</f>
        <v>&gt;24</v>
      </c>
    </row>
    <row r="1625" spans="1:24" x14ac:dyDescent="0.2">
      <c r="A1625" s="4">
        <v>4</v>
      </c>
      <c r="B1625" s="4" t="str">
        <f t="shared" si="25"/>
        <v>April</v>
      </c>
      <c r="C1625" s="1" t="s">
        <v>309</v>
      </c>
      <c r="D1625" s="1" t="s">
        <v>1229</v>
      </c>
      <c r="E1625" s="1" t="s">
        <v>750</v>
      </c>
      <c r="F1625" s="1" t="s">
        <v>908</v>
      </c>
      <c r="G1625" s="1" t="s">
        <v>925</v>
      </c>
      <c r="H1625" s="6">
        <v>44979</v>
      </c>
      <c r="I1625" s="7">
        <v>159128033</v>
      </c>
      <c r="J1625" s="7">
        <v>130984224</v>
      </c>
      <c r="K1625" s="7">
        <v>12421289</v>
      </c>
      <c r="L1625" s="7">
        <v>142468</v>
      </c>
      <c r="M1625" s="7">
        <f>Table1[[#This Row],[Profit (EBIT)]] * (1 - 11%)</f>
        <v>126796.52</v>
      </c>
      <c r="N1625" s="9">
        <f>Table1[[#This Row],[Net Sales Actual]]/Table1[[#This Row],[Net Sales Target]]*100%</f>
        <v>0.823137328669173</v>
      </c>
      <c r="O1625" s="9" t="str">
        <f>IF(Table1[[#This Row],[% Achievement]]&gt;=100%, "Achieved",
 IF(Table1[[#This Row],[% Achievement]]&gt;=50%, "Almost Achieve",
 IF(Table1[[#This Row],[% Achievement]]&gt;=0, "Needs Improvement",
 "Bad")))</f>
        <v>Almost Achieve</v>
      </c>
      <c r="P1625" s="7">
        <f>Table1[[#This Row],[Net Sales Actual]] - Table1[[#This Row],[Net Sales Target]]</f>
        <v>-28143809</v>
      </c>
      <c r="Q1625" s="7" t="str">
        <f>IF(Table1[[#This Row],[Profit]] &gt; 0, "Profit", "Loss")</f>
        <v>Profit</v>
      </c>
      <c r="R1625" s="9">
        <f>Table1[[#This Row],[Salary Cost]]/Table1[[#This Row],[Net Sales Actual]]</f>
        <v>9.4830420188617523E-2</v>
      </c>
      <c r="S1625" s="9" t="str">
        <f>IF(Table1[[#This Row],[Salary Ratio]] &lt; 0.15, "Efficient",
 IF(Table1[[#This Row],[Salary Ratio]] &lt;= 0.25, "Needs Attention",
 "Too High"))</f>
        <v>Efficient</v>
      </c>
      <c r="T1625" s="9">
        <f>Table1[[#This Row],[Profit (EBIT)]]/Table1[[#This Row],[Net Sales Actual]]</f>
        <v>1.087672970448716E-3</v>
      </c>
      <c r="U1625" s="7" t="str">
        <f>IF(Table1[[#This Row],[Profit Ratio]] &gt; 0.15, "Healthy",
 IF(Table1[[#This Row],[Profit Ratio]] &gt;= 0.05, "Moderate",
 "Low"))</f>
        <v>Low</v>
      </c>
      <c r="V1625" s="7">
        <f ca="1">DATEDIF(Table1[[#This Row],[Store Open Date]], TODAY(), "d")</f>
        <v>953</v>
      </c>
      <c r="W1625" s="7">
        <f ca="1">INT(Table1[[#This Row],[Store Age (Days)]] / 30)</f>
        <v>31</v>
      </c>
      <c r="X1625" s="7" t="str">
        <f ca="1">IF(Table1[[#This Row],[Store Age (Months)]] &lt; 12, "&lt;12",
 IF(Table1[[#This Row],[Store Age (Months)]] &lt; 24, "12–24",
 "&gt;24"))</f>
        <v>&gt;24</v>
      </c>
    </row>
    <row r="1626" spans="1:24" x14ac:dyDescent="0.2">
      <c r="A1626" s="4">
        <v>4</v>
      </c>
      <c r="B1626" s="4" t="str">
        <f t="shared" si="25"/>
        <v>April</v>
      </c>
      <c r="C1626" s="1" t="s">
        <v>310</v>
      </c>
      <c r="D1626" s="1" t="s">
        <v>1230</v>
      </c>
      <c r="E1626" s="1" t="s">
        <v>751</v>
      </c>
      <c r="F1626" s="1" t="s">
        <v>908</v>
      </c>
      <c r="G1626" s="1" t="s">
        <v>925</v>
      </c>
      <c r="H1626" s="6">
        <v>45105</v>
      </c>
      <c r="I1626" s="7">
        <v>124186901</v>
      </c>
      <c r="J1626" s="7">
        <v>131087560</v>
      </c>
      <c r="K1626" s="7">
        <v>13129453</v>
      </c>
      <c r="L1626" s="7">
        <v>-10054829</v>
      </c>
      <c r="M1626" s="7">
        <f>Table1[[#This Row],[Profit (EBIT)]] * (1 - 11%)</f>
        <v>-8948797.8100000005</v>
      </c>
      <c r="N1626" s="9">
        <f>Table1[[#This Row],[Net Sales Actual]]/Table1[[#This Row],[Net Sales Target]]*100%</f>
        <v>1.0555667219685272</v>
      </c>
      <c r="O1626" s="9" t="str">
        <f>IF(Table1[[#This Row],[% Achievement]]&gt;=100%, "Achieved",
 IF(Table1[[#This Row],[% Achievement]]&gt;=50%, "Almost Achieve",
 IF(Table1[[#This Row],[% Achievement]]&gt;=0, "Needs Improvement",
 "Bad")))</f>
        <v>Achieved</v>
      </c>
      <c r="P1626" s="7">
        <f>Table1[[#This Row],[Net Sales Actual]] - Table1[[#This Row],[Net Sales Target]]</f>
        <v>6900659</v>
      </c>
      <c r="Q1626" s="7" t="str">
        <f>IF(Table1[[#This Row],[Profit]] &gt; 0, "Profit", "Loss")</f>
        <v>Loss</v>
      </c>
      <c r="R1626" s="9">
        <f>Table1[[#This Row],[Salary Cost]]/Table1[[#This Row],[Net Sales Actual]]</f>
        <v>0.10015788683533357</v>
      </c>
      <c r="S1626" s="9" t="str">
        <f>IF(Table1[[#This Row],[Salary Ratio]] &lt; 0.15, "Efficient",
 IF(Table1[[#This Row],[Salary Ratio]] &lt;= 0.25, "Needs Attention",
 "Too High"))</f>
        <v>Efficient</v>
      </c>
      <c r="T1626" s="9">
        <f>Table1[[#This Row],[Profit (EBIT)]]/Table1[[#This Row],[Net Sales Actual]]</f>
        <v>-7.6703151694943447E-2</v>
      </c>
      <c r="U1626" s="7" t="str">
        <f>IF(Table1[[#This Row],[Profit Ratio]] &gt; 0.15, "Healthy",
 IF(Table1[[#This Row],[Profit Ratio]] &gt;= 0.05, "Moderate",
 "Low"))</f>
        <v>Low</v>
      </c>
      <c r="V1626" s="7">
        <f ca="1">DATEDIF(Table1[[#This Row],[Store Open Date]], TODAY(), "d")</f>
        <v>827</v>
      </c>
      <c r="W1626" s="7">
        <f ca="1">INT(Table1[[#This Row],[Store Age (Days)]] / 30)</f>
        <v>27</v>
      </c>
      <c r="X1626" s="7" t="str">
        <f ca="1">IF(Table1[[#This Row],[Store Age (Months)]] &lt; 12, "&lt;12",
 IF(Table1[[#This Row],[Store Age (Months)]] &lt; 24, "12–24",
 "&gt;24"))</f>
        <v>&gt;24</v>
      </c>
    </row>
    <row r="1627" spans="1:24" x14ac:dyDescent="0.2">
      <c r="A1627" s="4">
        <v>4</v>
      </c>
      <c r="B1627" s="4" t="str">
        <f t="shared" si="25"/>
        <v>April</v>
      </c>
      <c r="C1627" s="1" t="s">
        <v>311</v>
      </c>
      <c r="D1627" s="1" t="s">
        <v>1231</v>
      </c>
      <c r="E1627" s="1" t="s">
        <v>752</v>
      </c>
      <c r="F1627" s="1" t="s">
        <v>908</v>
      </c>
      <c r="G1627" s="1" t="s">
        <v>925</v>
      </c>
      <c r="H1627" s="6">
        <v>45107</v>
      </c>
      <c r="I1627" s="7">
        <v>129850998</v>
      </c>
      <c r="J1627" s="7">
        <v>87393758</v>
      </c>
      <c r="K1627" s="7">
        <v>13506150</v>
      </c>
      <c r="L1627" s="7">
        <v>-6462796</v>
      </c>
      <c r="M1627" s="7">
        <f>Table1[[#This Row],[Profit (EBIT)]] * (1 - 11%)</f>
        <v>-5751888.4400000004</v>
      </c>
      <c r="N1627" s="9">
        <f>Table1[[#This Row],[Net Sales Actual]]/Table1[[#This Row],[Net Sales Target]]*100%</f>
        <v>0.67303108444341719</v>
      </c>
      <c r="O1627" s="9" t="str">
        <f>IF(Table1[[#This Row],[% Achievement]]&gt;=100%, "Achieved",
 IF(Table1[[#This Row],[% Achievement]]&gt;=50%, "Almost Achieve",
 IF(Table1[[#This Row],[% Achievement]]&gt;=0, "Needs Improvement",
 "Bad")))</f>
        <v>Almost Achieve</v>
      </c>
      <c r="P1627" s="7">
        <f>Table1[[#This Row],[Net Sales Actual]] - Table1[[#This Row],[Net Sales Target]]</f>
        <v>-42457240</v>
      </c>
      <c r="Q1627" s="7" t="str">
        <f>IF(Table1[[#This Row],[Profit]] &gt; 0, "Profit", "Loss")</f>
        <v>Loss</v>
      </c>
      <c r="R1627" s="9">
        <f>Table1[[#This Row],[Salary Cost]]/Table1[[#This Row],[Net Sales Actual]]</f>
        <v>0.15454364601188109</v>
      </c>
      <c r="S1627" s="9" t="str">
        <f>IF(Table1[[#This Row],[Salary Ratio]] &lt; 0.15, "Efficient",
 IF(Table1[[#This Row],[Salary Ratio]] &lt;= 0.25, "Needs Attention",
 "Too High"))</f>
        <v>Needs Attention</v>
      </c>
      <c r="T1627" s="9">
        <f>Table1[[#This Row],[Profit (EBIT)]]/Table1[[#This Row],[Net Sales Actual]]</f>
        <v>-7.3950315765114488E-2</v>
      </c>
      <c r="U1627" s="7" t="str">
        <f>IF(Table1[[#This Row],[Profit Ratio]] &gt; 0.15, "Healthy",
 IF(Table1[[#This Row],[Profit Ratio]] &gt;= 0.05, "Moderate",
 "Low"))</f>
        <v>Low</v>
      </c>
      <c r="V1627" s="7">
        <f ca="1">DATEDIF(Table1[[#This Row],[Store Open Date]], TODAY(), "d")</f>
        <v>825</v>
      </c>
      <c r="W1627" s="7">
        <f ca="1">INT(Table1[[#This Row],[Store Age (Days)]] / 30)</f>
        <v>27</v>
      </c>
      <c r="X1627" s="7" t="str">
        <f ca="1">IF(Table1[[#This Row],[Store Age (Months)]] &lt; 12, "&lt;12",
 IF(Table1[[#This Row],[Store Age (Months)]] &lt; 24, "12–24",
 "&gt;24"))</f>
        <v>&gt;24</v>
      </c>
    </row>
    <row r="1628" spans="1:24" x14ac:dyDescent="0.2">
      <c r="A1628" s="4">
        <v>4</v>
      </c>
      <c r="B1628" s="4" t="str">
        <f t="shared" si="25"/>
        <v>April</v>
      </c>
      <c r="C1628" s="1" t="s">
        <v>312</v>
      </c>
      <c r="D1628" s="1" t="s">
        <v>1232</v>
      </c>
      <c r="E1628" s="1" t="s">
        <v>753</v>
      </c>
      <c r="F1628" s="1" t="s">
        <v>908</v>
      </c>
      <c r="G1628" s="1" t="s">
        <v>925</v>
      </c>
      <c r="H1628" s="6">
        <v>45149</v>
      </c>
      <c r="I1628" s="7">
        <v>189404874</v>
      </c>
      <c r="J1628" s="7">
        <v>183256510</v>
      </c>
      <c r="K1628" s="7">
        <v>20366354</v>
      </c>
      <c r="L1628" s="7">
        <v>-8232705</v>
      </c>
      <c r="M1628" s="7">
        <f>Table1[[#This Row],[Profit (EBIT)]] * (1 - 11%)</f>
        <v>-7327107.4500000002</v>
      </c>
      <c r="N1628" s="9">
        <f>Table1[[#This Row],[Net Sales Actual]]/Table1[[#This Row],[Net Sales Target]]*100%</f>
        <v>0.96753851223490694</v>
      </c>
      <c r="O1628" s="9" t="str">
        <f>IF(Table1[[#This Row],[% Achievement]]&gt;=100%, "Achieved",
 IF(Table1[[#This Row],[% Achievement]]&gt;=50%, "Almost Achieve",
 IF(Table1[[#This Row],[% Achievement]]&gt;=0, "Needs Improvement",
 "Bad")))</f>
        <v>Almost Achieve</v>
      </c>
      <c r="P1628" s="7">
        <f>Table1[[#This Row],[Net Sales Actual]] - Table1[[#This Row],[Net Sales Target]]</f>
        <v>-6148364</v>
      </c>
      <c r="Q1628" s="7" t="str">
        <f>IF(Table1[[#This Row],[Profit]] &gt; 0, "Profit", "Loss")</f>
        <v>Loss</v>
      </c>
      <c r="R1628" s="9">
        <f>Table1[[#This Row],[Salary Cost]]/Table1[[#This Row],[Net Sales Actual]]</f>
        <v>0.11113577356678898</v>
      </c>
      <c r="S1628" s="9" t="str">
        <f>IF(Table1[[#This Row],[Salary Ratio]] &lt; 0.15, "Efficient",
 IF(Table1[[#This Row],[Salary Ratio]] &lt;= 0.25, "Needs Attention",
 "Too High"))</f>
        <v>Efficient</v>
      </c>
      <c r="T1628" s="9">
        <f>Table1[[#This Row],[Profit (EBIT)]]/Table1[[#This Row],[Net Sales Actual]]</f>
        <v>-4.4924488630717678E-2</v>
      </c>
      <c r="U1628" s="7" t="str">
        <f>IF(Table1[[#This Row],[Profit Ratio]] &gt; 0.15, "Healthy",
 IF(Table1[[#This Row],[Profit Ratio]] &gt;= 0.05, "Moderate",
 "Low"))</f>
        <v>Low</v>
      </c>
      <c r="V1628" s="7">
        <f ca="1">DATEDIF(Table1[[#This Row],[Store Open Date]], TODAY(), "d")</f>
        <v>783</v>
      </c>
      <c r="W1628" s="7">
        <f ca="1">INT(Table1[[#This Row],[Store Age (Days)]] / 30)</f>
        <v>26</v>
      </c>
      <c r="X1628" s="7" t="str">
        <f ca="1">IF(Table1[[#This Row],[Store Age (Months)]] &lt; 12, "&lt;12",
 IF(Table1[[#This Row],[Store Age (Months)]] &lt; 24, "12–24",
 "&gt;24"))</f>
        <v>&gt;24</v>
      </c>
    </row>
    <row r="1629" spans="1:24" x14ac:dyDescent="0.2">
      <c r="A1629" s="4">
        <v>4</v>
      </c>
      <c r="B1629" s="4" t="str">
        <f t="shared" si="25"/>
        <v>April</v>
      </c>
      <c r="C1629" s="1" t="s">
        <v>313</v>
      </c>
      <c r="D1629" s="1" t="s">
        <v>1233</v>
      </c>
      <c r="E1629" s="1" t="s">
        <v>754</v>
      </c>
      <c r="F1629" s="1" t="s">
        <v>909</v>
      </c>
      <c r="G1629" s="1" t="s">
        <v>925</v>
      </c>
      <c r="H1629" s="6">
        <v>45186</v>
      </c>
      <c r="I1629" s="7">
        <v>159474712</v>
      </c>
      <c r="J1629" s="7">
        <v>197892982</v>
      </c>
      <c r="K1629" s="7">
        <v>27586811</v>
      </c>
      <c r="L1629" s="7">
        <v>14854736</v>
      </c>
      <c r="M1629" s="7">
        <f>Table1[[#This Row],[Profit (EBIT)]] * (1 - 11%)</f>
        <v>13220715.040000001</v>
      </c>
      <c r="N1629" s="9">
        <f>Table1[[#This Row],[Net Sales Actual]]/Table1[[#This Row],[Net Sales Target]]*100%</f>
        <v>1.2409050909588726</v>
      </c>
      <c r="O1629" s="9" t="str">
        <f>IF(Table1[[#This Row],[% Achievement]]&gt;=100%, "Achieved",
 IF(Table1[[#This Row],[% Achievement]]&gt;=50%, "Almost Achieve",
 IF(Table1[[#This Row],[% Achievement]]&gt;=0, "Needs Improvement",
 "Bad")))</f>
        <v>Achieved</v>
      </c>
      <c r="P1629" s="7">
        <f>Table1[[#This Row],[Net Sales Actual]] - Table1[[#This Row],[Net Sales Target]]</f>
        <v>38418270</v>
      </c>
      <c r="Q1629" s="7" t="str">
        <f>IF(Table1[[#This Row],[Profit]] &gt; 0, "Profit", "Loss")</f>
        <v>Profit</v>
      </c>
      <c r="R1629" s="9">
        <f>Table1[[#This Row],[Salary Cost]]/Table1[[#This Row],[Net Sales Actual]]</f>
        <v>0.13940267472446294</v>
      </c>
      <c r="S1629" s="9" t="str">
        <f>IF(Table1[[#This Row],[Salary Ratio]] &lt; 0.15, "Efficient",
 IF(Table1[[#This Row],[Salary Ratio]] &lt;= 0.25, "Needs Attention",
 "Too High"))</f>
        <v>Efficient</v>
      </c>
      <c r="T1629" s="9">
        <f>Table1[[#This Row],[Profit (EBIT)]]/Table1[[#This Row],[Net Sales Actual]]</f>
        <v>7.5064491170283132E-2</v>
      </c>
      <c r="U1629" s="7" t="str">
        <f>IF(Table1[[#This Row],[Profit Ratio]] &gt; 0.15, "Healthy",
 IF(Table1[[#This Row],[Profit Ratio]] &gt;= 0.05, "Moderate",
 "Low"))</f>
        <v>Moderate</v>
      </c>
      <c r="V1629" s="7">
        <f ca="1">DATEDIF(Table1[[#This Row],[Store Open Date]], TODAY(), "d")</f>
        <v>746</v>
      </c>
      <c r="W1629" s="7">
        <f ca="1">INT(Table1[[#This Row],[Store Age (Days)]] / 30)</f>
        <v>24</v>
      </c>
      <c r="X1629" s="7" t="str">
        <f ca="1">IF(Table1[[#This Row],[Store Age (Months)]] &lt; 12, "&lt;12",
 IF(Table1[[#This Row],[Store Age (Months)]] &lt; 24, "12–24",
 "&gt;24"))</f>
        <v>&gt;24</v>
      </c>
    </row>
    <row r="1630" spans="1:24" x14ac:dyDescent="0.2">
      <c r="A1630" s="4">
        <v>4</v>
      </c>
      <c r="B1630" s="4" t="str">
        <f t="shared" si="25"/>
        <v>April</v>
      </c>
      <c r="C1630" s="1" t="s">
        <v>314</v>
      </c>
      <c r="D1630" s="1" t="s">
        <v>1234</v>
      </c>
      <c r="E1630" s="1" t="s">
        <v>755</v>
      </c>
      <c r="F1630" s="1" t="s">
        <v>909</v>
      </c>
      <c r="G1630" s="1" t="s">
        <v>925</v>
      </c>
      <c r="H1630" s="6">
        <v>45186</v>
      </c>
      <c r="I1630" s="7">
        <v>141828675</v>
      </c>
      <c r="J1630" s="7">
        <v>129113034</v>
      </c>
      <c r="K1630" s="7">
        <v>12800775</v>
      </c>
      <c r="L1630" s="7">
        <v>7045251</v>
      </c>
      <c r="M1630" s="7">
        <f>Table1[[#This Row],[Profit (EBIT)]] * (1 - 11%)</f>
        <v>6270273.3899999997</v>
      </c>
      <c r="N1630" s="9">
        <f>Table1[[#This Row],[Net Sales Actual]]/Table1[[#This Row],[Net Sales Target]]*100%</f>
        <v>0.91034506244946589</v>
      </c>
      <c r="O1630" s="9" t="str">
        <f>IF(Table1[[#This Row],[% Achievement]]&gt;=100%, "Achieved",
 IF(Table1[[#This Row],[% Achievement]]&gt;=50%, "Almost Achieve",
 IF(Table1[[#This Row],[% Achievement]]&gt;=0, "Needs Improvement",
 "Bad")))</f>
        <v>Almost Achieve</v>
      </c>
      <c r="P1630" s="7">
        <f>Table1[[#This Row],[Net Sales Actual]] - Table1[[#This Row],[Net Sales Target]]</f>
        <v>-12715641</v>
      </c>
      <c r="Q1630" s="7" t="str">
        <f>IF(Table1[[#This Row],[Profit]] &gt; 0, "Profit", "Loss")</f>
        <v>Profit</v>
      </c>
      <c r="R1630" s="9">
        <f>Table1[[#This Row],[Salary Cost]]/Table1[[#This Row],[Net Sales Actual]]</f>
        <v>9.9143940804613112E-2</v>
      </c>
      <c r="S1630" s="9" t="str">
        <f>IF(Table1[[#This Row],[Salary Ratio]] &lt; 0.15, "Efficient",
 IF(Table1[[#This Row],[Salary Ratio]] &lt;= 0.25, "Needs Attention",
 "Too High"))</f>
        <v>Efficient</v>
      </c>
      <c r="T1630" s="9">
        <f>Table1[[#This Row],[Profit (EBIT)]]/Table1[[#This Row],[Net Sales Actual]]</f>
        <v>5.4566535861902216E-2</v>
      </c>
      <c r="U1630" s="7" t="str">
        <f>IF(Table1[[#This Row],[Profit Ratio]] &gt; 0.15, "Healthy",
 IF(Table1[[#This Row],[Profit Ratio]] &gt;= 0.05, "Moderate",
 "Low"))</f>
        <v>Moderate</v>
      </c>
      <c r="V1630" s="7">
        <f ca="1">DATEDIF(Table1[[#This Row],[Store Open Date]], TODAY(), "d")</f>
        <v>746</v>
      </c>
      <c r="W1630" s="7">
        <f ca="1">INT(Table1[[#This Row],[Store Age (Days)]] / 30)</f>
        <v>24</v>
      </c>
      <c r="X1630" s="7" t="str">
        <f ca="1">IF(Table1[[#This Row],[Store Age (Months)]] &lt; 12, "&lt;12",
 IF(Table1[[#This Row],[Store Age (Months)]] &lt; 24, "12–24",
 "&gt;24"))</f>
        <v>&gt;24</v>
      </c>
    </row>
    <row r="1631" spans="1:24" x14ac:dyDescent="0.2">
      <c r="A1631" s="4">
        <v>4</v>
      </c>
      <c r="B1631" s="4" t="str">
        <f t="shared" si="25"/>
        <v>April</v>
      </c>
      <c r="C1631" s="1" t="s">
        <v>315</v>
      </c>
      <c r="D1631" s="1" t="s">
        <v>1235</v>
      </c>
      <c r="E1631" s="1" t="s">
        <v>756</v>
      </c>
      <c r="F1631" s="1" t="s">
        <v>909</v>
      </c>
      <c r="G1631" s="1" t="s">
        <v>925</v>
      </c>
      <c r="H1631" s="6">
        <v>45252</v>
      </c>
      <c r="I1631" s="7">
        <v>129700636</v>
      </c>
      <c r="J1631" s="7">
        <v>95526961</v>
      </c>
      <c r="K1631" s="7">
        <v>10387620</v>
      </c>
      <c r="L1631" s="7">
        <v>1942201</v>
      </c>
      <c r="M1631" s="7">
        <f>Table1[[#This Row],[Profit (EBIT)]] * (1 - 11%)</f>
        <v>1728558.8900000001</v>
      </c>
      <c r="N1631" s="9">
        <f>Table1[[#This Row],[Net Sales Actual]]/Table1[[#This Row],[Net Sales Target]]*100%</f>
        <v>0.73651883249053618</v>
      </c>
      <c r="O1631" s="9" t="str">
        <f>IF(Table1[[#This Row],[% Achievement]]&gt;=100%, "Achieved",
 IF(Table1[[#This Row],[% Achievement]]&gt;=50%, "Almost Achieve",
 IF(Table1[[#This Row],[% Achievement]]&gt;=0, "Needs Improvement",
 "Bad")))</f>
        <v>Almost Achieve</v>
      </c>
      <c r="P1631" s="7">
        <f>Table1[[#This Row],[Net Sales Actual]] - Table1[[#This Row],[Net Sales Target]]</f>
        <v>-34173675</v>
      </c>
      <c r="Q1631" s="7" t="str">
        <f>IF(Table1[[#This Row],[Profit]] &gt; 0, "Profit", "Loss")</f>
        <v>Profit</v>
      </c>
      <c r="R1631" s="9">
        <f>Table1[[#This Row],[Salary Cost]]/Table1[[#This Row],[Net Sales Actual]]</f>
        <v>0.10874019115922677</v>
      </c>
      <c r="S1631" s="9" t="str">
        <f>IF(Table1[[#This Row],[Salary Ratio]] &lt; 0.15, "Efficient",
 IF(Table1[[#This Row],[Salary Ratio]] &lt;= 0.25, "Needs Attention",
 "Too High"))</f>
        <v>Efficient</v>
      </c>
      <c r="T1631" s="9">
        <f>Table1[[#This Row],[Profit (EBIT)]]/Table1[[#This Row],[Net Sales Actual]]</f>
        <v>2.0331443392195843E-2</v>
      </c>
      <c r="U1631" s="7" t="str">
        <f>IF(Table1[[#This Row],[Profit Ratio]] &gt; 0.15, "Healthy",
 IF(Table1[[#This Row],[Profit Ratio]] &gt;= 0.05, "Moderate",
 "Low"))</f>
        <v>Low</v>
      </c>
      <c r="V1631" s="7">
        <f ca="1">DATEDIF(Table1[[#This Row],[Store Open Date]], TODAY(), "d")</f>
        <v>680</v>
      </c>
      <c r="W1631" s="7">
        <f ca="1">INT(Table1[[#This Row],[Store Age (Days)]] / 30)</f>
        <v>22</v>
      </c>
      <c r="X1631" s="7" t="str">
        <f ca="1">IF(Table1[[#This Row],[Store Age (Months)]] &lt; 12, "&lt;12",
 IF(Table1[[#This Row],[Store Age (Months)]] &lt; 24, "12–24",
 "&gt;24"))</f>
        <v>12–24</v>
      </c>
    </row>
    <row r="1632" spans="1:24" x14ac:dyDescent="0.2">
      <c r="A1632" s="4">
        <v>4</v>
      </c>
      <c r="B1632" s="4" t="str">
        <f t="shared" si="25"/>
        <v>April</v>
      </c>
      <c r="C1632" s="1" t="s">
        <v>316</v>
      </c>
      <c r="D1632" s="1" t="s">
        <v>1236</v>
      </c>
      <c r="E1632" s="1" t="s">
        <v>757</v>
      </c>
      <c r="F1632" s="1" t="s">
        <v>909</v>
      </c>
      <c r="G1632" s="1" t="s">
        <v>925</v>
      </c>
      <c r="H1632" s="6">
        <v>45369</v>
      </c>
      <c r="I1632" s="7">
        <v>102993237</v>
      </c>
      <c r="J1632" s="7">
        <v>128628621</v>
      </c>
      <c r="K1632" s="7">
        <v>13313818</v>
      </c>
      <c r="L1632" s="7">
        <v>-5246962</v>
      </c>
      <c r="M1632" s="7">
        <f>Table1[[#This Row],[Profit (EBIT)]] * (1 - 11%)</f>
        <v>-4669796.18</v>
      </c>
      <c r="N1632" s="9">
        <f>Table1[[#This Row],[Net Sales Actual]]/Table1[[#This Row],[Net Sales Target]]*100%</f>
        <v>1.2489035663574688</v>
      </c>
      <c r="O1632" s="9" t="str">
        <f>IF(Table1[[#This Row],[% Achievement]]&gt;=100%, "Achieved",
 IF(Table1[[#This Row],[% Achievement]]&gt;=50%, "Almost Achieve",
 IF(Table1[[#This Row],[% Achievement]]&gt;=0, "Needs Improvement",
 "Bad")))</f>
        <v>Achieved</v>
      </c>
      <c r="P1632" s="7">
        <f>Table1[[#This Row],[Net Sales Actual]] - Table1[[#This Row],[Net Sales Target]]</f>
        <v>25635384</v>
      </c>
      <c r="Q1632" s="7" t="str">
        <f>IF(Table1[[#This Row],[Profit]] &gt; 0, "Profit", "Loss")</f>
        <v>Loss</v>
      </c>
      <c r="R1632" s="9">
        <f>Table1[[#This Row],[Salary Cost]]/Table1[[#This Row],[Net Sales Actual]]</f>
        <v>0.10350587525928619</v>
      </c>
      <c r="S1632" s="9" t="str">
        <f>IF(Table1[[#This Row],[Salary Ratio]] &lt; 0.15, "Efficient",
 IF(Table1[[#This Row],[Salary Ratio]] &lt;= 0.25, "Needs Attention",
 "Too High"))</f>
        <v>Efficient</v>
      </c>
      <c r="T1632" s="9">
        <f>Table1[[#This Row],[Profit (EBIT)]]/Table1[[#This Row],[Net Sales Actual]]</f>
        <v>-4.0791559135194333E-2</v>
      </c>
      <c r="U1632" s="7" t="str">
        <f>IF(Table1[[#This Row],[Profit Ratio]] &gt; 0.15, "Healthy",
 IF(Table1[[#This Row],[Profit Ratio]] &gt;= 0.05, "Moderate",
 "Low"))</f>
        <v>Low</v>
      </c>
      <c r="V1632" s="7">
        <f ca="1">DATEDIF(Table1[[#This Row],[Store Open Date]], TODAY(), "d")</f>
        <v>563</v>
      </c>
      <c r="W1632" s="7">
        <f ca="1">INT(Table1[[#This Row],[Store Age (Days)]] / 30)</f>
        <v>18</v>
      </c>
      <c r="X1632" s="7" t="str">
        <f ca="1">IF(Table1[[#This Row],[Store Age (Months)]] &lt; 12, "&lt;12",
 IF(Table1[[#This Row],[Store Age (Months)]] &lt; 24, "12–24",
 "&gt;24"))</f>
        <v>12–24</v>
      </c>
    </row>
    <row r="1633" spans="1:24" x14ac:dyDescent="0.2">
      <c r="A1633" s="4">
        <v>4</v>
      </c>
      <c r="B1633" s="4" t="str">
        <f t="shared" si="25"/>
        <v>April</v>
      </c>
      <c r="C1633" s="1" t="s">
        <v>317</v>
      </c>
      <c r="D1633" s="1" t="s">
        <v>1237</v>
      </c>
      <c r="E1633" s="1" t="s">
        <v>758</v>
      </c>
      <c r="F1633" s="1" t="s">
        <v>909</v>
      </c>
      <c r="G1633" s="1" t="s">
        <v>925</v>
      </c>
      <c r="H1633" s="6">
        <v>45384</v>
      </c>
      <c r="I1633" s="7">
        <v>126141449</v>
      </c>
      <c r="J1633" s="7">
        <v>127940527</v>
      </c>
      <c r="K1633" s="7">
        <v>22589331</v>
      </c>
      <c r="L1633" s="7">
        <v>-11139356</v>
      </c>
      <c r="M1633" s="7">
        <f>Table1[[#This Row],[Profit (EBIT)]] * (1 - 11%)</f>
        <v>-9914026.8399999999</v>
      </c>
      <c r="N1633" s="9">
        <f>Table1[[#This Row],[Net Sales Actual]]/Table1[[#This Row],[Net Sales Target]]*100%</f>
        <v>1.0142623857127249</v>
      </c>
      <c r="O1633" s="9" t="str">
        <f>IF(Table1[[#This Row],[% Achievement]]&gt;=100%, "Achieved",
 IF(Table1[[#This Row],[% Achievement]]&gt;=50%, "Almost Achieve",
 IF(Table1[[#This Row],[% Achievement]]&gt;=0, "Needs Improvement",
 "Bad")))</f>
        <v>Achieved</v>
      </c>
      <c r="P1633" s="7">
        <f>Table1[[#This Row],[Net Sales Actual]] - Table1[[#This Row],[Net Sales Target]]</f>
        <v>1799078</v>
      </c>
      <c r="Q1633" s="7" t="str">
        <f>IF(Table1[[#This Row],[Profit]] &gt; 0, "Profit", "Loss")</f>
        <v>Loss</v>
      </c>
      <c r="R1633" s="9">
        <f>Table1[[#This Row],[Salary Cost]]/Table1[[#This Row],[Net Sales Actual]]</f>
        <v>0.17656118455725917</v>
      </c>
      <c r="S1633" s="9" t="str">
        <f>IF(Table1[[#This Row],[Salary Ratio]] &lt; 0.15, "Efficient",
 IF(Table1[[#This Row],[Salary Ratio]] &lt;= 0.25, "Needs Attention",
 "Too High"))</f>
        <v>Needs Attention</v>
      </c>
      <c r="T1633" s="9">
        <f>Table1[[#This Row],[Profit (EBIT)]]/Table1[[#This Row],[Net Sales Actual]]</f>
        <v>-8.7066672783050206E-2</v>
      </c>
      <c r="U1633" s="7" t="str">
        <f>IF(Table1[[#This Row],[Profit Ratio]] &gt; 0.15, "Healthy",
 IF(Table1[[#This Row],[Profit Ratio]] &gt;= 0.05, "Moderate",
 "Low"))</f>
        <v>Low</v>
      </c>
      <c r="V1633" s="7">
        <f ca="1">DATEDIF(Table1[[#This Row],[Store Open Date]], TODAY(), "d")</f>
        <v>548</v>
      </c>
      <c r="W1633" s="7">
        <f ca="1">INT(Table1[[#This Row],[Store Age (Days)]] / 30)</f>
        <v>18</v>
      </c>
      <c r="X1633" s="7" t="str">
        <f ca="1">IF(Table1[[#This Row],[Store Age (Months)]] &lt; 12, "&lt;12",
 IF(Table1[[#This Row],[Store Age (Months)]] &lt; 24, "12–24",
 "&gt;24"))</f>
        <v>12–24</v>
      </c>
    </row>
    <row r="1634" spans="1:24" x14ac:dyDescent="0.2">
      <c r="A1634" s="4">
        <v>4</v>
      </c>
      <c r="B1634" s="4" t="str">
        <f t="shared" si="25"/>
        <v>April</v>
      </c>
      <c r="C1634" s="1" t="s">
        <v>318</v>
      </c>
      <c r="D1634" s="1" t="s">
        <v>1238</v>
      </c>
      <c r="E1634" s="1" t="s">
        <v>759</v>
      </c>
      <c r="F1634" s="1" t="s">
        <v>909</v>
      </c>
      <c r="G1634" s="1" t="s">
        <v>925</v>
      </c>
      <c r="H1634" s="6">
        <v>45182</v>
      </c>
      <c r="I1634" s="7">
        <v>387404420</v>
      </c>
      <c r="J1634" s="7">
        <v>465082293</v>
      </c>
      <c r="K1634" s="7">
        <v>42278119</v>
      </c>
      <c r="L1634" s="7">
        <v>30662801</v>
      </c>
      <c r="M1634" s="7">
        <f>Table1[[#This Row],[Profit (EBIT)]] * (1 - 11%)</f>
        <v>27289892.890000001</v>
      </c>
      <c r="N1634" s="9">
        <f>Table1[[#This Row],[Net Sales Actual]]/Table1[[#This Row],[Net Sales Target]]*100%</f>
        <v>1.2005084841313891</v>
      </c>
      <c r="O1634" s="9" t="str">
        <f>IF(Table1[[#This Row],[% Achievement]]&gt;=100%, "Achieved",
 IF(Table1[[#This Row],[% Achievement]]&gt;=50%, "Almost Achieve",
 IF(Table1[[#This Row],[% Achievement]]&gt;=0, "Needs Improvement",
 "Bad")))</f>
        <v>Achieved</v>
      </c>
      <c r="P1634" s="7">
        <f>Table1[[#This Row],[Net Sales Actual]] - Table1[[#This Row],[Net Sales Target]]</f>
        <v>77677873</v>
      </c>
      <c r="Q1634" s="7" t="str">
        <f>IF(Table1[[#This Row],[Profit]] &gt; 0, "Profit", "Loss")</f>
        <v>Profit</v>
      </c>
      <c r="R1634" s="9">
        <f>Table1[[#This Row],[Salary Cost]]/Table1[[#This Row],[Net Sales Actual]]</f>
        <v>9.0904598253539623E-2</v>
      </c>
      <c r="S1634" s="9" t="str">
        <f>IF(Table1[[#This Row],[Salary Ratio]] &lt; 0.15, "Efficient",
 IF(Table1[[#This Row],[Salary Ratio]] &lt;= 0.25, "Needs Attention",
 "Too High"))</f>
        <v>Efficient</v>
      </c>
      <c r="T1634" s="9">
        <f>Table1[[#This Row],[Profit (EBIT)]]/Table1[[#This Row],[Net Sales Actual]]</f>
        <v>6.5929839646679478E-2</v>
      </c>
      <c r="U1634" s="7" t="str">
        <f>IF(Table1[[#This Row],[Profit Ratio]] &gt; 0.15, "Healthy",
 IF(Table1[[#This Row],[Profit Ratio]] &gt;= 0.05, "Moderate",
 "Low"))</f>
        <v>Moderate</v>
      </c>
      <c r="V1634" s="7">
        <f ca="1">DATEDIF(Table1[[#This Row],[Store Open Date]], TODAY(), "d")</f>
        <v>750</v>
      </c>
      <c r="W1634" s="7">
        <f ca="1">INT(Table1[[#This Row],[Store Age (Days)]] / 30)</f>
        <v>25</v>
      </c>
      <c r="X1634" s="7" t="str">
        <f ca="1">IF(Table1[[#This Row],[Store Age (Months)]] &lt; 12, "&lt;12",
 IF(Table1[[#This Row],[Store Age (Months)]] &lt; 24, "12–24",
 "&gt;24"))</f>
        <v>&gt;24</v>
      </c>
    </row>
    <row r="1635" spans="1:24" x14ac:dyDescent="0.2">
      <c r="A1635" s="4">
        <v>4</v>
      </c>
      <c r="B1635" s="4" t="str">
        <f t="shared" si="25"/>
        <v>April</v>
      </c>
      <c r="C1635" s="1" t="s">
        <v>319</v>
      </c>
      <c r="D1635" s="1" t="s">
        <v>1239</v>
      </c>
      <c r="E1635" s="1" t="s">
        <v>760</v>
      </c>
      <c r="F1635" s="1" t="s">
        <v>909</v>
      </c>
      <c r="G1635" s="1" t="s">
        <v>925</v>
      </c>
      <c r="H1635" s="6">
        <v>45222</v>
      </c>
      <c r="I1635" s="7">
        <v>96349966</v>
      </c>
      <c r="J1635" s="7">
        <v>91187143</v>
      </c>
      <c r="K1635" s="7">
        <v>8330363</v>
      </c>
      <c r="L1635" s="7">
        <v>11905612</v>
      </c>
      <c r="M1635" s="7">
        <f>Table1[[#This Row],[Profit (EBIT)]] * (1 - 11%)</f>
        <v>10595994.68</v>
      </c>
      <c r="N1635" s="9">
        <f>Table1[[#This Row],[Net Sales Actual]]/Table1[[#This Row],[Net Sales Target]]*100%</f>
        <v>0.94641593334864282</v>
      </c>
      <c r="O1635" s="9" t="str">
        <f>IF(Table1[[#This Row],[% Achievement]]&gt;=100%, "Achieved",
 IF(Table1[[#This Row],[% Achievement]]&gt;=50%, "Almost Achieve",
 IF(Table1[[#This Row],[% Achievement]]&gt;=0, "Needs Improvement",
 "Bad")))</f>
        <v>Almost Achieve</v>
      </c>
      <c r="P1635" s="7">
        <f>Table1[[#This Row],[Net Sales Actual]] - Table1[[#This Row],[Net Sales Target]]</f>
        <v>-5162823</v>
      </c>
      <c r="Q1635" s="7" t="str">
        <f>IF(Table1[[#This Row],[Profit]] &gt; 0, "Profit", "Loss")</f>
        <v>Profit</v>
      </c>
      <c r="R1635" s="9">
        <f>Table1[[#This Row],[Salary Cost]]/Table1[[#This Row],[Net Sales Actual]]</f>
        <v>9.1354578353222443E-2</v>
      </c>
      <c r="S1635" s="9" t="str">
        <f>IF(Table1[[#This Row],[Salary Ratio]] &lt; 0.15, "Efficient",
 IF(Table1[[#This Row],[Salary Ratio]] &lt;= 0.25, "Needs Attention",
 "Too High"))</f>
        <v>Efficient</v>
      </c>
      <c r="T1635" s="9">
        <f>Table1[[#This Row],[Profit (EBIT)]]/Table1[[#This Row],[Net Sales Actual]]</f>
        <v>0.13056239737656875</v>
      </c>
      <c r="U1635" s="7" t="str">
        <f>IF(Table1[[#This Row],[Profit Ratio]] &gt; 0.15, "Healthy",
 IF(Table1[[#This Row],[Profit Ratio]] &gt;= 0.05, "Moderate",
 "Low"))</f>
        <v>Moderate</v>
      </c>
      <c r="V1635" s="7">
        <f ca="1">DATEDIF(Table1[[#This Row],[Store Open Date]], TODAY(), "d")</f>
        <v>710</v>
      </c>
      <c r="W1635" s="7">
        <f ca="1">INT(Table1[[#This Row],[Store Age (Days)]] / 30)</f>
        <v>23</v>
      </c>
      <c r="X1635" s="7" t="str">
        <f ca="1">IF(Table1[[#This Row],[Store Age (Months)]] &lt; 12, "&lt;12",
 IF(Table1[[#This Row],[Store Age (Months)]] &lt; 24, "12–24",
 "&gt;24"))</f>
        <v>12–24</v>
      </c>
    </row>
    <row r="1636" spans="1:24" x14ac:dyDescent="0.2">
      <c r="A1636" s="4">
        <v>4</v>
      </c>
      <c r="B1636" s="4" t="str">
        <f t="shared" si="25"/>
        <v>April</v>
      </c>
      <c r="C1636" s="1" t="s">
        <v>320</v>
      </c>
      <c r="D1636" s="1" t="s">
        <v>1240</v>
      </c>
      <c r="E1636" s="1" t="s">
        <v>761</v>
      </c>
      <c r="F1636" s="1" t="s">
        <v>909</v>
      </c>
      <c r="G1636" s="1" t="s">
        <v>925</v>
      </c>
      <c r="H1636" s="6">
        <v>45313</v>
      </c>
      <c r="I1636" s="7">
        <v>150823714</v>
      </c>
      <c r="J1636" s="7">
        <v>153561396</v>
      </c>
      <c r="K1636" s="7">
        <v>20713708</v>
      </c>
      <c r="L1636" s="7">
        <v>12552152</v>
      </c>
      <c r="M1636" s="7">
        <f>Table1[[#This Row],[Profit (EBIT)]] * (1 - 11%)</f>
        <v>11171415.279999999</v>
      </c>
      <c r="N1636" s="9">
        <f>Table1[[#This Row],[Net Sales Actual]]/Table1[[#This Row],[Net Sales Target]]*100%</f>
        <v>1.0181515355072082</v>
      </c>
      <c r="O1636" s="9" t="str">
        <f>IF(Table1[[#This Row],[% Achievement]]&gt;=100%, "Achieved",
 IF(Table1[[#This Row],[% Achievement]]&gt;=50%, "Almost Achieve",
 IF(Table1[[#This Row],[% Achievement]]&gt;=0, "Needs Improvement",
 "Bad")))</f>
        <v>Achieved</v>
      </c>
      <c r="P1636" s="7">
        <f>Table1[[#This Row],[Net Sales Actual]] - Table1[[#This Row],[Net Sales Target]]</f>
        <v>2737682</v>
      </c>
      <c r="Q1636" s="7" t="str">
        <f>IF(Table1[[#This Row],[Profit]] &gt; 0, "Profit", "Loss")</f>
        <v>Profit</v>
      </c>
      <c r="R1636" s="9">
        <f>Table1[[#This Row],[Salary Cost]]/Table1[[#This Row],[Net Sales Actual]]</f>
        <v>0.13488877113359923</v>
      </c>
      <c r="S1636" s="9" t="str">
        <f>IF(Table1[[#This Row],[Salary Ratio]] &lt; 0.15, "Efficient",
 IF(Table1[[#This Row],[Salary Ratio]] &lt;= 0.25, "Needs Attention",
 "Too High"))</f>
        <v>Efficient</v>
      </c>
      <c r="T1636" s="9">
        <f>Table1[[#This Row],[Profit (EBIT)]]/Table1[[#This Row],[Net Sales Actual]]</f>
        <v>8.1740283215450835E-2</v>
      </c>
      <c r="U1636" s="7" t="str">
        <f>IF(Table1[[#This Row],[Profit Ratio]] &gt; 0.15, "Healthy",
 IF(Table1[[#This Row],[Profit Ratio]] &gt;= 0.05, "Moderate",
 "Low"))</f>
        <v>Moderate</v>
      </c>
      <c r="V1636" s="7">
        <f ca="1">DATEDIF(Table1[[#This Row],[Store Open Date]], TODAY(), "d")</f>
        <v>619</v>
      </c>
      <c r="W1636" s="7">
        <f ca="1">INT(Table1[[#This Row],[Store Age (Days)]] / 30)</f>
        <v>20</v>
      </c>
      <c r="X1636" s="7" t="str">
        <f ca="1">IF(Table1[[#This Row],[Store Age (Months)]] &lt; 12, "&lt;12",
 IF(Table1[[#This Row],[Store Age (Months)]] &lt; 24, "12–24",
 "&gt;24"))</f>
        <v>12–24</v>
      </c>
    </row>
    <row r="1637" spans="1:24" x14ac:dyDescent="0.2">
      <c r="A1637" s="4">
        <v>4</v>
      </c>
      <c r="B1637" s="4" t="str">
        <f t="shared" si="25"/>
        <v>April</v>
      </c>
      <c r="C1637" s="1" t="s">
        <v>321</v>
      </c>
      <c r="D1637" s="1" t="s">
        <v>1241</v>
      </c>
      <c r="E1637" s="1" t="s">
        <v>762</v>
      </c>
      <c r="F1637" s="1" t="s">
        <v>909</v>
      </c>
      <c r="G1637" s="1" t="s">
        <v>925</v>
      </c>
      <c r="H1637" s="6">
        <v>45227</v>
      </c>
      <c r="I1637" s="7">
        <v>142587303</v>
      </c>
      <c r="J1637" s="7">
        <v>168202789</v>
      </c>
      <c r="K1637" s="7">
        <v>20614547</v>
      </c>
      <c r="L1637" s="7">
        <v>24831928</v>
      </c>
      <c r="M1637" s="7">
        <f>Table1[[#This Row],[Profit (EBIT)]] * (1 - 11%)</f>
        <v>22100415.920000002</v>
      </c>
      <c r="N1637" s="9">
        <f>Table1[[#This Row],[Net Sales Actual]]/Table1[[#This Row],[Net Sales Target]]*100%</f>
        <v>1.1796477348337251</v>
      </c>
      <c r="O1637" s="9" t="str">
        <f>IF(Table1[[#This Row],[% Achievement]]&gt;=100%, "Achieved",
 IF(Table1[[#This Row],[% Achievement]]&gt;=50%, "Almost Achieve",
 IF(Table1[[#This Row],[% Achievement]]&gt;=0, "Needs Improvement",
 "Bad")))</f>
        <v>Achieved</v>
      </c>
      <c r="P1637" s="7">
        <f>Table1[[#This Row],[Net Sales Actual]] - Table1[[#This Row],[Net Sales Target]]</f>
        <v>25615486</v>
      </c>
      <c r="Q1637" s="7" t="str">
        <f>IF(Table1[[#This Row],[Profit]] &gt; 0, "Profit", "Loss")</f>
        <v>Profit</v>
      </c>
      <c r="R1637" s="9">
        <f>Table1[[#This Row],[Salary Cost]]/Table1[[#This Row],[Net Sales Actual]]</f>
        <v>0.12255770027689612</v>
      </c>
      <c r="S1637" s="9" t="str">
        <f>IF(Table1[[#This Row],[Salary Ratio]] &lt; 0.15, "Efficient",
 IF(Table1[[#This Row],[Salary Ratio]] &lt;= 0.25, "Needs Attention",
 "Too High"))</f>
        <v>Efficient</v>
      </c>
      <c r="T1637" s="9">
        <f>Table1[[#This Row],[Profit (EBIT)]]/Table1[[#This Row],[Net Sales Actual]]</f>
        <v>0.1476308933260316</v>
      </c>
      <c r="U1637" s="7" t="str">
        <f>IF(Table1[[#This Row],[Profit Ratio]] &gt; 0.15, "Healthy",
 IF(Table1[[#This Row],[Profit Ratio]] &gt;= 0.05, "Moderate",
 "Low"))</f>
        <v>Moderate</v>
      </c>
      <c r="V1637" s="7">
        <f ca="1">DATEDIF(Table1[[#This Row],[Store Open Date]], TODAY(), "d")</f>
        <v>705</v>
      </c>
      <c r="W1637" s="7">
        <f ca="1">INT(Table1[[#This Row],[Store Age (Days)]] / 30)</f>
        <v>23</v>
      </c>
      <c r="X1637" s="7" t="str">
        <f ca="1">IF(Table1[[#This Row],[Store Age (Months)]] &lt; 12, "&lt;12",
 IF(Table1[[#This Row],[Store Age (Months)]] &lt; 24, "12–24",
 "&gt;24"))</f>
        <v>12–24</v>
      </c>
    </row>
    <row r="1638" spans="1:24" x14ac:dyDescent="0.2">
      <c r="A1638" s="4">
        <v>4</v>
      </c>
      <c r="B1638" s="4" t="str">
        <f t="shared" si="25"/>
        <v>April</v>
      </c>
      <c r="C1638" s="1" t="s">
        <v>322</v>
      </c>
      <c r="D1638" s="1" t="s">
        <v>1242</v>
      </c>
      <c r="E1638" s="1" t="s">
        <v>763</v>
      </c>
      <c r="F1638" s="1" t="s">
        <v>909</v>
      </c>
      <c r="G1638" s="1" t="s">
        <v>925</v>
      </c>
      <c r="H1638" s="6">
        <v>45260</v>
      </c>
      <c r="I1638" s="7">
        <v>111945494</v>
      </c>
      <c r="J1638" s="7">
        <v>107313890</v>
      </c>
      <c r="K1638" s="7">
        <v>15799672</v>
      </c>
      <c r="L1638" s="7">
        <v>15472483</v>
      </c>
      <c r="M1638" s="7">
        <f>Table1[[#This Row],[Profit (EBIT)]] * (1 - 11%)</f>
        <v>13770509.870000001</v>
      </c>
      <c r="N1638" s="9">
        <f>Table1[[#This Row],[Net Sales Actual]]/Table1[[#This Row],[Net Sales Target]]*100%</f>
        <v>0.9586262578822512</v>
      </c>
      <c r="O1638" s="9" t="str">
        <f>IF(Table1[[#This Row],[% Achievement]]&gt;=100%, "Achieved",
 IF(Table1[[#This Row],[% Achievement]]&gt;=50%, "Almost Achieve",
 IF(Table1[[#This Row],[% Achievement]]&gt;=0, "Needs Improvement",
 "Bad")))</f>
        <v>Almost Achieve</v>
      </c>
      <c r="P1638" s="7">
        <f>Table1[[#This Row],[Net Sales Actual]] - Table1[[#This Row],[Net Sales Target]]</f>
        <v>-4631604</v>
      </c>
      <c r="Q1638" s="7" t="str">
        <f>IF(Table1[[#This Row],[Profit]] &gt; 0, "Profit", "Loss")</f>
        <v>Profit</v>
      </c>
      <c r="R1638" s="9">
        <f>Table1[[#This Row],[Salary Cost]]/Table1[[#This Row],[Net Sales Actual]]</f>
        <v>0.14722858336418521</v>
      </c>
      <c r="S1638" s="9" t="str">
        <f>IF(Table1[[#This Row],[Salary Ratio]] &lt; 0.15, "Efficient",
 IF(Table1[[#This Row],[Salary Ratio]] &lt;= 0.25, "Needs Attention",
 "Too High"))</f>
        <v>Efficient</v>
      </c>
      <c r="T1638" s="9">
        <f>Table1[[#This Row],[Profit (EBIT)]]/Table1[[#This Row],[Net Sales Actual]]</f>
        <v>0.14417968633883274</v>
      </c>
      <c r="U1638" s="7" t="str">
        <f>IF(Table1[[#This Row],[Profit Ratio]] &gt; 0.15, "Healthy",
 IF(Table1[[#This Row],[Profit Ratio]] &gt;= 0.05, "Moderate",
 "Low"))</f>
        <v>Moderate</v>
      </c>
      <c r="V1638" s="7">
        <f ca="1">DATEDIF(Table1[[#This Row],[Store Open Date]], TODAY(), "d")</f>
        <v>672</v>
      </c>
      <c r="W1638" s="7">
        <f ca="1">INT(Table1[[#This Row],[Store Age (Days)]] / 30)</f>
        <v>22</v>
      </c>
      <c r="X1638" s="7" t="str">
        <f ca="1">IF(Table1[[#This Row],[Store Age (Months)]] &lt; 12, "&lt;12",
 IF(Table1[[#This Row],[Store Age (Months)]] &lt; 24, "12–24",
 "&gt;24"))</f>
        <v>12–24</v>
      </c>
    </row>
    <row r="1639" spans="1:24" x14ac:dyDescent="0.2">
      <c r="A1639" s="4">
        <v>4</v>
      </c>
      <c r="B1639" s="4" t="str">
        <f t="shared" si="25"/>
        <v>April</v>
      </c>
      <c r="C1639" s="1" t="s">
        <v>323</v>
      </c>
      <c r="D1639" s="1" t="s">
        <v>1243</v>
      </c>
      <c r="E1639" s="1" t="s">
        <v>764</v>
      </c>
      <c r="F1639" s="1" t="s">
        <v>909</v>
      </c>
      <c r="G1639" s="1" t="s">
        <v>925</v>
      </c>
      <c r="H1639" s="6">
        <v>45270</v>
      </c>
      <c r="I1639" s="7">
        <v>99347686</v>
      </c>
      <c r="J1639" s="7">
        <v>101854495</v>
      </c>
      <c r="K1639" s="7">
        <v>11286778</v>
      </c>
      <c r="L1639" s="7">
        <v>14319208</v>
      </c>
      <c r="M1639" s="7">
        <f>Table1[[#This Row],[Profit (EBIT)]] * (1 - 11%)</f>
        <v>12744095.120000001</v>
      </c>
      <c r="N1639" s="9">
        <f>Table1[[#This Row],[Net Sales Actual]]/Table1[[#This Row],[Net Sales Target]]*100%</f>
        <v>1.0252326863456085</v>
      </c>
      <c r="O1639" s="9" t="str">
        <f>IF(Table1[[#This Row],[% Achievement]]&gt;=100%, "Achieved",
 IF(Table1[[#This Row],[% Achievement]]&gt;=50%, "Almost Achieve",
 IF(Table1[[#This Row],[% Achievement]]&gt;=0, "Needs Improvement",
 "Bad")))</f>
        <v>Achieved</v>
      </c>
      <c r="P1639" s="7">
        <f>Table1[[#This Row],[Net Sales Actual]] - Table1[[#This Row],[Net Sales Target]]</f>
        <v>2506809</v>
      </c>
      <c r="Q1639" s="7" t="str">
        <f>IF(Table1[[#This Row],[Profit]] &gt; 0, "Profit", "Loss")</f>
        <v>Profit</v>
      </c>
      <c r="R1639" s="9">
        <f>Table1[[#This Row],[Salary Cost]]/Table1[[#This Row],[Net Sales Actual]]</f>
        <v>0.11081276285351963</v>
      </c>
      <c r="S1639" s="9" t="str">
        <f>IF(Table1[[#This Row],[Salary Ratio]] &lt; 0.15, "Efficient",
 IF(Table1[[#This Row],[Salary Ratio]] &lt;= 0.25, "Needs Attention",
 "Too High"))</f>
        <v>Efficient</v>
      </c>
      <c r="T1639" s="9">
        <f>Table1[[#This Row],[Profit (EBIT)]]/Table1[[#This Row],[Net Sales Actual]]</f>
        <v>0.14058493932938354</v>
      </c>
      <c r="U1639" s="7" t="str">
        <f>IF(Table1[[#This Row],[Profit Ratio]] &gt; 0.15, "Healthy",
 IF(Table1[[#This Row],[Profit Ratio]] &gt;= 0.05, "Moderate",
 "Low"))</f>
        <v>Moderate</v>
      </c>
      <c r="V1639" s="7">
        <f ca="1">DATEDIF(Table1[[#This Row],[Store Open Date]], TODAY(), "d")</f>
        <v>662</v>
      </c>
      <c r="W1639" s="7">
        <f ca="1">INT(Table1[[#This Row],[Store Age (Days)]] / 30)</f>
        <v>22</v>
      </c>
      <c r="X1639" s="7" t="str">
        <f ca="1">IF(Table1[[#This Row],[Store Age (Months)]] &lt; 12, "&lt;12",
 IF(Table1[[#This Row],[Store Age (Months)]] &lt; 24, "12–24",
 "&gt;24"))</f>
        <v>12–24</v>
      </c>
    </row>
    <row r="1640" spans="1:24" x14ac:dyDescent="0.2">
      <c r="A1640" s="4">
        <v>4</v>
      </c>
      <c r="B1640" s="4" t="str">
        <f t="shared" si="25"/>
        <v>April</v>
      </c>
      <c r="C1640" s="1" t="s">
        <v>324</v>
      </c>
      <c r="D1640" s="1" t="s">
        <v>1244</v>
      </c>
      <c r="E1640" s="1" t="s">
        <v>765</v>
      </c>
      <c r="F1640" s="1" t="s">
        <v>909</v>
      </c>
      <c r="G1640" s="1" t="s">
        <v>925</v>
      </c>
      <c r="H1640" s="6">
        <v>45338</v>
      </c>
      <c r="I1640" s="7">
        <v>107625370</v>
      </c>
      <c r="J1640" s="7">
        <v>116862116</v>
      </c>
      <c r="K1640" s="7">
        <v>18127613</v>
      </c>
      <c r="L1640" s="7">
        <v>-4711909</v>
      </c>
      <c r="M1640" s="7">
        <f>Table1[[#This Row],[Profit (EBIT)]] * (1 - 11%)</f>
        <v>-4193599.0100000002</v>
      </c>
      <c r="N1640" s="9">
        <f>Table1[[#This Row],[Net Sales Actual]]/Table1[[#This Row],[Net Sales Target]]*100%</f>
        <v>1.0858231288775129</v>
      </c>
      <c r="O1640" s="9" t="str">
        <f>IF(Table1[[#This Row],[% Achievement]]&gt;=100%, "Achieved",
 IF(Table1[[#This Row],[% Achievement]]&gt;=50%, "Almost Achieve",
 IF(Table1[[#This Row],[% Achievement]]&gt;=0, "Needs Improvement",
 "Bad")))</f>
        <v>Achieved</v>
      </c>
      <c r="P1640" s="7">
        <f>Table1[[#This Row],[Net Sales Actual]] - Table1[[#This Row],[Net Sales Target]]</f>
        <v>9236746</v>
      </c>
      <c r="Q1640" s="7" t="str">
        <f>IF(Table1[[#This Row],[Profit]] &gt; 0, "Profit", "Loss")</f>
        <v>Loss</v>
      </c>
      <c r="R1640" s="9">
        <f>Table1[[#This Row],[Salary Cost]]/Table1[[#This Row],[Net Sales Actual]]</f>
        <v>0.15511967111737049</v>
      </c>
      <c r="S1640" s="9" t="str">
        <f>IF(Table1[[#This Row],[Salary Ratio]] &lt; 0.15, "Efficient",
 IF(Table1[[#This Row],[Salary Ratio]] &lt;= 0.25, "Needs Attention",
 "Too High"))</f>
        <v>Needs Attention</v>
      </c>
      <c r="T1640" s="9">
        <f>Table1[[#This Row],[Profit (EBIT)]]/Table1[[#This Row],[Net Sales Actual]]</f>
        <v>-4.0320243730654341E-2</v>
      </c>
      <c r="U1640" s="7" t="str">
        <f>IF(Table1[[#This Row],[Profit Ratio]] &gt; 0.15, "Healthy",
 IF(Table1[[#This Row],[Profit Ratio]] &gt;= 0.05, "Moderate",
 "Low"))</f>
        <v>Low</v>
      </c>
      <c r="V1640" s="7">
        <f ca="1">DATEDIF(Table1[[#This Row],[Store Open Date]], TODAY(), "d")</f>
        <v>594</v>
      </c>
      <c r="W1640" s="7">
        <f ca="1">INT(Table1[[#This Row],[Store Age (Days)]] / 30)</f>
        <v>19</v>
      </c>
      <c r="X1640" s="7" t="str">
        <f ca="1">IF(Table1[[#This Row],[Store Age (Months)]] &lt; 12, "&lt;12",
 IF(Table1[[#This Row],[Store Age (Months)]] &lt; 24, "12–24",
 "&gt;24"))</f>
        <v>12–24</v>
      </c>
    </row>
    <row r="1641" spans="1:24" x14ac:dyDescent="0.2">
      <c r="A1641" s="4">
        <v>4</v>
      </c>
      <c r="B1641" s="4" t="str">
        <f t="shared" si="25"/>
        <v>April</v>
      </c>
      <c r="C1641" s="1" t="s">
        <v>325</v>
      </c>
      <c r="D1641" s="1" t="s">
        <v>1245</v>
      </c>
      <c r="E1641" s="1" t="s">
        <v>766</v>
      </c>
      <c r="F1641" s="1" t="s">
        <v>909</v>
      </c>
      <c r="G1641" s="1" t="s">
        <v>925</v>
      </c>
      <c r="H1641" s="6">
        <v>45174</v>
      </c>
      <c r="I1641" s="7">
        <v>133399320</v>
      </c>
      <c r="J1641" s="7">
        <v>151114765</v>
      </c>
      <c r="K1641" s="7">
        <v>15269643</v>
      </c>
      <c r="L1641" s="7">
        <v>637934</v>
      </c>
      <c r="M1641" s="7">
        <f>Table1[[#This Row],[Profit (EBIT)]] * (1 - 11%)</f>
        <v>567761.26</v>
      </c>
      <c r="N1641" s="9">
        <f>Table1[[#This Row],[Net Sales Actual]]/Table1[[#This Row],[Net Sales Target]]*100%</f>
        <v>1.1328001147232234</v>
      </c>
      <c r="O1641" s="9" t="str">
        <f>IF(Table1[[#This Row],[% Achievement]]&gt;=100%, "Achieved",
 IF(Table1[[#This Row],[% Achievement]]&gt;=50%, "Almost Achieve",
 IF(Table1[[#This Row],[% Achievement]]&gt;=0, "Needs Improvement",
 "Bad")))</f>
        <v>Achieved</v>
      </c>
      <c r="P1641" s="7">
        <f>Table1[[#This Row],[Net Sales Actual]] - Table1[[#This Row],[Net Sales Target]]</f>
        <v>17715445</v>
      </c>
      <c r="Q1641" s="7" t="str">
        <f>IF(Table1[[#This Row],[Profit]] &gt; 0, "Profit", "Loss")</f>
        <v>Profit</v>
      </c>
      <c r="R1641" s="9">
        <f>Table1[[#This Row],[Salary Cost]]/Table1[[#This Row],[Net Sales Actual]]</f>
        <v>0.10104666476502147</v>
      </c>
      <c r="S1641" s="9" t="str">
        <f>IF(Table1[[#This Row],[Salary Ratio]] &lt; 0.15, "Efficient",
 IF(Table1[[#This Row],[Salary Ratio]] &lt;= 0.25, "Needs Attention",
 "Too High"))</f>
        <v>Efficient</v>
      </c>
      <c r="T1641" s="9">
        <f>Table1[[#This Row],[Profit (EBIT)]]/Table1[[#This Row],[Net Sales Actual]]</f>
        <v>4.2215199818495565E-3</v>
      </c>
      <c r="U1641" s="7" t="str">
        <f>IF(Table1[[#This Row],[Profit Ratio]] &gt; 0.15, "Healthy",
 IF(Table1[[#This Row],[Profit Ratio]] &gt;= 0.05, "Moderate",
 "Low"))</f>
        <v>Low</v>
      </c>
      <c r="V1641" s="7">
        <f ca="1">DATEDIF(Table1[[#This Row],[Store Open Date]], TODAY(), "d")</f>
        <v>758</v>
      </c>
      <c r="W1641" s="7">
        <f ca="1">INT(Table1[[#This Row],[Store Age (Days)]] / 30)</f>
        <v>25</v>
      </c>
      <c r="X1641" s="7" t="str">
        <f ca="1">IF(Table1[[#This Row],[Store Age (Months)]] &lt; 12, "&lt;12",
 IF(Table1[[#This Row],[Store Age (Months)]] &lt; 24, "12–24",
 "&gt;24"))</f>
        <v>&gt;24</v>
      </c>
    </row>
    <row r="1642" spans="1:24" x14ac:dyDescent="0.2">
      <c r="A1642" s="4">
        <v>4</v>
      </c>
      <c r="B1642" s="4" t="str">
        <f t="shared" si="25"/>
        <v>April</v>
      </c>
      <c r="C1642" s="1" t="s">
        <v>326</v>
      </c>
      <c r="D1642" s="1" t="s">
        <v>1246</v>
      </c>
      <c r="E1642" s="1" t="s">
        <v>767</v>
      </c>
      <c r="F1642" s="1" t="s">
        <v>909</v>
      </c>
      <c r="G1642" s="1" t="s">
        <v>925</v>
      </c>
      <c r="H1642" s="6">
        <v>45220</v>
      </c>
      <c r="I1642" s="7">
        <v>118844160</v>
      </c>
      <c r="J1642" s="7">
        <v>95984414</v>
      </c>
      <c r="K1642" s="7">
        <v>11684929</v>
      </c>
      <c r="L1642" s="7">
        <v>-459343</v>
      </c>
      <c r="M1642" s="7">
        <f>Table1[[#This Row],[Profit (EBIT)]] * (1 - 11%)</f>
        <v>-408815.27</v>
      </c>
      <c r="N1642" s="9">
        <f>Table1[[#This Row],[Net Sales Actual]]/Table1[[#This Row],[Net Sales Target]]*100%</f>
        <v>0.8076493956455244</v>
      </c>
      <c r="O1642" s="9" t="str">
        <f>IF(Table1[[#This Row],[% Achievement]]&gt;=100%, "Achieved",
 IF(Table1[[#This Row],[% Achievement]]&gt;=50%, "Almost Achieve",
 IF(Table1[[#This Row],[% Achievement]]&gt;=0, "Needs Improvement",
 "Bad")))</f>
        <v>Almost Achieve</v>
      </c>
      <c r="P1642" s="7">
        <f>Table1[[#This Row],[Net Sales Actual]] - Table1[[#This Row],[Net Sales Target]]</f>
        <v>-22859746</v>
      </c>
      <c r="Q1642" s="7" t="str">
        <f>IF(Table1[[#This Row],[Profit]] &gt; 0, "Profit", "Loss")</f>
        <v>Loss</v>
      </c>
      <c r="R1642" s="9">
        <f>Table1[[#This Row],[Salary Cost]]/Table1[[#This Row],[Net Sales Actual]]</f>
        <v>0.12173777505168704</v>
      </c>
      <c r="S1642" s="9" t="str">
        <f>IF(Table1[[#This Row],[Salary Ratio]] &lt; 0.15, "Efficient",
 IF(Table1[[#This Row],[Salary Ratio]] &lt;= 0.25, "Needs Attention",
 "Too High"))</f>
        <v>Efficient</v>
      </c>
      <c r="T1642" s="9">
        <f>Table1[[#This Row],[Profit (EBIT)]]/Table1[[#This Row],[Net Sales Actual]]</f>
        <v>-4.7855998787469803E-3</v>
      </c>
      <c r="U1642" s="7" t="str">
        <f>IF(Table1[[#This Row],[Profit Ratio]] &gt; 0.15, "Healthy",
 IF(Table1[[#This Row],[Profit Ratio]] &gt;= 0.05, "Moderate",
 "Low"))</f>
        <v>Low</v>
      </c>
      <c r="V1642" s="7">
        <f ca="1">DATEDIF(Table1[[#This Row],[Store Open Date]], TODAY(), "d")</f>
        <v>712</v>
      </c>
      <c r="W1642" s="7">
        <f ca="1">INT(Table1[[#This Row],[Store Age (Days)]] / 30)</f>
        <v>23</v>
      </c>
      <c r="X1642" s="7" t="str">
        <f ca="1">IF(Table1[[#This Row],[Store Age (Months)]] &lt; 12, "&lt;12",
 IF(Table1[[#This Row],[Store Age (Months)]] &lt; 24, "12–24",
 "&gt;24"))</f>
        <v>12–24</v>
      </c>
    </row>
    <row r="1643" spans="1:24" x14ac:dyDescent="0.2">
      <c r="A1643" s="4">
        <v>4</v>
      </c>
      <c r="B1643" s="4" t="str">
        <f t="shared" si="25"/>
        <v>April</v>
      </c>
      <c r="C1643" s="1" t="s">
        <v>327</v>
      </c>
      <c r="D1643" s="1" t="s">
        <v>1247</v>
      </c>
      <c r="E1643" s="1" t="s">
        <v>768</v>
      </c>
      <c r="F1643" s="1" t="s">
        <v>909</v>
      </c>
      <c r="G1643" s="1" t="s">
        <v>925</v>
      </c>
      <c r="H1643" s="6">
        <v>45297</v>
      </c>
      <c r="I1643" s="7">
        <v>121317889</v>
      </c>
      <c r="J1643" s="7">
        <v>105006848</v>
      </c>
      <c r="K1643" s="7">
        <v>13541234</v>
      </c>
      <c r="L1643" s="7">
        <v>13777369</v>
      </c>
      <c r="M1643" s="7">
        <f>Table1[[#This Row],[Profit (EBIT)]] * (1 - 11%)</f>
        <v>12261858.41</v>
      </c>
      <c r="N1643" s="9">
        <f>Table1[[#This Row],[Net Sales Actual]]/Table1[[#This Row],[Net Sales Target]]*100%</f>
        <v>0.86555122962945719</v>
      </c>
      <c r="O1643" s="9" t="str">
        <f>IF(Table1[[#This Row],[% Achievement]]&gt;=100%, "Achieved",
 IF(Table1[[#This Row],[% Achievement]]&gt;=50%, "Almost Achieve",
 IF(Table1[[#This Row],[% Achievement]]&gt;=0, "Needs Improvement",
 "Bad")))</f>
        <v>Almost Achieve</v>
      </c>
      <c r="P1643" s="7">
        <f>Table1[[#This Row],[Net Sales Actual]] - Table1[[#This Row],[Net Sales Target]]</f>
        <v>-16311041</v>
      </c>
      <c r="Q1643" s="7" t="str">
        <f>IF(Table1[[#This Row],[Profit]] &gt; 0, "Profit", "Loss")</f>
        <v>Profit</v>
      </c>
      <c r="R1643" s="9">
        <f>Table1[[#This Row],[Salary Cost]]/Table1[[#This Row],[Net Sales Actual]]</f>
        <v>0.1289557229638966</v>
      </c>
      <c r="S1643" s="9" t="str">
        <f>IF(Table1[[#This Row],[Salary Ratio]] &lt; 0.15, "Efficient",
 IF(Table1[[#This Row],[Salary Ratio]] &lt;= 0.25, "Needs Attention",
 "Too High"))</f>
        <v>Efficient</v>
      </c>
      <c r="T1643" s="9">
        <f>Table1[[#This Row],[Profit (EBIT)]]/Table1[[#This Row],[Net Sales Actual]]</f>
        <v>0.13120448106393975</v>
      </c>
      <c r="U1643" s="7" t="str">
        <f>IF(Table1[[#This Row],[Profit Ratio]] &gt; 0.15, "Healthy",
 IF(Table1[[#This Row],[Profit Ratio]] &gt;= 0.05, "Moderate",
 "Low"))</f>
        <v>Moderate</v>
      </c>
      <c r="V1643" s="7">
        <f ca="1">DATEDIF(Table1[[#This Row],[Store Open Date]], TODAY(), "d")</f>
        <v>635</v>
      </c>
      <c r="W1643" s="7">
        <f ca="1">INT(Table1[[#This Row],[Store Age (Days)]] / 30)</f>
        <v>21</v>
      </c>
      <c r="X1643" s="7" t="str">
        <f ca="1">IF(Table1[[#This Row],[Store Age (Months)]] &lt; 12, "&lt;12",
 IF(Table1[[#This Row],[Store Age (Months)]] &lt; 24, "12–24",
 "&gt;24"))</f>
        <v>12–24</v>
      </c>
    </row>
    <row r="1644" spans="1:24" x14ac:dyDescent="0.2">
      <c r="A1644" s="4">
        <v>4</v>
      </c>
      <c r="B1644" s="4" t="str">
        <f t="shared" si="25"/>
        <v>April</v>
      </c>
      <c r="C1644" s="1" t="s">
        <v>328</v>
      </c>
      <c r="D1644" s="1" t="s">
        <v>1248</v>
      </c>
      <c r="E1644" s="1" t="s">
        <v>769</v>
      </c>
      <c r="F1644" s="1" t="s">
        <v>909</v>
      </c>
      <c r="G1644" s="1" t="s">
        <v>925</v>
      </c>
      <c r="H1644" s="6">
        <v>44936</v>
      </c>
      <c r="I1644" s="7">
        <v>120424271</v>
      </c>
      <c r="J1644" s="7">
        <v>129469940</v>
      </c>
      <c r="K1644" s="7">
        <v>12789895</v>
      </c>
      <c r="L1644" s="7">
        <v>15874658</v>
      </c>
      <c r="M1644" s="7">
        <f>Table1[[#This Row],[Profit (EBIT)]] * (1 - 11%)</f>
        <v>14128445.620000001</v>
      </c>
      <c r="N1644" s="9">
        <f>Table1[[#This Row],[Net Sales Actual]]/Table1[[#This Row],[Net Sales Target]]*100%</f>
        <v>1.0751149990353688</v>
      </c>
      <c r="O1644" s="9" t="str">
        <f>IF(Table1[[#This Row],[% Achievement]]&gt;=100%, "Achieved",
 IF(Table1[[#This Row],[% Achievement]]&gt;=50%, "Almost Achieve",
 IF(Table1[[#This Row],[% Achievement]]&gt;=0, "Needs Improvement",
 "Bad")))</f>
        <v>Achieved</v>
      </c>
      <c r="P1644" s="7">
        <f>Table1[[#This Row],[Net Sales Actual]] - Table1[[#This Row],[Net Sales Target]]</f>
        <v>9045669</v>
      </c>
      <c r="Q1644" s="7" t="str">
        <f>IF(Table1[[#This Row],[Profit]] &gt; 0, "Profit", "Loss")</f>
        <v>Profit</v>
      </c>
      <c r="R1644" s="9">
        <f>Table1[[#This Row],[Salary Cost]]/Table1[[#This Row],[Net Sales Actual]]</f>
        <v>9.8786598649848761E-2</v>
      </c>
      <c r="S1644" s="9" t="str">
        <f>IF(Table1[[#This Row],[Salary Ratio]] &lt; 0.15, "Efficient",
 IF(Table1[[#This Row],[Salary Ratio]] &lt;= 0.25, "Needs Attention",
 "Too High"))</f>
        <v>Efficient</v>
      </c>
      <c r="T1644" s="9">
        <f>Table1[[#This Row],[Profit (EBIT)]]/Table1[[#This Row],[Net Sales Actual]]</f>
        <v>0.12261269295405559</v>
      </c>
      <c r="U1644" s="7" t="str">
        <f>IF(Table1[[#This Row],[Profit Ratio]] &gt; 0.15, "Healthy",
 IF(Table1[[#This Row],[Profit Ratio]] &gt;= 0.05, "Moderate",
 "Low"))</f>
        <v>Moderate</v>
      </c>
      <c r="V1644" s="7">
        <f ca="1">DATEDIF(Table1[[#This Row],[Store Open Date]], TODAY(), "d")</f>
        <v>996</v>
      </c>
      <c r="W1644" s="7">
        <f ca="1">INT(Table1[[#This Row],[Store Age (Days)]] / 30)</f>
        <v>33</v>
      </c>
      <c r="X1644" s="7" t="str">
        <f ca="1">IF(Table1[[#This Row],[Store Age (Months)]] &lt; 12, "&lt;12",
 IF(Table1[[#This Row],[Store Age (Months)]] &lt; 24, "12–24",
 "&gt;24"))</f>
        <v>&gt;24</v>
      </c>
    </row>
    <row r="1645" spans="1:24" x14ac:dyDescent="0.2">
      <c r="A1645" s="4">
        <v>4</v>
      </c>
      <c r="B1645" s="4" t="str">
        <f t="shared" si="25"/>
        <v>April</v>
      </c>
      <c r="C1645" s="1" t="s">
        <v>329</v>
      </c>
      <c r="D1645" s="1" t="s">
        <v>1249</v>
      </c>
      <c r="E1645" s="1" t="s">
        <v>770</v>
      </c>
      <c r="F1645" s="1" t="s">
        <v>909</v>
      </c>
      <c r="G1645" s="1" t="s">
        <v>925</v>
      </c>
      <c r="H1645" s="6">
        <v>45032</v>
      </c>
      <c r="I1645" s="7">
        <v>107152938</v>
      </c>
      <c r="J1645" s="7">
        <v>77270101</v>
      </c>
      <c r="K1645" s="7">
        <v>13866443</v>
      </c>
      <c r="L1645" s="7">
        <v>6123799</v>
      </c>
      <c r="M1645" s="7">
        <f>Table1[[#This Row],[Profit (EBIT)]] * (1 - 11%)</f>
        <v>5450181.1100000003</v>
      </c>
      <c r="N1645" s="9">
        <f>Table1[[#This Row],[Net Sales Actual]]/Table1[[#This Row],[Net Sales Target]]*100%</f>
        <v>0.72111976061729632</v>
      </c>
      <c r="O1645" s="9" t="str">
        <f>IF(Table1[[#This Row],[% Achievement]]&gt;=100%, "Achieved",
 IF(Table1[[#This Row],[% Achievement]]&gt;=50%, "Almost Achieve",
 IF(Table1[[#This Row],[% Achievement]]&gt;=0, "Needs Improvement",
 "Bad")))</f>
        <v>Almost Achieve</v>
      </c>
      <c r="P1645" s="7">
        <f>Table1[[#This Row],[Net Sales Actual]] - Table1[[#This Row],[Net Sales Target]]</f>
        <v>-29882837</v>
      </c>
      <c r="Q1645" s="7" t="str">
        <f>IF(Table1[[#This Row],[Profit]] &gt; 0, "Profit", "Loss")</f>
        <v>Profit</v>
      </c>
      <c r="R1645" s="9">
        <f>Table1[[#This Row],[Salary Cost]]/Table1[[#This Row],[Net Sales Actual]]</f>
        <v>0.17945418500229474</v>
      </c>
      <c r="S1645" s="9" t="str">
        <f>IF(Table1[[#This Row],[Salary Ratio]] &lt; 0.15, "Efficient",
 IF(Table1[[#This Row],[Salary Ratio]] &lt;= 0.25, "Needs Attention",
 "Too High"))</f>
        <v>Needs Attention</v>
      </c>
      <c r="T1645" s="9">
        <f>Table1[[#This Row],[Profit (EBIT)]]/Table1[[#This Row],[Net Sales Actual]]</f>
        <v>7.9251857066939768E-2</v>
      </c>
      <c r="U1645" s="7" t="str">
        <f>IF(Table1[[#This Row],[Profit Ratio]] &gt; 0.15, "Healthy",
 IF(Table1[[#This Row],[Profit Ratio]] &gt;= 0.05, "Moderate",
 "Low"))</f>
        <v>Moderate</v>
      </c>
      <c r="V1645" s="7">
        <f ca="1">DATEDIF(Table1[[#This Row],[Store Open Date]], TODAY(), "d")</f>
        <v>900</v>
      </c>
      <c r="W1645" s="7">
        <f ca="1">INT(Table1[[#This Row],[Store Age (Days)]] / 30)</f>
        <v>30</v>
      </c>
      <c r="X1645" s="7" t="str">
        <f ca="1">IF(Table1[[#This Row],[Store Age (Months)]] &lt; 12, "&lt;12",
 IF(Table1[[#This Row],[Store Age (Months)]] &lt; 24, "12–24",
 "&gt;24"))</f>
        <v>&gt;24</v>
      </c>
    </row>
    <row r="1646" spans="1:24" x14ac:dyDescent="0.2">
      <c r="A1646" s="4">
        <v>4</v>
      </c>
      <c r="B1646" s="4" t="str">
        <f t="shared" si="25"/>
        <v>April</v>
      </c>
      <c r="C1646" s="1" t="s">
        <v>330</v>
      </c>
      <c r="D1646" s="1" t="s">
        <v>1250</v>
      </c>
      <c r="E1646" s="1" t="s">
        <v>771</v>
      </c>
      <c r="F1646" s="1" t="s">
        <v>909</v>
      </c>
      <c r="G1646" s="1" t="s">
        <v>925</v>
      </c>
      <c r="H1646" s="6">
        <v>45032</v>
      </c>
      <c r="I1646" s="7">
        <v>57074134</v>
      </c>
      <c r="J1646" s="7">
        <v>49644305</v>
      </c>
      <c r="K1646" s="7">
        <v>4820727</v>
      </c>
      <c r="L1646" s="7">
        <v>2688907</v>
      </c>
      <c r="M1646" s="7">
        <f>Table1[[#This Row],[Profit (EBIT)]] * (1 - 11%)</f>
        <v>2393127.23</v>
      </c>
      <c r="N1646" s="9">
        <f>Table1[[#This Row],[Net Sales Actual]]/Table1[[#This Row],[Net Sales Target]]*100%</f>
        <v>0.86982143259501754</v>
      </c>
      <c r="O1646" s="9" t="str">
        <f>IF(Table1[[#This Row],[% Achievement]]&gt;=100%, "Achieved",
 IF(Table1[[#This Row],[% Achievement]]&gt;=50%, "Almost Achieve",
 IF(Table1[[#This Row],[% Achievement]]&gt;=0, "Needs Improvement",
 "Bad")))</f>
        <v>Almost Achieve</v>
      </c>
      <c r="P1646" s="7">
        <f>Table1[[#This Row],[Net Sales Actual]] - Table1[[#This Row],[Net Sales Target]]</f>
        <v>-7429829</v>
      </c>
      <c r="Q1646" s="7" t="str">
        <f>IF(Table1[[#This Row],[Profit]] &gt; 0, "Profit", "Loss")</f>
        <v>Profit</v>
      </c>
      <c r="R1646" s="9">
        <f>Table1[[#This Row],[Salary Cost]]/Table1[[#This Row],[Net Sales Actual]]</f>
        <v>9.7105337661590796E-2</v>
      </c>
      <c r="S1646" s="9" t="str">
        <f>IF(Table1[[#This Row],[Salary Ratio]] &lt; 0.15, "Efficient",
 IF(Table1[[#This Row],[Salary Ratio]] &lt;= 0.25, "Needs Attention",
 "Too High"))</f>
        <v>Efficient</v>
      </c>
      <c r="T1646" s="9">
        <f>Table1[[#This Row],[Profit (EBIT)]]/Table1[[#This Row],[Net Sales Actual]]</f>
        <v>5.4163453391078795E-2</v>
      </c>
      <c r="U1646" s="7" t="str">
        <f>IF(Table1[[#This Row],[Profit Ratio]] &gt; 0.15, "Healthy",
 IF(Table1[[#This Row],[Profit Ratio]] &gt;= 0.05, "Moderate",
 "Low"))</f>
        <v>Moderate</v>
      </c>
      <c r="V1646" s="7">
        <f ca="1">DATEDIF(Table1[[#This Row],[Store Open Date]], TODAY(), "d")</f>
        <v>900</v>
      </c>
      <c r="W1646" s="7">
        <f ca="1">INT(Table1[[#This Row],[Store Age (Days)]] / 30)</f>
        <v>30</v>
      </c>
      <c r="X1646" s="7" t="str">
        <f ca="1">IF(Table1[[#This Row],[Store Age (Months)]] &lt; 12, "&lt;12",
 IF(Table1[[#This Row],[Store Age (Months)]] &lt; 24, "12–24",
 "&gt;24"))</f>
        <v>&gt;24</v>
      </c>
    </row>
    <row r="1647" spans="1:24" x14ac:dyDescent="0.2">
      <c r="A1647" s="4">
        <v>4</v>
      </c>
      <c r="B1647" s="4" t="str">
        <f t="shared" si="25"/>
        <v>April</v>
      </c>
      <c r="C1647" s="1" t="s">
        <v>331</v>
      </c>
      <c r="D1647" s="1" t="s">
        <v>1251</v>
      </c>
      <c r="E1647" s="1" t="s">
        <v>772</v>
      </c>
      <c r="F1647" s="1" t="s">
        <v>909</v>
      </c>
      <c r="G1647" s="1" t="s">
        <v>925</v>
      </c>
      <c r="H1647" s="6">
        <v>45090</v>
      </c>
      <c r="I1647" s="7">
        <v>160330923</v>
      </c>
      <c r="J1647" s="7">
        <v>172899762</v>
      </c>
      <c r="K1647" s="7">
        <v>22232739</v>
      </c>
      <c r="L1647" s="7">
        <v>11470731</v>
      </c>
      <c r="M1647" s="7">
        <f>Table1[[#This Row],[Profit (EBIT)]] * (1 - 11%)</f>
        <v>10208950.59</v>
      </c>
      <c r="N1647" s="9">
        <f>Table1[[#This Row],[Net Sales Actual]]/Table1[[#This Row],[Net Sales Target]]*100%</f>
        <v>1.0783931057391842</v>
      </c>
      <c r="O1647" s="9" t="str">
        <f>IF(Table1[[#This Row],[% Achievement]]&gt;=100%, "Achieved",
 IF(Table1[[#This Row],[% Achievement]]&gt;=50%, "Almost Achieve",
 IF(Table1[[#This Row],[% Achievement]]&gt;=0, "Needs Improvement",
 "Bad")))</f>
        <v>Achieved</v>
      </c>
      <c r="P1647" s="7">
        <f>Table1[[#This Row],[Net Sales Actual]] - Table1[[#This Row],[Net Sales Target]]</f>
        <v>12568839</v>
      </c>
      <c r="Q1647" s="7" t="str">
        <f>IF(Table1[[#This Row],[Profit]] &gt; 0, "Profit", "Loss")</f>
        <v>Profit</v>
      </c>
      <c r="R1647" s="9">
        <f>Table1[[#This Row],[Salary Cost]]/Table1[[#This Row],[Net Sales Actual]]</f>
        <v>0.12858744710128636</v>
      </c>
      <c r="S1647" s="9" t="str">
        <f>IF(Table1[[#This Row],[Salary Ratio]] &lt; 0.15, "Efficient",
 IF(Table1[[#This Row],[Salary Ratio]] &lt;= 0.25, "Needs Attention",
 "Too High"))</f>
        <v>Efficient</v>
      </c>
      <c r="T1647" s="9">
        <f>Table1[[#This Row],[Profit (EBIT)]]/Table1[[#This Row],[Net Sales Actual]]</f>
        <v>6.6343243433730117E-2</v>
      </c>
      <c r="U1647" s="7" t="str">
        <f>IF(Table1[[#This Row],[Profit Ratio]] &gt; 0.15, "Healthy",
 IF(Table1[[#This Row],[Profit Ratio]] &gt;= 0.05, "Moderate",
 "Low"))</f>
        <v>Moderate</v>
      </c>
      <c r="V1647" s="7">
        <f ca="1">DATEDIF(Table1[[#This Row],[Store Open Date]], TODAY(), "d")</f>
        <v>842</v>
      </c>
      <c r="W1647" s="7">
        <f ca="1">INT(Table1[[#This Row],[Store Age (Days)]] / 30)</f>
        <v>28</v>
      </c>
      <c r="X1647" s="7" t="str">
        <f ca="1">IF(Table1[[#This Row],[Store Age (Months)]] &lt; 12, "&lt;12",
 IF(Table1[[#This Row],[Store Age (Months)]] &lt; 24, "12–24",
 "&gt;24"))</f>
        <v>&gt;24</v>
      </c>
    </row>
    <row r="1648" spans="1:24" x14ac:dyDescent="0.2">
      <c r="A1648" s="4">
        <v>4</v>
      </c>
      <c r="B1648" s="4" t="str">
        <f t="shared" si="25"/>
        <v>April</v>
      </c>
      <c r="C1648" s="1" t="s">
        <v>332</v>
      </c>
      <c r="D1648" s="1" t="s">
        <v>1252</v>
      </c>
      <c r="E1648" s="1" t="s">
        <v>773</v>
      </c>
      <c r="F1648" s="1" t="s">
        <v>909</v>
      </c>
      <c r="G1648" s="1" t="s">
        <v>925</v>
      </c>
      <c r="H1648" s="6">
        <v>45141</v>
      </c>
      <c r="I1648" s="7">
        <v>83109910</v>
      </c>
      <c r="J1648" s="7">
        <v>95333715</v>
      </c>
      <c r="K1648" s="7">
        <v>16772520</v>
      </c>
      <c r="L1648" s="7">
        <v>-8967106</v>
      </c>
      <c r="M1648" s="7">
        <f>Table1[[#This Row],[Profit (EBIT)]] * (1 - 11%)</f>
        <v>-7980724.3399999999</v>
      </c>
      <c r="N1648" s="9">
        <f>Table1[[#This Row],[Net Sales Actual]]/Table1[[#This Row],[Net Sales Target]]*100%</f>
        <v>1.1470799932282443</v>
      </c>
      <c r="O1648" s="9" t="str">
        <f>IF(Table1[[#This Row],[% Achievement]]&gt;=100%, "Achieved",
 IF(Table1[[#This Row],[% Achievement]]&gt;=50%, "Almost Achieve",
 IF(Table1[[#This Row],[% Achievement]]&gt;=0, "Needs Improvement",
 "Bad")))</f>
        <v>Achieved</v>
      </c>
      <c r="P1648" s="7">
        <f>Table1[[#This Row],[Net Sales Actual]] - Table1[[#This Row],[Net Sales Target]]</f>
        <v>12223805</v>
      </c>
      <c r="Q1648" s="7" t="str">
        <f>IF(Table1[[#This Row],[Profit]] &gt; 0, "Profit", "Loss")</f>
        <v>Loss</v>
      </c>
      <c r="R1648" s="9">
        <f>Table1[[#This Row],[Salary Cost]]/Table1[[#This Row],[Net Sales Actual]]</f>
        <v>0.17593482012108727</v>
      </c>
      <c r="S1648" s="9" t="str">
        <f>IF(Table1[[#This Row],[Salary Ratio]] &lt; 0.15, "Efficient",
 IF(Table1[[#This Row],[Salary Ratio]] &lt;= 0.25, "Needs Attention",
 "Too High"))</f>
        <v>Needs Attention</v>
      </c>
      <c r="T1648" s="9">
        <f>Table1[[#This Row],[Profit (EBIT)]]/Table1[[#This Row],[Net Sales Actual]]</f>
        <v>-9.4060175877967209E-2</v>
      </c>
      <c r="U1648" s="7" t="str">
        <f>IF(Table1[[#This Row],[Profit Ratio]] &gt; 0.15, "Healthy",
 IF(Table1[[#This Row],[Profit Ratio]] &gt;= 0.05, "Moderate",
 "Low"))</f>
        <v>Low</v>
      </c>
      <c r="V1648" s="7">
        <f ca="1">DATEDIF(Table1[[#This Row],[Store Open Date]], TODAY(), "d")</f>
        <v>791</v>
      </c>
      <c r="W1648" s="7">
        <f ca="1">INT(Table1[[#This Row],[Store Age (Days)]] / 30)</f>
        <v>26</v>
      </c>
      <c r="X1648" s="7" t="str">
        <f ca="1">IF(Table1[[#This Row],[Store Age (Months)]] &lt; 12, "&lt;12",
 IF(Table1[[#This Row],[Store Age (Months)]] &lt; 24, "12–24",
 "&gt;24"))</f>
        <v>&gt;24</v>
      </c>
    </row>
    <row r="1649" spans="1:24" x14ac:dyDescent="0.2">
      <c r="A1649" s="4">
        <v>4</v>
      </c>
      <c r="B1649" s="4" t="str">
        <f t="shared" si="25"/>
        <v>April</v>
      </c>
      <c r="C1649" s="1" t="s">
        <v>333</v>
      </c>
      <c r="D1649" s="1" t="s">
        <v>1253</v>
      </c>
      <c r="E1649" s="1" t="s">
        <v>774</v>
      </c>
      <c r="F1649" s="1" t="s">
        <v>909</v>
      </c>
      <c r="G1649" s="1" t="s">
        <v>925</v>
      </c>
      <c r="H1649" s="6">
        <v>45148</v>
      </c>
      <c r="I1649" s="7">
        <v>277178745</v>
      </c>
      <c r="J1649" s="7">
        <v>260931964</v>
      </c>
      <c r="K1649" s="7">
        <v>26476168</v>
      </c>
      <c r="L1649" s="7">
        <v>37462220</v>
      </c>
      <c r="M1649" s="7">
        <f>Table1[[#This Row],[Profit (EBIT)]] * (1 - 11%)</f>
        <v>33341375.800000001</v>
      </c>
      <c r="N1649" s="9">
        <f>Table1[[#This Row],[Net Sales Actual]]/Table1[[#This Row],[Net Sales Target]]*100%</f>
        <v>0.9413851844952974</v>
      </c>
      <c r="O1649" s="9" t="str">
        <f>IF(Table1[[#This Row],[% Achievement]]&gt;=100%, "Achieved",
 IF(Table1[[#This Row],[% Achievement]]&gt;=50%, "Almost Achieve",
 IF(Table1[[#This Row],[% Achievement]]&gt;=0, "Needs Improvement",
 "Bad")))</f>
        <v>Almost Achieve</v>
      </c>
      <c r="P1649" s="7">
        <f>Table1[[#This Row],[Net Sales Actual]] - Table1[[#This Row],[Net Sales Target]]</f>
        <v>-16246781</v>
      </c>
      <c r="Q1649" s="7" t="str">
        <f>IF(Table1[[#This Row],[Profit]] &gt; 0, "Profit", "Loss")</f>
        <v>Profit</v>
      </c>
      <c r="R1649" s="9">
        <f>Table1[[#This Row],[Salary Cost]]/Table1[[#This Row],[Net Sales Actual]]</f>
        <v>0.10146770673139915</v>
      </c>
      <c r="S1649" s="9" t="str">
        <f>IF(Table1[[#This Row],[Salary Ratio]] &lt; 0.15, "Efficient",
 IF(Table1[[#This Row],[Salary Ratio]] &lt;= 0.25, "Needs Attention",
 "Too High"))</f>
        <v>Efficient</v>
      </c>
      <c r="T1649" s="9">
        <f>Table1[[#This Row],[Profit (EBIT)]]/Table1[[#This Row],[Net Sales Actual]]</f>
        <v>0.14357083519288577</v>
      </c>
      <c r="U1649" s="7" t="str">
        <f>IF(Table1[[#This Row],[Profit Ratio]] &gt; 0.15, "Healthy",
 IF(Table1[[#This Row],[Profit Ratio]] &gt;= 0.05, "Moderate",
 "Low"))</f>
        <v>Moderate</v>
      </c>
      <c r="V1649" s="7">
        <f ca="1">DATEDIF(Table1[[#This Row],[Store Open Date]], TODAY(), "d")</f>
        <v>784</v>
      </c>
      <c r="W1649" s="7">
        <f ca="1">INT(Table1[[#This Row],[Store Age (Days)]] / 30)</f>
        <v>26</v>
      </c>
      <c r="X1649" s="7" t="str">
        <f ca="1">IF(Table1[[#This Row],[Store Age (Months)]] &lt; 12, "&lt;12",
 IF(Table1[[#This Row],[Store Age (Months)]] &lt; 24, "12–24",
 "&gt;24"))</f>
        <v>&gt;24</v>
      </c>
    </row>
    <row r="1650" spans="1:24" x14ac:dyDescent="0.2">
      <c r="A1650" s="4">
        <v>4</v>
      </c>
      <c r="B1650" s="4" t="str">
        <f t="shared" si="25"/>
        <v>April</v>
      </c>
      <c r="C1650" s="1" t="s">
        <v>334</v>
      </c>
      <c r="D1650" s="1" t="s">
        <v>1254</v>
      </c>
      <c r="E1650" s="1" t="s">
        <v>775</v>
      </c>
      <c r="F1650" s="1" t="s">
        <v>909</v>
      </c>
      <c r="G1650" s="1" t="s">
        <v>925</v>
      </c>
      <c r="H1650" s="6">
        <v>45166</v>
      </c>
      <c r="I1650" s="7">
        <v>185680659</v>
      </c>
      <c r="J1650" s="7">
        <v>223321901</v>
      </c>
      <c r="K1650" s="7">
        <v>37716856</v>
      </c>
      <c r="L1650" s="7">
        <v>-20179603</v>
      </c>
      <c r="M1650" s="7">
        <f>Table1[[#This Row],[Profit (EBIT)]] * (1 - 11%)</f>
        <v>-17959846.670000002</v>
      </c>
      <c r="N1650" s="9">
        <f>Table1[[#This Row],[Net Sales Actual]]/Table1[[#This Row],[Net Sales Target]]*100%</f>
        <v>1.2027203167132232</v>
      </c>
      <c r="O1650" s="9" t="str">
        <f>IF(Table1[[#This Row],[% Achievement]]&gt;=100%, "Achieved",
 IF(Table1[[#This Row],[% Achievement]]&gt;=50%, "Almost Achieve",
 IF(Table1[[#This Row],[% Achievement]]&gt;=0, "Needs Improvement",
 "Bad")))</f>
        <v>Achieved</v>
      </c>
      <c r="P1650" s="7">
        <f>Table1[[#This Row],[Net Sales Actual]] - Table1[[#This Row],[Net Sales Target]]</f>
        <v>37641242</v>
      </c>
      <c r="Q1650" s="7" t="str">
        <f>IF(Table1[[#This Row],[Profit]] &gt; 0, "Profit", "Loss")</f>
        <v>Loss</v>
      </c>
      <c r="R1650" s="9">
        <f>Table1[[#This Row],[Salary Cost]]/Table1[[#This Row],[Net Sales Actual]]</f>
        <v>0.1688900901842135</v>
      </c>
      <c r="S1650" s="9" t="str">
        <f>IF(Table1[[#This Row],[Salary Ratio]] &lt; 0.15, "Efficient",
 IF(Table1[[#This Row],[Salary Ratio]] &lt;= 0.25, "Needs Attention",
 "Too High"))</f>
        <v>Needs Attention</v>
      </c>
      <c r="T1650" s="9">
        <f>Table1[[#This Row],[Profit (EBIT)]]/Table1[[#This Row],[Net Sales Actual]]</f>
        <v>-9.0361056885325364E-2</v>
      </c>
      <c r="U1650" s="7" t="str">
        <f>IF(Table1[[#This Row],[Profit Ratio]] &gt; 0.15, "Healthy",
 IF(Table1[[#This Row],[Profit Ratio]] &gt;= 0.05, "Moderate",
 "Low"))</f>
        <v>Low</v>
      </c>
      <c r="V1650" s="7">
        <f ca="1">DATEDIF(Table1[[#This Row],[Store Open Date]], TODAY(), "d")</f>
        <v>766</v>
      </c>
      <c r="W1650" s="7">
        <f ca="1">INT(Table1[[#This Row],[Store Age (Days)]] / 30)</f>
        <v>25</v>
      </c>
      <c r="X1650" s="7" t="str">
        <f ca="1">IF(Table1[[#This Row],[Store Age (Months)]] &lt; 12, "&lt;12",
 IF(Table1[[#This Row],[Store Age (Months)]] &lt; 24, "12–24",
 "&gt;24"))</f>
        <v>&gt;24</v>
      </c>
    </row>
    <row r="1651" spans="1:24" x14ac:dyDescent="0.2">
      <c r="A1651" s="4">
        <v>4</v>
      </c>
      <c r="B1651" s="4" t="str">
        <f t="shared" si="25"/>
        <v>April</v>
      </c>
      <c r="C1651" s="1" t="s">
        <v>335</v>
      </c>
      <c r="D1651" s="1" t="s">
        <v>1255</v>
      </c>
      <c r="E1651" s="1" t="s">
        <v>776</v>
      </c>
      <c r="F1651" s="1" t="s">
        <v>909</v>
      </c>
      <c r="G1651" s="1" t="s">
        <v>925</v>
      </c>
      <c r="H1651" s="6">
        <v>45167</v>
      </c>
      <c r="I1651" s="7">
        <v>181745395</v>
      </c>
      <c r="J1651" s="7">
        <v>161580253</v>
      </c>
      <c r="K1651" s="7">
        <v>18827872</v>
      </c>
      <c r="L1651" s="7">
        <v>22084565</v>
      </c>
      <c r="M1651" s="7">
        <f>Table1[[#This Row],[Profit (EBIT)]] * (1 - 11%)</f>
        <v>19655262.850000001</v>
      </c>
      <c r="N1651" s="9">
        <f>Table1[[#This Row],[Net Sales Actual]]/Table1[[#This Row],[Net Sales Target]]*100%</f>
        <v>0.88904730158362477</v>
      </c>
      <c r="O1651" s="9" t="str">
        <f>IF(Table1[[#This Row],[% Achievement]]&gt;=100%, "Achieved",
 IF(Table1[[#This Row],[% Achievement]]&gt;=50%, "Almost Achieve",
 IF(Table1[[#This Row],[% Achievement]]&gt;=0, "Needs Improvement",
 "Bad")))</f>
        <v>Almost Achieve</v>
      </c>
      <c r="P1651" s="7">
        <f>Table1[[#This Row],[Net Sales Actual]] - Table1[[#This Row],[Net Sales Target]]</f>
        <v>-20165142</v>
      </c>
      <c r="Q1651" s="7" t="str">
        <f>IF(Table1[[#This Row],[Profit]] &gt; 0, "Profit", "Loss")</f>
        <v>Profit</v>
      </c>
      <c r="R1651" s="9">
        <f>Table1[[#This Row],[Salary Cost]]/Table1[[#This Row],[Net Sales Actual]]</f>
        <v>0.11652334768902732</v>
      </c>
      <c r="S1651" s="9" t="str">
        <f>IF(Table1[[#This Row],[Salary Ratio]] &lt; 0.15, "Efficient",
 IF(Table1[[#This Row],[Salary Ratio]] &lt;= 0.25, "Needs Attention",
 "Too High"))</f>
        <v>Efficient</v>
      </c>
      <c r="T1651" s="9">
        <f>Table1[[#This Row],[Profit (EBIT)]]/Table1[[#This Row],[Net Sales Actual]]</f>
        <v>0.13667861381551372</v>
      </c>
      <c r="U1651" s="7" t="str">
        <f>IF(Table1[[#This Row],[Profit Ratio]] &gt; 0.15, "Healthy",
 IF(Table1[[#This Row],[Profit Ratio]] &gt;= 0.05, "Moderate",
 "Low"))</f>
        <v>Moderate</v>
      </c>
      <c r="V1651" s="7">
        <f ca="1">DATEDIF(Table1[[#This Row],[Store Open Date]], TODAY(), "d")</f>
        <v>765</v>
      </c>
      <c r="W1651" s="7">
        <f ca="1">INT(Table1[[#This Row],[Store Age (Days)]] / 30)</f>
        <v>25</v>
      </c>
      <c r="X1651" s="7" t="str">
        <f ca="1">IF(Table1[[#This Row],[Store Age (Months)]] &lt; 12, "&lt;12",
 IF(Table1[[#This Row],[Store Age (Months)]] &lt; 24, "12–24",
 "&gt;24"))</f>
        <v>&gt;24</v>
      </c>
    </row>
    <row r="1652" spans="1:24" x14ac:dyDescent="0.2">
      <c r="A1652" s="4">
        <v>4</v>
      </c>
      <c r="B1652" s="4" t="str">
        <f t="shared" si="25"/>
        <v>April</v>
      </c>
      <c r="C1652" s="1" t="s">
        <v>336</v>
      </c>
      <c r="D1652" s="1" t="s">
        <v>1256</v>
      </c>
      <c r="E1652" s="1" t="s">
        <v>777</v>
      </c>
      <c r="F1652" s="1" t="s">
        <v>906</v>
      </c>
      <c r="G1652" s="1" t="s">
        <v>925</v>
      </c>
      <c r="H1652" s="6">
        <v>44835</v>
      </c>
      <c r="I1652" s="7">
        <v>318125882</v>
      </c>
      <c r="J1652" s="7">
        <v>372619687</v>
      </c>
      <c r="K1652" s="7">
        <v>62759587</v>
      </c>
      <c r="L1652" s="7">
        <v>-22954354</v>
      </c>
      <c r="M1652" s="7">
        <f>Table1[[#This Row],[Profit (EBIT)]] * (1 - 11%)</f>
        <v>-20429375.059999999</v>
      </c>
      <c r="N1652" s="9">
        <f>Table1[[#This Row],[Net Sales Actual]]/Table1[[#This Row],[Net Sales Target]]*100%</f>
        <v>1.1712963580875824</v>
      </c>
      <c r="O1652" s="9" t="str">
        <f>IF(Table1[[#This Row],[% Achievement]]&gt;=100%, "Achieved",
 IF(Table1[[#This Row],[% Achievement]]&gt;=50%, "Almost Achieve",
 IF(Table1[[#This Row],[% Achievement]]&gt;=0, "Needs Improvement",
 "Bad")))</f>
        <v>Achieved</v>
      </c>
      <c r="P1652" s="7">
        <f>Table1[[#This Row],[Net Sales Actual]] - Table1[[#This Row],[Net Sales Target]]</f>
        <v>54493805</v>
      </c>
      <c r="Q1652" s="7" t="str">
        <f>IF(Table1[[#This Row],[Profit]] &gt; 0, "Profit", "Loss")</f>
        <v>Loss</v>
      </c>
      <c r="R1652" s="9">
        <f>Table1[[#This Row],[Salary Cost]]/Table1[[#This Row],[Net Sales Actual]]</f>
        <v>0.16842799559326557</v>
      </c>
      <c r="S1652" s="9" t="str">
        <f>IF(Table1[[#This Row],[Salary Ratio]] &lt; 0.15, "Efficient",
 IF(Table1[[#This Row],[Salary Ratio]] &lt;= 0.25, "Needs Attention",
 "Too High"))</f>
        <v>Needs Attention</v>
      </c>
      <c r="T1652" s="9">
        <f>Table1[[#This Row],[Profit (EBIT)]]/Table1[[#This Row],[Net Sales Actual]]</f>
        <v>-6.1602633464720828E-2</v>
      </c>
      <c r="U1652" s="7" t="str">
        <f>IF(Table1[[#This Row],[Profit Ratio]] &gt; 0.15, "Healthy",
 IF(Table1[[#This Row],[Profit Ratio]] &gt;= 0.05, "Moderate",
 "Low"))</f>
        <v>Low</v>
      </c>
      <c r="V1652" s="7">
        <f ca="1">DATEDIF(Table1[[#This Row],[Store Open Date]], TODAY(), "d")</f>
        <v>1097</v>
      </c>
      <c r="W1652" s="7">
        <f ca="1">INT(Table1[[#This Row],[Store Age (Days)]] / 30)</f>
        <v>36</v>
      </c>
      <c r="X1652" s="7" t="str">
        <f ca="1">IF(Table1[[#This Row],[Store Age (Months)]] &lt; 12, "&lt;12",
 IF(Table1[[#This Row],[Store Age (Months)]] &lt; 24, "12–24",
 "&gt;24"))</f>
        <v>&gt;24</v>
      </c>
    </row>
    <row r="1653" spans="1:24" x14ac:dyDescent="0.2">
      <c r="A1653" s="4">
        <v>4</v>
      </c>
      <c r="B1653" s="4" t="str">
        <f t="shared" si="25"/>
        <v>April</v>
      </c>
      <c r="C1653" s="1" t="s">
        <v>337</v>
      </c>
      <c r="D1653" s="1" t="s">
        <v>1257</v>
      </c>
      <c r="E1653" s="1" t="s">
        <v>778</v>
      </c>
      <c r="F1653" s="1" t="s">
        <v>906</v>
      </c>
      <c r="G1653" s="1" t="s">
        <v>925</v>
      </c>
      <c r="H1653" s="6">
        <v>45193</v>
      </c>
      <c r="I1653" s="7">
        <v>165134780</v>
      </c>
      <c r="J1653" s="7">
        <v>151708162</v>
      </c>
      <c r="K1653" s="7">
        <v>14693455</v>
      </c>
      <c r="L1653" s="7">
        <v>-11161203</v>
      </c>
      <c r="M1653" s="7">
        <f>Table1[[#This Row],[Profit (EBIT)]] * (1 - 11%)</f>
        <v>-9933470.6699999999</v>
      </c>
      <c r="N1653" s="9">
        <f>Table1[[#This Row],[Net Sales Actual]]/Table1[[#This Row],[Net Sales Target]]*100%</f>
        <v>0.91869297309749043</v>
      </c>
      <c r="O1653" s="9" t="str">
        <f>IF(Table1[[#This Row],[% Achievement]]&gt;=100%, "Achieved",
 IF(Table1[[#This Row],[% Achievement]]&gt;=50%, "Almost Achieve",
 IF(Table1[[#This Row],[% Achievement]]&gt;=0, "Needs Improvement",
 "Bad")))</f>
        <v>Almost Achieve</v>
      </c>
      <c r="P1653" s="7">
        <f>Table1[[#This Row],[Net Sales Actual]] - Table1[[#This Row],[Net Sales Target]]</f>
        <v>-13426618</v>
      </c>
      <c r="Q1653" s="7" t="str">
        <f>IF(Table1[[#This Row],[Profit]] &gt; 0, "Profit", "Loss")</f>
        <v>Loss</v>
      </c>
      <c r="R1653" s="9">
        <f>Table1[[#This Row],[Salary Cost]]/Table1[[#This Row],[Net Sales Actual]]</f>
        <v>9.6853424405735009E-2</v>
      </c>
      <c r="S1653" s="9" t="str">
        <f>IF(Table1[[#This Row],[Salary Ratio]] &lt; 0.15, "Efficient",
 IF(Table1[[#This Row],[Salary Ratio]] &lt;= 0.25, "Needs Attention",
 "Too High"))</f>
        <v>Efficient</v>
      </c>
      <c r="T1653" s="9">
        <f>Table1[[#This Row],[Profit (EBIT)]]/Table1[[#This Row],[Net Sales Actual]]</f>
        <v>-7.3570220961479971E-2</v>
      </c>
      <c r="U1653" s="7" t="str">
        <f>IF(Table1[[#This Row],[Profit Ratio]] &gt; 0.15, "Healthy",
 IF(Table1[[#This Row],[Profit Ratio]] &gt;= 0.05, "Moderate",
 "Low"))</f>
        <v>Low</v>
      </c>
      <c r="V1653" s="7">
        <f ca="1">DATEDIF(Table1[[#This Row],[Store Open Date]], TODAY(), "d")</f>
        <v>739</v>
      </c>
      <c r="W1653" s="7">
        <f ca="1">INT(Table1[[#This Row],[Store Age (Days)]] / 30)</f>
        <v>24</v>
      </c>
      <c r="X1653" s="7" t="str">
        <f ca="1">IF(Table1[[#This Row],[Store Age (Months)]] &lt; 12, "&lt;12",
 IF(Table1[[#This Row],[Store Age (Months)]] &lt; 24, "12–24",
 "&gt;24"))</f>
        <v>&gt;24</v>
      </c>
    </row>
    <row r="1654" spans="1:24" x14ac:dyDescent="0.2">
      <c r="A1654" s="4">
        <v>4</v>
      </c>
      <c r="B1654" s="4" t="str">
        <f t="shared" si="25"/>
        <v>April</v>
      </c>
      <c r="C1654" s="1" t="s">
        <v>338</v>
      </c>
      <c r="D1654" s="1" t="s">
        <v>1258</v>
      </c>
      <c r="E1654" s="1" t="s">
        <v>779</v>
      </c>
      <c r="F1654" s="1" t="s">
        <v>906</v>
      </c>
      <c r="G1654" s="1" t="s">
        <v>925</v>
      </c>
      <c r="H1654" s="6">
        <v>45455</v>
      </c>
      <c r="I1654" s="7">
        <v>132554029</v>
      </c>
      <c r="J1654" s="7">
        <v>135282067</v>
      </c>
      <c r="K1654" s="7">
        <v>18647302</v>
      </c>
      <c r="L1654" s="7">
        <v>16815750</v>
      </c>
      <c r="M1654" s="7">
        <f>Table1[[#This Row],[Profit (EBIT)]] * (1 - 11%)</f>
        <v>14966017.5</v>
      </c>
      <c r="N1654" s="9">
        <f>Table1[[#This Row],[Net Sales Actual]]/Table1[[#This Row],[Net Sales Target]]*100%</f>
        <v>1.0205805739786302</v>
      </c>
      <c r="O1654" s="9" t="str">
        <f>IF(Table1[[#This Row],[% Achievement]]&gt;=100%, "Achieved",
 IF(Table1[[#This Row],[% Achievement]]&gt;=50%, "Almost Achieve",
 IF(Table1[[#This Row],[% Achievement]]&gt;=0, "Needs Improvement",
 "Bad")))</f>
        <v>Achieved</v>
      </c>
      <c r="P1654" s="7">
        <f>Table1[[#This Row],[Net Sales Actual]] - Table1[[#This Row],[Net Sales Target]]</f>
        <v>2728038</v>
      </c>
      <c r="Q1654" s="7" t="str">
        <f>IF(Table1[[#This Row],[Profit]] &gt; 0, "Profit", "Loss")</f>
        <v>Profit</v>
      </c>
      <c r="R1654" s="9">
        <f>Table1[[#This Row],[Salary Cost]]/Table1[[#This Row],[Net Sales Actual]]</f>
        <v>0.13784016177103503</v>
      </c>
      <c r="S1654" s="9" t="str">
        <f>IF(Table1[[#This Row],[Salary Ratio]] &lt; 0.15, "Efficient",
 IF(Table1[[#This Row],[Salary Ratio]] &lt;= 0.25, "Needs Attention",
 "Too High"))</f>
        <v>Efficient</v>
      </c>
      <c r="T1654" s="9">
        <f>Table1[[#This Row],[Profit (EBIT)]]/Table1[[#This Row],[Net Sales Actual]]</f>
        <v>0.12430139761244186</v>
      </c>
      <c r="U1654" s="7" t="str">
        <f>IF(Table1[[#This Row],[Profit Ratio]] &gt; 0.15, "Healthy",
 IF(Table1[[#This Row],[Profit Ratio]] &gt;= 0.05, "Moderate",
 "Low"))</f>
        <v>Moderate</v>
      </c>
      <c r="V1654" s="7">
        <f ca="1">DATEDIF(Table1[[#This Row],[Store Open Date]], TODAY(), "d")</f>
        <v>477</v>
      </c>
      <c r="W1654" s="7">
        <f ca="1">INT(Table1[[#This Row],[Store Age (Days)]] / 30)</f>
        <v>15</v>
      </c>
      <c r="X1654" s="7" t="str">
        <f ca="1">IF(Table1[[#This Row],[Store Age (Months)]] &lt; 12, "&lt;12",
 IF(Table1[[#This Row],[Store Age (Months)]] &lt; 24, "12–24",
 "&gt;24"))</f>
        <v>12–24</v>
      </c>
    </row>
    <row r="1655" spans="1:24" x14ac:dyDescent="0.2">
      <c r="A1655" s="4">
        <v>4</v>
      </c>
      <c r="B1655" s="4" t="str">
        <f t="shared" si="25"/>
        <v>April</v>
      </c>
      <c r="C1655" s="1" t="s">
        <v>339</v>
      </c>
      <c r="D1655" s="1" t="s">
        <v>1259</v>
      </c>
      <c r="E1655" s="1" t="s">
        <v>780</v>
      </c>
      <c r="F1655" s="1" t="s">
        <v>906</v>
      </c>
      <c r="G1655" s="1" t="s">
        <v>925</v>
      </c>
      <c r="H1655" s="6">
        <v>45309</v>
      </c>
      <c r="I1655" s="7">
        <v>203073489</v>
      </c>
      <c r="J1655" s="7">
        <v>235634288</v>
      </c>
      <c r="K1655" s="7">
        <v>31799960</v>
      </c>
      <c r="L1655" s="7">
        <v>-4796292</v>
      </c>
      <c r="M1655" s="7">
        <f>Table1[[#This Row],[Profit (EBIT)]] * (1 - 11%)</f>
        <v>-4268699.88</v>
      </c>
      <c r="N1655" s="9">
        <f>Table1[[#This Row],[Net Sales Actual]]/Table1[[#This Row],[Net Sales Target]]*100%</f>
        <v>1.1603399791885194</v>
      </c>
      <c r="O1655" s="9" t="str">
        <f>IF(Table1[[#This Row],[% Achievement]]&gt;=100%, "Achieved",
 IF(Table1[[#This Row],[% Achievement]]&gt;=50%, "Almost Achieve",
 IF(Table1[[#This Row],[% Achievement]]&gt;=0, "Needs Improvement",
 "Bad")))</f>
        <v>Achieved</v>
      </c>
      <c r="P1655" s="7">
        <f>Table1[[#This Row],[Net Sales Actual]] - Table1[[#This Row],[Net Sales Target]]</f>
        <v>32560799</v>
      </c>
      <c r="Q1655" s="7" t="str">
        <f>IF(Table1[[#This Row],[Profit]] &gt; 0, "Profit", "Loss")</f>
        <v>Loss</v>
      </c>
      <c r="R1655" s="9">
        <f>Table1[[#This Row],[Salary Cost]]/Table1[[#This Row],[Net Sales Actual]]</f>
        <v>0.13495472271845257</v>
      </c>
      <c r="S1655" s="9" t="str">
        <f>IF(Table1[[#This Row],[Salary Ratio]] &lt; 0.15, "Efficient",
 IF(Table1[[#This Row],[Salary Ratio]] &lt;= 0.25, "Needs Attention",
 "Too High"))</f>
        <v>Efficient</v>
      </c>
      <c r="T1655" s="9">
        <f>Table1[[#This Row],[Profit (EBIT)]]/Table1[[#This Row],[Net Sales Actual]]</f>
        <v>-2.0354813557524363E-2</v>
      </c>
      <c r="U1655" s="7" t="str">
        <f>IF(Table1[[#This Row],[Profit Ratio]] &gt; 0.15, "Healthy",
 IF(Table1[[#This Row],[Profit Ratio]] &gt;= 0.05, "Moderate",
 "Low"))</f>
        <v>Low</v>
      </c>
      <c r="V1655" s="7">
        <f ca="1">DATEDIF(Table1[[#This Row],[Store Open Date]], TODAY(), "d")</f>
        <v>623</v>
      </c>
      <c r="W1655" s="7">
        <f ca="1">INT(Table1[[#This Row],[Store Age (Days)]] / 30)</f>
        <v>20</v>
      </c>
      <c r="X1655" s="7" t="str">
        <f ca="1">IF(Table1[[#This Row],[Store Age (Months)]] &lt; 12, "&lt;12",
 IF(Table1[[#This Row],[Store Age (Months)]] &lt; 24, "12–24",
 "&gt;24"))</f>
        <v>12–24</v>
      </c>
    </row>
    <row r="1656" spans="1:24" x14ac:dyDescent="0.2">
      <c r="A1656" s="4">
        <v>4</v>
      </c>
      <c r="B1656" s="4" t="str">
        <f t="shared" si="25"/>
        <v>April</v>
      </c>
      <c r="C1656" s="1" t="s">
        <v>340</v>
      </c>
      <c r="D1656" s="1" t="s">
        <v>1260</v>
      </c>
      <c r="E1656" s="1" t="s">
        <v>781</v>
      </c>
      <c r="F1656" s="1" t="s">
        <v>906</v>
      </c>
      <c r="G1656" s="1" t="s">
        <v>925</v>
      </c>
      <c r="H1656" s="6">
        <v>45206</v>
      </c>
      <c r="I1656" s="7">
        <v>181059435</v>
      </c>
      <c r="J1656" s="7">
        <v>208674065</v>
      </c>
      <c r="K1656" s="7">
        <v>21913068</v>
      </c>
      <c r="L1656" s="7">
        <v>10488961</v>
      </c>
      <c r="M1656" s="7">
        <f>Table1[[#This Row],[Profit (EBIT)]] * (1 - 11%)</f>
        <v>9335175.290000001</v>
      </c>
      <c r="N1656" s="9">
        <f>Table1[[#This Row],[Net Sales Actual]]/Table1[[#This Row],[Net Sales Target]]*100%</f>
        <v>1.152516934563504</v>
      </c>
      <c r="O1656" s="9" t="str">
        <f>IF(Table1[[#This Row],[% Achievement]]&gt;=100%, "Achieved",
 IF(Table1[[#This Row],[% Achievement]]&gt;=50%, "Almost Achieve",
 IF(Table1[[#This Row],[% Achievement]]&gt;=0, "Needs Improvement",
 "Bad")))</f>
        <v>Achieved</v>
      </c>
      <c r="P1656" s="7">
        <f>Table1[[#This Row],[Net Sales Actual]] - Table1[[#This Row],[Net Sales Target]]</f>
        <v>27614630</v>
      </c>
      <c r="Q1656" s="7" t="str">
        <f>IF(Table1[[#This Row],[Profit]] &gt; 0, "Profit", "Loss")</f>
        <v>Profit</v>
      </c>
      <c r="R1656" s="9">
        <f>Table1[[#This Row],[Salary Cost]]/Table1[[#This Row],[Net Sales Actual]]</f>
        <v>0.10501097968259736</v>
      </c>
      <c r="S1656" s="9" t="str">
        <f>IF(Table1[[#This Row],[Salary Ratio]] &lt; 0.15, "Efficient",
 IF(Table1[[#This Row],[Salary Ratio]] &lt;= 0.25, "Needs Attention",
 "Too High"))</f>
        <v>Efficient</v>
      </c>
      <c r="T1656" s="9">
        <f>Table1[[#This Row],[Profit (EBIT)]]/Table1[[#This Row],[Net Sales Actual]]</f>
        <v>5.0264804109700932E-2</v>
      </c>
      <c r="U1656" s="7" t="str">
        <f>IF(Table1[[#This Row],[Profit Ratio]] &gt; 0.15, "Healthy",
 IF(Table1[[#This Row],[Profit Ratio]] &gt;= 0.05, "Moderate",
 "Low"))</f>
        <v>Moderate</v>
      </c>
      <c r="V1656" s="7">
        <f ca="1">DATEDIF(Table1[[#This Row],[Store Open Date]], TODAY(), "d")</f>
        <v>726</v>
      </c>
      <c r="W1656" s="7">
        <f ca="1">INT(Table1[[#This Row],[Store Age (Days)]] / 30)</f>
        <v>24</v>
      </c>
      <c r="X1656" s="7" t="str">
        <f ca="1">IF(Table1[[#This Row],[Store Age (Months)]] &lt; 12, "&lt;12",
 IF(Table1[[#This Row],[Store Age (Months)]] &lt; 24, "12–24",
 "&gt;24"))</f>
        <v>&gt;24</v>
      </c>
    </row>
    <row r="1657" spans="1:24" x14ac:dyDescent="0.2">
      <c r="A1657" s="4">
        <v>4</v>
      </c>
      <c r="B1657" s="4" t="str">
        <f t="shared" si="25"/>
        <v>April</v>
      </c>
      <c r="C1657" s="1" t="s">
        <v>341</v>
      </c>
      <c r="D1657" s="1" t="s">
        <v>1261</v>
      </c>
      <c r="E1657" s="1" t="s">
        <v>782</v>
      </c>
      <c r="F1657" s="1" t="s">
        <v>906</v>
      </c>
      <c r="G1657" s="1" t="s">
        <v>925</v>
      </c>
      <c r="H1657" s="6">
        <v>45199</v>
      </c>
      <c r="I1657" s="7">
        <v>67518956</v>
      </c>
      <c r="J1657" s="7">
        <v>44418495</v>
      </c>
      <c r="K1657" s="7">
        <v>7388652</v>
      </c>
      <c r="L1657" s="7">
        <v>4176398</v>
      </c>
      <c r="M1657" s="7">
        <f>Table1[[#This Row],[Profit (EBIT)]] * (1 - 11%)</f>
        <v>3716994.22</v>
      </c>
      <c r="N1657" s="9">
        <f>Table1[[#This Row],[Net Sales Actual]]/Table1[[#This Row],[Net Sales Target]]*100%</f>
        <v>0.6578670292236154</v>
      </c>
      <c r="O1657" s="9" t="str">
        <f>IF(Table1[[#This Row],[% Achievement]]&gt;=100%, "Achieved",
 IF(Table1[[#This Row],[% Achievement]]&gt;=50%, "Almost Achieve",
 IF(Table1[[#This Row],[% Achievement]]&gt;=0, "Needs Improvement",
 "Bad")))</f>
        <v>Almost Achieve</v>
      </c>
      <c r="P1657" s="7">
        <f>Table1[[#This Row],[Net Sales Actual]] - Table1[[#This Row],[Net Sales Target]]</f>
        <v>-23100461</v>
      </c>
      <c r="Q1657" s="7" t="str">
        <f>IF(Table1[[#This Row],[Profit]] &gt; 0, "Profit", "Loss")</f>
        <v>Profit</v>
      </c>
      <c r="R1657" s="9">
        <f>Table1[[#This Row],[Salary Cost]]/Table1[[#This Row],[Net Sales Actual]]</f>
        <v>0.16634179073379232</v>
      </c>
      <c r="S1657" s="9" t="str">
        <f>IF(Table1[[#This Row],[Salary Ratio]] &lt; 0.15, "Efficient",
 IF(Table1[[#This Row],[Salary Ratio]] &lt;= 0.25, "Needs Attention",
 "Too High"))</f>
        <v>Needs Attention</v>
      </c>
      <c r="T1657" s="9">
        <f>Table1[[#This Row],[Profit (EBIT)]]/Table1[[#This Row],[Net Sales Actual]]</f>
        <v>9.4023852001289099E-2</v>
      </c>
      <c r="U1657" s="7" t="str">
        <f>IF(Table1[[#This Row],[Profit Ratio]] &gt; 0.15, "Healthy",
 IF(Table1[[#This Row],[Profit Ratio]] &gt;= 0.05, "Moderate",
 "Low"))</f>
        <v>Moderate</v>
      </c>
      <c r="V1657" s="7">
        <f ca="1">DATEDIF(Table1[[#This Row],[Store Open Date]], TODAY(), "d")</f>
        <v>733</v>
      </c>
      <c r="W1657" s="7">
        <f ca="1">INT(Table1[[#This Row],[Store Age (Days)]] / 30)</f>
        <v>24</v>
      </c>
      <c r="X1657" s="7" t="str">
        <f ca="1">IF(Table1[[#This Row],[Store Age (Months)]] &lt; 12, "&lt;12",
 IF(Table1[[#This Row],[Store Age (Months)]] &lt; 24, "12–24",
 "&gt;24"))</f>
        <v>&gt;24</v>
      </c>
    </row>
    <row r="1658" spans="1:24" x14ac:dyDescent="0.2">
      <c r="A1658" s="4">
        <v>4</v>
      </c>
      <c r="B1658" s="4" t="str">
        <f t="shared" si="25"/>
        <v>April</v>
      </c>
      <c r="C1658" s="1" t="s">
        <v>342</v>
      </c>
      <c r="D1658" s="1" t="s">
        <v>1262</v>
      </c>
      <c r="E1658" s="1" t="s">
        <v>783</v>
      </c>
      <c r="F1658" s="1" t="s">
        <v>906</v>
      </c>
      <c r="G1658" s="1" t="s">
        <v>925</v>
      </c>
      <c r="H1658" s="6">
        <v>45266</v>
      </c>
      <c r="I1658" s="7">
        <v>168586924</v>
      </c>
      <c r="J1658" s="7">
        <v>167635254</v>
      </c>
      <c r="K1658" s="7">
        <v>17000645</v>
      </c>
      <c r="L1658" s="7">
        <v>-8989258</v>
      </c>
      <c r="M1658" s="7">
        <f>Table1[[#This Row],[Profit (EBIT)]] * (1 - 11%)</f>
        <v>-8000439.6200000001</v>
      </c>
      <c r="N1658" s="9">
        <f>Table1[[#This Row],[Net Sales Actual]]/Table1[[#This Row],[Net Sales Target]]*100%</f>
        <v>0.99435501889814415</v>
      </c>
      <c r="O1658" s="9" t="str">
        <f>IF(Table1[[#This Row],[% Achievement]]&gt;=100%, "Achieved",
 IF(Table1[[#This Row],[% Achievement]]&gt;=50%, "Almost Achieve",
 IF(Table1[[#This Row],[% Achievement]]&gt;=0, "Needs Improvement",
 "Bad")))</f>
        <v>Almost Achieve</v>
      </c>
      <c r="P1658" s="7">
        <f>Table1[[#This Row],[Net Sales Actual]] - Table1[[#This Row],[Net Sales Target]]</f>
        <v>-951670</v>
      </c>
      <c r="Q1658" s="7" t="str">
        <f>IF(Table1[[#This Row],[Profit]] &gt; 0, "Profit", "Loss")</f>
        <v>Loss</v>
      </c>
      <c r="R1658" s="9">
        <f>Table1[[#This Row],[Salary Cost]]/Table1[[#This Row],[Net Sales Actual]]</f>
        <v>0.10141449721548428</v>
      </c>
      <c r="S1658" s="9" t="str">
        <f>IF(Table1[[#This Row],[Salary Ratio]] &lt; 0.15, "Efficient",
 IF(Table1[[#This Row],[Salary Ratio]] &lt;= 0.25, "Needs Attention",
 "Too High"))</f>
        <v>Efficient</v>
      </c>
      <c r="T1658" s="9">
        <f>Table1[[#This Row],[Profit (EBIT)]]/Table1[[#This Row],[Net Sales Actual]]</f>
        <v>-5.3623911352202798E-2</v>
      </c>
      <c r="U1658" s="7" t="str">
        <f>IF(Table1[[#This Row],[Profit Ratio]] &gt; 0.15, "Healthy",
 IF(Table1[[#This Row],[Profit Ratio]] &gt;= 0.05, "Moderate",
 "Low"))</f>
        <v>Low</v>
      </c>
      <c r="V1658" s="7">
        <f ca="1">DATEDIF(Table1[[#This Row],[Store Open Date]], TODAY(), "d")</f>
        <v>666</v>
      </c>
      <c r="W1658" s="7">
        <f ca="1">INT(Table1[[#This Row],[Store Age (Days)]] / 30)</f>
        <v>22</v>
      </c>
      <c r="X1658" s="7" t="str">
        <f ca="1">IF(Table1[[#This Row],[Store Age (Months)]] &lt; 12, "&lt;12",
 IF(Table1[[#This Row],[Store Age (Months)]] &lt; 24, "12–24",
 "&gt;24"))</f>
        <v>12–24</v>
      </c>
    </row>
    <row r="1659" spans="1:24" x14ac:dyDescent="0.2">
      <c r="A1659" s="4">
        <v>4</v>
      </c>
      <c r="B1659" s="4" t="str">
        <f t="shared" si="25"/>
        <v>April</v>
      </c>
      <c r="C1659" s="1" t="s">
        <v>343</v>
      </c>
      <c r="D1659" s="1" t="s">
        <v>1263</v>
      </c>
      <c r="E1659" s="1" t="s">
        <v>784</v>
      </c>
      <c r="F1659" s="1" t="s">
        <v>906</v>
      </c>
      <c r="G1659" s="1" t="s">
        <v>925</v>
      </c>
      <c r="H1659" s="6">
        <v>45363</v>
      </c>
      <c r="I1659" s="7">
        <v>104776102</v>
      </c>
      <c r="J1659" s="7">
        <v>112137654</v>
      </c>
      <c r="K1659" s="7">
        <v>13702314</v>
      </c>
      <c r="L1659" s="7">
        <v>2223459</v>
      </c>
      <c r="M1659" s="7">
        <f>Table1[[#This Row],[Profit (EBIT)]] * (1 - 11%)</f>
        <v>1978878.51</v>
      </c>
      <c r="N1659" s="9">
        <f>Table1[[#This Row],[Net Sales Actual]]/Table1[[#This Row],[Net Sales Target]]*100%</f>
        <v>1.0702598384505657</v>
      </c>
      <c r="O1659" s="9" t="str">
        <f>IF(Table1[[#This Row],[% Achievement]]&gt;=100%, "Achieved",
 IF(Table1[[#This Row],[% Achievement]]&gt;=50%, "Almost Achieve",
 IF(Table1[[#This Row],[% Achievement]]&gt;=0, "Needs Improvement",
 "Bad")))</f>
        <v>Achieved</v>
      </c>
      <c r="P1659" s="7">
        <f>Table1[[#This Row],[Net Sales Actual]] - Table1[[#This Row],[Net Sales Target]]</f>
        <v>7361552</v>
      </c>
      <c r="Q1659" s="7" t="str">
        <f>IF(Table1[[#This Row],[Profit]] &gt; 0, "Profit", "Loss")</f>
        <v>Profit</v>
      </c>
      <c r="R1659" s="9">
        <f>Table1[[#This Row],[Salary Cost]]/Table1[[#This Row],[Net Sales Actual]]</f>
        <v>0.1221919088837011</v>
      </c>
      <c r="S1659" s="9" t="str">
        <f>IF(Table1[[#This Row],[Salary Ratio]] &lt; 0.15, "Efficient",
 IF(Table1[[#This Row],[Salary Ratio]] &lt;= 0.25, "Needs Attention",
 "Too High"))</f>
        <v>Efficient</v>
      </c>
      <c r="T1659" s="9">
        <f>Table1[[#This Row],[Profit (EBIT)]]/Table1[[#This Row],[Net Sales Actual]]</f>
        <v>1.9827942895969626E-2</v>
      </c>
      <c r="U1659" s="7" t="str">
        <f>IF(Table1[[#This Row],[Profit Ratio]] &gt; 0.15, "Healthy",
 IF(Table1[[#This Row],[Profit Ratio]] &gt;= 0.05, "Moderate",
 "Low"))</f>
        <v>Low</v>
      </c>
      <c r="V1659" s="7">
        <f ca="1">DATEDIF(Table1[[#This Row],[Store Open Date]], TODAY(), "d")</f>
        <v>569</v>
      </c>
      <c r="W1659" s="7">
        <f ca="1">INT(Table1[[#This Row],[Store Age (Days)]] / 30)</f>
        <v>18</v>
      </c>
      <c r="X1659" s="7" t="str">
        <f ca="1">IF(Table1[[#This Row],[Store Age (Months)]] &lt; 12, "&lt;12",
 IF(Table1[[#This Row],[Store Age (Months)]] &lt; 24, "12–24",
 "&gt;24"))</f>
        <v>12–24</v>
      </c>
    </row>
    <row r="1660" spans="1:24" x14ac:dyDescent="0.2">
      <c r="A1660" s="4">
        <v>4</v>
      </c>
      <c r="B1660" s="4" t="str">
        <f t="shared" si="25"/>
        <v>April</v>
      </c>
      <c r="C1660" s="1" t="s">
        <v>344</v>
      </c>
      <c r="D1660" s="1" t="s">
        <v>1264</v>
      </c>
      <c r="E1660" s="1" t="s">
        <v>785</v>
      </c>
      <c r="F1660" s="1" t="s">
        <v>906</v>
      </c>
      <c r="G1660" s="1" t="s">
        <v>925</v>
      </c>
      <c r="H1660" s="6">
        <v>45372</v>
      </c>
      <c r="I1660" s="7">
        <v>62107497</v>
      </c>
      <c r="J1660" s="7">
        <v>74070272</v>
      </c>
      <c r="K1660" s="7">
        <v>12944799</v>
      </c>
      <c r="L1660" s="7">
        <v>8843740</v>
      </c>
      <c r="M1660" s="7">
        <f>Table1[[#This Row],[Profit (EBIT)]] * (1 - 11%)</f>
        <v>7870928.6000000006</v>
      </c>
      <c r="N1660" s="9">
        <f>Table1[[#This Row],[Net Sales Actual]]/Table1[[#This Row],[Net Sales Target]]*100%</f>
        <v>1.1926140253245112</v>
      </c>
      <c r="O1660" s="9" t="str">
        <f>IF(Table1[[#This Row],[% Achievement]]&gt;=100%, "Achieved",
 IF(Table1[[#This Row],[% Achievement]]&gt;=50%, "Almost Achieve",
 IF(Table1[[#This Row],[% Achievement]]&gt;=0, "Needs Improvement",
 "Bad")))</f>
        <v>Achieved</v>
      </c>
      <c r="P1660" s="7">
        <f>Table1[[#This Row],[Net Sales Actual]] - Table1[[#This Row],[Net Sales Target]]</f>
        <v>11962775</v>
      </c>
      <c r="Q1660" s="7" t="str">
        <f>IF(Table1[[#This Row],[Profit]] &gt; 0, "Profit", "Loss")</f>
        <v>Profit</v>
      </c>
      <c r="R1660" s="9">
        <f>Table1[[#This Row],[Salary Cost]]/Table1[[#This Row],[Net Sales Actual]]</f>
        <v>0.17476375677410771</v>
      </c>
      <c r="S1660" s="9" t="str">
        <f>IF(Table1[[#This Row],[Salary Ratio]] &lt; 0.15, "Efficient",
 IF(Table1[[#This Row],[Salary Ratio]] &lt;= 0.25, "Needs Attention",
 "Too High"))</f>
        <v>Needs Attention</v>
      </c>
      <c r="T1660" s="9">
        <f>Table1[[#This Row],[Profit (EBIT)]]/Table1[[#This Row],[Net Sales Actual]]</f>
        <v>0.1193966183896287</v>
      </c>
      <c r="U1660" s="7" t="str">
        <f>IF(Table1[[#This Row],[Profit Ratio]] &gt; 0.15, "Healthy",
 IF(Table1[[#This Row],[Profit Ratio]] &gt;= 0.05, "Moderate",
 "Low"))</f>
        <v>Moderate</v>
      </c>
      <c r="V1660" s="7">
        <f ca="1">DATEDIF(Table1[[#This Row],[Store Open Date]], TODAY(), "d")</f>
        <v>560</v>
      </c>
      <c r="W1660" s="7">
        <f ca="1">INT(Table1[[#This Row],[Store Age (Days)]] / 30)</f>
        <v>18</v>
      </c>
      <c r="X1660" s="7" t="str">
        <f ca="1">IF(Table1[[#This Row],[Store Age (Months)]] &lt; 12, "&lt;12",
 IF(Table1[[#This Row],[Store Age (Months)]] &lt; 24, "12–24",
 "&gt;24"))</f>
        <v>12–24</v>
      </c>
    </row>
    <row r="1661" spans="1:24" x14ac:dyDescent="0.2">
      <c r="A1661" s="4">
        <v>4</v>
      </c>
      <c r="B1661" s="4" t="str">
        <f t="shared" si="25"/>
        <v>April</v>
      </c>
      <c r="C1661" s="1" t="s">
        <v>345</v>
      </c>
      <c r="D1661" s="1" t="s">
        <v>1265</v>
      </c>
      <c r="E1661" s="1" t="s">
        <v>786</v>
      </c>
      <c r="F1661" s="1" t="s">
        <v>898</v>
      </c>
      <c r="G1661" s="1" t="s">
        <v>925</v>
      </c>
      <c r="H1661" s="6">
        <v>45373</v>
      </c>
      <c r="I1661" s="7">
        <v>207236908</v>
      </c>
      <c r="J1661" s="7">
        <v>227320525</v>
      </c>
      <c r="K1661" s="7">
        <v>21710935</v>
      </c>
      <c r="L1661" s="7">
        <v>28856732</v>
      </c>
      <c r="M1661" s="7">
        <f>Table1[[#This Row],[Profit (EBIT)]] * (1 - 11%)</f>
        <v>25682491.48</v>
      </c>
      <c r="N1661" s="9">
        <f>Table1[[#This Row],[Net Sales Actual]]/Table1[[#This Row],[Net Sales Target]]*100%</f>
        <v>1.09691139089954</v>
      </c>
      <c r="O1661" s="9" t="str">
        <f>IF(Table1[[#This Row],[% Achievement]]&gt;=100%, "Achieved",
 IF(Table1[[#This Row],[% Achievement]]&gt;=50%, "Almost Achieve",
 IF(Table1[[#This Row],[% Achievement]]&gt;=0, "Needs Improvement",
 "Bad")))</f>
        <v>Achieved</v>
      </c>
      <c r="P1661" s="7">
        <f>Table1[[#This Row],[Net Sales Actual]] - Table1[[#This Row],[Net Sales Target]]</f>
        <v>20083617</v>
      </c>
      <c r="Q1661" s="7" t="str">
        <f>IF(Table1[[#This Row],[Profit]] &gt; 0, "Profit", "Loss")</f>
        <v>Profit</v>
      </c>
      <c r="R1661" s="9">
        <f>Table1[[#This Row],[Salary Cost]]/Table1[[#This Row],[Net Sales Actual]]</f>
        <v>9.5508027706693005E-2</v>
      </c>
      <c r="S1661" s="9" t="str">
        <f>IF(Table1[[#This Row],[Salary Ratio]] &lt; 0.15, "Efficient",
 IF(Table1[[#This Row],[Salary Ratio]] &lt;= 0.25, "Needs Attention",
 "Too High"))</f>
        <v>Efficient</v>
      </c>
      <c r="T1661" s="9">
        <f>Table1[[#This Row],[Profit (EBIT)]]/Table1[[#This Row],[Net Sales Actual]]</f>
        <v>0.12694292343377264</v>
      </c>
      <c r="U1661" s="7" t="str">
        <f>IF(Table1[[#This Row],[Profit Ratio]] &gt; 0.15, "Healthy",
 IF(Table1[[#This Row],[Profit Ratio]] &gt;= 0.05, "Moderate",
 "Low"))</f>
        <v>Moderate</v>
      </c>
      <c r="V1661" s="7">
        <f ca="1">DATEDIF(Table1[[#This Row],[Store Open Date]], TODAY(), "d")</f>
        <v>559</v>
      </c>
      <c r="W1661" s="7">
        <f ca="1">INT(Table1[[#This Row],[Store Age (Days)]] / 30)</f>
        <v>18</v>
      </c>
      <c r="X1661" s="7" t="str">
        <f ca="1">IF(Table1[[#This Row],[Store Age (Months)]] &lt; 12, "&lt;12",
 IF(Table1[[#This Row],[Store Age (Months)]] &lt; 24, "12–24",
 "&gt;24"))</f>
        <v>12–24</v>
      </c>
    </row>
    <row r="1662" spans="1:24" x14ac:dyDescent="0.2">
      <c r="A1662" s="4">
        <v>4</v>
      </c>
      <c r="B1662" s="4" t="str">
        <f t="shared" si="25"/>
        <v>April</v>
      </c>
      <c r="C1662" s="1" t="s">
        <v>346</v>
      </c>
      <c r="D1662" s="1" t="s">
        <v>1266</v>
      </c>
      <c r="E1662" s="1" t="s">
        <v>787</v>
      </c>
      <c r="F1662" s="1" t="s">
        <v>906</v>
      </c>
      <c r="G1662" s="1" t="s">
        <v>925</v>
      </c>
      <c r="H1662" s="6">
        <v>45404</v>
      </c>
      <c r="I1662" s="7">
        <v>68824592</v>
      </c>
      <c r="J1662" s="7">
        <v>77874920</v>
      </c>
      <c r="K1662" s="7">
        <v>11555263</v>
      </c>
      <c r="L1662" s="7">
        <v>1193149</v>
      </c>
      <c r="M1662" s="7">
        <f>Table1[[#This Row],[Profit (EBIT)]] * (1 - 11%)</f>
        <v>1061902.6100000001</v>
      </c>
      <c r="N1662" s="9">
        <f>Table1[[#This Row],[Net Sales Actual]]/Table1[[#This Row],[Net Sales Target]]*100%</f>
        <v>1.1314984620613515</v>
      </c>
      <c r="O1662" s="9" t="str">
        <f>IF(Table1[[#This Row],[% Achievement]]&gt;=100%, "Achieved",
 IF(Table1[[#This Row],[% Achievement]]&gt;=50%, "Almost Achieve",
 IF(Table1[[#This Row],[% Achievement]]&gt;=0, "Needs Improvement",
 "Bad")))</f>
        <v>Achieved</v>
      </c>
      <c r="P1662" s="7">
        <f>Table1[[#This Row],[Net Sales Actual]] - Table1[[#This Row],[Net Sales Target]]</f>
        <v>9050328</v>
      </c>
      <c r="Q1662" s="7" t="str">
        <f>IF(Table1[[#This Row],[Profit]] &gt; 0, "Profit", "Loss")</f>
        <v>Profit</v>
      </c>
      <c r="R1662" s="9">
        <f>Table1[[#This Row],[Salary Cost]]/Table1[[#This Row],[Net Sales Actual]]</f>
        <v>0.14838234183739771</v>
      </c>
      <c r="S1662" s="9" t="str">
        <f>IF(Table1[[#This Row],[Salary Ratio]] &lt; 0.15, "Efficient",
 IF(Table1[[#This Row],[Salary Ratio]] &lt;= 0.25, "Needs Attention",
 "Too High"))</f>
        <v>Efficient</v>
      </c>
      <c r="T1662" s="9">
        <f>Table1[[#This Row],[Profit (EBIT)]]/Table1[[#This Row],[Net Sales Actual]]</f>
        <v>1.5321351212945067E-2</v>
      </c>
      <c r="U1662" s="7" t="str">
        <f>IF(Table1[[#This Row],[Profit Ratio]] &gt; 0.15, "Healthy",
 IF(Table1[[#This Row],[Profit Ratio]] &gt;= 0.05, "Moderate",
 "Low"))</f>
        <v>Low</v>
      </c>
      <c r="V1662" s="7">
        <f ca="1">DATEDIF(Table1[[#This Row],[Store Open Date]], TODAY(), "d")</f>
        <v>528</v>
      </c>
      <c r="W1662" s="7">
        <f ca="1">INT(Table1[[#This Row],[Store Age (Days)]] / 30)</f>
        <v>17</v>
      </c>
      <c r="X1662" s="7" t="str">
        <f ca="1">IF(Table1[[#This Row],[Store Age (Months)]] &lt; 12, "&lt;12",
 IF(Table1[[#This Row],[Store Age (Months)]] &lt; 24, "12–24",
 "&gt;24"))</f>
        <v>12–24</v>
      </c>
    </row>
    <row r="1663" spans="1:24" x14ac:dyDescent="0.2">
      <c r="A1663" s="4">
        <v>4</v>
      </c>
      <c r="B1663" s="4" t="str">
        <f t="shared" si="25"/>
        <v>April</v>
      </c>
      <c r="C1663" s="1" t="s">
        <v>347</v>
      </c>
      <c r="D1663" s="1" t="s">
        <v>1267</v>
      </c>
      <c r="E1663" s="1" t="s">
        <v>788</v>
      </c>
      <c r="F1663" s="1" t="s">
        <v>906</v>
      </c>
      <c r="G1663" s="1" t="s">
        <v>925</v>
      </c>
      <c r="H1663" s="6">
        <v>44886</v>
      </c>
      <c r="I1663" s="7">
        <v>344623234</v>
      </c>
      <c r="J1663" s="7">
        <v>252223360</v>
      </c>
      <c r="K1663" s="7">
        <v>31504055</v>
      </c>
      <c r="L1663" s="7">
        <v>-11518148</v>
      </c>
      <c r="M1663" s="7">
        <f>Table1[[#This Row],[Profit (EBIT)]] * (1 - 11%)</f>
        <v>-10251151.720000001</v>
      </c>
      <c r="N1663" s="9">
        <f>Table1[[#This Row],[Net Sales Actual]]/Table1[[#This Row],[Net Sales Target]]*100%</f>
        <v>0.7318814726229399</v>
      </c>
      <c r="O1663" s="9" t="str">
        <f>IF(Table1[[#This Row],[% Achievement]]&gt;=100%, "Achieved",
 IF(Table1[[#This Row],[% Achievement]]&gt;=50%, "Almost Achieve",
 IF(Table1[[#This Row],[% Achievement]]&gt;=0, "Needs Improvement",
 "Bad")))</f>
        <v>Almost Achieve</v>
      </c>
      <c r="P1663" s="7">
        <f>Table1[[#This Row],[Net Sales Actual]] - Table1[[#This Row],[Net Sales Target]]</f>
        <v>-92399874</v>
      </c>
      <c r="Q1663" s="7" t="str">
        <f>IF(Table1[[#This Row],[Profit]] &gt; 0, "Profit", "Loss")</f>
        <v>Loss</v>
      </c>
      <c r="R1663" s="9">
        <f>Table1[[#This Row],[Salary Cost]]/Table1[[#This Row],[Net Sales Actual]]</f>
        <v>0.12490538148409409</v>
      </c>
      <c r="S1663" s="9" t="str">
        <f>IF(Table1[[#This Row],[Salary Ratio]] &lt; 0.15, "Efficient",
 IF(Table1[[#This Row],[Salary Ratio]] &lt;= 0.25, "Needs Attention",
 "Too High"))</f>
        <v>Efficient</v>
      </c>
      <c r="T1663" s="9">
        <f>Table1[[#This Row],[Profit (EBIT)]]/Table1[[#This Row],[Net Sales Actual]]</f>
        <v>-4.5666460077290222E-2</v>
      </c>
      <c r="U1663" s="7" t="str">
        <f>IF(Table1[[#This Row],[Profit Ratio]] &gt; 0.15, "Healthy",
 IF(Table1[[#This Row],[Profit Ratio]] &gt;= 0.05, "Moderate",
 "Low"))</f>
        <v>Low</v>
      </c>
      <c r="V1663" s="7">
        <f ca="1">DATEDIF(Table1[[#This Row],[Store Open Date]], TODAY(), "d")</f>
        <v>1046</v>
      </c>
      <c r="W1663" s="7">
        <f ca="1">INT(Table1[[#This Row],[Store Age (Days)]] / 30)</f>
        <v>34</v>
      </c>
      <c r="X1663" s="7" t="str">
        <f ca="1">IF(Table1[[#This Row],[Store Age (Months)]] &lt; 12, "&lt;12",
 IF(Table1[[#This Row],[Store Age (Months)]] &lt; 24, "12–24",
 "&gt;24"))</f>
        <v>&gt;24</v>
      </c>
    </row>
    <row r="1664" spans="1:24" x14ac:dyDescent="0.2">
      <c r="A1664" s="4">
        <v>4</v>
      </c>
      <c r="B1664" s="4" t="str">
        <f t="shared" si="25"/>
        <v>April</v>
      </c>
      <c r="C1664" s="1" t="s">
        <v>348</v>
      </c>
      <c r="D1664" s="1" t="s">
        <v>1268</v>
      </c>
      <c r="E1664" s="1" t="s">
        <v>789</v>
      </c>
      <c r="F1664" s="1" t="s">
        <v>906</v>
      </c>
      <c r="G1664" s="1" t="s">
        <v>925</v>
      </c>
      <c r="H1664" s="6">
        <v>44982</v>
      </c>
      <c r="I1664" s="7">
        <v>49411826</v>
      </c>
      <c r="J1664" s="7">
        <v>38042353</v>
      </c>
      <c r="K1664" s="7">
        <v>4659047</v>
      </c>
      <c r="L1664" s="7">
        <v>-1784006</v>
      </c>
      <c r="M1664" s="7">
        <f>Table1[[#This Row],[Profit (EBIT)]] * (1 - 11%)</f>
        <v>-1587765.34</v>
      </c>
      <c r="N1664" s="9">
        <f>Table1[[#This Row],[Net Sales Actual]]/Table1[[#This Row],[Net Sales Target]]*100%</f>
        <v>0.76990380804789527</v>
      </c>
      <c r="O1664" s="9" t="str">
        <f>IF(Table1[[#This Row],[% Achievement]]&gt;=100%, "Achieved",
 IF(Table1[[#This Row],[% Achievement]]&gt;=50%, "Almost Achieve",
 IF(Table1[[#This Row],[% Achievement]]&gt;=0, "Needs Improvement",
 "Bad")))</f>
        <v>Almost Achieve</v>
      </c>
      <c r="P1664" s="7">
        <f>Table1[[#This Row],[Net Sales Actual]] - Table1[[#This Row],[Net Sales Target]]</f>
        <v>-11369473</v>
      </c>
      <c r="Q1664" s="7" t="str">
        <f>IF(Table1[[#This Row],[Profit]] &gt; 0, "Profit", "Loss")</f>
        <v>Loss</v>
      </c>
      <c r="R1664" s="9">
        <f>Table1[[#This Row],[Salary Cost]]/Table1[[#This Row],[Net Sales Actual]]</f>
        <v>0.12247000073838755</v>
      </c>
      <c r="S1664" s="9" t="str">
        <f>IF(Table1[[#This Row],[Salary Ratio]] &lt; 0.15, "Efficient",
 IF(Table1[[#This Row],[Salary Ratio]] &lt;= 0.25, "Needs Attention",
 "Too High"))</f>
        <v>Efficient</v>
      </c>
      <c r="T1664" s="9">
        <f>Table1[[#This Row],[Profit (EBIT)]]/Table1[[#This Row],[Net Sales Actual]]</f>
        <v>-4.6895259081371751E-2</v>
      </c>
      <c r="U1664" s="7" t="str">
        <f>IF(Table1[[#This Row],[Profit Ratio]] &gt; 0.15, "Healthy",
 IF(Table1[[#This Row],[Profit Ratio]] &gt;= 0.05, "Moderate",
 "Low"))</f>
        <v>Low</v>
      </c>
      <c r="V1664" s="7">
        <f ca="1">DATEDIF(Table1[[#This Row],[Store Open Date]], TODAY(), "d")</f>
        <v>950</v>
      </c>
      <c r="W1664" s="7">
        <f ca="1">INT(Table1[[#This Row],[Store Age (Days)]] / 30)</f>
        <v>31</v>
      </c>
      <c r="X1664" s="7" t="str">
        <f ca="1">IF(Table1[[#This Row],[Store Age (Months)]] &lt; 12, "&lt;12",
 IF(Table1[[#This Row],[Store Age (Months)]] &lt; 24, "12–24",
 "&gt;24"))</f>
        <v>&gt;24</v>
      </c>
    </row>
    <row r="1665" spans="1:24" x14ac:dyDescent="0.2">
      <c r="A1665" s="4">
        <v>4</v>
      </c>
      <c r="B1665" s="4" t="str">
        <f t="shared" si="25"/>
        <v>April</v>
      </c>
      <c r="C1665" s="1" t="s">
        <v>349</v>
      </c>
      <c r="D1665" s="1" t="s">
        <v>1269</v>
      </c>
      <c r="E1665" s="1" t="s">
        <v>790</v>
      </c>
      <c r="F1665" s="1" t="s">
        <v>906</v>
      </c>
      <c r="G1665" s="1" t="s">
        <v>925</v>
      </c>
      <c r="H1665" s="6">
        <v>45029</v>
      </c>
      <c r="I1665" s="7">
        <v>133784390</v>
      </c>
      <c r="J1665" s="7">
        <v>143385937</v>
      </c>
      <c r="K1665" s="7">
        <v>18711314</v>
      </c>
      <c r="L1665" s="7">
        <v>-6554289</v>
      </c>
      <c r="M1665" s="7">
        <f>Table1[[#This Row],[Profit (EBIT)]] * (1 - 11%)</f>
        <v>-5833317.21</v>
      </c>
      <c r="N1665" s="9">
        <f>Table1[[#This Row],[Net Sales Actual]]/Table1[[#This Row],[Net Sales Target]]*100%</f>
        <v>1.0717688139849499</v>
      </c>
      <c r="O1665" s="9" t="str">
        <f>IF(Table1[[#This Row],[% Achievement]]&gt;=100%, "Achieved",
 IF(Table1[[#This Row],[% Achievement]]&gt;=50%, "Almost Achieve",
 IF(Table1[[#This Row],[% Achievement]]&gt;=0, "Needs Improvement",
 "Bad")))</f>
        <v>Achieved</v>
      </c>
      <c r="P1665" s="7">
        <f>Table1[[#This Row],[Net Sales Actual]] - Table1[[#This Row],[Net Sales Target]]</f>
        <v>9601547</v>
      </c>
      <c r="Q1665" s="7" t="str">
        <f>IF(Table1[[#This Row],[Profit]] &gt; 0, "Profit", "Loss")</f>
        <v>Loss</v>
      </c>
      <c r="R1665" s="9">
        <f>Table1[[#This Row],[Salary Cost]]/Table1[[#This Row],[Net Sales Actual]]</f>
        <v>0.13049615876904302</v>
      </c>
      <c r="S1665" s="9" t="str">
        <f>IF(Table1[[#This Row],[Salary Ratio]] &lt; 0.15, "Efficient",
 IF(Table1[[#This Row],[Salary Ratio]] &lt;= 0.25, "Needs Attention",
 "Too High"))</f>
        <v>Efficient</v>
      </c>
      <c r="T1665" s="9">
        <f>Table1[[#This Row],[Profit (EBIT)]]/Table1[[#This Row],[Net Sales Actual]]</f>
        <v>-4.5710821696551732E-2</v>
      </c>
      <c r="U1665" s="7" t="str">
        <f>IF(Table1[[#This Row],[Profit Ratio]] &gt; 0.15, "Healthy",
 IF(Table1[[#This Row],[Profit Ratio]] &gt;= 0.05, "Moderate",
 "Low"))</f>
        <v>Low</v>
      </c>
      <c r="V1665" s="7">
        <f ca="1">DATEDIF(Table1[[#This Row],[Store Open Date]], TODAY(), "d")</f>
        <v>903</v>
      </c>
      <c r="W1665" s="7">
        <f ca="1">INT(Table1[[#This Row],[Store Age (Days)]] / 30)</f>
        <v>30</v>
      </c>
      <c r="X1665" s="7" t="str">
        <f ca="1">IF(Table1[[#This Row],[Store Age (Months)]] &lt; 12, "&lt;12",
 IF(Table1[[#This Row],[Store Age (Months)]] &lt; 24, "12–24",
 "&gt;24"))</f>
        <v>&gt;24</v>
      </c>
    </row>
    <row r="1666" spans="1:24" x14ac:dyDescent="0.2">
      <c r="A1666" s="4">
        <v>4</v>
      </c>
      <c r="B1666" s="4" t="str">
        <f t="shared" si="25"/>
        <v>April</v>
      </c>
      <c r="C1666" s="1" t="s">
        <v>350</v>
      </c>
      <c r="D1666" s="1" t="s">
        <v>1270</v>
      </c>
      <c r="E1666" s="1" t="s">
        <v>791</v>
      </c>
      <c r="F1666" s="1" t="s">
        <v>906</v>
      </c>
      <c r="G1666" s="1" t="s">
        <v>925</v>
      </c>
      <c r="H1666" s="6">
        <v>45016</v>
      </c>
      <c r="I1666" s="7">
        <v>125141437</v>
      </c>
      <c r="J1666" s="7">
        <v>133063381</v>
      </c>
      <c r="K1666" s="7">
        <v>21489704</v>
      </c>
      <c r="L1666" s="7">
        <v>11327447</v>
      </c>
      <c r="M1666" s="7">
        <f>Table1[[#This Row],[Profit (EBIT)]] * (1 - 11%)</f>
        <v>10081427.83</v>
      </c>
      <c r="N1666" s="9">
        <f>Table1[[#This Row],[Net Sales Actual]]/Table1[[#This Row],[Net Sales Target]]*100%</f>
        <v>1.0633039238633644</v>
      </c>
      <c r="O1666" s="9" t="str">
        <f>IF(Table1[[#This Row],[% Achievement]]&gt;=100%, "Achieved",
 IF(Table1[[#This Row],[% Achievement]]&gt;=50%, "Almost Achieve",
 IF(Table1[[#This Row],[% Achievement]]&gt;=0, "Needs Improvement",
 "Bad")))</f>
        <v>Achieved</v>
      </c>
      <c r="P1666" s="7">
        <f>Table1[[#This Row],[Net Sales Actual]] - Table1[[#This Row],[Net Sales Target]]</f>
        <v>7921944</v>
      </c>
      <c r="Q1666" s="7" t="str">
        <f>IF(Table1[[#This Row],[Profit]] &gt; 0, "Profit", "Loss")</f>
        <v>Profit</v>
      </c>
      <c r="R1666" s="9">
        <f>Table1[[#This Row],[Salary Cost]]/Table1[[#This Row],[Net Sales Actual]]</f>
        <v>0.1614997592763707</v>
      </c>
      <c r="S1666" s="9" t="str">
        <f>IF(Table1[[#This Row],[Salary Ratio]] &lt; 0.15, "Efficient",
 IF(Table1[[#This Row],[Salary Ratio]] &lt;= 0.25, "Needs Attention",
 "Too High"))</f>
        <v>Needs Attention</v>
      </c>
      <c r="T1666" s="9">
        <f>Table1[[#This Row],[Profit (EBIT)]]/Table1[[#This Row],[Net Sales Actual]]</f>
        <v>8.5128206685203642E-2</v>
      </c>
      <c r="U1666" s="7" t="str">
        <f>IF(Table1[[#This Row],[Profit Ratio]] &gt; 0.15, "Healthy",
 IF(Table1[[#This Row],[Profit Ratio]] &gt;= 0.05, "Moderate",
 "Low"))</f>
        <v>Moderate</v>
      </c>
      <c r="V1666" s="7">
        <f ca="1">DATEDIF(Table1[[#This Row],[Store Open Date]], TODAY(), "d")</f>
        <v>916</v>
      </c>
      <c r="W1666" s="7">
        <f ca="1">INT(Table1[[#This Row],[Store Age (Days)]] / 30)</f>
        <v>30</v>
      </c>
      <c r="X1666" s="7" t="str">
        <f ca="1">IF(Table1[[#This Row],[Store Age (Months)]] &lt; 12, "&lt;12",
 IF(Table1[[#This Row],[Store Age (Months)]] &lt; 24, "12–24",
 "&gt;24"))</f>
        <v>&gt;24</v>
      </c>
    </row>
    <row r="1667" spans="1:24" x14ac:dyDescent="0.2">
      <c r="A1667" s="4">
        <v>4</v>
      </c>
      <c r="B1667" s="4" t="str">
        <f t="shared" ref="B1667:B1730" si="26">TEXT(DATE(2024, A1667, 1), "mmmm")</f>
        <v>April</v>
      </c>
      <c r="C1667" s="1" t="s">
        <v>351</v>
      </c>
      <c r="D1667" s="1" t="s">
        <v>1271</v>
      </c>
      <c r="E1667" s="1" t="s">
        <v>792</v>
      </c>
      <c r="F1667" s="1" t="s">
        <v>906</v>
      </c>
      <c r="G1667" s="1" t="s">
        <v>925</v>
      </c>
      <c r="H1667" s="6">
        <v>45006</v>
      </c>
      <c r="I1667" s="7">
        <v>70421470</v>
      </c>
      <c r="J1667" s="7">
        <v>63963911</v>
      </c>
      <c r="K1667" s="7">
        <v>7737807</v>
      </c>
      <c r="L1667" s="7">
        <v>-3492838</v>
      </c>
      <c r="M1667" s="7">
        <f>Table1[[#This Row],[Profit (EBIT)]] * (1 - 11%)</f>
        <v>-3108625.82</v>
      </c>
      <c r="N1667" s="9">
        <f>Table1[[#This Row],[Net Sales Actual]]/Table1[[#This Row],[Net Sales Target]]*100%</f>
        <v>0.90830127516508818</v>
      </c>
      <c r="O1667" s="9" t="str">
        <f>IF(Table1[[#This Row],[% Achievement]]&gt;=100%, "Achieved",
 IF(Table1[[#This Row],[% Achievement]]&gt;=50%, "Almost Achieve",
 IF(Table1[[#This Row],[% Achievement]]&gt;=0, "Needs Improvement",
 "Bad")))</f>
        <v>Almost Achieve</v>
      </c>
      <c r="P1667" s="7">
        <f>Table1[[#This Row],[Net Sales Actual]] - Table1[[#This Row],[Net Sales Target]]</f>
        <v>-6457559</v>
      </c>
      <c r="Q1667" s="7" t="str">
        <f>IF(Table1[[#This Row],[Profit]] &gt; 0, "Profit", "Loss")</f>
        <v>Loss</v>
      </c>
      <c r="R1667" s="9">
        <f>Table1[[#This Row],[Salary Cost]]/Table1[[#This Row],[Net Sales Actual]]</f>
        <v>0.12097144904100689</v>
      </c>
      <c r="S1667" s="9" t="str">
        <f>IF(Table1[[#This Row],[Salary Ratio]] &lt; 0.15, "Efficient",
 IF(Table1[[#This Row],[Salary Ratio]] &lt;= 0.25, "Needs Attention",
 "Too High"))</f>
        <v>Efficient</v>
      </c>
      <c r="T1667" s="9">
        <f>Table1[[#This Row],[Profit (EBIT)]]/Table1[[#This Row],[Net Sales Actual]]</f>
        <v>-5.4606385779005916E-2</v>
      </c>
      <c r="U1667" s="7" t="str">
        <f>IF(Table1[[#This Row],[Profit Ratio]] &gt; 0.15, "Healthy",
 IF(Table1[[#This Row],[Profit Ratio]] &gt;= 0.05, "Moderate",
 "Low"))</f>
        <v>Low</v>
      </c>
      <c r="V1667" s="7">
        <f ca="1">DATEDIF(Table1[[#This Row],[Store Open Date]], TODAY(), "d")</f>
        <v>926</v>
      </c>
      <c r="W1667" s="7">
        <f ca="1">INT(Table1[[#This Row],[Store Age (Days)]] / 30)</f>
        <v>30</v>
      </c>
      <c r="X1667" s="7" t="str">
        <f ca="1">IF(Table1[[#This Row],[Store Age (Months)]] &lt; 12, "&lt;12",
 IF(Table1[[#This Row],[Store Age (Months)]] &lt; 24, "12–24",
 "&gt;24"))</f>
        <v>&gt;24</v>
      </c>
    </row>
    <row r="1668" spans="1:24" x14ac:dyDescent="0.2">
      <c r="A1668" s="4">
        <v>4</v>
      </c>
      <c r="B1668" s="4" t="str">
        <f t="shared" si="26"/>
        <v>April</v>
      </c>
      <c r="C1668" s="1" t="s">
        <v>352</v>
      </c>
      <c r="D1668" s="1" t="s">
        <v>1272</v>
      </c>
      <c r="E1668" s="1" t="s">
        <v>793</v>
      </c>
      <c r="F1668" s="1" t="s">
        <v>906</v>
      </c>
      <c r="G1668" s="1" t="s">
        <v>925</v>
      </c>
      <c r="H1668" s="6">
        <v>45125</v>
      </c>
      <c r="I1668" s="7">
        <v>138095085</v>
      </c>
      <c r="J1668" s="7">
        <v>139855006</v>
      </c>
      <c r="K1668" s="7">
        <v>14021461</v>
      </c>
      <c r="L1668" s="7">
        <v>16468672</v>
      </c>
      <c r="M1668" s="7">
        <f>Table1[[#This Row],[Profit (EBIT)]] * (1 - 11%)</f>
        <v>14657118.08</v>
      </c>
      <c r="N1668" s="9">
        <f>Table1[[#This Row],[Net Sales Actual]]/Table1[[#This Row],[Net Sales Target]]*100%</f>
        <v>1.0127442696458024</v>
      </c>
      <c r="O1668" s="9" t="str">
        <f>IF(Table1[[#This Row],[% Achievement]]&gt;=100%, "Achieved",
 IF(Table1[[#This Row],[% Achievement]]&gt;=50%, "Almost Achieve",
 IF(Table1[[#This Row],[% Achievement]]&gt;=0, "Needs Improvement",
 "Bad")))</f>
        <v>Achieved</v>
      </c>
      <c r="P1668" s="7">
        <f>Table1[[#This Row],[Net Sales Actual]] - Table1[[#This Row],[Net Sales Target]]</f>
        <v>1759921</v>
      </c>
      <c r="Q1668" s="7" t="str">
        <f>IF(Table1[[#This Row],[Profit]] &gt; 0, "Profit", "Loss")</f>
        <v>Profit</v>
      </c>
      <c r="R1668" s="9">
        <f>Table1[[#This Row],[Salary Cost]]/Table1[[#This Row],[Net Sales Actual]]</f>
        <v>0.10025712629836074</v>
      </c>
      <c r="S1668" s="9" t="str">
        <f>IF(Table1[[#This Row],[Salary Ratio]] &lt; 0.15, "Efficient",
 IF(Table1[[#This Row],[Salary Ratio]] &lt;= 0.25, "Needs Attention",
 "Too High"))</f>
        <v>Efficient</v>
      </c>
      <c r="T1668" s="9">
        <f>Table1[[#This Row],[Profit (EBIT)]]/Table1[[#This Row],[Net Sales Actual]]</f>
        <v>0.11775532725657314</v>
      </c>
      <c r="U1668" s="7" t="str">
        <f>IF(Table1[[#This Row],[Profit Ratio]] &gt; 0.15, "Healthy",
 IF(Table1[[#This Row],[Profit Ratio]] &gt;= 0.05, "Moderate",
 "Low"))</f>
        <v>Moderate</v>
      </c>
      <c r="V1668" s="7">
        <f ca="1">DATEDIF(Table1[[#This Row],[Store Open Date]], TODAY(), "d")</f>
        <v>807</v>
      </c>
      <c r="W1668" s="7">
        <f ca="1">INT(Table1[[#This Row],[Store Age (Days)]] / 30)</f>
        <v>26</v>
      </c>
      <c r="X1668" s="7" t="str">
        <f ca="1">IF(Table1[[#This Row],[Store Age (Months)]] &lt; 12, "&lt;12",
 IF(Table1[[#This Row],[Store Age (Months)]] &lt; 24, "12–24",
 "&gt;24"))</f>
        <v>&gt;24</v>
      </c>
    </row>
    <row r="1669" spans="1:24" x14ac:dyDescent="0.2">
      <c r="A1669" s="4">
        <v>4</v>
      </c>
      <c r="B1669" s="4" t="str">
        <f t="shared" si="26"/>
        <v>April</v>
      </c>
      <c r="C1669" s="1" t="s">
        <v>353</v>
      </c>
      <c r="D1669" s="1" t="s">
        <v>1273</v>
      </c>
      <c r="E1669" s="1" t="s">
        <v>794</v>
      </c>
      <c r="F1669" s="1" t="s">
        <v>906</v>
      </c>
      <c r="G1669" s="1" t="s">
        <v>925</v>
      </c>
      <c r="H1669" s="6">
        <v>45083</v>
      </c>
      <c r="I1669" s="7">
        <v>238804909</v>
      </c>
      <c r="J1669" s="7">
        <v>288036284</v>
      </c>
      <c r="K1669" s="7">
        <v>30203094</v>
      </c>
      <c r="L1669" s="7">
        <v>12004922</v>
      </c>
      <c r="M1669" s="7">
        <f>Table1[[#This Row],[Profit (EBIT)]] * (1 - 11%)</f>
        <v>10684380.58</v>
      </c>
      <c r="N1669" s="9">
        <f>Table1[[#This Row],[Net Sales Actual]]/Table1[[#This Row],[Net Sales Target]]*100%</f>
        <v>1.2061572988853424</v>
      </c>
      <c r="O1669" s="9" t="str">
        <f>IF(Table1[[#This Row],[% Achievement]]&gt;=100%, "Achieved",
 IF(Table1[[#This Row],[% Achievement]]&gt;=50%, "Almost Achieve",
 IF(Table1[[#This Row],[% Achievement]]&gt;=0, "Needs Improvement",
 "Bad")))</f>
        <v>Achieved</v>
      </c>
      <c r="P1669" s="7">
        <f>Table1[[#This Row],[Net Sales Actual]] - Table1[[#This Row],[Net Sales Target]]</f>
        <v>49231375</v>
      </c>
      <c r="Q1669" s="7" t="str">
        <f>IF(Table1[[#This Row],[Profit]] &gt; 0, "Profit", "Loss")</f>
        <v>Profit</v>
      </c>
      <c r="R1669" s="9">
        <f>Table1[[#This Row],[Salary Cost]]/Table1[[#This Row],[Net Sales Actual]]</f>
        <v>0.10485864343396403</v>
      </c>
      <c r="S1669" s="9" t="str">
        <f>IF(Table1[[#This Row],[Salary Ratio]] &lt; 0.15, "Efficient",
 IF(Table1[[#This Row],[Salary Ratio]] &lt;= 0.25, "Needs Attention",
 "Too High"))</f>
        <v>Efficient</v>
      </c>
      <c r="T1669" s="9">
        <f>Table1[[#This Row],[Profit (EBIT)]]/Table1[[#This Row],[Net Sales Actual]]</f>
        <v>4.1678506031552605E-2</v>
      </c>
      <c r="U1669" s="7" t="str">
        <f>IF(Table1[[#This Row],[Profit Ratio]] &gt; 0.15, "Healthy",
 IF(Table1[[#This Row],[Profit Ratio]] &gt;= 0.05, "Moderate",
 "Low"))</f>
        <v>Low</v>
      </c>
      <c r="V1669" s="7">
        <f ca="1">DATEDIF(Table1[[#This Row],[Store Open Date]], TODAY(), "d")</f>
        <v>849</v>
      </c>
      <c r="W1669" s="7">
        <f ca="1">INT(Table1[[#This Row],[Store Age (Days)]] / 30)</f>
        <v>28</v>
      </c>
      <c r="X1669" s="7" t="str">
        <f ca="1">IF(Table1[[#This Row],[Store Age (Months)]] &lt; 12, "&lt;12",
 IF(Table1[[#This Row],[Store Age (Months)]] &lt; 24, "12–24",
 "&gt;24"))</f>
        <v>&gt;24</v>
      </c>
    </row>
    <row r="1670" spans="1:24" x14ac:dyDescent="0.2">
      <c r="A1670" s="4">
        <v>4</v>
      </c>
      <c r="B1670" s="4" t="str">
        <f t="shared" si="26"/>
        <v>April</v>
      </c>
      <c r="C1670" s="1" t="s">
        <v>354</v>
      </c>
      <c r="D1670" s="1" t="s">
        <v>1274</v>
      </c>
      <c r="E1670" s="1" t="s">
        <v>795</v>
      </c>
      <c r="F1670" s="1" t="s">
        <v>906</v>
      </c>
      <c r="G1670" s="1" t="s">
        <v>925</v>
      </c>
      <c r="H1670" s="6">
        <v>45072</v>
      </c>
      <c r="I1670" s="7">
        <v>162486810</v>
      </c>
      <c r="J1670" s="7">
        <v>167809608</v>
      </c>
      <c r="K1670" s="7">
        <v>22042877</v>
      </c>
      <c r="L1670" s="7">
        <v>-2471990</v>
      </c>
      <c r="M1670" s="7">
        <f>Table1[[#This Row],[Profit (EBIT)]] * (1 - 11%)</f>
        <v>-2200071.1</v>
      </c>
      <c r="N1670" s="9">
        <f>Table1[[#This Row],[Net Sales Actual]]/Table1[[#This Row],[Net Sales Target]]*100%</f>
        <v>1.0327583389691755</v>
      </c>
      <c r="O1670" s="9" t="str">
        <f>IF(Table1[[#This Row],[% Achievement]]&gt;=100%, "Achieved",
 IF(Table1[[#This Row],[% Achievement]]&gt;=50%, "Almost Achieve",
 IF(Table1[[#This Row],[% Achievement]]&gt;=0, "Needs Improvement",
 "Bad")))</f>
        <v>Achieved</v>
      </c>
      <c r="P1670" s="7">
        <f>Table1[[#This Row],[Net Sales Actual]] - Table1[[#This Row],[Net Sales Target]]</f>
        <v>5322798</v>
      </c>
      <c r="Q1670" s="7" t="str">
        <f>IF(Table1[[#This Row],[Profit]] &gt; 0, "Profit", "Loss")</f>
        <v>Loss</v>
      </c>
      <c r="R1670" s="9">
        <f>Table1[[#This Row],[Salary Cost]]/Table1[[#This Row],[Net Sales Actual]]</f>
        <v>0.13135646559641567</v>
      </c>
      <c r="S1670" s="9" t="str">
        <f>IF(Table1[[#This Row],[Salary Ratio]] &lt; 0.15, "Efficient",
 IF(Table1[[#This Row],[Salary Ratio]] &lt;= 0.25, "Needs Attention",
 "Too High"))</f>
        <v>Efficient</v>
      </c>
      <c r="T1670" s="9">
        <f>Table1[[#This Row],[Profit (EBIT)]]/Table1[[#This Row],[Net Sales Actual]]</f>
        <v>-1.4730920532273694E-2</v>
      </c>
      <c r="U1670" s="7" t="str">
        <f>IF(Table1[[#This Row],[Profit Ratio]] &gt; 0.15, "Healthy",
 IF(Table1[[#This Row],[Profit Ratio]] &gt;= 0.05, "Moderate",
 "Low"))</f>
        <v>Low</v>
      </c>
      <c r="V1670" s="7">
        <f ca="1">DATEDIF(Table1[[#This Row],[Store Open Date]], TODAY(), "d")</f>
        <v>860</v>
      </c>
      <c r="W1670" s="7">
        <f ca="1">INT(Table1[[#This Row],[Store Age (Days)]] / 30)</f>
        <v>28</v>
      </c>
      <c r="X1670" s="7" t="str">
        <f ca="1">IF(Table1[[#This Row],[Store Age (Months)]] &lt; 12, "&lt;12",
 IF(Table1[[#This Row],[Store Age (Months)]] &lt; 24, "12–24",
 "&gt;24"))</f>
        <v>&gt;24</v>
      </c>
    </row>
    <row r="1671" spans="1:24" x14ac:dyDescent="0.2">
      <c r="A1671" s="4">
        <v>4</v>
      </c>
      <c r="B1671" s="4" t="str">
        <f t="shared" si="26"/>
        <v>April</v>
      </c>
      <c r="C1671" s="1" t="s">
        <v>355</v>
      </c>
      <c r="D1671" s="1" t="s">
        <v>1275</v>
      </c>
      <c r="E1671" s="1" t="s">
        <v>796</v>
      </c>
      <c r="F1671" s="1" t="s">
        <v>906</v>
      </c>
      <c r="G1671" s="1" t="s">
        <v>925</v>
      </c>
      <c r="H1671" s="6">
        <v>45100</v>
      </c>
      <c r="I1671" s="7">
        <v>111970858</v>
      </c>
      <c r="J1671" s="7">
        <v>99877832</v>
      </c>
      <c r="K1671" s="7">
        <v>13127825</v>
      </c>
      <c r="L1671" s="7">
        <v>-7773328</v>
      </c>
      <c r="M1671" s="7">
        <f>Table1[[#This Row],[Profit (EBIT)]] * (1 - 11%)</f>
        <v>-6918261.9199999999</v>
      </c>
      <c r="N1671" s="9">
        <f>Table1[[#This Row],[Net Sales Actual]]/Table1[[#This Row],[Net Sales Target]]*100%</f>
        <v>0.8919984519543469</v>
      </c>
      <c r="O1671" s="9" t="str">
        <f>IF(Table1[[#This Row],[% Achievement]]&gt;=100%, "Achieved",
 IF(Table1[[#This Row],[% Achievement]]&gt;=50%, "Almost Achieve",
 IF(Table1[[#This Row],[% Achievement]]&gt;=0, "Needs Improvement",
 "Bad")))</f>
        <v>Almost Achieve</v>
      </c>
      <c r="P1671" s="7">
        <f>Table1[[#This Row],[Net Sales Actual]] - Table1[[#This Row],[Net Sales Target]]</f>
        <v>-12093026</v>
      </c>
      <c r="Q1671" s="7" t="str">
        <f>IF(Table1[[#This Row],[Profit]] &gt; 0, "Profit", "Loss")</f>
        <v>Loss</v>
      </c>
      <c r="R1671" s="9">
        <f>Table1[[#This Row],[Salary Cost]]/Table1[[#This Row],[Net Sales Actual]]</f>
        <v>0.13143882618517391</v>
      </c>
      <c r="S1671" s="9" t="str">
        <f>IF(Table1[[#This Row],[Salary Ratio]] &lt; 0.15, "Efficient",
 IF(Table1[[#This Row],[Salary Ratio]] &lt;= 0.25, "Needs Attention",
 "Too High"))</f>
        <v>Efficient</v>
      </c>
      <c r="T1671" s="9">
        <f>Table1[[#This Row],[Profit (EBIT)]]/Table1[[#This Row],[Net Sales Actual]]</f>
        <v>-7.7828361352497114E-2</v>
      </c>
      <c r="U1671" s="7" t="str">
        <f>IF(Table1[[#This Row],[Profit Ratio]] &gt; 0.15, "Healthy",
 IF(Table1[[#This Row],[Profit Ratio]] &gt;= 0.05, "Moderate",
 "Low"))</f>
        <v>Low</v>
      </c>
      <c r="V1671" s="7">
        <f ca="1">DATEDIF(Table1[[#This Row],[Store Open Date]], TODAY(), "d")</f>
        <v>832</v>
      </c>
      <c r="W1671" s="7">
        <f ca="1">INT(Table1[[#This Row],[Store Age (Days)]] / 30)</f>
        <v>27</v>
      </c>
      <c r="X1671" s="7" t="str">
        <f ca="1">IF(Table1[[#This Row],[Store Age (Months)]] &lt; 12, "&lt;12",
 IF(Table1[[#This Row],[Store Age (Months)]] &lt; 24, "12–24",
 "&gt;24"))</f>
        <v>&gt;24</v>
      </c>
    </row>
    <row r="1672" spans="1:24" x14ac:dyDescent="0.2">
      <c r="A1672" s="4">
        <v>4</v>
      </c>
      <c r="B1672" s="4" t="str">
        <f t="shared" si="26"/>
        <v>April</v>
      </c>
      <c r="C1672" s="1" t="s">
        <v>356</v>
      </c>
      <c r="D1672" s="1" t="s">
        <v>1276</v>
      </c>
      <c r="E1672" s="1" t="s">
        <v>797</v>
      </c>
      <c r="F1672" s="1" t="s">
        <v>906</v>
      </c>
      <c r="G1672" s="1" t="s">
        <v>925</v>
      </c>
      <c r="H1672" s="6">
        <v>45103</v>
      </c>
      <c r="I1672" s="7">
        <v>121659961</v>
      </c>
      <c r="J1672" s="7">
        <v>97036601</v>
      </c>
      <c r="K1672" s="7">
        <v>14202607</v>
      </c>
      <c r="L1672" s="7">
        <v>-8900752</v>
      </c>
      <c r="M1672" s="7">
        <f>Table1[[#This Row],[Profit (EBIT)]] * (1 - 11%)</f>
        <v>-7921669.2800000003</v>
      </c>
      <c r="N1672" s="9">
        <f>Table1[[#This Row],[Net Sales Actual]]/Table1[[#This Row],[Net Sales Target]]*100%</f>
        <v>0.79760506416733112</v>
      </c>
      <c r="O1672" s="9" t="str">
        <f>IF(Table1[[#This Row],[% Achievement]]&gt;=100%, "Achieved",
 IF(Table1[[#This Row],[% Achievement]]&gt;=50%, "Almost Achieve",
 IF(Table1[[#This Row],[% Achievement]]&gt;=0, "Needs Improvement",
 "Bad")))</f>
        <v>Almost Achieve</v>
      </c>
      <c r="P1672" s="7">
        <f>Table1[[#This Row],[Net Sales Actual]] - Table1[[#This Row],[Net Sales Target]]</f>
        <v>-24623360</v>
      </c>
      <c r="Q1672" s="7" t="str">
        <f>IF(Table1[[#This Row],[Profit]] &gt; 0, "Profit", "Loss")</f>
        <v>Loss</v>
      </c>
      <c r="R1672" s="9">
        <f>Table1[[#This Row],[Salary Cost]]/Table1[[#This Row],[Net Sales Actual]]</f>
        <v>0.14636340157875069</v>
      </c>
      <c r="S1672" s="9" t="str">
        <f>IF(Table1[[#This Row],[Salary Ratio]] &lt; 0.15, "Efficient",
 IF(Table1[[#This Row],[Salary Ratio]] &lt;= 0.25, "Needs Attention",
 "Too High"))</f>
        <v>Efficient</v>
      </c>
      <c r="T1672" s="9">
        <f>Table1[[#This Row],[Profit (EBIT)]]/Table1[[#This Row],[Net Sales Actual]]</f>
        <v>-9.1725719040797807E-2</v>
      </c>
      <c r="U1672" s="7" t="str">
        <f>IF(Table1[[#This Row],[Profit Ratio]] &gt; 0.15, "Healthy",
 IF(Table1[[#This Row],[Profit Ratio]] &gt;= 0.05, "Moderate",
 "Low"))</f>
        <v>Low</v>
      </c>
      <c r="V1672" s="7">
        <f ca="1">DATEDIF(Table1[[#This Row],[Store Open Date]], TODAY(), "d")</f>
        <v>829</v>
      </c>
      <c r="W1672" s="7">
        <f ca="1">INT(Table1[[#This Row],[Store Age (Days)]] / 30)</f>
        <v>27</v>
      </c>
      <c r="X1672" s="7" t="str">
        <f ca="1">IF(Table1[[#This Row],[Store Age (Months)]] &lt; 12, "&lt;12",
 IF(Table1[[#This Row],[Store Age (Months)]] &lt; 24, "12–24",
 "&gt;24"))</f>
        <v>&gt;24</v>
      </c>
    </row>
    <row r="1673" spans="1:24" x14ac:dyDescent="0.2">
      <c r="A1673" s="4">
        <v>4</v>
      </c>
      <c r="B1673" s="4" t="str">
        <f t="shared" si="26"/>
        <v>April</v>
      </c>
      <c r="C1673" s="1" t="s">
        <v>357</v>
      </c>
      <c r="D1673" s="1" t="s">
        <v>1277</v>
      </c>
      <c r="E1673" s="1" t="s">
        <v>798</v>
      </c>
      <c r="F1673" s="1" t="s">
        <v>906</v>
      </c>
      <c r="G1673" s="1" t="s">
        <v>925</v>
      </c>
      <c r="H1673" s="6">
        <v>45149</v>
      </c>
      <c r="I1673" s="7">
        <v>130452729</v>
      </c>
      <c r="J1673" s="7">
        <v>147099702</v>
      </c>
      <c r="K1673" s="7">
        <v>23488366</v>
      </c>
      <c r="L1673" s="7">
        <v>-5538915</v>
      </c>
      <c r="M1673" s="7">
        <f>Table1[[#This Row],[Profit (EBIT)]] * (1 - 11%)</f>
        <v>-4929634.3499999996</v>
      </c>
      <c r="N1673" s="9">
        <f>Table1[[#This Row],[Net Sales Actual]]/Table1[[#This Row],[Net Sales Target]]*100%</f>
        <v>1.1276092353729144</v>
      </c>
      <c r="O1673" s="9" t="str">
        <f>IF(Table1[[#This Row],[% Achievement]]&gt;=100%, "Achieved",
 IF(Table1[[#This Row],[% Achievement]]&gt;=50%, "Almost Achieve",
 IF(Table1[[#This Row],[% Achievement]]&gt;=0, "Needs Improvement",
 "Bad")))</f>
        <v>Achieved</v>
      </c>
      <c r="P1673" s="7">
        <f>Table1[[#This Row],[Net Sales Actual]] - Table1[[#This Row],[Net Sales Target]]</f>
        <v>16646973</v>
      </c>
      <c r="Q1673" s="7" t="str">
        <f>IF(Table1[[#This Row],[Profit]] &gt; 0, "Profit", "Loss")</f>
        <v>Loss</v>
      </c>
      <c r="R1673" s="9">
        <f>Table1[[#This Row],[Salary Cost]]/Table1[[#This Row],[Net Sales Actual]]</f>
        <v>0.15967650294764024</v>
      </c>
      <c r="S1673" s="9" t="str">
        <f>IF(Table1[[#This Row],[Salary Ratio]] &lt; 0.15, "Efficient",
 IF(Table1[[#This Row],[Salary Ratio]] &lt;= 0.25, "Needs Attention",
 "Too High"))</f>
        <v>Needs Attention</v>
      </c>
      <c r="T1673" s="9">
        <f>Table1[[#This Row],[Profit (EBIT)]]/Table1[[#This Row],[Net Sales Actual]]</f>
        <v>-3.7654155138941069E-2</v>
      </c>
      <c r="U1673" s="7" t="str">
        <f>IF(Table1[[#This Row],[Profit Ratio]] &gt; 0.15, "Healthy",
 IF(Table1[[#This Row],[Profit Ratio]] &gt;= 0.05, "Moderate",
 "Low"))</f>
        <v>Low</v>
      </c>
      <c r="V1673" s="7">
        <f ca="1">DATEDIF(Table1[[#This Row],[Store Open Date]], TODAY(), "d")</f>
        <v>783</v>
      </c>
      <c r="W1673" s="7">
        <f ca="1">INT(Table1[[#This Row],[Store Age (Days)]] / 30)</f>
        <v>26</v>
      </c>
      <c r="X1673" s="7" t="str">
        <f ca="1">IF(Table1[[#This Row],[Store Age (Months)]] &lt; 12, "&lt;12",
 IF(Table1[[#This Row],[Store Age (Months)]] &lt; 24, "12–24",
 "&gt;24"))</f>
        <v>&gt;24</v>
      </c>
    </row>
    <row r="1674" spans="1:24" x14ac:dyDescent="0.2">
      <c r="A1674" s="4">
        <v>4</v>
      </c>
      <c r="B1674" s="4" t="str">
        <f t="shared" si="26"/>
        <v>April</v>
      </c>
      <c r="C1674" s="1" t="s">
        <v>358</v>
      </c>
      <c r="D1674" s="1" t="s">
        <v>1278</v>
      </c>
      <c r="E1674" s="1" t="s">
        <v>799</v>
      </c>
      <c r="F1674" s="1" t="s">
        <v>910</v>
      </c>
      <c r="G1674" s="1" t="s">
        <v>926</v>
      </c>
      <c r="H1674" s="6">
        <v>45104</v>
      </c>
      <c r="I1674" s="7">
        <v>101920650</v>
      </c>
      <c r="J1674" s="7">
        <v>116591462</v>
      </c>
      <c r="K1674" s="7">
        <v>20543736</v>
      </c>
      <c r="L1674" s="7">
        <v>7214469</v>
      </c>
      <c r="M1674" s="7">
        <f>Table1[[#This Row],[Profit (EBIT)]] * (1 - 11%)</f>
        <v>6420877.4100000001</v>
      </c>
      <c r="N1674" s="9">
        <f>Table1[[#This Row],[Net Sales Actual]]/Table1[[#This Row],[Net Sales Target]]*100%</f>
        <v>1.1439434697482798</v>
      </c>
      <c r="O1674" s="9" t="str">
        <f>IF(Table1[[#This Row],[% Achievement]]&gt;=100%, "Achieved",
 IF(Table1[[#This Row],[% Achievement]]&gt;=50%, "Almost Achieve",
 IF(Table1[[#This Row],[% Achievement]]&gt;=0, "Needs Improvement",
 "Bad")))</f>
        <v>Achieved</v>
      </c>
      <c r="P1674" s="7">
        <f>Table1[[#This Row],[Net Sales Actual]] - Table1[[#This Row],[Net Sales Target]]</f>
        <v>14670812</v>
      </c>
      <c r="Q1674" s="7" t="str">
        <f>IF(Table1[[#This Row],[Profit]] &gt; 0, "Profit", "Loss")</f>
        <v>Profit</v>
      </c>
      <c r="R1674" s="9">
        <f>Table1[[#This Row],[Salary Cost]]/Table1[[#This Row],[Net Sales Actual]]</f>
        <v>0.17620274801940472</v>
      </c>
      <c r="S1674" s="9" t="str">
        <f>IF(Table1[[#This Row],[Salary Ratio]] &lt; 0.15, "Efficient",
 IF(Table1[[#This Row],[Salary Ratio]] &lt;= 0.25, "Needs Attention",
 "Too High"))</f>
        <v>Needs Attention</v>
      </c>
      <c r="T1674" s="9">
        <f>Table1[[#This Row],[Profit (EBIT)]]/Table1[[#This Row],[Net Sales Actual]]</f>
        <v>6.1878193104740381E-2</v>
      </c>
      <c r="U1674" s="7" t="str">
        <f>IF(Table1[[#This Row],[Profit Ratio]] &gt; 0.15, "Healthy",
 IF(Table1[[#This Row],[Profit Ratio]] &gt;= 0.05, "Moderate",
 "Low"))</f>
        <v>Moderate</v>
      </c>
      <c r="V1674" s="7">
        <f ca="1">DATEDIF(Table1[[#This Row],[Store Open Date]], TODAY(), "d")</f>
        <v>828</v>
      </c>
      <c r="W1674" s="7">
        <f ca="1">INT(Table1[[#This Row],[Store Age (Days)]] / 30)</f>
        <v>27</v>
      </c>
      <c r="X1674" s="7" t="str">
        <f ca="1">IF(Table1[[#This Row],[Store Age (Months)]] &lt; 12, "&lt;12",
 IF(Table1[[#This Row],[Store Age (Months)]] &lt; 24, "12–24",
 "&gt;24"))</f>
        <v>&gt;24</v>
      </c>
    </row>
    <row r="1675" spans="1:24" x14ac:dyDescent="0.2">
      <c r="A1675" s="4">
        <v>4</v>
      </c>
      <c r="B1675" s="4" t="str">
        <f t="shared" si="26"/>
        <v>April</v>
      </c>
      <c r="C1675" s="1" t="s">
        <v>359</v>
      </c>
      <c r="D1675" s="1" t="s">
        <v>1279</v>
      </c>
      <c r="E1675" s="1" t="s">
        <v>800</v>
      </c>
      <c r="F1675" s="1" t="s">
        <v>910</v>
      </c>
      <c r="G1675" s="1" t="s">
        <v>926</v>
      </c>
      <c r="H1675" s="6">
        <v>45117</v>
      </c>
      <c r="I1675" s="7">
        <v>133329165</v>
      </c>
      <c r="J1675" s="7">
        <v>111602545</v>
      </c>
      <c r="K1675" s="7">
        <v>12816250</v>
      </c>
      <c r="L1675" s="7">
        <v>-3116510</v>
      </c>
      <c r="M1675" s="7">
        <f>Table1[[#This Row],[Profit (EBIT)]] * (1 - 11%)</f>
        <v>-2773693.9</v>
      </c>
      <c r="N1675" s="9">
        <f>Table1[[#This Row],[Net Sales Actual]]/Table1[[#This Row],[Net Sales Target]]*100%</f>
        <v>0.83704525562730403</v>
      </c>
      <c r="O1675" s="9" t="str">
        <f>IF(Table1[[#This Row],[% Achievement]]&gt;=100%, "Achieved",
 IF(Table1[[#This Row],[% Achievement]]&gt;=50%, "Almost Achieve",
 IF(Table1[[#This Row],[% Achievement]]&gt;=0, "Needs Improvement",
 "Bad")))</f>
        <v>Almost Achieve</v>
      </c>
      <c r="P1675" s="7">
        <f>Table1[[#This Row],[Net Sales Actual]] - Table1[[#This Row],[Net Sales Target]]</f>
        <v>-21726620</v>
      </c>
      <c r="Q1675" s="7" t="str">
        <f>IF(Table1[[#This Row],[Profit]] &gt; 0, "Profit", "Loss")</f>
        <v>Loss</v>
      </c>
      <c r="R1675" s="9">
        <f>Table1[[#This Row],[Salary Cost]]/Table1[[#This Row],[Net Sales Actual]]</f>
        <v>0.11483833097175337</v>
      </c>
      <c r="S1675" s="9" t="str">
        <f>IF(Table1[[#This Row],[Salary Ratio]] &lt; 0.15, "Efficient",
 IF(Table1[[#This Row],[Salary Ratio]] &lt;= 0.25, "Needs Attention",
 "Too High"))</f>
        <v>Efficient</v>
      </c>
      <c r="T1675" s="9">
        <f>Table1[[#This Row],[Profit (EBIT)]]/Table1[[#This Row],[Net Sales Actual]]</f>
        <v>-2.7925080023936729E-2</v>
      </c>
      <c r="U1675" s="7" t="str">
        <f>IF(Table1[[#This Row],[Profit Ratio]] &gt; 0.15, "Healthy",
 IF(Table1[[#This Row],[Profit Ratio]] &gt;= 0.05, "Moderate",
 "Low"))</f>
        <v>Low</v>
      </c>
      <c r="V1675" s="7">
        <f ca="1">DATEDIF(Table1[[#This Row],[Store Open Date]], TODAY(), "d")</f>
        <v>815</v>
      </c>
      <c r="W1675" s="7">
        <f ca="1">INT(Table1[[#This Row],[Store Age (Days)]] / 30)</f>
        <v>27</v>
      </c>
      <c r="X1675" s="7" t="str">
        <f ca="1">IF(Table1[[#This Row],[Store Age (Months)]] &lt; 12, "&lt;12",
 IF(Table1[[#This Row],[Store Age (Months)]] &lt; 24, "12–24",
 "&gt;24"))</f>
        <v>&gt;24</v>
      </c>
    </row>
    <row r="1676" spans="1:24" x14ac:dyDescent="0.2">
      <c r="A1676" s="4">
        <v>4</v>
      </c>
      <c r="B1676" s="4" t="str">
        <f t="shared" si="26"/>
        <v>April</v>
      </c>
      <c r="C1676" s="1" t="s">
        <v>360</v>
      </c>
      <c r="D1676" s="1" t="s">
        <v>1280</v>
      </c>
      <c r="E1676" s="1" t="s">
        <v>801</v>
      </c>
      <c r="F1676" s="1" t="s">
        <v>910</v>
      </c>
      <c r="G1676" s="1" t="s">
        <v>926</v>
      </c>
      <c r="H1676" s="6">
        <v>45154</v>
      </c>
      <c r="I1676" s="7">
        <v>86304769</v>
      </c>
      <c r="J1676" s="7">
        <v>96122657</v>
      </c>
      <c r="K1676" s="7">
        <v>14150905</v>
      </c>
      <c r="L1676" s="7">
        <v>13037120</v>
      </c>
      <c r="M1676" s="7">
        <f>Table1[[#This Row],[Profit (EBIT)]] * (1 - 11%)</f>
        <v>11603036.800000001</v>
      </c>
      <c r="N1676" s="9">
        <f>Table1[[#This Row],[Net Sales Actual]]/Table1[[#This Row],[Net Sales Target]]*100%</f>
        <v>1.1137583486261344</v>
      </c>
      <c r="O1676" s="9" t="str">
        <f>IF(Table1[[#This Row],[% Achievement]]&gt;=100%, "Achieved",
 IF(Table1[[#This Row],[% Achievement]]&gt;=50%, "Almost Achieve",
 IF(Table1[[#This Row],[% Achievement]]&gt;=0, "Needs Improvement",
 "Bad")))</f>
        <v>Achieved</v>
      </c>
      <c r="P1676" s="7">
        <f>Table1[[#This Row],[Net Sales Actual]] - Table1[[#This Row],[Net Sales Target]]</f>
        <v>9817888</v>
      </c>
      <c r="Q1676" s="7" t="str">
        <f>IF(Table1[[#This Row],[Profit]] &gt; 0, "Profit", "Loss")</f>
        <v>Profit</v>
      </c>
      <c r="R1676" s="9">
        <f>Table1[[#This Row],[Salary Cost]]/Table1[[#This Row],[Net Sales Actual]]</f>
        <v>0.14721716441941465</v>
      </c>
      <c r="S1676" s="9" t="str">
        <f>IF(Table1[[#This Row],[Salary Ratio]] &lt; 0.15, "Efficient",
 IF(Table1[[#This Row],[Salary Ratio]] &lt;= 0.25, "Needs Attention",
 "Too High"))</f>
        <v>Efficient</v>
      </c>
      <c r="T1676" s="9">
        <f>Table1[[#This Row],[Profit (EBIT)]]/Table1[[#This Row],[Net Sales Actual]]</f>
        <v>0.13563004193693898</v>
      </c>
      <c r="U1676" s="7" t="str">
        <f>IF(Table1[[#This Row],[Profit Ratio]] &gt; 0.15, "Healthy",
 IF(Table1[[#This Row],[Profit Ratio]] &gt;= 0.05, "Moderate",
 "Low"))</f>
        <v>Moderate</v>
      </c>
      <c r="V1676" s="7">
        <f ca="1">DATEDIF(Table1[[#This Row],[Store Open Date]], TODAY(), "d")</f>
        <v>778</v>
      </c>
      <c r="W1676" s="7">
        <f ca="1">INT(Table1[[#This Row],[Store Age (Days)]] / 30)</f>
        <v>25</v>
      </c>
      <c r="X1676" s="7" t="str">
        <f ca="1">IF(Table1[[#This Row],[Store Age (Months)]] &lt; 12, "&lt;12",
 IF(Table1[[#This Row],[Store Age (Months)]] &lt; 24, "12–24",
 "&gt;24"))</f>
        <v>&gt;24</v>
      </c>
    </row>
    <row r="1677" spans="1:24" x14ac:dyDescent="0.2">
      <c r="A1677" s="4">
        <v>4</v>
      </c>
      <c r="B1677" s="4" t="str">
        <f t="shared" si="26"/>
        <v>April</v>
      </c>
      <c r="C1677" s="1" t="s">
        <v>361</v>
      </c>
      <c r="D1677" s="1" t="s">
        <v>1281</v>
      </c>
      <c r="E1677" s="1" t="s">
        <v>802</v>
      </c>
      <c r="F1677" s="1" t="s">
        <v>910</v>
      </c>
      <c r="G1677" s="1" t="s">
        <v>926</v>
      </c>
      <c r="H1677" s="6">
        <v>45160</v>
      </c>
      <c r="I1677" s="7">
        <v>135018000</v>
      </c>
      <c r="J1677" s="7">
        <v>125248132</v>
      </c>
      <c r="K1677" s="7">
        <v>16967414</v>
      </c>
      <c r="L1677" s="7">
        <v>-3822215</v>
      </c>
      <c r="M1677" s="7">
        <f>Table1[[#This Row],[Profit (EBIT)]] * (1 - 11%)</f>
        <v>-3401771.35</v>
      </c>
      <c r="N1677" s="9">
        <f>Table1[[#This Row],[Net Sales Actual]]/Table1[[#This Row],[Net Sales Target]]*100%</f>
        <v>0.92764025537335759</v>
      </c>
      <c r="O1677" s="9" t="str">
        <f>IF(Table1[[#This Row],[% Achievement]]&gt;=100%, "Achieved",
 IF(Table1[[#This Row],[% Achievement]]&gt;=50%, "Almost Achieve",
 IF(Table1[[#This Row],[% Achievement]]&gt;=0, "Needs Improvement",
 "Bad")))</f>
        <v>Almost Achieve</v>
      </c>
      <c r="P1677" s="7">
        <f>Table1[[#This Row],[Net Sales Actual]] - Table1[[#This Row],[Net Sales Target]]</f>
        <v>-9769868</v>
      </c>
      <c r="Q1677" s="7" t="str">
        <f>IF(Table1[[#This Row],[Profit]] &gt; 0, "Profit", "Loss")</f>
        <v>Loss</v>
      </c>
      <c r="R1677" s="9">
        <f>Table1[[#This Row],[Salary Cost]]/Table1[[#This Row],[Net Sales Actual]]</f>
        <v>0.13547039567823654</v>
      </c>
      <c r="S1677" s="9" t="str">
        <f>IF(Table1[[#This Row],[Salary Ratio]] &lt; 0.15, "Efficient",
 IF(Table1[[#This Row],[Salary Ratio]] &lt;= 0.25, "Needs Attention",
 "Too High"))</f>
        <v>Efficient</v>
      </c>
      <c r="T1677" s="9">
        <f>Table1[[#This Row],[Profit (EBIT)]]/Table1[[#This Row],[Net Sales Actual]]</f>
        <v>-3.0517141764637257E-2</v>
      </c>
      <c r="U1677" s="7" t="str">
        <f>IF(Table1[[#This Row],[Profit Ratio]] &gt; 0.15, "Healthy",
 IF(Table1[[#This Row],[Profit Ratio]] &gt;= 0.05, "Moderate",
 "Low"))</f>
        <v>Low</v>
      </c>
      <c r="V1677" s="7">
        <f ca="1">DATEDIF(Table1[[#This Row],[Store Open Date]], TODAY(), "d")</f>
        <v>772</v>
      </c>
      <c r="W1677" s="7">
        <f ca="1">INT(Table1[[#This Row],[Store Age (Days)]] / 30)</f>
        <v>25</v>
      </c>
      <c r="X1677" s="7" t="str">
        <f ca="1">IF(Table1[[#This Row],[Store Age (Months)]] &lt; 12, "&lt;12",
 IF(Table1[[#This Row],[Store Age (Months)]] &lt; 24, "12–24",
 "&gt;24"))</f>
        <v>&gt;24</v>
      </c>
    </row>
    <row r="1678" spans="1:24" x14ac:dyDescent="0.2">
      <c r="A1678" s="4">
        <v>4</v>
      </c>
      <c r="B1678" s="4" t="str">
        <f t="shared" si="26"/>
        <v>April</v>
      </c>
      <c r="C1678" s="1" t="s">
        <v>362</v>
      </c>
      <c r="D1678" s="1" t="s">
        <v>1282</v>
      </c>
      <c r="E1678" s="1" t="s">
        <v>803</v>
      </c>
      <c r="F1678" s="1" t="s">
        <v>910</v>
      </c>
      <c r="G1678" s="1" t="s">
        <v>926</v>
      </c>
      <c r="H1678" s="6">
        <v>45154</v>
      </c>
      <c r="I1678" s="7">
        <v>129513841</v>
      </c>
      <c r="J1678" s="7">
        <v>142240891</v>
      </c>
      <c r="K1678" s="7">
        <v>16355023</v>
      </c>
      <c r="L1678" s="7">
        <v>15945205</v>
      </c>
      <c r="M1678" s="7">
        <f>Table1[[#This Row],[Profit (EBIT)]] * (1 - 11%)</f>
        <v>14191232.450000001</v>
      </c>
      <c r="N1678" s="9">
        <f>Table1[[#This Row],[Net Sales Actual]]/Table1[[#This Row],[Net Sales Target]]*100%</f>
        <v>1.0982678754774944</v>
      </c>
      <c r="O1678" s="9" t="str">
        <f>IF(Table1[[#This Row],[% Achievement]]&gt;=100%, "Achieved",
 IF(Table1[[#This Row],[% Achievement]]&gt;=50%, "Almost Achieve",
 IF(Table1[[#This Row],[% Achievement]]&gt;=0, "Needs Improvement",
 "Bad")))</f>
        <v>Achieved</v>
      </c>
      <c r="P1678" s="7">
        <f>Table1[[#This Row],[Net Sales Actual]] - Table1[[#This Row],[Net Sales Target]]</f>
        <v>12727050</v>
      </c>
      <c r="Q1678" s="7" t="str">
        <f>IF(Table1[[#This Row],[Profit]] &gt; 0, "Profit", "Loss")</f>
        <v>Profit</v>
      </c>
      <c r="R1678" s="9">
        <f>Table1[[#This Row],[Salary Cost]]/Table1[[#This Row],[Net Sales Actual]]</f>
        <v>0.11498116248442229</v>
      </c>
      <c r="S1678" s="9" t="str">
        <f>IF(Table1[[#This Row],[Salary Ratio]] &lt; 0.15, "Efficient",
 IF(Table1[[#This Row],[Salary Ratio]] &lt;= 0.25, "Needs Attention",
 "Too High"))</f>
        <v>Efficient</v>
      </c>
      <c r="T1678" s="9">
        <f>Table1[[#This Row],[Profit (EBIT)]]/Table1[[#This Row],[Net Sales Actual]]</f>
        <v>0.11210000786623306</v>
      </c>
      <c r="U1678" s="7" t="str">
        <f>IF(Table1[[#This Row],[Profit Ratio]] &gt; 0.15, "Healthy",
 IF(Table1[[#This Row],[Profit Ratio]] &gt;= 0.05, "Moderate",
 "Low"))</f>
        <v>Moderate</v>
      </c>
      <c r="V1678" s="7">
        <f ca="1">DATEDIF(Table1[[#This Row],[Store Open Date]], TODAY(), "d")</f>
        <v>778</v>
      </c>
      <c r="W1678" s="7">
        <f ca="1">INT(Table1[[#This Row],[Store Age (Days)]] / 30)</f>
        <v>25</v>
      </c>
      <c r="X1678" s="7" t="str">
        <f ca="1">IF(Table1[[#This Row],[Store Age (Months)]] &lt; 12, "&lt;12",
 IF(Table1[[#This Row],[Store Age (Months)]] &lt; 24, "12–24",
 "&gt;24"))</f>
        <v>&gt;24</v>
      </c>
    </row>
    <row r="1679" spans="1:24" x14ac:dyDescent="0.2">
      <c r="A1679" s="4">
        <v>4</v>
      </c>
      <c r="B1679" s="4" t="str">
        <f t="shared" si="26"/>
        <v>April</v>
      </c>
      <c r="C1679" s="1" t="s">
        <v>363</v>
      </c>
      <c r="D1679" s="1" t="s">
        <v>1283</v>
      </c>
      <c r="E1679" s="1" t="s">
        <v>804</v>
      </c>
      <c r="F1679" s="1" t="s">
        <v>910</v>
      </c>
      <c r="G1679" s="1" t="s">
        <v>926</v>
      </c>
      <c r="H1679" s="6">
        <v>45164</v>
      </c>
      <c r="I1679" s="7">
        <v>154090160</v>
      </c>
      <c r="J1679" s="7">
        <v>142795946</v>
      </c>
      <c r="K1679" s="7">
        <v>24998044</v>
      </c>
      <c r="L1679" s="7">
        <v>7843363</v>
      </c>
      <c r="M1679" s="7">
        <f>Table1[[#This Row],[Profit (EBIT)]] * (1 - 11%)</f>
        <v>6980593.0700000003</v>
      </c>
      <c r="N1679" s="9">
        <f>Table1[[#This Row],[Net Sales Actual]]/Table1[[#This Row],[Net Sales Target]]*100%</f>
        <v>0.92670385961050339</v>
      </c>
      <c r="O1679" s="9" t="str">
        <f>IF(Table1[[#This Row],[% Achievement]]&gt;=100%, "Achieved",
 IF(Table1[[#This Row],[% Achievement]]&gt;=50%, "Almost Achieve",
 IF(Table1[[#This Row],[% Achievement]]&gt;=0, "Needs Improvement",
 "Bad")))</f>
        <v>Almost Achieve</v>
      </c>
      <c r="P1679" s="7">
        <f>Table1[[#This Row],[Net Sales Actual]] - Table1[[#This Row],[Net Sales Target]]</f>
        <v>-11294214</v>
      </c>
      <c r="Q1679" s="7" t="str">
        <f>IF(Table1[[#This Row],[Profit]] &gt; 0, "Profit", "Loss")</f>
        <v>Profit</v>
      </c>
      <c r="R1679" s="9">
        <f>Table1[[#This Row],[Salary Cost]]/Table1[[#This Row],[Net Sales Actual]]</f>
        <v>0.17506130040974693</v>
      </c>
      <c r="S1679" s="9" t="str">
        <f>IF(Table1[[#This Row],[Salary Ratio]] &lt; 0.15, "Efficient",
 IF(Table1[[#This Row],[Salary Ratio]] &lt;= 0.25, "Needs Attention",
 "Too High"))</f>
        <v>Needs Attention</v>
      </c>
      <c r="T1679" s="9">
        <f>Table1[[#This Row],[Profit (EBIT)]]/Table1[[#This Row],[Net Sales Actual]]</f>
        <v>5.4927070548627478E-2</v>
      </c>
      <c r="U1679" s="7" t="str">
        <f>IF(Table1[[#This Row],[Profit Ratio]] &gt; 0.15, "Healthy",
 IF(Table1[[#This Row],[Profit Ratio]] &gt;= 0.05, "Moderate",
 "Low"))</f>
        <v>Moderate</v>
      </c>
      <c r="V1679" s="7">
        <f ca="1">DATEDIF(Table1[[#This Row],[Store Open Date]], TODAY(), "d")</f>
        <v>768</v>
      </c>
      <c r="W1679" s="7">
        <f ca="1">INT(Table1[[#This Row],[Store Age (Days)]] / 30)</f>
        <v>25</v>
      </c>
      <c r="X1679" s="7" t="str">
        <f ca="1">IF(Table1[[#This Row],[Store Age (Months)]] &lt; 12, "&lt;12",
 IF(Table1[[#This Row],[Store Age (Months)]] &lt; 24, "12–24",
 "&gt;24"))</f>
        <v>&gt;24</v>
      </c>
    </row>
    <row r="1680" spans="1:24" x14ac:dyDescent="0.2">
      <c r="A1680" s="4">
        <v>4</v>
      </c>
      <c r="B1680" s="4" t="str">
        <f t="shared" si="26"/>
        <v>April</v>
      </c>
      <c r="C1680" s="1" t="s">
        <v>364</v>
      </c>
      <c r="D1680" s="1" t="s">
        <v>1284</v>
      </c>
      <c r="E1680" s="1" t="s">
        <v>805</v>
      </c>
      <c r="F1680" s="1" t="s">
        <v>910</v>
      </c>
      <c r="G1680" s="1" t="s">
        <v>926</v>
      </c>
      <c r="H1680" s="6">
        <v>45345</v>
      </c>
      <c r="I1680" s="7">
        <v>192380183</v>
      </c>
      <c r="J1680" s="7">
        <v>168592126</v>
      </c>
      <c r="K1680" s="7">
        <v>21260384</v>
      </c>
      <c r="L1680" s="7">
        <v>19152925</v>
      </c>
      <c r="M1680" s="7">
        <f>Table1[[#This Row],[Profit (EBIT)]] * (1 - 11%)</f>
        <v>17046103.25</v>
      </c>
      <c r="N1680" s="9">
        <f>Table1[[#This Row],[Net Sales Actual]]/Table1[[#This Row],[Net Sales Target]]*100%</f>
        <v>0.87634871415004323</v>
      </c>
      <c r="O1680" s="9" t="str">
        <f>IF(Table1[[#This Row],[% Achievement]]&gt;=100%, "Achieved",
 IF(Table1[[#This Row],[% Achievement]]&gt;=50%, "Almost Achieve",
 IF(Table1[[#This Row],[% Achievement]]&gt;=0, "Needs Improvement",
 "Bad")))</f>
        <v>Almost Achieve</v>
      </c>
      <c r="P1680" s="7">
        <f>Table1[[#This Row],[Net Sales Actual]] - Table1[[#This Row],[Net Sales Target]]</f>
        <v>-23788057</v>
      </c>
      <c r="Q1680" s="7" t="str">
        <f>IF(Table1[[#This Row],[Profit]] &gt; 0, "Profit", "Loss")</f>
        <v>Profit</v>
      </c>
      <c r="R1680" s="9">
        <f>Table1[[#This Row],[Salary Cost]]/Table1[[#This Row],[Net Sales Actual]]</f>
        <v>0.12610543863715201</v>
      </c>
      <c r="S1680" s="9" t="str">
        <f>IF(Table1[[#This Row],[Salary Ratio]] &lt; 0.15, "Efficient",
 IF(Table1[[#This Row],[Salary Ratio]] &lt;= 0.25, "Needs Attention",
 "Too High"))</f>
        <v>Efficient</v>
      </c>
      <c r="T1680" s="9">
        <f>Table1[[#This Row],[Profit (EBIT)]]/Table1[[#This Row],[Net Sales Actual]]</f>
        <v>0.11360509802219351</v>
      </c>
      <c r="U1680" s="7" t="str">
        <f>IF(Table1[[#This Row],[Profit Ratio]] &gt; 0.15, "Healthy",
 IF(Table1[[#This Row],[Profit Ratio]] &gt;= 0.05, "Moderate",
 "Low"))</f>
        <v>Moderate</v>
      </c>
      <c r="V1680" s="7">
        <f ca="1">DATEDIF(Table1[[#This Row],[Store Open Date]], TODAY(), "d")</f>
        <v>587</v>
      </c>
      <c r="W1680" s="7">
        <f ca="1">INT(Table1[[#This Row],[Store Age (Days)]] / 30)</f>
        <v>19</v>
      </c>
      <c r="X1680" s="7" t="str">
        <f ca="1">IF(Table1[[#This Row],[Store Age (Months)]] &lt; 12, "&lt;12",
 IF(Table1[[#This Row],[Store Age (Months)]] &lt; 24, "12–24",
 "&gt;24"))</f>
        <v>12–24</v>
      </c>
    </row>
    <row r="1681" spans="1:24" x14ac:dyDescent="0.2">
      <c r="A1681" s="4">
        <v>4</v>
      </c>
      <c r="B1681" s="4" t="str">
        <f t="shared" si="26"/>
        <v>April</v>
      </c>
      <c r="C1681" s="1" t="s">
        <v>365</v>
      </c>
      <c r="D1681" s="1" t="s">
        <v>1285</v>
      </c>
      <c r="E1681" s="1" t="s">
        <v>806</v>
      </c>
      <c r="F1681" s="1" t="s">
        <v>910</v>
      </c>
      <c r="G1681" s="1" t="s">
        <v>926</v>
      </c>
      <c r="H1681" s="6">
        <v>45444</v>
      </c>
      <c r="I1681" s="7">
        <v>147549587</v>
      </c>
      <c r="J1681" s="7">
        <v>123534023</v>
      </c>
      <c r="K1681" s="7">
        <v>16953875</v>
      </c>
      <c r="L1681" s="7">
        <v>4649622</v>
      </c>
      <c r="M1681" s="7">
        <f>Table1[[#This Row],[Profit (EBIT)]] * (1 - 11%)</f>
        <v>4138163.58</v>
      </c>
      <c r="N1681" s="9">
        <f>Table1[[#This Row],[Net Sales Actual]]/Table1[[#This Row],[Net Sales Target]]*100%</f>
        <v>0.83723733499843678</v>
      </c>
      <c r="O1681" s="9" t="str">
        <f>IF(Table1[[#This Row],[% Achievement]]&gt;=100%, "Achieved",
 IF(Table1[[#This Row],[% Achievement]]&gt;=50%, "Almost Achieve",
 IF(Table1[[#This Row],[% Achievement]]&gt;=0, "Needs Improvement",
 "Bad")))</f>
        <v>Almost Achieve</v>
      </c>
      <c r="P1681" s="7">
        <f>Table1[[#This Row],[Net Sales Actual]] - Table1[[#This Row],[Net Sales Target]]</f>
        <v>-24015564</v>
      </c>
      <c r="Q1681" s="7" t="str">
        <f>IF(Table1[[#This Row],[Profit]] &gt; 0, "Profit", "Loss")</f>
        <v>Profit</v>
      </c>
      <c r="R1681" s="9">
        <f>Table1[[#This Row],[Salary Cost]]/Table1[[#This Row],[Net Sales Actual]]</f>
        <v>0.13724053170356154</v>
      </c>
      <c r="S1681" s="9" t="str">
        <f>IF(Table1[[#This Row],[Salary Ratio]] &lt; 0.15, "Efficient",
 IF(Table1[[#This Row],[Salary Ratio]] &lt;= 0.25, "Needs Attention",
 "Too High"))</f>
        <v>Efficient</v>
      </c>
      <c r="T1681" s="9">
        <f>Table1[[#This Row],[Profit (EBIT)]]/Table1[[#This Row],[Net Sales Actual]]</f>
        <v>3.7638392137524734E-2</v>
      </c>
      <c r="U1681" s="7" t="str">
        <f>IF(Table1[[#This Row],[Profit Ratio]] &gt; 0.15, "Healthy",
 IF(Table1[[#This Row],[Profit Ratio]] &gt;= 0.05, "Moderate",
 "Low"))</f>
        <v>Low</v>
      </c>
      <c r="V1681" s="7">
        <f ca="1">DATEDIF(Table1[[#This Row],[Store Open Date]], TODAY(), "d")</f>
        <v>488</v>
      </c>
      <c r="W1681" s="7">
        <f ca="1">INT(Table1[[#This Row],[Store Age (Days)]] / 30)</f>
        <v>16</v>
      </c>
      <c r="X1681" s="7" t="str">
        <f ca="1">IF(Table1[[#This Row],[Store Age (Months)]] &lt; 12, "&lt;12",
 IF(Table1[[#This Row],[Store Age (Months)]] &lt; 24, "12–24",
 "&gt;24"))</f>
        <v>12–24</v>
      </c>
    </row>
    <row r="1682" spans="1:24" x14ac:dyDescent="0.2">
      <c r="A1682" s="4">
        <v>4</v>
      </c>
      <c r="B1682" s="4" t="str">
        <f t="shared" si="26"/>
        <v>April</v>
      </c>
      <c r="C1682" s="1" t="s">
        <v>366</v>
      </c>
      <c r="D1682" s="1" t="s">
        <v>1286</v>
      </c>
      <c r="E1682" s="1" t="s">
        <v>807</v>
      </c>
      <c r="F1682" s="1" t="s">
        <v>910</v>
      </c>
      <c r="G1682" s="1" t="s">
        <v>926</v>
      </c>
      <c r="H1682" s="6">
        <v>45370</v>
      </c>
      <c r="I1682" s="7">
        <v>101252529</v>
      </c>
      <c r="J1682" s="7">
        <v>98009353</v>
      </c>
      <c r="K1682" s="7">
        <v>10381608</v>
      </c>
      <c r="L1682" s="7">
        <v>2080732</v>
      </c>
      <c r="M1682" s="7">
        <f>Table1[[#This Row],[Profit (EBIT)]] * (1 - 11%)</f>
        <v>1851851.48</v>
      </c>
      <c r="N1682" s="9">
        <f>Table1[[#This Row],[Net Sales Actual]]/Table1[[#This Row],[Net Sales Target]]*100%</f>
        <v>0.96796943215117126</v>
      </c>
      <c r="O1682" s="9" t="str">
        <f>IF(Table1[[#This Row],[% Achievement]]&gt;=100%, "Achieved",
 IF(Table1[[#This Row],[% Achievement]]&gt;=50%, "Almost Achieve",
 IF(Table1[[#This Row],[% Achievement]]&gt;=0, "Needs Improvement",
 "Bad")))</f>
        <v>Almost Achieve</v>
      </c>
      <c r="P1682" s="7">
        <f>Table1[[#This Row],[Net Sales Actual]] - Table1[[#This Row],[Net Sales Target]]</f>
        <v>-3243176</v>
      </c>
      <c r="Q1682" s="7" t="str">
        <f>IF(Table1[[#This Row],[Profit]] &gt; 0, "Profit", "Loss")</f>
        <v>Profit</v>
      </c>
      <c r="R1682" s="9">
        <f>Table1[[#This Row],[Salary Cost]]/Table1[[#This Row],[Net Sales Actual]]</f>
        <v>0.10592466618976661</v>
      </c>
      <c r="S1682" s="9" t="str">
        <f>IF(Table1[[#This Row],[Salary Ratio]] &lt; 0.15, "Efficient",
 IF(Table1[[#This Row],[Salary Ratio]] &lt;= 0.25, "Needs Attention",
 "Too High"))</f>
        <v>Efficient</v>
      </c>
      <c r="T1682" s="9">
        <f>Table1[[#This Row],[Profit (EBIT)]]/Table1[[#This Row],[Net Sales Actual]]</f>
        <v>2.1229933024861414E-2</v>
      </c>
      <c r="U1682" s="7" t="str">
        <f>IF(Table1[[#This Row],[Profit Ratio]] &gt; 0.15, "Healthy",
 IF(Table1[[#This Row],[Profit Ratio]] &gt;= 0.05, "Moderate",
 "Low"))</f>
        <v>Low</v>
      </c>
      <c r="V1682" s="7">
        <f ca="1">DATEDIF(Table1[[#This Row],[Store Open Date]], TODAY(), "d")</f>
        <v>562</v>
      </c>
      <c r="W1682" s="7">
        <f ca="1">INT(Table1[[#This Row],[Store Age (Days)]] / 30)</f>
        <v>18</v>
      </c>
      <c r="X1682" s="7" t="str">
        <f ca="1">IF(Table1[[#This Row],[Store Age (Months)]] &lt; 12, "&lt;12",
 IF(Table1[[#This Row],[Store Age (Months)]] &lt; 24, "12–24",
 "&gt;24"))</f>
        <v>12–24</v>
      </c>
    </row>
    <row r="1683" spans="1:24" x14ac:dyDescent="0.2">
      <c r="A1683" s="4">
        <v>4</v>
      </c>
      <c r="B1683" s="4" t="str">
        <f t="shared" si="26"/>
        <v>April</v>
      </c>
      <c r="C1683" s="1" t="s">
        <v>367</v>
      </c>
      <c r="D1683" s="1" t="s">
        <v>1287</v>
      </c>
      <c r="E1683" s="1" t="s">
        <v>808</v>
      </c>
      <c r="F1683" s="1" t="s">
        <v>910</v>
      </c>
      <c r="G1683" s="1" t="s">
        <v>926</v>
      </c>
      <c r="H1683" s="6">
        <v>45217</v>
      </c>
      <c r="I1683" s="7">
        <v>222568454</v>
      </c>
      <c r="J1683" s="7">
        <v>214271311</v>
      </c>
      <c r="K1683" s="7">
        <v>35051493</v>
      </c>
      <c r="L1683" s="7">
        <v>4377850</v>
      </c>
      <c r="M1683" s="7">
        <f>Table1[[#This Row],[Profit (EBIT)]] * (1 - 11%)</f>
        <v>3896286.5</v>
      </c>
      <c r="N1683" s="9">
        <f>Table1[[#This Row],[Net Sales Actual]]/Table1[[#This Row],[Net Sales Target]]*100%</f>
        <v>0.96272093888022425</v>
      </c>
      <c r="O1683" s="9" t="str">
        <f>IF(Table1[[#This Row],[% Achievement]]&gt;=100%, "Achieved",
 IF(Table1[[#This Row],[% Achievement]]&gt;=50%, "Almost Achieve",
 IF(Table1[[#This Row],[% Achievement]]&gt;=0, "Needs Improvement",
 "Bad")))</f>
        <v>Almost Achieve</v>
      </c>
      <c r="P1683" s="7">
        <f>Table1[[#This Row],[Net Sales Actual]] - Table1[[#This Row],[Net Sales Target]]</f>
        <v>-8297143</v>
      </c>
      <c r="Q1683" s="7" t="str">
        <f>IF(Table1[[#This Row],[Profit]] &gt; 0, "Profit", "Loss")</f>
        <v>Profit</v>
      </c>
      <c r="R1683" s="9">
        <f>Table1[[#This Row],[Salary Cost]]/Table1[[#This Row],[Net Sales Actual]]</f>
        <v>0.16358462939539303</v>
      </c>
      <c r="S1683" s="9" t="str">
        <f>IF(Table1[[#This Row],[Salary Ratio]] &lt; 0.15, "Efficient",
 IF(Table1[[#This Row],[Salary Ratio]] &lt;= 0.25, "Needs Attention",
 "Too High"))</f>
        <v>Needs Attention</v>
      </c>
      <c r="T1683" s="9">
        <f>Table1[[#This Row],[Profit (EBIT)]]/Table1[[#This Row],[Net Sales Actual]]</f>
        <v>2.0431339965992928E-2</v>
      </c>
      <c r="U1683" s="7" t="str">
        <f>IF(Table1[[#This Row],[Profit Ratio]] &gt; 0.15, "Healthy",
 IF(Table1[[#This Row],[Profit Ratio]] &gt;= 0.05, "Moderate",
 "Low"))</f>
        <v>Low</v>
      </c>
      <c r="V1683" s="7">
        <f ca="1">DATEDIF(Table1[[#This Row],[Store Open Date]], TODAY(), "d")</f>
        <v>715</v>
      </c>
      <c r="W1683" s="7">
        <f ca="1">INT(Table1[[#This Row],[Store Age (Days)]] / 30)</f>
        <v>23</v>
      </c>
      <c r="X1683" s="7" t="str">
        <f ca="1">IF(Table1[[#This Row],[Store Age (Months)]] &lt; 12, "&lt;12",
 IF(Table1[[#This Row],[Store Age (Months)]] &lt; 24, "12–24",
 "&gt;24"))</f>
        <v>12–24</v>
      </c>
    </row>
    <row r="1684" spans="1:24" x14ac:dyDescent="0.2">
      <c r="A1684" s="4">
        <v>4</v>
      </c>
      <c r="B1684" s="4" t="str">
        <f t="shared" si="26"/>
        <v>April</v>
      </c>
      <c r="C1684" s="1" t="s">
        <v>368</v>
      </c>
      <c r="D1684" s="1" t="s">
        <v>1288</v>
      </c>
      <c r="E1684" s="1" t="s">
        <v>809</v>
      </c>
      <c r="F1684" s="1" t="s">
        <v>910</v>
      </c>
      <c r="G1684" s="1" t="s">
        <v>926</v>
      </c>
      <c r="H1684" s="6">
        <v>45259</v>
      </c>
      <c r="I1684" s="7">
        <v>123113774</v>
      </c>
      <c r="J1684" s="7">
        <v>131229082</v>
      </c>
      <c r="K1684" s="7">
        <v>18960596</v>
      </c>
      <c r="L1684" s="7">
        <v>12457683</v>
      </c>
      <c r="M1684" s="7">
        <f>Table1[[#This Row],[Profit (EBIT)]] * (1 - 11%)</f>
        <v>11087337.870000001</v>
      </c>
      <c r="N1684" s="9">
        <f>Table1[[#This Row],[Net Sales Actual]]/Table1[[#This Row],[Net Sales Target]]*100%</f>
        <v>1.0659171410016235</v>
      </c>
      <c r="O1684" s="9" t="str">
        <f>IF(Table1[[#This Row],[% Achievement]]&gt;=100%, "Achieved",
 IF(Table1[[#This Row],[% Achievement]]&gt;=50%, "Almost Achieve",
 IF(Table1[[#This Row],[% Achievement]]&gt;=0, "Needs Improvement",
 "Bad")))</f>
        <v>Achieved</v>
      </c>
      <c r="P1684" s="7">
        <f>Table1[[#This Row],[Net Sales Actual]] - Table1[[#This Row],[Net Sales Target]]</f>
        <v>8115308</v>
      </c>
      <c r="Q1684" s="7" t="str">
        <f>IF(Table1[[#This Row],[Profit]] &gt; 0, "Profit", "Loss")</f>
        <v>Profit</v>
      </c>
      <c r="R1684" s="9">
        <f>Table1[[#This Row],[Salary Cost]]/Table1[[#This Row],[Net Sales Actual]]</f>
        <v>0.14448471109475566</v>
      </c>
      <c r="S1684" s="9" t="str">
        <f>IF(Table1[[#This Row],[Salary Ratio]] &lt; 0.15, "Efficient",
 IF(Table1[[#This Row],[Salary Ratio]] &lt;= 0.25, "Needs Attention",
 "Too High"))</f>
        <v>Efficient</v>
      </c>
      <c r="T1684" s="9">
        <f>Table1[[#This Row],[Profit (EBIT)]]/Table1[[#This Row],[Net Sales Actual]]</f>
        <v>9.4930809620385817E-2</v>
      </c>
      <c r="U1684" s="7" t="str">
        <f>IF(Table1[[#This Row],[Profit Ratio]] &gt; 0.15, "Healthy",
 IF(Table1[[#This Row],[Profit Ratio]] &gt;= 0.05, "Moderate",
 "Low"))</f>
        <v>Moderate</v>
      </c>
      <c r="V1684" s="7">
        <f ca="1">DATEDIF(Table1[[#This Row],[Store Open Date]], TODAY(), "d")</f>
        <v>673</v>
      </c>
      <c r="W1684" s="7">
        <f ca="1">INT(Table1[[#This Row],[Store Age (Days)]] / 30)</f>
        <v>22</v>
      </c>
      <c r="X1684" s="7" t="str">
        <f ca="1">IF(Table1[[#This Row],[Store Age (Months)]] &lt; 12, "&lt;12",
 IF(Table1[[#This Row],[Store Age (Months)]] &lt; 24, "12–24",
 "&gt;24"))</f>
        <v>12–24</v>
      </c>
    </row>
    <row r="1685" spans="1:24" x14ac:dyDescent="0.2">
      <c r="A1685" s="4">
        <v>4</v>
      </c>
      <c r="B1685" s="4" t="str">
        <f t="shared" si="26"/>
        <v>April</v>
      </c>
      <c r="C1685" s="1" t="s">
        <v>369</v>
      </c>
      <c r="D1685" s="1" t="s">
        <v>1289</v>
      </c>
      <c r="E1685" s="1" t="s">
        <v>810</v>
      </c>
      <c r="F1685" s="1" t="s">
        <v>910</v>
      </c>
      <c r="G1685" s="1" t="s">
        <v>926</v>
      </c>
      <c r="H1685" s="6">
        <v>45189</v>
      </c>
      <c r="I1685" s="7">
        <v>164683346</v>
      </c>
      <c r="J1685" s="7">
        <v>186143870</v>
      </c>
      <c r="K1685" s="7">
        <v>19127312</v>
      </c>
      <c r="L1685" s="7">
        <v>2274240</v>
      </c>
      <c r="M1685" s="7">
        <f>Table1[[#This Row],[Profit (EBIT)]] * (1 - 11%)</f>
        <v>2024073.6</v>
      </c>
      <c r="N1685" s="9">
        <f>Table1[[#This Row],[Net Sales Actual]]/Table1[[#This Row],[Net Sales Target]]*100%</f>
        <v>1.1303138691388988</v>
      </c>
      <c r="O1685" s="9" t="str">
        <f>IF(Table1[[#This Row],[% Achievement]]&gt;=100%, "Achieved",
 IF(Table1[[#This Row],[% Achievement]]&gt;=50%, "Almost Achieve",
 IF(Table1[[#This Row],[% Achievement]]&gt;=0, "Needs Improvement",
 "Bad")))</f>
        <v>Achieved</v>
      </c>
      <c r="P1685" s="7">
        <f>Table1[[#This Row],[Net Sales Actual]] - Table1[[#This Row],[Net Sales Target]]</f>
        <v>21460524</v>
      </c>
      <c r="Q1685" s="7" t="str">
        <f>IF(Table1[[#This Row],[Profit]] &gt; 0, "Profit", "Loss")</f>
        <v>Profit</v>
      </c>
      <c r="R1685" s="9">
        <f>Table1[[#This Row],[Salary Cost]]/Table1[[#This Row],[Net Sales Actual]]</f>
        <v>0.10275552990275748</v>
      </c>
      <c r="S1685" s="9" t="str">
        <f>IF(Table1[[#This Row],[Salary Ratio]] &lt; 0.15, "Efficient",
 IF(Table1[[#This Row],[Salary Ratio]] &lt;= 0.25, "Needs Attention",
 "Too High"))</f>
        <v>Efficient</v>
      </c>
      <c r="T1685" s="9">
        <f>Table1[[#This Row],[Profit (EBIT)]]/Table1[[#This Row],[Net Sales Actual]]</f>
        <v>1.2217646490319558E-2</v>
      </c>
      <c r="U1685" s="7" t="str">
        <f>IF(Table1[[#This Row],[Profit Ratio]] &gt; 0.15, "Healthy",
 IF(Table1[[#This Row],[Profit Ratio]] &gt;= 0.05, "Moderate",
 "Low"))</f>
        <v>Low</v>
      </c>
      <c r="V1685" s="7">
        <f ca="1">DATEDIF(Table1[[#This Row],[Store Open Date]], TODAY(), "d")</f>
        <v>743</v>
      </c>
      <c r="W1685" s="7">
        <f ca="1">INT(Table1[[#This Row],[Store Age (Days)]] / 30)</f>
        <v>24</v>
      </c>
      <c r="X1685" s="7" t="str">
        <f ca="1">IF(Table1[[#This Row],[Store Age (Months)]] &lt; 12, "&lt;12",
 IF(Table1[[#This Row],[Store Age (Months)]] &lt; 24, "12–24",
 "&gt;24"))</f>
        <v>&gt;24</v>
      </c>
    </row>
    <row r="1686" spans="1:24" x14ac:dyDescent="0.2">
      <c r="A1686" s="4">
        <v>4</v>
      </c>
      <c r="B1686" s="4" t="str">
        <f t="shared" si="26"/>
        <v>April</v>
      </c>
      <c r="C1686" s="1" t="s">
        <v>370</v>
      </c>
      <c r="D1686" s="1" t="s">
        <v>1290</v>
      </c>
      <c r="E1686" s="1" t="s">
        <v>811</v>
      </c>
      <c r="F1686" s="1" t="s">
        <v>910</v>
      </c>
      <c r="G1686" s="1" t="s">
        <v>926</v>
      </c>
      <c r="H1686" s="6">
        <v>45456</v>
      </c>
      <c r="I1686" s="7">
        <v>266721763</v>
      </c>
      <c r="J1686" s="7">
        <v>288477819</v>
      </c>
      <c r="K1686" s="7">
        <v>29266336</v>
      </c>
      <c r="L1686" s="7">
        <v>-26893941</v>
      </c>
      <c r="M1686" s="7">
        <f>Table1[[#This Row],[Profit (EBIT)]] * (1 - 11%)</f>
        <v>-23935607.490000002</v>
      </c>
      <c r="N1686" s="9">
        <f>Table1[[#This Row],[Net Sales Actual]]/Table1[[#This Row],[Net Sales Target]]*100%</f>
        <v>1.0815683570597874</v>
      </c>
      <c r="O1686" s="9" t="str">
        <f>IF(Table1[[#This Row],[% Achievement]]&gt;=100%, "Achieved",
 IF(Table1[[#This Row],[% Achievement]]&gt;=50%, "Almost Achieve",
 IF(Table1[[#This Row],[% Achievement]]&gt;=0, "Needs Improvement",
 "Bad")))</f>
        <v>Achieved</v>
      </c>
      <c r="P1686" s="7">
        <f>Table1[[#This Row],[Net Sales Actual]] - Table1[[#This Row],[Net Sales Target]]</f>
        <v>21756056</v>
      </c>
      <c r="Q1686" s="7" t="str">
        <f>IF(Table1[[#This Row],[Profit]] &gt; 0, "Profit", "Loss")</f>
        <v>Loss</v>
      </c>
      <c r="R1686" s="9">
        <f>Table1[[#This Row],[Salary Cost]]/Table1[[#This Row],[Net Sales Actual]]</f>
        <v>0.10145090565871201</v>
      </c>
      <c r="S1686" s="9" t="str">
        <f>IF(Table1[[#This Row],[Salary Ratio]] &lt; 0.15, "Efficient",
 IF(Table1[[#This Row],[Salary Ratio]] &lt;= 0.25, "Needs Attention",
 "Too High"))</f>
        <v>Efficient</v>
      </c>
      <c r="T1686" s="9">
        <f>Table1[[#This Row],[Profit (EBIT)]]/Table1[[#This Row],[Net Sales Actual]]</f>
        <v>-9.3227067138912337E-2</v>
      </c>
      <c r="U1686" s="7" t="str">
        <f>IF(Table1[[#This Row],[Profit Ratio]] &gt; 0.15, "Healthy",
 IF(Table1[[#This Row],[Profit Ratio]] &gt;= 0.05, "Moderate",
 "Low"))</f>
        <v>Low</v>
      </c>
      <c r="V1686" s="7">
        <f ca="1">DATEDIF(Table1[[#This Row],[Store Open Date]], TODAY(), "d")</f>
        <v>476</v>
      </c>
      <c r="W1686" s="7">
        <f ca="1">INT(Table1[[#This Row],[Store Age (Days)]] / 30)</f>
        <v>15</v>
      </c>
      <c r="X1686" s="7" t="str">
        <f ca="1">IF(Table1[[#This Row],[Store Age (Months)]] &lt; 12, "&lt;12",
 IF(Table1[[#This Row],[Store Age (Months)]] &lt; 24, "12–24",
 "&gt;24"))</f>
        <v>12–24</v>
      </c>
    </row>
    <row r="1687" spans="1:24" x14ac:dyDescent="0.2">
      <c r="A1687" s="4">
        <v>4</v>
      </c>
      <c r="B1687" s="4" t="str">
        <f t="shared" si="26"/>
        <v>April</v>
      </c>
      <c r="C1687" s="1" t="s">
        <v>371</v>
      </c>
      <c r="D1687" s="1" t="s">
        <v>1291</v>
      </c>
      <c r="E1687" s="1" t="s">
        <v>812</v>
      </c>
      <c r="F1687" s="1" t="s">
        <v>910</v>
      </c>
      <c r="G1687" s="1" t="s">
        <v>926</v>
      </c>
      <c r="H1687" s="6">
        <v>45286</v>
      </c>
      <c r="I1687" s="7">
        <v>114836260</v>
      </c>
      <c r="J1687" s="7">
        <v>84523537</v>
      </c>
      <c r="K1687" s="7">
        <v>8669476</v>
      </c>
      <c r="L1687" s="7">
        <v>11273311</v>
      </c>
      <c r="M1687" s="7">
        <f>Table1[[#This Row],[Profit (EBIT)]] * (1 - 11%)</f>
        <v>10033246.790000001</v>
      </c>
      <c r="N1687" s="9">
        <f>Table1[[#This Row],[Net Sales Actual]]/Table1[[#This Row],[Net Sales Target]]*100%</f>
        <v>0.73603526447134382</v>
      </c>
      <c r="O1687" s="9" t="str">
        <f>IF(Table1[[#This Row],[% Achievement]]&gt;=100%, "Achieved",
 IF(Table1[[#This Row],[% Achievement]]&gt;=50%, "Almost Achieve",
 IF(Table1[[#This Row],[% Achievement]]&gt;=0, "Needs Improvement",
 "Bad")))</f>
        <v>Almost Achieve</v>
      </c>
      <c r="P1687" s="7">
        <f>Table1[[#This Row],[Net Sales Actual]] - Table1[[#This Row],[Net Sales Target]]</f>
        <v>-30312723</v>
      </c>
      <c r="Q1687" s="7" t="str">
        <f>IF(Table1[[#This Row],[Profit]] &gt; 0, "Profit", "Loss")</f>
        <v>Profit</v>
      </c>
      <c r="R1687" s="9">
        <f>Table1[[#This Row],[Salary Cost]]/Table1[[#This Row],[Net Sales Actual]]</f>
        <v>0.10256877915556231</v>
      </c>
      <c r="S1687" s="9" t="str">
        <f>IF(Table1[[#This Row],[Salary Ratio]] &lt; 0.15, "Efficient",
 IF(Table1[[#This Row],[Salary Ratio]] &lt;= 0.25, "Needs Attention",
 "Too High"))</f>
        <v>Efficient</v>
      </c>
      <c r="T1687" s="9">
        <f>Table1[[#This Row],[Profit (EBIT)]]/Table1[[#This Row],[Net Sales Actual]]</f>
        <v>0.13337481369242749</v>
      </c>
      <c r="U1687" s="7" t="str">
        <f>IF(Table1[[#This Row],[Profit Ratio]] &gt; 0.15, "Healthy",
 IF(Table1[[#This Row],[Profit Ratio]] &gt;= 0.05, "Moderate",
 "Low"))</f>
        <v>Moderate</v>
      </c>
      <c r="V1687" s="7">
        <f ca="1">DATEDIF(Table1[[#This Row],[Store Open Date]], TODAY(), "d")</f>
        <v>646</v>
      </c>
      <c r="W1687" s="7">
        <f ca="1">INT(Table1[[#This Row],[Store Age (Days)]] / 30)</f>
        <v>21</v>
      </c>
      <c r="X1687" s="7" t="str">
        <f ca="1">IF(Table1[[#This Row],[Store Age (Months)]] &lt; 12, "&lt;12",
 IF(Table1[[#This Row],[Store Age (Months)]] &lt; 24, "12–24",
 "&gt;24"))</f>
        <v>12–24</v>
      </c>
    </row>
    <row r="1688" spans="1:24" x14ac:dyDescent="0.2">
      <c r="A1688" s="4">
        <v>4</v>
      </c>
      <c r="B1688" s="4" t="str">
        <f t="shared" si="26"/>
        <v>April</v>
      </c>
      <c r="C1688" s="1" t="s">
        <v>372</v>
      </c>
      <c r="D1688" s="1" t="s">
        <v>1292</v>
      </c>
      <c r="E1688" s="1" t="s">
        <v>813</v>
      </c>
      <c r="F1688" s="1" t="s">
        <v>910</v>
      </c>
      <c r="G1688" s="1" t="s">
        <v>926</v>
      </c>
      <c r="H1688" s="6">
        <v>45266</v>
      </c>
      <c r="I1688" s="7">
        <v>123524863</v>
      </c>
      <c r="J1688" s="7">
        <v>113846833</v>
      </c>
      <c r="K1688" s="7">
        <v>17291755</v>
      </c>
      <c r="L1688" s="7">
        <v>-3325547</v>
      </c>
      <c r="M1688" s="7">
        <f>Table1[[#This Row],[Profit (EBIT)]] * (1 - 11%)</f>
        <v>-2959736.83</v>
      </c>
      <c r="N1688" s="9">
        <f>Table1[[#This Row],[Net Sales Actual]]/Table1[[#This Row],[Net Sales Target]]*100%</f>
        <v>0.92165115779160989</v>
      </c>
      <c r="O1688" s="9" t="str">
        <f>IF(Table1[[#This Row],[% Achievement]]&gt;=100%, "Achieved",
 IF(Table1[[#This Row],[% Achievement]]&gt;=50%, "Almost Achieve",
 IF(Table1[[#This Row],[% Achievement]]&gt;=0, "Needs Improvement",
 "Bad")))</f>
        <v>Almost Achieve</v>
      </c>
      <c r="P1688" s="7">
        <f>Table1[[#This Row],[Net Sales Actual]] - Table1[[#This Row],[Net Sales Target]]</f>
        <v>-9678030</v>
      </c>
      <c r="Q1688" s="7" t="str">
        <f>IF(Table1[[#This Row],[Profit]] &gt; 0, "Profit", "Loss")</f>
        <v>Loss</v>
      </c>
      <c r="R1688" s="9">
        <f>Table1[[#This Row],[Salary Cost]]/Table1[[#This Row],[Net Sales Actual]]</f>
        <v>0.15188613107928967</v>
      </c>
      <c r="S1688" s="9" t="str">
        <f>IF(Table1[[#This Row],[Salary Ratio]] &lt; 0.15, "Efficient",
 IF(Table1[[#This Row],[Salary Ratio]] &lt;= 0.25, "Needs Attention",
 "Too High"))</f>
        <v>Needs Attention</v>
      </c>
      <c r="T1688" s="9">
        <f>Table1[[#This Row],[Profit (EBIT)]]/Table1[[#This Row],[Net Sales Actual]]</f>
        <v>-2.9210711553126822E-2</v>
      </c>
      <c r="U1688" s="7" t="str">
        <f>IF(Table1[[#This Row],[Profit Ratio]] &gt; 0.15, "Healthy",
 IF(Table1[[#This Row],[Profit Ratio]] &gt;= 0.05, "Moderate",
 "Low"))</f>
        <v>Low</v>
      </c>
      <c r="V1688" s="7">
        <f ca="1">DATEDIF(Table1[[#This Row],[Store Open Date]], TODAY(), "d")</f>
        <v>666</v>
      </c>
      <c r="W1688" s="7">
        <f ca="1">INT(Table1[[#This Row],[Store Age (Days)]] / 30)</f>
        <v>22</v>
      </c>
      <c r="X1688" s="7" t="str">
        <f ca="1">IF(Table1[[#This Row],[Store Age (Months)]] &lt; 12, "&lt;12",
 IF(Table1[[#This Row],[Store Age (Months)]] &lt; 24, "12–24",
 "&gt;24"))</f>
        <v>12–24</v>
      </c>
    </row>
    <row r="1689" spans="1:24" x14ac:dyDescent="0.2">
      <c r="A1689" s="4">
        <v>4</v>
      </c>
      <c r="B1689" s="4" t="str">
        <f t="shared" si="26"/>
        <v>April</v>
      </c>
      <c r="C1689" s="1" t="s">
        <v>373</v>
      </c>
      <c r="D1689" s="1" t="s">
        <v>1293</v>
      </c>
      <c r="E1689" s="1" t="s">
        <v>814</v>
      </c>
      <c r="F1689" s="1" t="s">
        <v>911</v>
      </c>
      <c r="G1689" s="1" t="s">
        <v>926</v>
      </c>
      <c r="H1689" s="6">
        <v>45235</v>
      </c>
      <c r="I1689" s="7">
        <v>194042191</v>
      </c>
      <c r="J1689" s="7">
        <v>183827959</v>
      </c>
      <c r="K1689" s="7">
        <v>21220322</v>
      </c>
      <c r="L1689" s="7">
        <v>-4779961</v>
      </c>
      <c r="M1689" s="7">
        <f>Table1[[#This Row],[Profit (EBIT)]] * (1 - 11%)</f>
        <v>-4254165.29</v>
      </c>
      <c r="N1689" s="9">
        <f>Table1[[#This Row],[Net Sales Actual]]/Table1[[#This Row],[Net Sales Target]]*100%</f>
        <v>0.94736076753534493</v>
      </c>
      <c r="O1689" s="9" t="str">
        <f>IF(Table1[[#This Row],[% Achievement]]&gt;=100%, "Achieved",
 IF(Table1[[#This Row],[% Achievement]]&gt;=50%, "Almost Achieve",
 IF(Table1[[#This Row],[% Achievement]]&gt;=0, "Needs Improvement",
 "Bad")))</f>
        <v>Almost Achieve</v>
      </c>
      <c r="P1689" s="7">
        <f>Table1[[#This Row],[Net Sales Actual]] - Table1[[#This Row],[Net Sales Target]]</f>
        <v>-10214232</v>
      </c>
      <c r="Q1689" s="7" t="str">
        <f>IF(Table1[[#This Row],[Profit]] &gt; 0, "Profit", "Loss")</f>
        <v>Loss</v>
      </c>
      <c r="R1689" s="9">
        <f>Table1[[#This Row],[Salary Cost]]/Table1[[#This Row],[Net Sales Actual]]</f>
        <v>0.11543577002886704</v>
      </c>
      <c r="S1689" s="9" t="str">
        <f>IF(Table1[[#This Row],[Salary Ratio]] &lt; 0.15, "Efficient",
 IF(Table1[[#This Row],[Salary Ratio]] &lt;= 0.25, "Needs Attention",
 "Too High"))</f>
        <v>Efficient</v>
      </c>
      <c r="T1689" s="9">
        <f>Table1[[#This Row],[Profit (EBIT)]]/Table1[[#This Row],[Net Sales Actual]]</f>
        <v>-2.6002361262140762E-2</v>
      </c>
      <c r="U1689" s="7" t="str">
        <f>IF(Table1[[#This Row],[Profit Ratio]] &gt; 0.15, "Healthy",
 IF(Table1[[#This Row],[Profit Ratio]] &gt;= 0.05, "Moderate",
 "Low"))</f>
        <v>Low</v>
      </c>
      <c r="V1689" s="7">
        <f ca="1">DATEDIF(Table1[[#This Row],[Store Open Date]], TODAY(), "d")</f>
        <v>697</v>
      </c>
      <c r="W1689" s="7">
        <f ca="1">INT(Table1[[#This Row],[Store Age (Days)]] / 30)</f>
        <v>23</v>
      </c>
      <c r="X1689" s="7" t="str">
        <f ca="1">IF(Table1[[#This Row],[Store Age (Months)]] &lt; 12, "&lt;12",
 IF(Table1[[#This Row],[Store Age (Months)]] &lt; 24, "12–24",
 "&gt;24"))</f>
        <v>12–24</v>
      </c>
    </row>
    <row r="1690" spans="1:24" x14ac:dyDescent="0.2">
      <c r="A1690" s="4">
        <v>4</v>
      </c>
      <c r="B1690" s="4" t="str">
        <f t="shared" si="26"/>
        <v>April</v>
      </c>
      <c r="C1690" s="1" t="s">
        <v>374</v>
      </c>
      <c r="D1690" s="1" t="s">
        <v>1294</v>
      </c>
      <c r="E1690" s="1" t="s">
        <v>815</v>
      </c>
      <c r="F1690" s="1" t="s">
        <v>911</v>
      </c>
      <c r="G1690" s="1" t="s">
        <v>926</v>
      </c>
      <c r="H1690" s="6">
        <v>45170</v>
      </c>
      <c r="I1690" s="7">
        <v>146480965</v>
      </c>
      <c r="J1690" s="7">
        <v>115812976</v>
      </c>
      <c r="K1690" s="7">
        <v>20774140</v>
      </c>
      <c r="L1690" s="7">
        <v>741776</v>
      </c>
      <c r="M1690" s="7">
        <f>Table1[[#This Row],[Profit (EBIT)]] * (1 - 11%)</f>
        <v>660180.64</v>
      </c>
      <c r="N1690" s="9">
        <f>Table1[[#This Row],[Net Sales Actual]]/Table1[[#This Row],[Net Sales Target]]*100%</f>
        <v>0.79063498796584253</v>
      </c>
      <c r="O1690" s="9" t="str">
        <f>IF(Table1[[#This Row],[% Achievement]]&gt;=100%, "Achieved",
 IF(Table1[[#This Row],[% Achievement]]&gt;=50%, "Almost Achieve",
 IF(Table1[[#This Row],[% Achievement]]&gt;=0, "Needs Improvement",
 "Bad")))</f>
        <v>Almost Achieve</v>
      </c>
      <c r="P1690" s="7">
        <f>Table1[[#This Row],[Net Sales Actual]] - Table1[[#This Row],[Net Sales Target]]</f>
        <v>-30667989</v>
      </c>
      <c r="Q1690" s="7" t="str">
        <f>IF(Table1[[#This Row],[Profit]] &gt; 0, "Profit", "Loss")</f>
        <v>Profit</v>
      </c>
      <c r="R1690" s="9">
        <f>Table1[[#This Row],[Salary Cost]]/Table1[[#This Row],[Net Sales Actual]]</f>
        <v>0.17937661838514538</v>
      </c>
      <c r="S1690" s="9" t="str">
        <f>IF(Table1[[#This Row],[Salary Ratio]] &lt; 0.15, "Efficient",
 IF(Table1[[#This Row],[Salary Ratio]] &lt;= 0.25, "Needs Attention",
 "Too High"))</f>
        <v>Needs Attention</v>
      </c>
      <c r="T1690" s="9">
        <f>Table1[[#This Row],[Profit (EBIT)]]/Table1[[#This Row],[Net Sales Actual]]</f>
        <v>6.4049472314743035E-3</v>
      </c>
      <c r="U1690" s="7" t="str">
        <f>IF(Table1[[#This Row],[Profit Ratio]] &gt; 0.15, "Healthy",
 IF(Table1[[#This Row],[Profit Ratio]] &gt;= 0.05, "Moderate",
 "Low"))</f>
        <v>Low</v>
      </c>
      <c r="V1690" s="7">
        <f ca="1">DATEDIF(Table1[[#This Row],[Store Open Date]], TODAY(), "d")</f>
        <v>762</v>
      </c>
      <c r="W1690" s="7">
        <f ca="1">INT(Table1[[#This Row],[Store Age (Days)]] / 30)</f>
        <v>25</v>
      </c>
      <c r="X1690" s="7" t="str">
        <f ca="1">IF(Table1[[#This Row],[Store Age (Months)]] &lt; 12, "&lt;12",
 IF(Table1[[#This Row],[Store Age (Months)]] &lt; 24, "12–24",
 "&gt;24"))</f>
        <v>&gt;24</v>
      </c>
    </row>
    <row r="1691" spans="1:24" x14ac:dyDescent="0.2">
      <c r="A1691" s="4">
        <v>4</v>
      </c>
      <c r="B1691" s="4" t="str">
        <f t="shared" si="26"/>
        <v>April</v>
      </c>
      <c r="C1691" s="1" t="s">
        <v>375</v>
      </c>
      <c r="D1691" s="1" t="s">
        <v>1295</v>
      </c>
      <c r="E1691" s="1" t="s">
        <v>816</v>
      </c>
      <c r="F1691" s="1" t="s">
        <v>910</v>
      </c>
      <c r="G1691" s="1" t="s">
        <v>926</v>
      </c>
      <c r="H1691" s="6">
        <v>45319</v>
      </c>
      <c r="I1691" s="7">
        <v>154779519</v>
      </c>
      <c r="J1691" s="7">
        <v>135606025</v>
      </c>
      <c r="K1691" s="7">
        <v>17393700</v>
      </c>
      <c r="L1691" s="7">
        <v>16623318</v>
      </c>
      <c r="M1691" s="7">
        <f>Table1[[#This Row],[Profit (EBIT)]] * (1 - 11%)</f>
        <v>14794753.02</v>
      </c>
      <c r="N1691" s="9">
        <f>Table1[[#This Row],[Net Sales Actual]]/Table1[[#This Row],[Net Sales Target]]*100%</f>
        <v>0.87612383005273453</v>
      </c>
      <c r="O1691" s="9" t="str">
        <f>IF(Table1[[#This Row],[% Achievement]]&gt;=100%, "Achieved",
 IF(Table1[[#This Row],[% Achievement]]&gt;=50%, "Almost Achieve",
 IF(Table1[[#This Row],[% Achievement]]&gt;=0, "Needs Improvement",
 "Bad")))</f>
        <v>Almost Achieve</v>
      </c>
      <c r="P1691" s="7">
        <f>Table1[[#This Row],[Net Sales Actual]] - Table1[[#This Row],[Net Sales Target]]</f>
        <v>-19173494</v>
      </c>
      <c r="Q1691" s="7" t="str">
        <f>IF(Table1[[#This Row],[Profit]] &gt; 0, "Profit", "Loss")</f>
        <v>Profit</v>
      </c>
      <c r="R1691" s="9">
        <f>Table1[[#This Row],[Salary Cost]]/Table1[[#This Row],[Net Sales Actual]]</f>
        <v>0.12826642474034616</v>
      </c>
      <c r="S1691" s="9" t="str">
        <f>IF(Table1[[#This Row],[Salary Ratio]] &lt; 0.15, "Efficient",
 IF(Table1[[#This Row],[Salary Ratio]] &lt;= 0.25, "Needs Attention",
 "Too High"))</f>
        <v>Efficient</v>
      </c>
      <c r="T1691" s="9">
        <f>Table1[[#This Row],[Profit (EBIT)]]/Table1[[#This Row],[Net Sales Actual]]</f>
        <v>0.12258539397493586</v>
      </c>
      <c r="U1691" s="7" t="str">
        <f>IF(Table1[[#This Row],[Profit Ratio]] &gt; 0.15, "Healthy",
 IF(Table1[[#This Row],[Profit Ratio]] &gt;= 0.05, "Moderate",
 "Low"))</f>
        <v>Moderate</v>
      </c>
      <c r="V1691" s="7">
        <f ca="1">DATEDIF(Table1[[#This Row],[Store Open Date]], TODAY(), "d")</f>
        <v>613</v>
      </c>
      <c r="W1691" s="7">
        <f ca="1">INT(Table1[[#This Row],[Store Age (Days)]] / 30)</f>
        <v>20</v>
      </c>
      <c r="X1691" s="7" t="str">
        <f ca="1">IF(Table1[[#This Row],[Store Age (Months)]] &lt; 12, "&lt;12",
 IF(Table1[[#This Row],[Store Age (Months)]] &lt; 24, "12–24",
 "&gt;24"))</f>
        <v>12–24</v>
      </c>
    </row>
    <row r="1692" spans="1:24" x14ac:dyDescent="0.2">
      <c r="A1692" s="4">
        <v>4</v>
      </c>
      <c r="B1692" s="4" t="str">
        <f t="shared" si="26"/>
        <v>April</v>
      </c>
      <c r="C1692" s="1" t="s">
        <v>376</v>
      </c>
      <c r="D1692" s="1" t="s">
        <v>1296</v>
      </c>
      <c r="E1692" s="1" t="s">
        <v>817</v>
      </c>
      <c r="F1692" s="1" t="s">
        <v>910</v>
      </c>
      <c r="G1692" s="1" t="s">
        <v>926</v>
      </c>
      <c r="H1692" s="6">
        <v>45430</v>
      </c>
      <c r="I1692" s="7">
        <v>131774138</v>
      </c>
      <c r="J1692" s="7">
        <v>124341310</v>
      </c>
      <c r="K1692" s="7">
        <v>11947014</v>
      </c>
      <c r="L1692" s="7">
        <v>4430121</v>
      </c>
      <c r="M1692" s="7">
        <f>Table1[[#This Row],[Profit (EBIT)]] * (1 - 11%)</f>
        <v>3942807.69</v>
      </c>
      <c r="N1692" s="9">
        <f>Table1[[#This Row],[Net Sales Actual]]/Table1[[#This Row],[Net Sales Target]]*100%</f>
        <v>0.94359418234251702</v>
      </c>
      <c r="O1692" s="9" t="str">
        <f>IF(Table1[[#This Row],[% Achievement]]&gt;=100%, "Achieved",
 IF(Table1[[#This Row],[% Achievement]]&gt;=50%, "Almost Achieve",
 IF(Table1[[#This Row],[% Achievement]]&gt;=0, "Needs Improvement",
 "Bad")))</f>
        <v>Almost Achieve</v>
      </c>
      <c r="P1692" s="7">
        <f>Table1[[#This Row],[Net Sales Actual]] - Table1[[#This Row],[Net Sales Target]]</f>
        <v>-7432828</v>
      </c>
      <c r="Q1692" s="7" t="str">
        <f>IF(Table1[[#This Row],[Profit]] &gt; 0, "Profit", "Loss")</f>
        <v>Profit</v>
      </c>
      <c r="R1692" s="9">
        <f>Table1[[#This Row],[Salary Cost]]/Table1[[#This Row],[Net Sales Actual]]</f>
        <v>9.608242023507714E-2</v>
      </c>
      <c r="S1692" s="9" t="str">
        <f>IF(Table1[[#This Row],[Salary Ratio]] &lt; 0.15, "Efficient",
 IF(Table1[[#This Row],[Salary Ratio]] &lt;= 0.25, "Needs Attention",
 "Too High"))</f>
        <v>Efficient</v>
      </c>
      <c r="T1692" s="9">
        <f>Table1[[#This Row],[Profit (EBIT)]]/Table1[[#This Row],[Net Sales Actual]]</f>
        <v>3.5628714222167998E-2</v>
      </c>
      <c r="U1692" s="7" t="str">
        <f>IF(Table1[[#This Row],[Profit Ratio]] &gt; 0.15, "Healthy",
 IF(Table1[[#This Row],[Profit Ratio]] &gt;= 0.05, "Moderate",
 "Low"))</f>
        <v>Low</v>
      </c>
      <c r="V1692" s="7">
        <f ca="1">DATEDIF(Table1[[#This Row],[Store Open Date]], TODAY(), "d")</f>
        <v>502</v>
      </c>
      <c r="W1692" s="7">
        <f ca="1">INT(Table1[[#This Row],[Store Age (Days)]] / 30)</f>
        <v>16</v>
      </c>
      <c r="X1692" s="7" t="str">
        <f ca="1">IF(Table1[[#This Row],[Store Age (Months)]] &lt; 12, "&lt;12",
 IF(Table1[[#This Row],[Store Age (Months)]] &lt; 24, "12–24",
 "&gt;24"))</f>
        <v>12–24</v>
      </c>
    </row>
    <row r="1693" spans="1:24" x14ac:dyDescent="0.2">
      <c r="A1693" s="4">
        <v>4</v>
      </c>
      <c r="B1693" s="4" t="str">
        <f t="shared" si="26"/>
        <v>April</v>
      </c>
      <c r="C1693" s="1" t="s">
        <v>377</v>
      </c>
      <c r="D1693" s="1" t="s">
        <v>1297</v>
      </c>
      <c r="E1693" s="1" t="s">
        <v>818</v>
      </c>
      <c r="F1693" s="1" t="s">
        <v>911</v>
      </c>
      <c r="G1693" s="1" t="s">
        <v>926</v>
      </c>
      <c r="H1693" s="6">
        <v>45296</v>
      </c>
      <c r="I1693" s="7">
        <v>91179631</v>
      </c>
      <c r="J1693" s="7">
        <v>80430553</v>
      </c>
      <c r="K1693" s="7">
        <v>13268894</v>
      </c>
      <c r="L1693" s="7">
        <v>-870435</v>
      </c>
      <c r="M1693" s="7">
        <f>Table1[[#This Row],[Profit (EBIT)]] * (1 - 11%)</f>
        <v>-774687.15</v>
      </c>
      <c r="N1693" s="9">
        <f>Table1[[#This Row],[Net Sales Actual]]/Table1[[#This Row],[Net Sales Target]]*100%</f>
        <v>0.88211097278952577</v>
      </c>
      <c r="O1693" s="9" t="str">
        <f>IF(Table1[[#This Row],[% Achievement]]&gt;=100%, "Achieved",
 IF(Table1[[#This Row],[% Achievement]]&gt;=50%, "Almost Achieve",
 IF(Table1[[#This Row],[% Achievement]]&gt;=0, "Needs Improvement",
 "Bad")))</f>
        <v>Almost Achieve</v>
      </c>
      <c r="P1693" s="7">
        <f>Table1[[#This Row],[Net Sales Actual]] - Table1[[#This Row],[Net Sales Target]]</f>
        <v>-10749078</v>
      </c>
      <c r="Q1693" s="7" t="str">
        <f>IF(Table1[[#This Row],[Profit]] &gt; 0, "Profit", "Loss")</f>
        <v>Loss</v>
      </c>
      <c r="R1693" s="9">
        <f>Table1[[#This Row],[Salary Cost]]/Table1[[#This Row],[Net Sales Actual]]</f>
        <v>0.1649733031177841</v>
      </c>
      <c r="S1693" s="9" t="str">
        <f>IF(Table1[[#This Row],[Salary Ratio]] &lt; 0.15, "Efficient",
 IF(Table1[[#This Row],[Salary Ratio]] &lt;= 0.25, "Needs Attention",
 "Too High"))</f>
        <v>Needs Attention</v>
      </c>
      <c r="T1693" s="9">
        <f>Table1[[#This Row],[Profit (EBIT)]]/Table1[[#This Row],[Net Sales Actual]]</f>
        <v>-1.0822193402052078E-2</v>
      </c>
      <c r="U1693" s="7" t="str">
        <f>IF(Table1[[#This Row],[Profit Ratio]] &gt; 0.15, "Healthy",
 IF(Table1[[#This Row],[Profit Ratio]] &gt;= 0.05, "Moderate",
 "Low"))</f>
        <v>Low</v>
      </c>
      <c r="V1693" s="7">
        <f ca="1">DATEDIF(Table1[[#This Row],[Store Open Date]], TODAY(), "d")</f>
        <v>636</v>
      </c>
      <c r="W1693" s="7">
        <f ca="1">INT(Table1[[#This Row],[Store Age (Days)]] / 30)</f>
        <v>21</v>
      </c>
      <c r="X1693" s="7" t="str">
        <f ca="1">IF(Table1[[#This Row],[Store Age (Months)]] &lt; 12, "&lt;12",
 IF(Table1[[#This Row],[Store Age (Months)]] &lt; 24, "12–24",
 "&gt;24"))</f>
        <v>12–24</v>
      </c>
    </row>
    <row r="1694" spans="1:24" x14ac:dyDescent="0.2">
      <c r="A1694" s="4">
        <v>4</v>
      </c>
      <c r="B1694" s="4" t="str">
        <f t="shared" si="26"/>
        <v>April</v>
      </c>
      <c r="C1694" s="1" t="s">
        <v>378</v>
      </c>
      <c r="D1694" s="1" t="s">
        <v>1298</v>
      </c>
      <c r="E1694" s="1" t="s">
        <v>819</v>
      </c>
      <c r="F1694" s="1" t="s">
        <v>912</v>
      </c>
      <c r="G1694" s="1" t="s">
        <v>927</v>
      </c>
      <c r="H1694" s="6">
        <v>45192</v>
      </c>
      <c r="I1694" s="7">
        <v>95727092</v>
      </c>
      <c r="J1694" s="7">
        <v>83918453</v>
      </c>
      <c r="K1694" s="7">
        <v>10261533</v>
      </c>
      <c r="L1694" s="7">
        <v>3285718</v>
      </c>
      <c r="M1694" s="7">
        <f>Table1[[#This Row],[Profit (EBIT)]] * (1 - 11%)</f>
        <v>2924289.02</v>
      </c>
      <c r="N1694" s="9">
        <f>Table1[[#This Row],[Net Sales Actual]]/Table1[[#This Row],[Net Sales Target]]*100%</f>
        <v>0.8766426645447456</v>
      </c>
      <c r="O1694" s="9" t="str">
        <f>IF(Table1[[#This Row],[% Achievement]]&gt;=100%, "Achieved",
 IF(Table1[[#This Row],[% Achievement]]&gt;=50%, "Almost Achieve",
 IF(Table1[[#This Row],[% Achievement]]&gt;=0, "Needs Improvement",
 "Bad")))</f>
        <v>Almost Achieve</v>
      </c>
      <c r="P1694" s="7">
        <f>Table1[[#This Row],[Net Sales Actual]] - Table1[[#This Row],[Net Sales Target]]</f>
        <v>-11808639</v>
      </c>
      <c r="Q1694" s="7" t="str">
        <f>IF(Table1[[#This Row],[Profit]] &gt; 0, "Profit", "Loss")</f>
        <v>Profit</v>
      </c>
      <c r="R1694" s="9">
        <f>Table1[[#This Row],[Salary Cost]]/Table1[[#This Row],[Net Sales Actual]]</f>
        <v>0.12227981609718187</v>
      </c>
      <c r="S1694" s="9" t="str">
        <f>IF(Table1[[#This Row],[Salary Ratio]] &lt; 0.15, "Efficient",
 IF(Table1[[#This Row],[Salary Ratio]] &lt;= 0.25, "Needs Attention",
 "Too High"))</f>
        <v>Efficient</v>
      </c>
      <c r="T1694" s="9">
        <f>Table1[[#This Row],[Profit (EBIT)]]/Table1[[#This Row],[Net Sales Actual]]</f>
        <v>3.9153700795699846E-2</v>
      </c>
      <c r="U1694" s="7" t="str">
        <f>IF(Table1[[#This Row],[Profit Ratio]] &gt; 0.15, "Healthy",
 IF(Table1[[#This Row],[Profit Ratio]] &gt;= 0.05, "Moderate",
 "Low"))</f>
        <v>Low</v>
      </c>
      <c r="V1694" s="7">
        <f ca="1">DATEDIF(Table1[[#This Row],[Store Open Date]], TODAY(), "d")</f>
        <v>740</v>
      </c>
      <c r="W1694" s="7">
        <f ca="1">INT(Table1[[#This Row],[Store Age (Days)]] / 30)</f>
        <v>24</v>
      </c>
      <c r="X1694" s="7" t="str">
        <f ca="1">IF(Table1[[#This Row],[Store Age (Months)]] &lt; 12, "&lt;12",
 IF(Table1[[#This Row],[Store Age (Months)]] &lt; 24, "12–24",
 "&gt;24"))</f>
        <v>&gt;24</v>
      </c>
    </row>
    <row r="1695" spans="1:24" x14ac:dyDescent="0.2">
      <c r="A1695" s="4">
        <v>4</v>
      </c>
      <c r="B1695" s="4" t="str">
        <f t="shared" si="26"/>
        <v>April</v>
      </c>
      <c r="C1695" s="1" t="s">
        <v>379</v>
      </c>
      <c r="D1695" s="1" t="s">
        <v>1299</v>
      </c>
      <c r="E1695" s="1" t="s">
        <v>820</v>
      </c>
      <c r="F1695" s="1" t="s">
        <v>912</v>
      </c>
      <c r="G1695" s="1" t="s">
        <v>927</v>
      </c>
      <c r="H1695" s="6">
        <v>45260</v>
      </c>
      <c r="I1695" s="7">
        <v>104246146</v>
      </c>
      <c r="J1695" s="7">
        <v>90465690</v>
      </c>
      <c r="K1695" s="7">
        <v>11404229</v>
      </c>
      <c r="L1695" s="7">
        <v>6801815</v>
      </c>
      <c r="M1695" s="7">
        <f>Table1[[#This Row],[Profit (EBIT)]] * (1 - 11%)</f>
        <v>6053615.3499999996</v>
      </c>
      <c r="N1695" s="9">
        <f>Table1[[#This Row],[Net Sales Actual]]/Table1[[#This Row],[Net Sales Target]]*100%</f>
        <v>0.8678084847376516</v>
      </c>
      <c r="O1695" s="9" t="str">
        <f>IF(Table1[[#This Row],[% Achievement]]&gt;=100%, "Achieved",
 IF(Table1[[#This Row],[% Achievement]]&gt;=50%, "Almost Achieve",
 IF(Table1[[#This Row],[% Achievement]]&gt;=0, "Needs Improvement",
 "Bad")))</f>
        <v>Almost Achieve</v>
      </c>
      <c r="P1695" s="7">
        <f>Table1[[#This Row],[Net Sales Actual]] - Table1[[#This Row],[Net Sales Target]]</f>
        <v>-13780456</v>
      </c>
      <c r="Q1695" s="7" t="str">
        <f>IF(Table1[[#This Row],[Profit]] &gt; 0, "Profit", "Loss")</f>
        <v>Profit</v>
      </c>
      <c r="R1695" s="9">
        <f>Table1[[#This Row],[Salary Cost]]/Table1[[#This Row],[Net Sales Actual]]</f>
        <v>0.12606137199638889</v>
      </c>
      <c r="S1695" s="9" t="str">
        <f>IF(Table1[[#This Row],[Salary Ratio]] &lt; 0.15, "Efficient",
 IF(Table1[[#This Row],[Salary Ratio]] &lt;= 0.25, "Needs Attention",
 "Too High"))</f>
        <v>Efficient</v>
      </c>
      <c r="T1695" s="9">
        <f>Table1[[#This Row],[Profit (EBIT)]]/Table1[[#This Row],[Net Sales Actual]]</f>
        <v>7.5186681271098468E-2</v>
      </c>
      <c r="U1695" s="7" t="str">
        <f>IF(Table1[[#This Row],[Profit Ratio]] &gt; 0.15, "Healthy",
 IF(Table1[[#This Row],[Profit Ratio]] &gt;= 0.05, "Moderate",
 "Low"))</f>
        <v>Moderate</v>
      </c>
      <c r="V1695" s="7">
        <f ca="1">DATEDIF(Table1[[#This Row],[Store Open Date]], TODAY(), "d")</f>
        <v>672</v>
      </c>
      <c r="W1695" s="7">
        <f ca="1">INT(Table1[[#This Row],[Store Age (Days)]] / 30)</f>
        <v>22</v>
      </c>
      <c r="X1695" s="7" t="str">
        <f ca="1">IF(Table1[[#This Row],[Store Age (Months)]] &lt; 12, "&lt;12",
 IF(Table1[[#This Row],[Store Age (Months)]] &lt; 24, "12–24",
 "&gt;24"))</f>
        <v>12–24</v>
      </c>
    </row>
    <row r="1696" spans="1:24" x14ac:dyDescent="0.2">
      <c r="A1696" s="4">
        <v>4</v>
      </c>
      <c r="B1696" s="4" t="str">
        <f t="shared" si="26"/>
        <v>April</v>
      </c>
      <c r="C1696" s="1" t="s">
        <v>380</v>
      </c>
      <c r="D1696" s="1" t="s">
        <v>1300</v>
      </c>
      <c r="E1696" s="1" t="s">
        <v>821</v>
      </c>
      <c r="F1696" s="1" t="s">
        <v>912</v>
      </c>
      <c r="G1696" s="1" t="s">
        <v>927</v>
      </c>
      <c r="H1696" s="6">
        <v>45240</v>
      </c>
      <c r="I1696" s="7">
        <v>142992690</v>
      </c>
      <c r="J1696" s="7">
        <v>126767853</v>
      </c>
      <c r="K1696" s="7">
        <v>13918544</v>
      </c>
      <c r="L1696" s="7">
        <v>-8483027</v>
      </c>
      <c r="M1696" s="7">
        <f>Table1[[#This Row],[Profit (EBIT)]] * (1 - 11%)</f>
        <v>-7549894.0300000003</v>
      </c>
      <c r="N1696" s="9">
        <f>Table1[[#This Row],[Net Sales Actual]]/Table1[[#This Row],[Net Sales Target]]*100%</f>
        <v>0.88653380113347058</v>
      </c>
      <c r="O1696" s="9" t="str">
        <f>IF(Table1[[#This Row],[% Achievement]]&gt;=100%, "Achieved",
 IF(Table1[[#This Row],[% Achievement]]&gt;=50%, "Almost Achieve",
 IF(Table1[[#This Row],[% Achievement]]&gt;=0, "Needs Improvement",
 "Bad")))</f>
        <v>Almost Achieve</v>
      </c>
      <c r="P1696" s="7">
        <f>Table1[[#This Row],[Net Sales Actual]] - Table1[[#This Row],[Net Sales Target]]</f>
        <v>-16224837</v>
      </c>
      <c r="Q1696" s="7" t="str">
        <f>IF(Table1[[#This Row],[Profit]] &gt; 0, "Profit", "Loss")</f>
        <v>Loss</v>
      </c>
      <c r="R1696" s="9">
        <f>Table1[[#This Row],[Salary Cost]]/Table1[[#This Row],[Net Sales Actual]]</f>
        <v>0.10979553309938916</v>
      </c>
      <c r="S1696" s="9" t="str">
        <f>IF(Table1[[#This Row],[Salary Ratio]] &lt; 0.15, "Efficient",
 IF(Table1[[#This Row],[Salary Ratio]] &lt;= 0.25, "Needs Attention",
 "Too High"))</f>
        <v>Efficient</v>
      </c>
      <c r="T1696" s="9">
        <f>Table1[[#This Row],[Profit (EBIT)]]/Table1[[#This Row],[Net Sales Actual]]</f>
        <v>-6.6917809201990669E-2</v>
      </c>
      <c r="U1696" s="7" t="str">
        <f>IF(Table1[[#This Row],[Profit Ratio]] &gt; 0.15, "Healthy",
 IF(Table1[[#This Row],[Profit Ratio]] &gt;= 0.05, "Moderate",
 "Low"))</f>
        <v>Low</v>
      </c>
      <c r="V1696" s="7">
        <f ca="1">DATEDIF(Table1[[#This Row],[Store Open Date]], TODAY(), "d")</f>
        <v>692</v>
      </c>
      <c r="W1696" s="7">
        <f ca="1">INT(Table1[[#This Row],[Store Age (Days)]] / 30)</f>
        <v>23</v>
      </c>
      <c r="X1696" s="7" t="str">
        <f ca="1">IF(Table1[[#This Row],[Store Age (Months)]] &lt; 12, "&lt;12",
 IF(Table1[[#This Row],[Store Age (Months)]] &lt; 24, "12–24",
 "&gt;24"))</f>
        <v>12–24</v>
      </c>
    </row>
    <row r="1697" spans="1:24" x14ac:dyDescent="0.2">
      <c r="A1697" s="4">
        <v>4</v>
      </c>
      <c r="B1697" s="4" t="str">
        <f t="shared" si="26"/>
        <v>April</v>
      </c>
      <c r="C1697" s="1" t="s">
        <v>381</v>
      </c>
      <c r="D1697" s="1" t="s">
        <v>1301</v>
      </c>
      <c r="E1697" s="1" t="s">
        <v>822</v>
      </c>
      <c r="F1697" s="1" t="s">
        <v>912</v>
      </c>
      <c r="G1697" s="1" t="s">
        <v>927</v>
      </c>
      <c r="H1697" s="6">
        <v>45308</v>
      </c>
      <c r="I1697" s="7">
        <v>95824582</v>
      </c>
      <c r="J1697" s="7">
        <v>76282435</v>
      </c>
      <c r="K1697" s="7">
        <v>13491212</v>
      </c>
      <c r="L1697" s="7">
        <v>4004518</v>
      </c>
      <c r="M1697" s="7">
        <f>Table1[[#This Row],[Profit (EBIT)]] * (1 - 11%)</f>
        <v>3564021.02</v>
      </c>
      <c r="N1697" s="9">
        <f>Table1[[#This Row],[Net Sales Actual]]/Table1[[#This Row],[Net Sales Target]]*100%</f>
        <v>0.79606332120499101</v>
      </c>
      <c r="O1697" s="9" t="str">
        <f>IF(Table1[[#This Row],[% Achievement]]&gt;=100%, "Achieved",
 IF(Table1[[#This Row],[% Achievement]]&gt;=50%, "Almost Achieve",
 IF(Table1[[#This Row],[% Achievement]]&gt;=0, "Needs Improvement",
 "Bad")))</f>
        <v>Almost Achieve</v>
      </c>
      <c r="P1697" s="7">
        <f>Table1[[#This Row],[Net Sales Actual]] - Table1[[#This Row],[Net Sales Target]]</f>
        <v>-19542147</v>
      </c>
      <c r="Q1697" s="7" t="str">
        <f>IF(Table1[[#This Row],[Profit]] &gt; 0, "Profit", "Loss")</f>
        <v>Profit</v>
      </c>
      <c r="R1697" s="9">
        <f>Table1[[#This Row],[Salary Cost]]/Table1[[#This Row],[Net Sales Actual]]</f>
        <v>0.17685869623852463</v>
      </c>
      <c r="S1697" s="9" t="str">
        <f>IF(Table1[[#This Row],[Salary Ratio]] &lt; 0.15, "Efficient",
 IF(Table1[[#This Row],[Salary Ratio]] &lt;= 0.25, "Needs Attention",
 "Too High"))</f>
        <v>Needs Attention</v>
      </c>
      <c r="T1697" s="9">
        <f>Table1[[#This Row],[Profit (EBIT)]]/Table1[[#This Row],[Net Sales Actual]]</f>
        <v>5.2495938285137329E-2</v>
      </c>
      <c r="U1697" s="7" t="str">
        <f>IF(Table1[[#This Row],[Profit Ratio]] &gt; 0.15, "Healthy",
 IF(Table1[[#This Row],[Profit Ratio]] &gt;= 0.05, "Moderate",
 "Low"))</f>
        <v>Moderate</v>
      </c>
      <c r="V1697" s="7">
        <f ca="1">DATEDIF(Table1[[#This Row],[Store Open Date]], TODAY(), "d")</f>
        <v>624</v>
      </c>
      <c r="W1697" s="7">
        <f ca="1">INT(Table1[[#This Row],[Store Age (Days)]] / 30)</f>
        <v>20</v>
      </c>
      <c r="X1697" s="7" t="str">
        <f ca="1">IF(Table1[[#This Row],[Store Age (Months)]] &lt; 12, "&lt;12",
 IF(Table1[[#This Row],[Store Age (Months)]] &lt; 24, "12–24",
 "&gt;24"))</f>
        <v>12–24</v>
      </c>
    </row>
    <row r="1698" spans="1:24" x14ac:dyDescent="0.2">
      <c r="A1698" s="4">
        <v>4</v>
      </c>
      <c r="B1698" s="4" t="str">
        <f t="shared" si="26"/>
        <v>April</v>
      </c>
      <c r="C1698" s="1" t="s">
        <v>382</v>
      </c>
      <c r="D1698" s="1" t="s">
        <v>1302</v>
      </c>
      <c r="E1698" s="1" t="s">
        <v>823</v>
      </c>
      <c r="F1698" s="1" t="s">
        <v>912</v>
      </c>
      <c r="G1698" s="1" t="s">
        <v>927</v>
      </c>
      <c r="H1698" s="6">
        <v>45236</v>
      </c>
      <c r="I1698" s="7">
        <v>104963416</v>
      </c>
      <c r="J1698" s="7">
        <v>78578506</v>
      </c>
      <c r="K1698" s="7">
        <v>11493069</v>
      </c>
      <c r="L1698" s="7">
        <v>8628237</v>
      </c>
      <c r="M1698" s="7">
        <f>Table1[[#This Row],[Profit (EBIT)]] * (1 - 11%)</f>
        <v>7679130.9299999997</v>
      </c>
      <c r="N1698" s="9">
        <f>Table1[[#This Row],[Net Sales Actual]]/Table1[[#This Row],[Net Sales Target]]*100%</f>
        <v>0.74862755991096941</v>
      </c>
      <c r="O1698" s="9" t="str">
        <f>IF(Table1[[#This Row],[% Achievement]]&gt;=100%, "Achieved",
 IF(Table1[[#This Row],[% Achievement]]&gt;=50%, "Almost Achieve",
 IF(Table1[[#This Row],[% Achievement]]&gt;=0, "Needs Improvement",
 "Bad")))</f>
        <v>Almost Achieve</v>
      </c>
      <c r="P1698" s="7">
        <f>Table1[[#This Row],[Net Sales Actual]] - Table1[[#This Row],[Net Sales Target]]</f>
        <v>-26384910</v>
      </c>
      <c r="Q1698" s="7" t="str">
        <f>IF(Table1[[#This Row],[Profit]] &gt; 0, "Profit", "Loss")</f>
        <v>Profit</v>
      </c>
      <c r="R1698" s="9">
        <f>Table1[[#This Row],[Salary Cost]]/Table1[[#This Row],[Net Sales Actual]]</f>
        <v>0.14626224886484862</v>
      </c>
      <c r="S1698" s="9" t="str">
        <f>IF(Table1[[#This Row],[Salary Ratio]] &lt; 0.15, "Efficient",
 IF(Table1[[#This Row],[Salary Ratio]] &lt;= 0.25, "Needs Attention",
 "Too High"))</f>
        <v>Efficient</v>
      </c>
      <c r="T1698" s="9">
        <f>Table1[[#This Row],[Profit (EBIT)]]/Table1[[#This Row],[Net Sales Actual]]</f>
        <v>0.1098040347063865</v>
      </c>
      <c r="U1698" s="7" t="str">
        <f>IF(Table1[[#This Row],[Profit Ratio]] &gt; 0.15, "Healthy",
 IF(Table1[[#This Row],[Profit Ratio]] &gt;= 0.05, "Moderate",
 "Low"))</f>
        <v>Moderate</v>
      </c>
      <c r="V1698" s="7">
        <f ca="1">DATEDIF(Table1[[#This Row],[Store Open Date]], TODAY(), "d")</f>
        <v>696</v>
      </c>
      <c r="W1698" s="7">
        <f ca="1">INT(Table1[[#This Row],[Store Age (Days)]] / 30)</f>
        <v>23</v>
      </c>
      <c r="X1698" s="7" t="str">
        <f ca="1">IF(Table1[[#This Row],[Store Age (Months)]] &lt; 12, "&lt;12",
 IF(Table1[[#This Row],[Store Age (Months)]] &lt; 24, "12–24",
 "&gt;24"))</f>
        <v>12–24</v>
      </c>
    </row>
    <row r="1699" spans="1:24" x14ac:dyDescent="0.2">
      <c r="A1699" s="4">
        <v>4</v>
      </c>
      <c r="B1699" s="4" t="str">
        <f t="shared" si="26"/>
        <v>April</v>
      </c>
      <c r="C1699" s="1" t="s">
        <v>383</v>
      </c>
      <c r="D1699" s="1" t="s">
        <v>1303</v>
      </c>
      <c r="E1699" s="1" t="s">
        <v>824</v>
      </c>
      <c r="F1699" s="1" t="s">
        <v>912</v>
      </c>
      <c r="G1699" s="1" t="s">
        <v>927</v>
      </c>
      <c r="H1699" s="6">
        <v>45336</v>
      </c>
      <c r="I1699" s="7">
        <v>100691205</v>
      </c>
      <c r="J1699" s="7">
        <v>74505943</v>
      </c>
      <c r="K1699" s="7">
        <v>10315932</v>
      </c>
      <c r="L1699" s="7">
        <v>5681912</v>
      </c>
      <c r="M1699" s="7">
        <f>Table1[[#This Row],[Profit (EBIT)]] * (1 - 11%)</f>
        <v>5056901.68</v>
      </c>
      <c r="N1699" s="9">
        <f>Table1[[#This Row],[Net Sales Actual]]/Table1[[#This Row],[Net Sales Target]]*100%</f>
        <v>0.73994489389614515</v>
      </c>
      <c r="O1699" s="9" t="str">
        <f>IF(Table1[[#This Row],[% Achievement]]&gt;=100%, "Achieved",
 IF(Table1[[#This Row],[% Achievement]]&gt;=50%, "Almost Achieve",
 IF(Table1[[#This Row],[% Achievement]]&gt;=0, "Needs Improvement",
 "Bad")))</f>
        <v>Almost Achieve</v>
      </c>
      <c r="P1699" s="7">
        <f>Table1[[#This Row],[Net Sales Actual]] - Table1[[#This Row],[Net Sales Target]]</f>
        <v>-26185262</v>
      </c>
      <c r="Q1699" s="7" t="str">
        <f>IF(Table1[[#This Row],[Profit]] &gt; 0, "Profit", "Loss")</f>
        <v>Profit</v>
      </c>
      <c r="R1699" s="9">
        <f>Table1[[#This Row],[Salary Cost]]/Table1[[#This Row],[Net Sales Actual]]</f>
        <v>0.13845784087317706</v>
      </c>
      <c r="S1699" s="9" t="str">
        <f>IF(Table1[[#This Row],[Salary Ratio]] &lt; 0.15, "Efficient",
 IF(Table1[[#This Row],[Salary Ratio]] &lt;= 0.25, "Needs Attention",
 "Too High"))</f>
        <v>Efficient</v>
      </c>
      <c r="T1699" s="9">
        <f>Table1[[#This Row],[Profit (EBIT)]]/Table1[[#This Row],[Net Sales Actual]]</f>
        <v>7.6261191674333956E-2</v>
      </c>
      <c r="U1699" s="7" t="str">
        <f>IF(Table1[[#This Row],[Profit Ratio]] &gt; 0.15, "Healthy",
 IF(Table1[[#This Row],[Profit Ratio]] &gt;= 0.05, "Moderate",
 "Low"))</f>
        <v>Moderate</v>
      </c>
      <c r="V1699" s="7">
        <f ca="1">DATEDIF(Table1[[#This Row],[Store Open Date]], TODAY(), "d")</f>
        <v>596</v>
      </c>
      <c r="W1699" s="7">
        <f ca="1">INT(Table1[[#This Row],[Store Age (Days)]] / 30)</f>
        <v>19</v>
      </c>
      <c r="X1699" s="7" t="str">
        <f ca="1">IF(Table1[[#This Row],[Store Age (Months)]] &lt; 12, "&lt;12",
 IF(Table1[[#This Row],[Store Age (Months)]] &lt; 24, "12–24",
 "&gt;24"))</f>
        <v>12–24</v>
      </c>
    </row>
    <row r="1700" spans="1:24" x14ac:dyDescent="0.2">
      <c r="A1700" s="4">
        <v>4</v>
      </c>
      <c r="B1700" s="4" t="str">
        <f t="shared" si="26"/>
        <v>April</v>
      </c>
      <c r="C1700" s="1" t="s">
        <v>384</v>
      </c>
      <c r="D1700" s="1" t="s">
        <v>1304</v>
      </c>
      <c r="E1700" s="1" t="s">
        <v>825</v>
      </c>
      <c r="F1700" s="1" t="s">
        <v>912</v>
      </c>
      <c r="G1700" s="1" t="s">
        <v>927</v>
      </c>
      <c r="H1700" s="6">
        <v>45290</v>
      </c>
      <c r="I1700" s="7">
        <v>151250049</v>
      </c>
      <c r="J1700" s="7">
        <v>124310772</v>
      </c>
      <c r="K1700" s="7">
        <v>15698229</v>
      </c>
      <c r="L1700" s="7">
        <v>-7326062</v>
      </c>
      <c r="M1700" s="7">
        <f>Table1[[#This Row],[Profit (EBIT)]] * (1 - 11%)</f>
        <v>-6520195.1799999997</v>
      </c>
      <c r="N1700" s="9">
        <f>Table1[[#This Row],[Net Sales Actual]]/Table1[[#This Row],[Net Sales Target]]*100%</f>
        <v>0.82188913538798258</v>
      </c>
      <c r="O1700" s="9" t="str">
        <f>IF(Table1[[#This Row],[% Achievement]]&gt;=100%, "Achieved",
 IF(Table1[[#This Row],[% Achievement]]&gt;=50%, "Almost Achieve",
 IF(Table1[[#This Row],[% Achievement]]&gt;=0, "Needs Improvement",
 "Bad")))</f>
        <v>Almost Achieve</v>
      </c>
      <c r="P1700" s="7">
        <f>Table1[[#This Row],[Net Sales Actual]] - Table1[[#This Row],[Net Sales Target]]</f>
        <v>-26939277</v>
      </c>
      <c r="Q1700" s="7" t="str">
        <f>IF(Table1[[#This Row],[Profit]] &gt; 0, "Profit", "Loss")</f>
        <v>Loss</v>
      </c>
      <c r="R1700" s="9">
        <f>Table1[[#This Row],[Salary Cost]]/Table1[[#This Row],[Net Sales Actual]]</f>
        <v>0.12628212943605563</v>
      </c>
      <c r="S1700" s="9" t="str">
        <f>IF(Table1[[#This Row],[Salary Ratio]] &lt; 0.15, "Efficient",
 IF(Table1[[#This Row],[Salary Ratio]] &lt;= 0.25, "Needs Attention",
 "Too High"))</f>
        <v>Efficient</v>
      </c>
      <c r="T1700" s="9">
        <f>Table1[[#This Row],[Profit (EBIT)]]/Table1[[#This Row],[Net Sales Actual]]</f>
        <v>-5.8933444641466791E-2</v>
      </c>
      <c r="U1700" s="7" t="str">
        <f>IF(Table1[[#This Row],[Profit Ratio]] &gt; 0.15, "Healthy",
 IF(Table1[[#This Row],[Profit Ratio]] &gt;= 0.05, "Moderate",
 "Low"))</f>
        <v>Low</v>
      </c>
      <c r="V1700" s="7">
        <f ca="1">DATEDIF(Table1[[#This Row],[Store Open Date]], TODAY(), "d")</f>
        <v>642</v>
      </c>
      <c r="W1700" s="7">
        <f ca="1">INT(Table1[[#This Row],[Store Age (Days)]] / 30)</f>
        <v>21</v>
      </c>
      <c r="X1700" s="7" t="str">
        <f ca="1">IF(Table1[[#This Row],[Store Age (Months)]] &lt; 12, "&lt;12",
 IF(Table1[[#This Row],[Store Age (Months)]] &lt; 24, "12–24",
 "&gt;24"))</f>
        <v>12–24</v>
      </c>
    </row>
    <row r="1701" spans="1:24" x14ac:dyDescent="0.2">
      <c r="A1701" s="4">
        <v>4</v>
      </c>
      <c r="B1701" s="4" t="str">
        <f t="shared" si="26"/>
        <v>April</v>
      </c>
      <c r="C1701" s="1" t="s">
        <v>385</v>
      </c>
      <c r="D1701" s="1" t="s">
        <v>1305</v>
      </c>
      <c r="E1701" s="1" t="s">
        <v>826</v>
      </c>
      <c r="F1701" s="1" t="s">
        <v>912</v>
      </c>
      <c r="G1701" s="1" t="s">
        <v>927</v>
      </c>
      <c r="H1701" s="6">
        <v>45334</v>
      </c>
      <c r="I1701" s="7">
        <v>69741131</v>
      </c>
      <c r="J1701" s="7">
        <v>46048036</v>
      </c>
      <c r="K1701" s="7">
        <v>4838848</v>
      </c>
      <c r="L1701" s="7">
        <v>1171315</v>
      </c>
      <c r="M1701" s="7">
        <f>Table1[[#This Row],[Profit (EBIT)]] * (1 - 11%)</f>
        <v>1042470.35</v>
      </c>
      <c r="N1701" s="9">
        <f>Table1[[#This Row],[Net Sales Actual]]/Table1[[#This Row],[Net Sales Target]]*100%</f>
        <v>0.66027085221775372</v>
      </c>
      <c r="O1701" s="9" t="str">
        <f>IF(Table1[[#This Row],[% Achievement]]&gt;=100%, "Achieved",
 IF(Table1[[#This Row],[% Achievement]]&gt;=50%, "Almost Achieve",
 IF(Table1[[#This Row],[% Achievement]]&gt;=0, "Needs Improvement",
 "Bad")))</f>
        <v>Almost Achieve</v>
      </c>
      <c r="P1701" s="7">
        <f>Table1[[#This Row],[Net Sales Actual]] - Table1[[#This Row],[Net Sales Target]]</f>
        <v>-23693095</v>
      </c>
      <c r="Q1701" s="7" t="str">
        <f>IF(Table1[[#This Row],[Profit]] &gt; 0, "Profit", "Loss")</f>
        <v>Profit</v>
      </c>
      <c r="R1701" s="9">
        <f>Table1[[#This Row],[Salary Cost]]/Table1[[#This Row],[Net Sales Actual]]</f>
        <v>0.10508261416404382</v>
      </c>
      <c r="S1701" s="9" t="str">
        <f>IF(Table1[[#This Row],[Salary Ratio]] &lt; 0.15, "Efficient",
 IF(Table1[[#This Row],[Salary Ratio]] &lt;= 0.25, "Needs Attention",
 "Too High"))</f>
        <v>Efficient</v>
      </c>
      <c r="T1701" s="9">
        <f>Table1[[#This Row],[Profit (EBIT)]]/Table1[[#This Row],[Net Sales Actual]]</f>
        <v>2.5436806903121775E-2</v>
      </c>
      <c r="U1701" s="7" t="str">
        <f>IF(Table1[[#This Row],[Profit Ratio]] &gt; 0.15, "Healthy",
 IF(Table1[[#This Row],[Profit Ratio]] &gt;= 0.05, "Moderate",
 "Low"))</f>
        <v>Low</v>
      </c>
      <c r="V1701" s="7">
        <f ca="1">DATEDIF(Table1[[#This Row],[Store Open Date]], TODAY(), "d")</f>
        <v>598</v>
      </c>
      <c r="W1701" s="7">
        <f ca="1">INT(Table1[[#This Row],[Store Age (Days)]] / 30)</f>
        <v>19</v>
      </c>
      <c r="X1701" s="7" t="str">
        <f ca="1">IF(Table1[[#This Row],[Store Age (Months)]] &lt; 12, "&lt;12",
 IF(Table1[[#This Row],[Store Age (Months)]] &lt; 24, "12–24",
 "&gt;24"))</f>
        <v>12–24</v>
      </c>
    </row>
    <row r="1702" spans="1:24" x14ac:dyDescent="0.2">
      <c r="A1702" s="4">
        <v>4</v>
      </c>
      <c r="B1702" s="4" t="str">
        <f t="shared" si="26"/>
        <v>April</v>
      </c>
      <c r="C1702" s="1" t="s">
        <v>386</v>
      </c>
      <c r="D1702" s="1" t="s">
        <v>1306</v>
      </c>
      <c r="E1702" s="1" t="s">
        <v>827</v>
      </c>
      <c r="F1702" s="1" t="s">
        <v>913</v>
      </c>
      <c r="G1702" s="1" t="s">
        <v>927</v>
      </c>
      <c r="H1702" s="6">
        <v>45237</v>
      </c>
      <c r="I1702" s="7">
        <v>203582624</v>
      </c>
      <c r="J1702" s="7">
        <v>138110950</v>
      </c>
      <c r="K1702" s="7">
        <v>18130752</v>
      </c>
      <c r="L1702" s="7">
        <v>9287421</v>
      </c>
      <c r="M1702" s="7">
        <f>Table1[[#This Row],[Profit (EBIT)]] * (1 - 11%)</f>
        <v>8265804.6900000004</v>
      </c>
      <c r="N1702" s="9">
        <f>Table1[[#This Row],[Net Sales Actual]]/Table1[[#This Row],[Net Sales Target]]*100%</f>
        <v>0.67840244558396101</v>
      </c>
      <c r="O1702" s="9" t="str">
        <f>IF(Table1[[#This Row],[% Achievement]]&gt;=100%, "Achieved",
 IF(Table1[[#This Row],[% Achievement]]&gt;=50%, "Almost Achieve",
 IF(Table1[[#This Row],[% Achievement]]&gt;=0, "Needs Improvement",
 "Bad")))</f>
        <v>Almost Achieve</v>
      </c>
      <c r="P1702" s="7">
        <f>Table1[[#This Row],[Net Sales Actual]] - Table1[[#This Row],[Net Sales Target]]</f>
        <v>-65471674</v>
      </c>
      <c r="Q1702" s="7" t="str">
        <f>IF(Table1[[#This Row],[Profit]] &gt; 0, "Profit", "Loss")</f>
        <v>Profit</v>
      </c>
      <c r="R1702" s="9">
        <f>Table1[[#This Row],[Salary Cost]]/Table1[[#This Row],[Net Sales Actual]]</f>
        <v>0.13127671629222737</v>
      </c>
      <c r="S1702" s="9" t="str">
        <f>IF(Table1[[#This Row],[Salary Ratio]] &lt; 0.15, "Efficient",
 IF(Table1[[#This Row],[Salary Ratio]] &lt;= 0.25, "Needs Attention",
 "Too High"))</f>
        <v>Efficient</v>
      </c>
      <c r="T1702" s="9">
        <f>Table1[[#This Row],[Profit (EBIT)]]/Table1[[#This Row],[Net Sales Actual]]</f>
        <v>6.7246087294309392E-2</v>
      </c>
      <c r="U1702" s="7" t="str">
        <f>IF(Table1[[#This Row],[Profit Ratio]] &gt; 0.15, "Healthy",
 IF(Table1[[#This Row],[Profit Ratio]] &gt;= 0.05, "Moderate",
 "Low"))</f>
        <v>Moderate</v>
      </c>
      <c r="V1702" s="7">
        <f ca="1">DATEDIF(Table1[[#This Row],[Store Open Date]], TODAY(), "d")</f>
        <v>695</v>
      </c>
      <c r="W1702" s="7">
        <f ca="1">INT(Table1[[#This Row],[Store Age (Days)]] / 30)</f>
        <v>23</v>
      </c>
      <c r="X1702" s="7" t="str">
        <f ca="1">IF(Table1[[#This Row],[Store Age (Months)]] &lt; 12, "&lt;12",
 IF(Table1[[#This Row],[Store Age (Months)]] &lt; 24, "12–24",
 "&gt;24"))</f>
        <v>12–24</v>
      </c>
    </row>
    <row r="1703" spans="1:24" x14ac:dyDescent="0.2">
      <c r="A1703" s="4">
        <v>4</v>
      </c>
      <c r="B1703" s="4" t="str">
        <f t="shared" si="26"/>
        <v>April</v>
      </c>
      <c r="C1703" s="1" t="s">
        <v>387</v>
      </c>
      <c r="D1703" s="1" t="s">
        <v>1307</v>
      </c>
      <c r="E1703" s="1" t="s">
        <v>828</v>
      </c>
      <c r="F1703" s="1" t="s">
        <v>913</v>
      </c>
      <c r="G1703" s="1" t="s">
        <v>927</v>
      </c>
      <c r="H1703" s="6">
        <v>45273</v>
      </c>
      <c r="I1703" s="7">
        <v>174892173</v>
      </c>
      <c r="J1703" s="7">
        <v>212934195</v>
      </c>
      <c r="K1703" s="7">
        <v>27017619</v>
      </c>
      <c r="L1703" s="7">
        <v>8778013</v>
      </c>
      <c r="M1703" s="7">
        <f>Table1[[#This Row],[Profit (EBIT)]] * (1 - 11%)</f>
        <v>7812431.5700000003</v>
      </c>
      <c r="N1703" s="9">
        <f>Table1[[#This Row],[Net Sales Actual]]/Table1[[#This Row],[Net Sales Target]]*100%</f>
        <v>1.2175170068931558</v>
      </c>
      <c r="O1703" s="9" t="str">
        <f>IF(Table1[[#This Row],[% Achievement]]&gt;=100%, "Achieved",
 IF(Table1[[#This Row],[% Achievement]]&gt;=50%, "Almost Achieve",
 IF(Table1[[#This Row],[% Achievement]]&gt;=0, "Needs Improvement",
 "Bad")))</f>
        <v>Achieved</v>
      </c>
      <c r="P1703" s="7">
        <f>Table1[[#This Row],[Net Sales Actual]] - Table1[[#This Row],[Net Sales Target]]</f>
        <v>38042022</v>
      </c>
      <c r="Q1703" s="7" t="str">
        <f>IF(Table1[[#This Row],[Profit]] &gt; 0, "Profit", "Loss")</f>
        <v>Profit</v>
      </c>
      <c r="R1703" s="9">
        <f>Table1[[#This Row],[Salary Cost]]/Table1[[#This Row],[Net Sales Actual]]</f>
        <v>0.12688248122853166</v>
      </c>
      <c r="S1703" s="9" t="str">
        <f>IF(Table1[[#This Row],[Salary Ratio]] &lt; 0.15, "Efficient",
 IF(Table1[[#This Row],[Salary Ratio]] &lt;= 0.25, "Needs Attention",
 "Too High"))</f>
        <v>Efficient</v>
      </c>
      <c r="T1703" s="9">
        <f>Table1[[#This Row],[Profit (EBIT)]]/Table1[[#This Row],[Net Sales Actual]]</f>
        <v>4.1224064551961696E-2</v>
      </c>
      <c r="U1703" s="7" t="str">
        <f>IF(Table1[[#This Row],[Profit Ratio]] &gt; 0.15, "Healthy",
 IF(Table1[[#This Row],[Profit Ratio]] &gt;= 0.05, "Moderate",
 "Low"))</f>
        <v>Low</v>
      </c>
      <c r="V1703" s="7">
        <f ca="1">DATEDIF(Table1[[#This Row],[Store Open Date]], TODAY(), "d")</f>
        <v>659</v>
      </c>
      <c r="W1703" s="7">
        <f ca="1">INT(Table1[[#This Row],[Store Age (Days)]] / 30)</f>
        <v>21</v>
      </c>
      <c r="X1703" s="7" t="str">
        <f ca="1">IF(Table1[[#This Row],[Store Age (Months)]] &lt; 12, "&lt;12",
 IF(Table1[[#This Row],[Store Age (Months)]] &lt; 24, "12–24",
 "&gt;24"))</f>
        <v>12–24</v>
      </c>
    </row>
    <row r="1704" spans="1:24" x14ac:dyDescent="0.2">
      <c r="A1704" s="4">
        <v>4</v>
      </c>
      <c r="B1704" s="4" t="str">
        <f t="shared" si="26"/>
        <v>April</v>
      </c>
      <c r="C1704" s="1" t="s">
        <v>388</v>
      </c>
      <c r="D1704" s="1" t="s">
        <v>1308</v>
      </c>
      <c r="E1704" s="1" t="s">
        <v>829</v>
      </c>
      <c r="F1704" s="1" t="s">
        <v>913</v>
      </c>
      <c r="G1704" s="1" t="s">
        <v>927</v>
      </c>
      <c r="H1704" s="6">
        <v>45257</v>
      </c>
      <c r="I1704" s="7">
        <v>162845136</v>
      </c>
      <c r="J1704" s="7">
        <v>146889389</v>
      </c>
      <c r="K1704" s="7">
        <v>15933538</v>
      </c>
      <c r="L1704" s="7">
        <v>19066305</v>
      </c>
      <c r="M1704" s="7">
        <f>Table1[[#This Row],[Profit (EBIT)]] * (1 - 11%)</f>
        <v>16969011.449999999</v>
      </c>
      <c r="N1704" s="9">
        <f>Table1[[#This Row],[Net Sales Actual]]/Table1[[#This Row],[Net Sales Target]]*100%</f>
        <v>0.90201889112610645</v>
      </c>
      <c r="O1704" s="9" t="str">
        <f>IF(Table1[[#This Row],[% Achievement]]&gt;=100%, "Achieved",
 IF(Table1[[#This Row],[% Achievement]]&gt;=50%, "Almost Achieve",
 IF(Table1[[#This Row],[% Achievement]]&gt;=0, "Needs Improvement",
 "Bad")))</f>
        <v>Almost Achieve</v>
      </c>
      <c r="P1704" s="7">
        <f>Table1[[#This Row],[Net Sales Actual]] - Table1[[#This Row],[Net Sales Target]]</f>
        <v>-15955747</v>
      </c>
      <c r="Q1704" s="7" t="str">
        <f>IF(Table1[[#This Row],[Profit]] &gt; 0, "Profit", "Loss")</f>
        <v>Profit</v>
      </c>
      <c r="R1704" s="9">
        <f>Table1[[#This Row],[Salary Cost]]/Table1[[#This Row],[Net Sales Actual]]</f>
        <v>0.10847303612924689</v>
      </c>
      <c r="S1704" s="9" t="str">
        <f>IF(Table1[[#This Row],[Salary Ratio]] &lt; 0.15, "Efficient",
 IF(Table1[[#This Row],[Salary Ratio]] &lt;= 0.25, "Needs Attention",
 "Too High"))</f>
        <v>Efficient</v>
      </c>
      <c r="T1704" s="9">
        <f>Table1[[#This Row],[Profit (EBIT)]]/Table1[[#This Row],[Net Sales Actual]]</f>
        <v>0.12980042418176305</v>
      </c>
      <c r="U1704" s="7" t="str">
        <f>IF(Table1[[#This Row],[Profit Ratio]] &gt; 0.15, "Healthy",
 IF(Table1[[#This Row],[Profit Ratio]] &gt;= 0.05, "Moderate",
 "Low"))</f>
        <v>Moderate</v>
      </c>
      <c r="V1704" s="7">
        <f ca="1">DATEDIF(Table1[[#This Row],[Store Open Date]], TODAY(), "d")</f>
        <v>675</v>
      </c>
      <c r="W1704" s="7">
        <f ca="1">INT(Table1[[#This Row],[Store Age (Days)]] / 30)</f>
        <v>22</v>
      </c>
      <c r="X1704" s="7" t="str">
        <f ca="1">IF(Table1[[#This Row],[Store Age (Months)]] &lt; 12, "&lt;12",
 IF(Table1[[#This Row],[Store Age (Months)]] &lt; 24, "12–24",
 "&gt;24"))</f>
        <v>12–24</v>
      </c>
    </row>
    <row r="1705" spans="1:24" x14ac:dyDescent="0.2">
      <c r="A1705" s="4">
        <v>4</v>
      </c>
      <c r="B1705" s="4" t="str">
        <f t="shared" si="26"/>
        <v>April</v>
      </c>
      <c r="C1705" s="1" t="s">
        <v>389</v>
      </c>
      <c r="D1705" s="1" t="s">
        <v>1309</v>
      </c>
      <c r="E1705" s="1" t="s">
        <v>830</v>
      </c>
      <c r="F1705" s="1" t="s">
        <v>913</v>
      </c>
      <c r="G1705" s="1" t="s">
        <v>927</v>
      </c>
      <c r="H1705" s="6">
        <v>45283</v>
      </c>
      <c r="I1705" s="7">
        <v>136046473</v>
      </c>
      <c r="J1705" s="7">
        <v>117857434</v>
      </c>
      <c r="K1705" s="7">
        <v>14029473</v>
      </c>
      <c r="L1705" s="7">
        <v>-1667639</v>
      </c>
      <c r="M1705" s="7">
        <f>Table1[[#This Row],[Profit (EBIT)]] * (1 - 11%)</f>
        <v>-1484198.71</v>
      </c>
      <c r="N1705" s="9">
        <f>Table1[[#This Row],[Net Sales Actual]]/Table1[[#This Row],[Net Sales Target]]*100%</f>
        <v>0.86630275229553355</v>
      </c>
      <c r="O1705" s="9" t="str">
        <f>IF(Table1[[#This Row],[% Achievement]]&gt;=100%, "Achieved",
 IF(Table1[[#This Row],[% Achievement]]&gt;=50%, "Almost Achieve",
 IF(Table1[[#This Row],[% Achievement]]&gt;=0, "Needs Improvement",
 "Bad")))</f>
        <v>Almost Achieve</v>
      </c>
      <c r="P1705" s="7">
        <f>Table1[[#This Row],[Net Sales Actual]] - Table1[[#This Row],[Net Sales Target]]</f>
        <v>-18189039</v>
      </c>
      <c r="Q1705" s="7" t="str">
        <f>IF(Table1[[#This Row],[Profit]] &gt; 0, "Profit", "Loss")</f>
        <v>Loss</v>
      </c>
      <c r="R1705" s="9">
        <f>Table1[[#This Row],[Salary Cost]]/Table1[[#This Row],[Net Sales Actual]]</f>
        <v>0.1190376586681838</v>
      </c>
      <c r="S1705" s="9" t="str">
        <f>IF(Table1[[#This Row],[Salary Ratio]] &lt; 0.15, "Efficient",
 IF(Table1[[#This Row],[Salary Ratio]] &lt;= 0.25, "Needs Attention",
 "Too High"))</f>
        <v>Efficient</v>
      </c>
      <c r="T1705" s="9">
        <f>Table1[[#This Row],[Profit (EBIT)]]/Table1[[#This Row],[Net Sales Actual]]</f>
        <v>-1.4149629288552134E-2</v>
      </c>
      <c r="U1705" s="7" t="str">
        <f>IF(Table1[[#This Row],[Profit Ratio]] &gt; 0.15, "Healthy",
 IF(Table1[[#This Row],[Profit Ratio]] &gt;= 0.05, "Moderate",
 "Low"))</f>
        <v>Low</v>
      </c>
      <c r="V1705" s="7">
        <f ca="1">DATEDIF(Table1[[#This Row],[Store Open Date]], TODAY(), "d")</f>
        <v>649</v>
      </c>
      <c r="W1705" s="7">
        <f ca="1">INT(Table1[[#This Row],[Store Age (Days)]] / 30)</f>
        <v>21</v>
      </c>
      <c r="X1705" s="7" t="str">
        <f ca="1">IF(Table1[[#This Row],[Store Age (Months)]] &lt; 12, "&lt;12",
 IF(Table1[[#This Row],[Store Age (Months)]] &lt; 24, "12–24",
 "&gt;24"))</f>
        <v>12–24</v>
      </c>
    </row>
    <row r="1706" spans="1:24" x14ac:dyDescent="0.2">
      <c r="A1706" s="4">
        <v>4</v>
      </c>
      <c r="B1706" s="4" t="str">
        <f t="shared" si="26"/>
        <v>April</v>
      </c>
      <c r="C1706" s="1" t="s">
        <v>390</v>
      </c>
      <c r="D1706" s="1" t="s">
        <v>1310</v>
      </c>
      <c r="E1706" s="1" t="s">
        <v>831</v>
      </c>
      <c r="F1706" s="1" t="s">
        <v>913</v>
      </c>
      <c r="G1706" s="1" t="s">
        <v>927</v>
      </c>
      <c r="H1706" s="6">
        <v>45223</v>
      </c>
      <c r="I1706" s="7">
        <v>179039851</v>
      </c>
      <c r="J1706" s="7">
        <v>171365058</v>
      </c>
      <c r="K1706" s="7">
        <v>20098234</v>
      </c>
      <c r="L1706" s="7">
        <v>-14117008</v>
      </c>
      <c r="M1706" s="7">
        <f>Table1[[#This Row],[Profit (EBIT)]] * (1 - 11%)</f>
        <v>-12564137.120000001</v>
      </c>
      <c r="N1706" s="9">
        <f>Table1[[#This Row],[Net Sales Actual]]/Table1[[#This Row],[Net Sales Target]]*100%</f>
        <v>0.95713360485314525</v>
      </c>
      <c r="O1706" s="9" t="str">
        <f>IF(Table1[[#This Row],[% Achievement]]&gt;=100%, "Achieved",
 IF(Table1[[#This Row],[% Achievement]]&gt;=50%, "Almost Achieve",
 IF(Table1[[#This Row],[% Achievement]]&gt;=0, "Needs Improvement",
 "Bad")))</f>
        <v>Almost Achieve</v>
      </c>
      <c r="P1706" s="7">
        <f>Table1[[#This Row],[Net Sales Actual]] - Table1[[#This Row],[Net Sales Target]]</f>
        <v>-7674793</v>
      </c>
      <c r="Q1706" s="7" t="str">
        <f>IF(Table1[[#This Row],[Profit]] &gt; 0, "Profit", "Loss")</f>
        <v>Loss</v>
      </c>
      <c r="R1706" s="9">
        <f>Table1[[#This Row],[Salary Cost]]/Table1[[#This Row],[Net Sales Actual]]</f>
        <v>0.11728315115442028</v>
      </c>
      <c r="S1706" s="9" t="str">
        <f>IF(Table1[[#This Row],[Salary Ratio]] &lt; 0.15, "Efficient",
 IF(Table1[[#This Row],[Salary Ratio]] &lt;= 0.25, "Needs Attention",
 "Too High"))</f>
        <v>Efficient</v>
      </c>
      <c r="T1706" s="9">
        <f>Table1[[#This Row],[Profit (EBIT)]]/Table1[[#This Row],[Net Sales Actual]]</f>
        <v>-8.2379734613108824E-2</v>
      </c>
      <c r="U1706" s="7" t="str">
        <f>IF(Table1[[#This Row],[Profit Ratio]] &gt; 0.15, "Healthy",
 IF(Table1[[#This Row],[Profit Ratio]] &gt;= 0.05, "Moderate",
 "Low"))</f>
        <v>Low</v>
      </c>
      <c r="V1706" s="7">
        <f ca="1">DATEDIF(Table1[[#This Row],[Store Open Date]], TODAY(), "d")</f>
        <v>709</v>
      </c>
      <c r="W1706" s="7">
        <f ca="1">INT(Table1[[#This Row],[Store Age (Days)]] / 30)</f>
        <v>23</v>
      </c>
      <c r="X1706" s="7" t="str">
        <f ca="1">IF(Table1[[#This Row],[Store Age (Months)]] &lt; 12, "&lt;12",
 IF(Table1[[#This Row],[Store Age (Months)]] &lt; 24, "12–24",
 "&gt;24"))</f>
        <v>12–24</v>
      </c>
    </row>
    <row r="1707" spans="1:24" x14ac:dyDescent="0.2">
      <c r="A1707" s="4">
        <v>4</v>
      </c>
      <c r="B1707" s="4" t="str">
        <f t="shared" si="26"/>
        <v>April</v>
      </c>
      <c r="C1707" s="1" t="s">
        <v>391</v>
      </c>
      <c r="D1707" s="1" t="s">
        <v>1311</v>
      </c>
      <c r="E1707" s="1" t="s">
        <v>832</v>
      </c>
      <c r="F1707" s="1" t="s">
        <v>913</v>
      </c>
      <c r="G1707" s="1" t="s">
        <v>927</v>
      </c>
      <c r="H1707" s="6">
        <v>45327</v>
      </c>
      <c r="I1707" s="7">
        <v>184057535</v>
      </c>
      <c r="J1707" s="7">
        <v>155292942</v>
      </c>
      <c r="K1707" s="7">
        <v>27509780</v>
      </c>
      <c r="L1707" s="7">
        <v>-3020900</v>
      </c>
      <c r="M1707" s="7">
        <f>Table1[[#This Row],[Profit (EBIT)]] * (1 - 11%)</f>
        <v>-2688601</v>
      </c>
      <c r="N1707" s="9">
        <f>Table1[[#This Row],[Net Sales Actual]]/Table1[[#This Row],[Net Sales Target]]*100%</f>
        <v>0.84371955758290473</v>
      </c>
      <c r="O1707" s="9" t="str">
        <f>IF(Table1[[#This Row],[% Achievement]]&gt;=100%, "Achieved",
 IF(Table1[[#This Row],[% Achievement]]&gt;=50%, "Almost Achieve",
 IF(Table1[[#This Row],[% Achievement]]&gt;=0, "Needs Improvement",
 "Bad")))</f>
        <v>Almost Achieve</v>
      </c>
      <c r="P1707" s="7">
        <f>Table1[[#This Row],[Net Sales Actual]] - Table1[[#This Row],[Net Sales Target]]</f>
        <v>-28764593</v>
      </c>
      <c r="Q1707" s="7" t="str">
        <f>IF(Table1[[#This Row],[Profit]] &gt; 0, "Profit", "Loss")</f>
        <v>Loss</v>
      </c>
      <c r="R1707" s="9">
        <f>Table1[[#This Row],[Salary Cost]]/Table1[[#This Row],[Net Sales Actual]]</f>
        <v>0.1771476516943056</v>
      </c>
      <c r="S1707" s="9" t="str">
        <f>IF(Table1[[#This Row],[Salary Ratio]] &lt; 0.15, "Efficient",
 IF(Table1[[#This Row],[Salary Ratio]] &lt;= 0.25, "Needs Attention",
 "Too High"))</f>
        <v>Needs Attention</v>
      </c>
      <c r="T1707" s="9">
        <f>Table1[[#This Row],[Profit (EBIT)]]/Table1[[#This Row],[Net Sales Actual]]</f>
        <v>-1.9452912418904397E-2</v>
      </c>
      <c r="U1707" s="7" t="str">
        <f>IF(Table1[[#This Row],[Profit Ratio]] &gt; 0.15, "Healthy",
 IF(Table1[[#This Row],[Profit Ratio]] &gt;= 0.05, "Moderate",
 "Low"))</f>
        <v>Low</v>
      </c>
      <c r="V1707" s="7">
        <f ca="1">DATEDIF(Table1[[#This Row],[Store Open Date]], TODAY(), "d")</f>
        <v>605</v>
      </c>
      <c r="W1707" s="7">
        <f ca="1">INT(Table1[[#This Row],[Store Age (Days)]] / 30)</f>
        <v>20</v>
      </c>
      <c r="X1707" s="7" t="str">
        <f ca="1">IF(Table1[[#This Row],[Store Age (Months)]] &lt; 12, "&lt;12",
 IF(Table1[[#This Row],[Store Age (Months)]] &lt; 24, "12–24",
 "&gt;24"))</f>
        <v>12–24</v>
      </c>
    </row>
    <row r="1708" spans="1:24" x14ac:dyDescent="0.2">
      <c r="A1708" s="4">
        <v>4</v>
      </c>
      <c r="B1708" s="4" t="str">
        <f t="shared" si="26"/>
        <v>April</v>
      </c>
      <c r="C1708" s="1" t="s">
        <v>392</v>
      </c>
      <c r="D1708" s="1" t="s">
        <v>1312</v>
      </c>
      <c r="E1708" s="1" t="s">
        <v>833</v>
      </c>
      <c r="F1708" s="1" t="s">
        <v>913</v>
      </c>
      <c r="G1708" s="1" t="s">
        <v>927</v>
      </c>
      <c r="H1708" s="6">
        <v>45315</v>
      </c>
      <c r="I1708" s="7">
        <v>126613329</v>
      </c>
      <c r="J1708" s="7">
        <v>87561531</v>
      </c>
      <c r="K1708" s="7">
        <v>9716999</v>
      </c>
      <c r="L1708" s="7">
        <v>-6787856</v>
      </c>
      <c r="M1708" s="7">
        <f>Table1[[#This Row],[Profit (EBIT)]] * (1 - 11%)</f>
        <v>-6041191.8399999999</v>
      </c>
      <c r="N1708" s="9">
        <f>Table1[[#This Row],[Net Sales Actual]]/Table1[[#This Row],[Net Sales Target]]*100%</f>
        <v>0.69156645427117713</v>
      </c>
      <c r="O1708" s="9" t="str">
        <f>IF(Table1[[#This Row],[% Achievement]]&gt;=100%, "Achieved",
 IF(Table1[[#This Row],[% Achievement]]&gt;=50%, "Almost Achieve",
 IF(Table1[[#This Row],[% Achievement]]&gt;=0, "Needs Improvement",
 "Bad")))</f>
        <v>Almost Achieve</v>
      </c>
      <c r="P1708" s="7">
        <f>Table1[[#This Row],[Net Sales Actual]] - Table1[[#This Row],[Net Sales Target]]</f>
        <v>-39051798</v>
      </c>
      <c r="Q1708" s="7" t="str">
        <f>IF(Table1[[#This Row],[Profit]] &gt; 0, "Profit", "Loss")</f>
        <v>Loss</v>
      </c>
      <c r="R1708" s="9">
        <f>Table1[[#This Row],[Salary Cost]]/Table1[[#This Row],[Net Sales Actual]]</f>
        <v>0.11097337939419995</v>
      </c>
      <c r="S1708" s="9" t="str">
        <f>IF(Table1[[#This Row],[Salary Ratio]] &lt; 0.15, "Efficient",
 IF(Table1[[#This Row],[Salary Ratio]] &lt;= 0.25, "Needs Attention",
 "Too High"))</f>
        <v>Efficient</v>
      </c>
      <c r="T1708" s="9">
        <f>Table1[[#This Row],[Profit (EBIT)]]/Table1[[#This Row],[Net Sales Actual]]</f>
        <v>-7.752098350130493E-2</v>
      </c>
      <c r="U1708" s="7" t="str">
        <f>IF(Table1[[#This Row],[Profit Ratio]] &gt; 0.15, "Healthy",
 IF(Table1[[#This Row],[Profit Ratio]] &gt;= 0.05, "Moderate",
 "Low"))</f>
        <v>Low</v>
      </c>
      <c r="V1708" s="7">
        <f ca="1">DATEDIF(Table1[[#This Row],[Store Open Date]], TODAY(), "d")</f>
        <v>617</v>
      </c>
      <c r="W1708" s="7">
        <f ca="1">INT(Table1[[#This Row],[Store Age (Days)]] / 30)</f>
        <v>20</v>
      </c>
      <c r="X1708" s="7" t="str">
        <f ca="1">IF(Table1[[#This Row],[Store Age (Months)]] &lt; 12, "&lt;12",
 IF(Table1[[#This Row],[Store Age (Months)]] &lt; 24, "12–24",
 "&gt;24"))</f>
        <v>12–24</v>
      </c>
    </row>
    <row r="1709" spans="1:24" x14ac:dyDescent="0.2">
      <c r="A1709" s="4">
        <v>4</v>
      </c>
      <c r="B1709" s="4" t="str">
        <f t="shared" si="26"/>
        <v>April</v>
      </c>
      <c r="C1709" s="1" t="s">
        <v>393</v>
      </c>
      <c r="D1709" s="1" t="s">
        <v>1313</v>
      </c>
      <c r="E1709" s="1" t="s">
        <v>834</v>
      </c>
      <c r="F1709" s="1" t="s">
        <v>913</v>
      </c>
      <c r="G1709" s="1" t="s">
        <v>927</v>
      </c>
      <c r="H1709" s="6">
        <v>45341</v>
      </c>
      <c r="I1709" s="7">
        <v>56087778</v>
      </c>
      <c r="J1709" s="7">
        <v>66660987</v>
      </c>
      <c r="K1709" s="7">
        <v>7869292</v>
      </c>
      <c r="L1709" s="7">
        <v>-659775</v>
      </c>
      <c r="M1709" s="7">
        <f>Table1[[#This Row],[Profit (EBIT)]] * (1 - 11%)</f>
        <v>-587199.75</v>
      </c>
      <c r="N1709" s="9">
        <f>Table1[[#This Row],[Net Sales Actual]]/Table1[[#This Row],[Net Sales Target]]*100%</f>
        <v>1.1885118180292327</v>
      </c>
      <c r="O1709" s="9" t="str">
        <f>IF(Table1[[#This Row],[% Achievement]]&gt;=100%, "Achieved",
 IF(Table1[[#This Row],[% Achievement]]&gt;=50%, "Almost Achieve",
 IF(Table1[[#This Row],[% Achievement]]&gt;=0, "Needs Improvement",
 "Bad")))</f>
        <v>Achieved</v>
      </c>
      <c r="P1709" s="7">
        <f>Table1[[#This Row],[Net Sales Actual]] - Table1[[#This Row],[Net Sales Target]]</f>
        <v>10573209</v>
      </c>
      <c r="Q1709" s="7" t="str">
        <f>IF(Table1[[#This Row],[Profit]] &gt; 0, "Profit", "Loss")</f>
        <v>Loss</v>
      </c>
      <c r="R1709" s="9">
        <f>Table1[[#This Row],[Salary Cost]]/Table1[[#This Row],[Net Sales Actual]]</f>
        <v>0.11804943722180411</v>
      </c>
      <c r="S1709" s="9" t="str">
        <f>IF(Table1[[#This Row],[Salary Ratio]] &lt; 0.15, "Efficient",
 IF(Table1[[#This Row],[Salary Ratio]] &lt;= 0.25, "Needs Attention",
 "Too High"))</f>
        <v>Efficient</v>
      </c>
      <c r="T1709" s="9">
        <f>Table1[[#This Row],[Profit (EBIT)]]/Table1[[#This Row],[Net Sales Actual]]</f>
        <v>-9.8974682148045608E-3</v>
      </c>
      <c r="U1709" s="7" t="str">
        <f>IF(Table1[[#This Row],[Profit Ratio]] &gt; 0.15, "Healthy",
 IF(Table1[[#This Row],[Profit Ratio]] &gt;= 0.05, "Moderate",
 "Low"))</f>
        <v>Low</v>
      </c>
      <c r="V1709" s="7">
        <f ca="1">DATEDIF(Table1[[#This Row],[Store Open Date]], TODAY(), "d")</f>
        <v>591</v>
      </c>
      <c r="W1709" s="7">
        <f ca="1">INT(Table1[[#This Row],[Store Age (Days)]] / 30)</f>
        <v>19</v>
      </c>
      <c r="X1709" s="7" t="str">
        <f ca="1">IF(Table1[[#This Row],[Store Age (Months)]] &lt; 12, "&lt;12",
 IF(Table1[[#This Row],[Store Age (Months)]] &lt; 24, "12–24",
 "&gt;24"))</f>
        <v>12–24</v>
      </c>
    </row>
    <row r="1710" spans="1:24" x14ac:dyDescent="0.2">
      <c r="A1710" s="4">
        <v>4</v>
      </c>
      <c r="B1710" s="4" t="str">
        <f t="shared" si="26"/>
        <v>April</v>
      </c>
      <c r="C1710" s="1" t="s">
        <v>394</v>
      </c>
      <c r="D1710" s="1" t="s">
        <v>1314</v>
      </c>
      <c r="E1710" s="1" t="s">
        <v>835</v>
      </c>
      <c r="F1710" s="1" t="s">
        <v>913</v>
      </c>
      <c r="G1710" s="1" t="s">
        <v>927</v>
      </c>
      <c r="H1710" s="6">
        <v>45198</v>
      </c>
      <c r="I1710" s="7">
        <v>125979950</v>
      </c>
      <c r="J1710" s="7">
        <v>149308373</v>
      </c>
      <c r="K1710" s="7">
        <v>23823200</v>
      </c>
      <c r="L1710" s="7">
        <v>-13809740</v>
      </c>
      <c r="M1710" s="7">
        <f>Table1[[#This Row],[Profit (EBIT)]] * (1 - 11%)</f>
        <v>-12290668.6</v>
      </c>
      <c r="N1710" s="9">
        <f>Table1[[#This Row],[Net Sales Actual]]/Table1[[#This Row],[Net Sales Target]]*100%</f>
        <v>1.1851756807333231</v>
      </c>
      <c r="O1710" s="9" t="str">
        <f>IF(Table1[[#This Row],[% Achievement]]&gt;=100%, "Achieved",
 IF(Table1[[#This Row],[% Achievement]]&gt;=50%, "Almost Achieve",
 IF(Table1[[#This Row],[% Achievement]]&gt;=0, "Needs Improvement",
 "Bad")))</f>
        <v>Achieved</v>
      </c>
      <c r="P1710" s="7">
        <f>Table1[[#This Row],[Net Sales Actual]] - Table1[[#This Row],[Net Sales Target]]</f>
        <v>23328423</v>
      </c>
      <c r="Q1710" s="7" t="str">
        <f>IF(Table1[[#This Row],[Profit]] &gt; 0, "Profit", "Loss")</f>
        <v>Loss</v>
      </c>
      <c r="R1710" s="9">
        <f>Table1[[#This Row],[Salary Cost]]/Table1[[#This Row],[Net Sales Actual]]</f>
        <v>0.15955702631626695</v>
      </c>
      <c r="S1710" s="9" t="str">
        <f>IF(Table1[[#This Row],[Salary Ratio]] &lt; 0.15, "Efficient",
 IF(Table1[[#This Row],[Salary Ratio]] &lt;= 0.25, "Needs Attention",
 "Too High"))</f>
        <v>Needs Attention</v>
      </c>
      <c r="T1710" s="9">
        <f>Table1[[#This Row],[Profit (EBIT)]]/Table1[[#This Row],[Net Sales Actual]]</f>
        <v>-9.2491396982806853E-2</v>
      </c>
      <c r="U1710" s="7" t="str">
        <f>IF(Table1[[#This Row],[Profit Ratio]] &gt; 0.15, "Healthy",
 IF(Table1[[#This Row],[Profit Ratio]] &gt;= 0.05, "Moderate",
 "Low"))</f>
        <v>Low</v>
      </c>
      <c r="V1710" s="7">
        <f ca="1">DATEDIF(Table1[[#This Row],[Store Open Date]], TODAY(), "d")</f>
        <v>734</v>
      </c>
      <c r="W1710" s="7">
        <f ca="1">INT(Table1[[#This Row],[Store Age (Days)]] / 30)</f>
        <v>24</v>
      </c>
      <c r="X1710" s="7" t="str">
        <f ca="1">IF(Table1[[#This Row],[Store Age (Months)]] &lt; 12, "&lt;12",
 IF(Table1[[#This Row],[Store Age (Months)]] &lt; 24, "12–24",
 "&gt;24"))</f>
        <v>&gt;24</v>
      </c>
    </row>
    <row r="1711" spans="1:24" x14ac:dyDescent="0.2">
      <c r="A1711" s="4">
        <v>4</v>
      </c>
      <c r="B1711" s="4" t="str">
        <f t="shared" si="26"/>
        <v>April</v>
      </c>
      <c r="C1711" s="1" t="s">
        <v>395</v>
      </c>
      <c r="D1711" s="1" t="s">
        <v>1315</v>
      </c>
      <c r="E1711" s="1" t="s">
        <v>836</v>
      </c>
      <c r="F1711" s="1" t="s">
        <v>913</v>
      </c>
      <c r="G1711" s="1" t="s">
        <v>927</v>
      </c>
      <c r="H1711" s="6">
        <v>45257</v>
      </c>
      <c r="I1711" s="7">
        <v>184782942</v>
      </c>
      <c r="J1711" s="7">
        <v>134912255</v>
      </c>
      <c r="K1711" s="7">
        <v>23401127</v>
      </c>
      <c r="L1711" s="7">
        <v>15811198</v>
      </c>
      <c r="M1711" s="7">
        <f>Table1[[#This Row],[Profit (EBIT)]] * (1 - 11%)</f>
        <v>14071966.220000001</v>
      </c>
      <c r="N1711" s="9">
        <f>Table1[[#This Row],[Net Sales Actual]]/Table1[[#This Row],[Net Sales Target]]*100%</f>
        <v>0.73011206304962928</v>
      </c>
      <c r="O1711" s="9" t="str">
        <f>IF(Table1[[#This Row],[% Achievement]]&gt;=100%, "Achieved",
 IF(Table1[[#This Row],[% Achievement]]&gt;=50%, "Almost Achieve",
 IF(Table1[[#This Row],[% Achievement]]&gt;=0, "Needs Improvement",
 "Bad")))</f>
        <v>Almost Achieve</v>
      </c>
      <c r="P1711" s="7">
        <f>Table1[[#This Row],[Net Sales Actual]] - Table1[[#This Row],[Net Sales Target]]</f>
        <v>-49870687</v>
      </c>
      <c r="Q1711" s="7" t="str">
        <f>IF(Table1[[#This Row],[Profit]] &gt; 0, "Profit", "Loss")</f>
        <v>Profit</v>
      </c>
      <c r="R1711" s="9">
        <f>Table1[[#This Row],[Salary Cost]]/Table1[[#This Row],[Net Sales Actual]]</f>
        <v>0.17345442043052353</v>
      </c>
      <c r="S1711" s="9" t="str">
        <f>IF(Table1[[#This Row],[Salary Ratio]] &lt; 0.15, "Efficient",
 IF(Table1[[#This Row],[Salary Ratio]] &lt;= 0.25, "Needs Attention",
 "Too High"))</f>
        <v>Needs Attention</v>
      </c>
      <c r="T1711" s="9">
        <f>Table1[[#This Row],[Profit (EBIT)]]/Table1[[#This Row],[Net Sales Actual]]</f>
        <v>0.11719615834751261</v>
      </c>
      <c r="U1711" s="7" t="str">
        <f>IF(Table1[[#This Row],[Profit Ratio]] &gt; 0.15, "Healthy",
 IF(Table1[[#This Row],[Profit Ratio]] &gt;= 0.05, "Moderate",
 "Low"))</f>
        <v>Moderate</v>
      </c>
      <c r="V1711" s="7">
        <f ca="1">DATEDIF(Table1[[#This Row],[Store Open Date]], TODAY(), "d")</f>
        <v>675</v>
      </c>
      <c r="W1711" s="7">
        <f ca="1">INT(Table1[[#This Row],[Store Age (Days)]] / 30)</f>
        <v>22</v>
      </c>
      <c r="X1711" s="7" t="str">
        <f ca="1">IF(Table1[[#This Row],[Store Age (Months)]] &lt; 12, "&lt;12",
 IF(Table1[[#This Row],[Store Age (Months)]] &lt; 24, "12–24",
 "&gt;24"))</f>
        <v>12–24</v>
      </c>
    </row>
    <row r="1712" spans="1:24" x14ac:dyDescent="0.2">
      <c r="A1712" s="4">
        <v>4</v>
      </c>
      <c r="B1712" s="4" t="str">
        <f t="shared" si="26"/>
        <v>April</v>
      </c>
      <c r="C1712" s="1" t="s">
        <v>396</v>
      </c>
      <c r="D1712" s="1" t="s">
        <v>1316</v>
      </c>
      <c r="E1712" s="1" t="s">
        <v>837</v>
      </c>
      <c r="F1712" s="1" t="s">
        <v>913</v>
      </c>
      <c r="G1712" s="1" t="s">
        <v>927</v>
      </c>
      <c r="H1712" s="6">
        <v>45283</v>
      </c>
      <c r="I1712" s="7">
        <v>64522900</v>
      </c>
      <c r="J1712" s="7">
        <v>51139504</v>
      </c>
      <c r="K1712" s="7">
        <v>6462124</v>
      </c>
      <c r="L1712" s="7">
        <v>-1390053</v>
      </c>
      <c r="M1712" s="7">
        <f>Table1[[#This Row],[Profit (EBIT)]] * (1 - 11%)</f>
        <v>-1237147.17</v>
      </c>
      <c r="N1712" s="9">
        <f>Table1[[#This Row],[Net Sales Actual]]/Table1[[#This Row],[Net Sales Target]]*100%</f>
        <v>0.79257913082022047</v>
      </c>
      <c r="O1712" s="9" t="str">
        <f>IF(Table1[[#This Row],[% Achievement]]&gt;=100%, "Achieved",
 IF(Table1[[#This Row],[% Achievement]]&gt;=50%, "Almost Achieve",
 IF(Table1[[#This Row],[% Achievement]]&gt;=0, "Needs Improvement",
 "Bad")))</f>
        <v>Almost Achieve</v>
      </c>
      <c r="P1712" s="7">
        <f>Table1[[#This Row],[Net Sales Actual]] - Table1[[#This Row],[Net Sales Target]]</f>
        <v>-13383396</v>
      </c>
      <c r="Q1712" s="7" t="str">
        <f>IF(Table1[[#This Row],[Profit]] &gt; 0, "Profit", "Loss")</f>
        <v>Loss</v>
      </c>
      <c r="R1712" s="9">
        <f>Table1[[#This Row],[Salary Cost]]/Table1[[#This Row],[Net Sales Actual]]</f>
        <v>0.12636266476108177</v>
      </c>
      <c r="S1712" s="9" t="str">
        <f>IF(Table1[[#This Row],[Salary Ratio]] &lt; 0.15, "Efficient",
 IF(Table1[[#This Row],[Salary Ratio]] &lt;= 0.25, "Needs Attention",
 "Too High"))</f>
        <v>Efficient</v>
      </c>
      <c r="T1712" s="9">
        <f>Table1[[#This Row],[Profit (EBIT)]]/Table1[[#This Row],[Net Sales Actual]]</f>
        <v>-2.7181589402978958E-2</v>
      </c>
      <c r="U1712" s="7" t="str">
        <f>IF(Table1[[#This Row],[Profit Ratio]] &gt; 0.15, "Healthy",
 IF(Table1[[#This Row],[Profit Ratio]] &gt;= 0.05, "Moderate",
 "Low"))</f>
        <v>Low</v>
      </c>
      <c r="V1712" s="7">
        <f ca="1">DATEDIF(Table1[[#This Row],[Store Open Date]], TODAY(), "d")</f>
        <v>649</v>
      </c>
      <c r="W1712" s="7">
        <f ca="1">INT(Table1[[#This Row],[Store Age (Days)]] / 30)</f>
        <v>21</v>
      </c>
      <c r="X1712" s="7" t="str">
        <f ca="1">IF(Table1[[#This Row],[Store Age (Months)]] &lt; 12, "&lt;12",
 IF(Table1[[#This Row],[Store Age (Months)]] &lt; 24, "12–24",
 "&gt;24"))</f>
        <v>12–24</v>
      </c>
    </row>
    <row r="1713" spans="1:24" x14ac:dyDescent="0.2">
      <c r="A1713" s="4">
        <v>4</v>
      </c>
      <c r="B1713" s="4" t="str">
        <f t="shared" si="26"/>
        <v>April</v>
      </c>
      <c r="C1713" s="1" t="s">
        <v>397</v>
      </c>
      <c r="D1713" s="1" t="s">
        <v>1317</v>
      </c>
      <c r="E1713" s="1" t="s">
        <v>838</v>
      </c>
      <c r="F1713" s="1" t="s">
        <v>914</v>
      </c>
      <c r="G1713" s="1" t="s">
        <v>927</v>
      </c>
      <c r="H1713" s="6">
        <v>45519</v>
      </c>
      <c r="I1713" s="7">
        <v>171001874</v>
      </c>
      <c r="J1713" s="7">
        <v>139027874</v>
      </c>
      <c r="K1713" s="7">
        <v>22956485</v>
      </c>
      <c r="L1713" s="7">
        <v>-13037514</v>
      </c>
      <c r="M1713" s="7">
        <f>Table1[[#This Row],[Profit (EBIT)]] * (1 - 11%)</f>
        <v>-11603387.460000001</v>
      </c>
      <c r="N1713" s="9">
        <f>Table1[[#This Row],[Net Sales Actual]]/Table1[[#This Row],[Net Sales Target]]*100%</f>
        <v>0.81301959298995752</v>
      </c>
      <c r="O1713" s="9" t="str">
        <f>IF(Table1[[#This Row],[% Achievement]]&gt;=100%, "Achieved",
 IF(Table1[[#This Row],[% Achievement]]&gt;=50%, "Almost Achieve",
 IF(Table1[[#This Row],[% Achievement]]&gt;=0, "Needs Improvement",
 "Bad")))</f>
        <v>Almost Achieve</v>
      </c>
      <c r="P1713" s="7">
        <f>Table1[[#This Row],[Net Sales Actual]] - Table1[[#This Row],[Net Sales Target]]</f>
        <v>-31974000</v>
      </c>
      <c r="Q1713" s="7" t="str">
        <f>IF(Table1[[#This Row],[Profit]] &gt; 0, "Profit", "Loss")</f>
        <v>Loss</v>
      </c>
      <c r="R1713" s="9">
        <f>Table1[[#This Row],[Salary Cost]]/Table1[[#This Row],[Net Sales Actual]]</f>
        <v>0.16512145614770748</v>
      </c>
      <c r="S1713" s="9" t="str">
        <f>IF(Table1[[#This Row],[Salary Ratio]] &lt; 0.15, "Efficient",
 IF(Table1[[#This Row],[Salary Ratio]] &lt;= 0.25, "Needs Attention",
 "Too High"))</f>
        <v>Needs Attention</v>
      </c>
      <c r="T1713" s="9">
        <f>Table1[[#This Row],[Profit (EBIT)]]/Table1[[#This Row],[Net Sales Actual]]</f>
        <v>-9.3776259572235135E-2</v>
      </c>
      <c r="U1713" s="7" t="str">
        <f>IF(Table1[[#This Row],[Profit Ratio]] &gt; 0.15, "Healthy",
 IF(Table1[[#This Row],[Profit Ratio]] &gt;= 0.05, "Moderate",
 "Low"))</f>
        <v>Low</v>
      </c>
      <c r="V1713" s="7">
        <f ca="1">DATEDIF(Table1[[#This Row],[Store Open Date]], TODAY(), "d")</f>
        <v>413</v>
      </c>
      <c r="W1713" s="7">
        <f ca="1">INT(Table1[[#This Row],[Store Age (Days)]] / 30)</f>
        <v>13</v>
      </c>
      <c r="X1713" s="7" t="str">
        <f ca="1">IF(Table1[[#This Row],[Store Age (Months)]] &lt; 12, "&lt;12",
 IF(Table1[[#This Row],[Store Age (Months)]] &lt; 24, "12–24",
 "&gt;24"))</f>
        <v>12–24</v>
      </c>
    </row>
    <row r="1714" spans="1:24" x14ac:dyDescent="0.2">
      <c r="A1714" s="4">
        <v>4</v>
      </c>
      <c r="B1714" s="4" t="str">
        <f t="shared" si="26"/>
        <v>April</v>
      </c>
      <c r="C1714" s="1" t="s">
        <v>398</v>
      </c>
      <c r="D1714" s="1" t="s">
        <v>1318</v>
      </c>
      <c r="E1714" s="1" t="s">
        <v>839</v>
      </c>
      <c r="F1714" s="1" t="s">
        <v>915</v>
      </c>
      <c r="G1714" s="1" t="s">
        <v>927</v>
      </c>
      <c r="H1714" s="6">
        <v>45387</v>
      </c>
      <c r="I1714" s="7">
        <v>96714043</v>
      </c>
      <c r="J1714" s="7">
        <v>64361676</v>
      </c>
      <c r="K1714" s="7">
        <v>8296254</v>
      </c>
      <c r="L1714" s="7">
        <v>1644910</v>
      </c>
      <c r="M1714" s="7">
        <f>Table1[[#This Row],[Profit (EBIT)]] * (1 - 11%)</f>
        <v>1463969.9</v>
      </c>
      <c r="N1714" s="9">
        <f>Table1[[#This Row],[Net Sales Actual]]/Table1[[#This Row],[Net Sales Target]]*100%</f>
        <v>0.66548428752999189</v>
      </c>
      <c r="O1714" s="9" t="str">
        <f>IF(Table1[[#This Row],[% Achievement]]&gt;=100%, "Achieved",
 IF(Table1[[#This Row],[% Achievement]]&gt;=50%, "Almost Achieve",
 IF(Table1[[#This Row],[% Achievement]]&gt;=0, "Needs Improvement",
 "Bad")))</f>
        <v>Almost Achieve</v>
      </c>
      <c r="P1714" s="7">
        <f>Table1[[#This Row],[Net Sales Actual]] - Table1[[#This Row],[Net Sales Target]]</f>
        <v>-32352367</v>
      </c>
      <c r="Q1714" s="7" t="str">
        <f>IF(Table1[[#This Row],[Profit]] &gt; 0, "Profit", "Loss")</f>
        <v>Profit</v>
      </c>
      <c r="R1714" s="9">
        <f>Table1[[#This Row],[Salary Cost]]/Table1[[#This Row],[Net Sales Actual]]</f>
        <v>0.1289005276991233</v>
      </c>
      <c r="S1714" s="9" t="str">
        <f>IF(Table1[[#This Row],[Salary Ratio]] &lt; 0.15, "Efficient",
 IF(Table1[[#This Row],[Salary Ratio]] &lt;= 0.25, "Needs Attention",
 "Too High"))</f>
        <v>Efficient</v>
      </c>
      <c r="T1714" s="9">
        <f>Table1[[#This Row],[Profit (EBIT)]]/Table1[[#This Row],[Net Sales Actual]]</f>
        <v>2.5557289713835297E-2</v>
      </c>
      <c r="U1714" s="7" t="str">
        <f>IF(Table1[[#This Row],[Profit Ratio]] &gt; 0.15, "Healthy",
 IF(Table1[[#This Row],[Profit Ratio]] &gt;= 0.05, "Moderate",
 "Low"))</f>
        <v>Low</v>
      </c>
      <c r="V1714" s="7">
        <f ca="1">DATEDIF(Table1[[#This Row],[Store Open Date]], TODAY(), "d")</f>
        <v>545</v>
      </c>
      <c r="W1714" s="7">
        <f ca="1">INT(Table1[[#This Row],[Store Age (Days)]] / 30)</f>
        <v>18</v>
      </c>
      <c r="X1714" s="7" t="str">
        <f ca="1">IF(Table1[[#This Row],[Store Age (Months)]] &lt; 12, "&lt;12",
 IF(Table1[[#This Row],[Store Age (Months)]] &lt; 24, "12–24",
 "&gt;24"))</f>
        <v>12–24</v>
      </c>
    </row>
    <row r="1715" spans="1:24" x14ac:dyDescent="0.2">
      <c r="A1715" s="4">
        <v>4</v>
      </c>
      <c r="B1715" s="4" t="str">
        <f t="shared" si="26"/>
        <v>April</v>
      </c>
      <c r="C1715" s="1" t="s">
        <v>399</v>
      </c>
      <c r="D1715" s="1" t="s">
        <v>1319</v>
      </c>
      <c r="E1715" s="1" t="s">
        <v>840</v>
      </c>
      <c r="F1715" s="1" t="s">
        <v>915</v>
      </c>
      <c r="G1715" s="1" t="s">
        <v>927</v>
      </c>
      <c r="H1715" s="6">
        <v>45344</v>
      </c>
      <c r="I1715" s="7">
        <v>89640872</v>
      </c>
      <c r="J1715" s="7">
        <v>100479811</v>
      </c>
      <c r="K1715" s="7">
        <v>12009973</v>
      </c>
      <c r="L1715" s="7">
        <v>-8040928</v>
      </c>
      <c r="M1715" s="7">
        <f>Table1[[#This Row],[Profit (EBIT)]] * (1 - 11%)</f>
        <v>-7156425.9199999999</v>
      </c>
      <c r="N1715" s="9">
        <f>Table1[[#This Row],[Net Sales Actual]]/Table1[[#This Row],[Net Sales Target]]*100%</f>
        <v>1.1209151446005567</v>
      </c>
      <c r="O1715" s="9" t="str">
        <f>IF(Table1[[#This Row],[% Achievement]]&gt;=100%, "Achieved",
 IF(Table1[[#This Row],[% Achievement]]&gt;=50%, "Almost Achieve",
 IF(Table1[[#This Row],[% Achievement]]&gt;=0, "Needs Improvement",
 "Bad")))</f>
        <v>Achieved</v>
      </c>
      <c r="P1715" s="7">
        <f>Table1[[#This Row],[Net Sales Actual]] - Table1[[#This Row],[Net Sales Target]]</f>
        <v>10838939</v>
      </c>
      <c r="Q1715" s="7" t="str">
        <f>IF(Table1[[#This Row],[Profit]] &gt; 0, "Profit", "Loss")</f>
        <v>Loss</v>
      </c>
      <c r="R1715" s="9">
        <f>Table1[[#This Row],[Salary Cost]]/Table1[[#This Row],[Net Sales Actual]]</f>
        <v>0.11952623000057196</v>
      </c>
      <c r="S1715" s="9" t="str">
        <f>IF(Table1[[#This Row],[Salary Ratio]] &lt; 0.15, "Efficient",
 IF(Table1[[#This Row],[Salary Ratio]] &lt;= 0.25, "Needs Attention",
 "Too High"))</f>
        <v>Efficient</v>
      </c>
      <c r="T1715" s="9">
        <f>Table1[[#This Row],[Profit (EBIT)]]/Table1[[#This Row],[Net Sales Actual]]</f>
        <v>-8.0025309760982738E-2</v>
      </c>
      <c r="U1715" s="7" t="str">
        <f>IF(Table1[[#This Row],[Profit Ratio]] &gt; 0.15, "Healthy",
 IF(Table1[[#This Row],[Profit Ratio]] &gt;= 0.05, "Moderate",
 "Low"))</f>
        <v>Low</v>
      </c>
      <c r="V1715" s="7">
        <f ca="1">DATEDIF(Table1[[#This Row],[Store Open Date]], TODAY(), "d")</f>
        <v>588</v>
      </c>
      <c r="W1715" s="7">
        <f ca="1">INT(Table1[[#This Row],[Store Age (Days)]] / 30)</f>
        <v>19</v>
      </c>
      <c r="X1715" s="7" t="str">
        <f ca="1">IF(Table1[[#This Row],[Store Age (Months)]] &lt; 12, "&lt;12",
 IF(Table1[[#This Row],[Store Age (Months)]] &lt; 24, "12–24",
 "&gt;24"))</f>
        <v>12–24</v>
      </c>
    </row>
    <row r="1716" spans="1:24" x14ac:dyDescent="0.2">
      <c r="A1716" s="4">
        <v>4</v>
      </c>
      <c r="B1716" s="4" t="str">
        <f t="shared" si="26"/>
        <v>April</v>
      </c>
      <c r="C1716" s="1" t="s">
        <v>400</v>
      </c>
      <c r="D1716" s="1" t="s">
        <v>1320</v>
      </c>
      <c r="E1716" s="1" t="s">
        <v>841</v>
      </c>
      <c r="F1716" s="1" t="s">
        <v>915</v>
      </c>
      <c r="G1716" s="1" t="s">
        <v>927</v>
      </c>
      <c r="H1716" s="6">
        <v>45424</v>
      </c>
      <c r="I1716" s="7">
        <v>70686297</v>
      </c>
      <c r="J1716" s="7">
        <v>53171726</v>
      </c>
      <c r="K1716" s="7">
        <v>8755630</v>
      </c>
      <c r="L1716" s="7">
        <v>5478059</v>
      </c>
      <c r="M1716" s="7">
        <f>Table1[[#This Row],[Profit (EBIT)]] * (1 - 11%)</f>
        <v>4875472.51</v>
      </c>
      <c r="N1716" s="9">
        <f>Table1[[#This Row],[Net Sales Actual]]/Table1[[#This Row],[Net Sales Target]]*100%</f>
        <v>0.75222112710190492</v>
      </c>
      <c r="O1716" s="9" t="str">
        <f>IF(Table1[[#This Row],[% Achievement]]&gt;=100%, "Achieved",
 IF(Table1[[#This Row],[% Achievement]]&gt;=50%, "Almost Achieve",
 IF(Table1[[#This Row],[% Achievement]]&gt;=0, "Needs Improvement",
 "Bad")))</f>
        <v>Almost Achieve</v>
      </c>
      <c r="P1716" s="7">
        <f>Table1[[#This Row],[Net Sales Actual]] - Table1[[#This Row],[Net Sales Target]]</f>
        <v>-17514571</v>
      </c>
      <c r="Q1716" s="7" t="str">
        <f>IF(Table1[[#This Row],[Profit]] &gt; 0, "Profit", "Loss")</f>
        <v>Profit</v>
      </c>
      <c r="R1716" s="9">
        <f>Table1[[#This Row],[Salary Cost]]/Table1[[#This Row],[Net Sales Actual]]</f>
        <v>0.16466702623119664</v>
      </c>
      <c r="S1716" s="9" t="str">
        <f>IF(Table1[[#This Row],[Salary Ratio]] &lt; 0.15, "Efficient",
 IF(Table1[[#This Row],[Salary Ratio]] &lt;= 0.25, "Needs Attention",
 "Too High"))</f>
        <v>Needs Attention</v>
      </c>
      <c r="T1716" s="9">
        <f>Table1[[#This Row],[Profit (EBIT)]]/Table1[[#This Row],[Net Sales Actual]]</f>
        <v>0.10302578855536869</v>
      </c>
      <c r="U1716" s="7" t="str">
        <f>IF(Table1[[#This Row],[Profit Ratio]] &gt; 0.15, "Healthy",
 IF(Table1[[#This Row],[Profit Ratio]] &gt;= 0.05, "Moderate",
 "Low"))</f>
        <v>Moderate</v>
      </c>
      <c r="V1716" s="7">
        <f ca="1">DATEDIF(Table1[[#This Row],[Store Open Date]], TODAY(), "d")</f>
        <v>508</v>
      </c>
      <c r="W1716" s="7">
        <f ca="1">INT(Table1[[#This Row],[Store Age (Days)]] / 30)</f>
        <v>16</v>
      </c>
      <c r="X1716" s="7" t="str">
        <f ca="1">IF(Table1[[#This Row],[Store Age (Months)]] &lt; 12, "&lt;12",
 IF(Table1[[#This Row],[Store Age (Months)]] &lt; 24, "12–24",
 "&gt;24"))</f>
        <v>12–24</v>
      </c>
    </row>
    <row r="1717" spans="1:24" x14ac:dyDescent="0.2">
      <c r="A1717" s="4">
        <v>4</v>
      </c>
      <c r="B1717" s="4" t="str">
        <f t="shared" si="26"/>
        <v>April</v>
      </c>
      <c r="C1717" s="1" t="s">
        <v>401</v>
      </c>
      <c r="D1717" s="1" t="s">
        <v>1321</v>
      </c>
      <c r="E1717" s="1" t="s">
        <v>842</v>
      </c>
      <c r="F1717" s="1" t="s">
        <v>916</v>
      </c>
      <c r="G1717" s="1" t="s">
        <v>928</v>
      </c>
      <c r="H1717" s="6">
        <v>45248</v>
      </c>
      <c r="I1717" s="7">
        <v>106774286</v>
      </c>
      <c r="J1717" s="7">
        <v>86639509</v>
      </c>
      <c r="K1717" s="7">
        <v>14368054</v>
      </c>
      <c r="L1717" s="7">
        <v>-3369657</v>
      </c>
      <c r="M1717" s="7">
        <f>Table1[[#This Row],[Profit (EBIT)]] * (1 - 11%)</f>
        <v>-2998994.73</v>
      </c>
      <c r="N1717" s="9">
        <f>Table1[[#This Row],[Net Sales Actual]]/Table1[[#This Row],[Net Sales Target]]*100%</f>
        <v>0.81142672309698238</v>
      </c>
      <c r="O1717" s="9" t="str">
        <f>IF(Table1[[#This Row],[% Achievement]]&gt;=100%, "Achieved",
 IF(Table1[[#This Row],[% Achievement]]&gt;=50%, "Almost Achieve",
 IF(Table1[[#This Row],[% Achievement]]&gt;=0, "Needs Improvement",
 "Bad")))</f>
        <v>Almost Achieve</v>
      </c>
      <c r="P1717" s="7">
        <f>Table1[[#This Row],[Net Sales Actual]] - Table1[[#This Row],[Net Sales Target]]</f>
        <v>-20134777</v>
      </c>
      <c r="Q1717" s="7" t="str">
        <f>IF(Table1[[#This Row],[Profit]] &gt; 0, "Profit", "Loss")</f>
        <v>Loss</v>
      </c>
      <c r="R1717" s="9">
        <f>Table1[[#This Row],[Salary Cost]]/Table1[[#This Row],[Net Sales Actual]]</f>
        <v>0.16583720482534128</v>
      </c>
      <c r="S1717" s="9" t="str">
        <f>IF(Table1[[#This Row],[Salary Ratio]] &lt; 0.15, "Efficient",
 IF(Table1[[#This Row],[Salary Ratio]] &lt;= 0.25, "Needs Attention",
 "Too High"))</f>
        <v>Needs Attention</v>
      </c>
      <c r="T1717" s="9">
        <f>Table1[[#This Row],[Profit (EBIT)]]/Table1[[#This Row],[Net Sales Actual]]</f>
        <v>-3.8892845064484378E-2</v>
      </c>
      <c r="U1717" s="7" t="str">
        <f>IF(Table1[[#This Row],[Profit Ratio]] &gt; 0.15, "Healthy",
 IF(Table1[[#This Row],[Profit Ratio]] &gt;= 0.05, "Moderate",
 "Low"))</f>
        <v>Low</v>
      </c>
      <c r="V1717" s="7">
        <f ca="1">DATEDIF(Table1[[#This Row],[Store Open Date]], TODAY(), "d")</f>
        <v>684</v>
      </c>
      <c r="W1717" s="7">
        <f ca="1">INT(Table1[[#This Row],[Store Age (Days)]] / 30)</f>
        <v>22</v>
      </c>
      <c r="X1717" s="7" t="str">
        <f ca="1">IF(Table1[[#This Row],[Store Age (Months)]] &lt; 12, "&lt;12",
 IF(Table1[[#This Row],[Store Age (Months)]] &lt; 24, "12–24",
 "&gt;24"))</f>
        <v>12–24</v>
      </c>
    </row>
    <row r="1718" spans="1:24" x14ac:dyDescent="0.2">
      <c r="A1718" s="4">
        <v>4</v>
      </c>
      <c r="B1718" s="4" t="str">
        <f t="shared" si="26"/>
        <v>April</v>
      </c>
      <c r="C1718" s="1" t="s">
        <v>402</v>
      </c>
      <c r="D1718" s="1" t="s">
        <v>1322</v>
      </c>
      <c r="E1718" s="1" t="s">
        <v>843</v>
      </c>
      <c r="F1718" s="1" t="s">
        <v>916</v>
      </c>
      <c r="G1718" s="1" t="s">
        <v>928</v>
      </c>
      <c r="H1718" s="6">
        <v>45259</v>
      </c>
      <c r="I1718" s="7">
        <v>197154702</v>
      </c>
      <c r="J1718" s="7">
        <v>160030039</v>
      </c>
      <c r="K1718" s="7">
        <v>22871303</v>
      </c>
      <c r="L1718" s="7">
        <v>-14641808</v>
      </c>
      <c r="M1718" s="7">
        <f>Table1[[#This Row],[Profit (EBIT)]] * (1 - 11%)</f>
        <v>-13031209.120000001</v>
      </c>
      <c r="N1718" s="9">
        <f>Table1[[#This Row],[Net Sales Actual]]/Table1[[#This Row],[Net Sales Target]]*100%</f>
        <v>0.81169780571604122</v>
      </c>
      <c r="O1718" s="9" t="str">
        <f>IF(Table1[[#This Row],[% Achievement]]&gt;=100%, "Achieved",
 IF(Table1[[#This Row],[% Achievement]]&gt;=50%, "Almost Achieve",
 IF(Table1[[#This Row],[% Achievement]]&gt;=0, "Needs Improvement",
 "Bad")))</f>
        <v>Almost Achieve</v>
      </c>
      <c r="P1718" s="7">
        <f>Table1[[#This Row],[Net Sales Actual]] - Table1[[#This Row],[Net Sales Target]]</f>
        <v>-37124663</v>
      </c>
      <c r="Q1718" s="7" t="str">
        <f>IF(Table1[[#This Row],[Profit]] &gt; 0, "Profit", "Loss")</f>
        <v>Loss</v>
      </c>
      <c r="R1718" s="9">
        <f>Table1[[#This Row],[Salary Cost]]/Table1[[#This Row],[Net Sales Actual]]</f>
        <v>0.14291881163635783</v>
      </c>
      <c r="S1718" s="9" t="str">
        <f>IF(Table1[[#This Row],[Salary Ratio]] &lt; 0.15, "Efficient",
 IF(Table1[[#This Row],[Salary Ratio]] &lt;= 0.25, "Needs Attention",
 "Too High"))</f>
        <v>Efficient</v>
      </c>
      <c r="T1718" s="9">
        <f>Table1[[#This Row],[Profit (EBIT)]]/Table1[[#This Row],[Net Sales Actual]]</f>
        <v>-9.1494122550329446E-2</v>
      </c>
      <c r="U1718" s="7" t="str">
        <f>IF(Table1[[#This Row],[Profit Ratio]] &gt; 0.15, "Healthy",
 IF(Table1[[#This Row],[Profit Ratio]] &gt;= 0.05, "Moderate",
 "Low"))</f>
        <v>Low</v>
      </c>
      <c r="V1718" s="7">
        <f ca="1">DATEDIF(Table1[[#This Row],[Store Open Date]], TODAY(), "d")</f>
        <v>673</v>
      </c>
      <c r="W1718" s="7">
        <f ca="1">INT(Table1[[#This Row],[Store Age (Days)]] / 30)</f>
        <v>22</v>
      </c>
      <c r="X1718" s="7" t="str">
        <f ca="1">IF(Table1[[#This Row],[Store Age (Months)]] &lt; 12, "&lt;12",
 IF(Table1[[#This Row],[Store Age (Months)]] &lt; 24, "12–24",
 "&gt;24"))</f>
        <v>12–24</v>
      </c>
    </row>
    <row r="1719" spans="1:24" x14ac:dyDescent="0.2">
      <c r="A1719" s="4">
        <v>4</v>
      </c>
      <c r="B1719" s="4" t="str">
        <f t="shared" si="26"/>
        <v>April</v>
      </c>
      <c r="C1719" s="1" t="s">
        <v>403</v>
      </c>
      <c r="D1719" s="1" t="s">
        <v>1323</v>
      </c>
      <c r="E1719" s="1" t="s">
        <v>844</v>
      </c>
      <c r="F1719" s="1" t="s">
        <v>916</v>
      </c>
      <c r="G1719" s="1" t="s">
        <v>928</v>
      </c>
      <c r="H1719" s="6">
        <v>45291</v>
      </c>
      <c r="I1719" s="7">
        <v>114901295</v>
      </c>
      <c r="J1719" s="7">
        <v>130014911</v>
      </c>
      <c r="K1719" s="7">
        <v>17132880</v>
      </c>
      <c r="L1719" s="7">
        <v>4911408</v>
      </c>
      <c r="M1719" s="7">
        <f>Table1[[#This Row],[Profit (EBIT)]] * (1 - 11%)</f>
        <v>4371153.12</v>
      </c>
      <c r="N1719" s="9">
        <f>Table1[[#This Row],[Net Sales Actual]]/Table1[[#This Row],[Net Sales Target]]*100%</f>
        <v>1.1315356454424643</v>
      </c>
      <c r="O1719" s="9" t="str">
        <f>IF(Table1[[#This Row],[% Achievement]]&gt;=100%, "Achieved",
 IF(Table1[[#This Row],[% Achievement]]&gt;=50%, "Almost Achieve",
 IF(Table1[[#This Row],[% Achievement]]&gt;=0, "Needs Improvement",
 "Bad")))</f>
        <v>Achieved</v>
      </c>
      <c r="P1719" s="7">
        <f>Table1[[#This Row],[Net Sales Actual]] - Table1[[#This Row],[Net Sales Target]]</f>
        <v>15113616</v>
      </c>
      <c r="Q1719" s="7" t="str">
        <f>IF(Table1[[#This Row],[Profit]] &gt; 0, "Profit", "Loss")</f>
        <v>Profit</v>
      </c>
      <c r="R1719" s="9">
        <f>Table1[[#This Row],[Salary Cost]]/Table1[[#This Row],[Net Sales Actual]]</f>
        <v>0.13177626987722971</v>
      </c>
      <c r="S1719" s="9" t="str">
        <f>IF(Table1[[#This Row],[Salary Ratio]] &lt; 0.15, "Efficient",
 IF(Table1[[#This Row],[Salary Ratio]] &lt;= 0.25, "Needs Attention",
 "Too High"))</f>
        <v>Efficient</v>
      </c>
      <c r="T1719" s="9">
        <f>Table1[[#This Row],[Profit (EBIT)]]/Table1[[#This Row],[Net Sales Actual]]</f>
        <v>3.7775728662383962E-2</v>
      </c>
      <c r="U1719" s="7" t="str">
        <f>IF(Table1[[#This Row],[Profit Ratio]] &gt; 0.15, "Healthy",
 IF(Table1[[#This Row],[Profit Ratio]] &gt;= 0.05, "Moderate",
 "Low"))</f>
        <v>Low</v>
      </c>
      <c r="V1719" s="7">
        <f ca="1">DATEDIF(Table1[[#This Row],[Store Open Date]], TODAY(), "d")</f>
        <v>641</v>
      </c>
      <c r="W1719" s="7">
        <f ca="1">INT(Table1[[#This Row],[Store Age (Days)]] / 30)</f>
        <v>21</v>
      </c>
      <c r="X1719" s="7" t="str">
        <f ca="1">IF(Table1[[#This Row],[Store Age (Months)]] &lt; 12, "&lt;12",
 IF(Table1[[#This Row],[Store Age (Months)]] &lt; 24, "12–24",
 "&gt;24"))</f>
        <v>12–24</v>
      </c>
    </row>
    <row r="1720" spans="1:24" x14ac:dyDescent="0.2">
      <c r="A1720" s="4">
        <v>4</v>
      </c>
      <c r="B1720" s="4" t="str">
        <f t="shared" si="26"/>
        <v>April</v>
      </c>
      <c r="C1720" s="1" t="s">
        <v>404</v>
      </c>
      <c r="D1720" s="1" t="s">
        <v>1324</v>
      </c>
      <c r="E1720" s="1" t="s">
        <v>845</v>
      </c>
      <c r="F1720" s="1" t="s">
        <v>916</v>
      </c>
      <c r="G1720" s="1" t="s">
        <v>928</v>
      </c>
      <c r="H1720" s="6">
        <v>45291</v>
      </c>
      <c r="I1720" s="7">
        <v>73169864</v>
      </c>
      <c r="J1720" s="7">
        <v>60168284</v>
      </c>
      <c r="K1720" s="7">
        <v>8232052</v>
      </c>
      <c r="L1720" s="7">
        <v>-2640432</v>
      </c>
      <c r="M1720" s="7">
        <f>Table1[[#This Row],[Profit (EBIT)]] * (1 - 11%)</f>
        <v>-2349984.48</v>
      </c>
      <c r="N1720" s="9">
        <f>Table1[[#This Row],[Net Sales Actual]]/Table1[[#This Row],[Net Sales Target]]*100%</f>
        <v>0.8223096328291658</v>
      </c>
      <c r="O1720" s="9" t="str">
        <f>IF(Table1[[#This Row],[% Achievement]]&gt;=100%, "Achieved",
 IF(Table1[[#This Row],[% Achievement]]&gt;=50%, "Almost Achieve",
 IF(Table1[[#This Row],[% Achievement]]&gt;=0, "Needs Improvement",
 "Bad")))</f>
        <v>Almost Achieve</v>
      </c>
      <c r="P1720" s="7">
        <f>Table1[[#This Row],[Net Sales Actual]] - Table1[[#This Row],[Net Sales Target]]</f>
        <v>-13001580</v>
      </c>
      <c r="Q1720" s="7" t="str">
        <f>IF(Table1[[#This Row],[Profit]] &gt; 0, "Profit", "Loss")</f>
        <v>Loss</v>
      </c>
      <c r="R1720" s="9">
        <f>Table1[[#This Row],[Salary Cost]]/Table1[[#This Row],[Net Sales Actual]]</f>
        <v>0.13681713109850366</v>
      </c>
      <c r="S1720" s="9" t="str">
        <f>IF(Table1[[#This Row],[Salary Ratio]] &lt; 0.15, "Efficient",
 IF(Table1[[#This Row],[Salary Ratio]] &lt;= 0.25, "Needs Attention",
 "Too High"))</f>
        <v>Efficient</v>
      </c>
      <c r="T1720" s="9">
        <f>Table1[[#This Row],[Profit (EBIT)]]/Table1[[#This Row],[Net Sales Actual]]</f>
        <v>-4.3884116754933547E-2</v>
      </c>
      <c r="U1720" s="7" t="str">
        <f>IF(Table1[[#This Row],[Profit Ratio]] &gt; 0.15, "Healthy",
 IF(Table1[[#This Row],[Profit Ratio]] &gt;= 0.05, "Moderate",
 "Low"))</f>
        <v>Low</v>
      </c>
      <c r="V1720" s="7">
        <f ca="1">DATEDIF(Table1[[#This Row],[Store Open Date]], TODAY(), "d")</f>
        <v>641</v>
      </c>
      <c r="W1720" s="7">
        <f ca="1">INT(Table1[[#This Row],[Store Age (Days)]] / 30)</f>
        <v>21</v>
      </c>
      <c r="X1720" s="7" t="str">
        <f ca="1">IF(Table1[[#This Row],[Store Age (Months)]] &lt; 12, "&lt;12",
 IF(Table1[[#This Row],[Store Age (Months)]] &lt; 24, "12–24",
 "&gt;24"))</f>
        <v>12–24</v>
      </c>
    </row>
    <row r="1721" spans="1:24" x14ac:dyDescent="0.2">
      <c r="A1721" s="4">
        <v>4</v>
      </c>
      <c r="B1721" s="4" t="str">
        <f t="shared" si="26"/>
        <v>April</v>
      </c>
      <c r="C1721" s="1" t="s">
        <v>405</v>
      </c>
      <c r="D1721" s="1" t="s">
        <v>1325</v>
      </c>
      <c r="E1721" s="1" t="s">
        <v>846</v>
      </c>
      <c r="F1721" s="1" t="s">
        <v>916</v>
      </c>
      <c r="G1721" s="1" t="s">
        <v>928</v>
      </c>
      <c r="H1721" s="6">
        <v>45274</v>
      </c>
      <c r="I1721" s="7">
        <v>216099991</v>
      </c>
      <c r="J1721" s="7">
        <v>263294977</v>
      </c>
      <c r="K1721" s="7">
        <v>37321077</v>
      </c>
      <c r="L1721" s="7">
        <v>-22527617</v>
      </c>
      <c r="M1721" s="7">
        <f>Table1[[#This Row],[Profit (EBIT)]] * (1 - 11%)</f>
        <v>-20049579.129999999</v>
      </c>
      <c r="N1721" s="9">
        <f>Table1[[#This Row],[Net Sales Actual]]/Table1[[#This Row],[Net Sales Target]]*100%</f>
        <v>1.2183942062265056</v>
      </c>
      <c r="O1721" s="9" t="str">
        <f>IF(Table1[[#This Row],[% Achievement]]&gt;=100%, "Achieved",
 IF(Table1[[#This Row],[% Achievement]]&gt;=50%, "Almost Achieve",
 IF(Table1[[#This Row],[% Achievement]]&gt;=0, "Needs Improvement",
 "Bad")))</f>
        <v>Achieved</v>
      </c>
      <c r="P1721" s="7">
        <f>Table1[[#This Row],[Net Sales Actual]] - Table1[[#This Row],[Net Sales Target]]</f>
        <v>47194986</v>
      </c>
      <c r="Q1721" s="7" t="str">
        <f>IF(Table1[[#This Row],[Profit]] &gt; 0, "Profit", "Loss")</f>
        <v>Loss</v>
      </c>
      <c r="R1721" s="9">
        <f>Table1[[#This Row],[Salary Cost]]/Table1[[#This Row],[Net Sales Actual]]</f>
        <v>0.14174625518966888</v>
      </c>
      <c r="S1721" s="9" t="str">
        <f>IF(Table1[[#This Row],[Salary Ratio]] &lt; 0.15, "Efficient",
 IF(Table1[[#This Row],[Salary Ratio]] &lt;= 0.25, "Needs Attention",
 "Too High"))</f>
        <v>Efficient</v>
      </c>
      <c r="T1721" s="9">
        <f>Table1[[#This Row],[Profit (EBIT)]]/Table1[[#This Row],[Net Sales Actual]]</f>
        <v>-8.5560375122537946E-2</v>
      </c>
      <c r="U1721" s="7" t="str">
        <f>IF(Table1[[#This Row],[Profit Ratio]] &gt; 0.15, "Healthy",
 IF(Table1[[#This Row],[Profit Ratio]] &gt;= 0.05, "Moderate",
 "Low"))</f>
        <v>Low</v>
      </c>
      <c r="V1721" s="7">
        <f ca="1">DATEDIF(Table1[[#This Row],[Store Open Date]], TODAY(), "d")</f>
        <v>658</v>
      </c>
      <c r="W1721" s="7">
        <f ca="1">INT(Table1[[#This Row],[Store Age (Days)]] / 30)</f>
        <v>21</v>
      </c>
      <c r="X1721" s="7" t="str">
        <f ca="1">IF(Table1[[#This Row],[Store Age (Months)]] &lt; 12, "&lt;12",
 IF(Table1[[#This Row],[Store Age (Months)]] &lt; 24, "12–24",
 "&gt;24"))</f>
        <v>12–24</v>
      </c>
    </row>
    <row r="1722" spans="1:24" x14ac:dyDescent="0.2">
      <c r="A1722" s="4">
        <v>4</v>
      </c>
      <c r="B1722" s="4" t="str">
        <f t="shared" si="26"/>
        <v>April</v>
      </c>
      <c r="C1722" s="1" t="s">
        <v>406</v>
      </c>
      <c r="D1722" s="1" t="s">
        <v>1326</v>
      </c>
      <c r="E1722" s="1" t="s">
        <v>847</v>
      </c>
      <c r="F1722" s="1" t="s">
        <v>916</v>
      </c>
      <c r="G1722" s="1" t="s">
        <v>928</v>
      </c>
      <c r="H1722" s="6">
        <v>45341</v>
      </c>
      <c r="I1722" s="7">
        <v>126062075</v>
      </c>
      <c r="J1722" s="7">
        <v>116234718</v>
      </c>
      <c r="K1722" s="7">
        <v>13499838</v>
      </c>
      <c r="L1722" s="7">
        <v>15884614</v>
      </c>
      <c r="M1722" s="7">
        <f>Table1[[#This Row],[Profit (EBIT)]] * (1 - 11%)</f>
        <v>14137306.460000001</v>
      </c>
      <c r="N1722" s="9">
        <f>Table1[[#This Row],[Net Sales Actual]]/Table1[[#This Row],[Net Sales Target]]*100%</f>
        <v>0.92204350912040756</v>
      </c>
      <c r="O1722" s="9" t="str">
        <f>IF(Table1[[#This Row],[% Achievement]]&gt;=100%, "Achieved",
 IF(Table1[[#This Row],[% Achievement]]&gt;=50%, "Almost Achieve",
 IF(Table1[[#This Row],[% Achievement]]&gt;=0, "Needs Improvement",
 "Bad")))</f>
        <v>Almost Achieve</v>
      </c>
      <c r="P1722" s="7">
        <f>Table1[[#This Row],[Net Sales Actual]] - Table1[[#This Row],[Net Sales Target]]</f>
        <v>-9827357</v>
      </c>
      <c r="Q1722" s="7" t="str">
        <f>IF(Table1[[#This Row],[Profit]] &gt; 0, "Profit", "Loss")</f>
        <v>Profit</v>
      </c>
      <c r="R1722" s="9">
        <f>Table1[[#This Row],[Salary Cost]]/Table1[[#This Row],[Net Sales Actual]]</f>
        <v>0.11614290663139046</v>
      </c>
      <c r="S1722" s="9" t="str">
        <f>IF(Table1[[#This Row],[Salary Ratio]] &lt; 0.15, "Efficient",
 IF(Table1[[#This Row],[Salary Ratio]] &lt;= 0.25, "Needs Attention",
 "Too High"))</f>
        <v>Efficient</v>
      </c>
      <c r="T1722" s="9">
        <f>Table1[[#This Row],[Profit (EBIT)]]/Table1[[#This Row],[Net Sales Actual]]</f>
        <v>0.13665980589379501</v>
      </c>
      <c r="U1722" s="7" t="str">
        <f>IF(Table1[[#This Row],[Profit Ratio]] &gt; 0.15, "Healthy",
 IF(Table1[[#This Row],[Profit Ratio]] &gt;= 0.05, "Moderate",
 "Low"))</f>
        <v>Moderate</v>
      </c>
      <c r="V1722" s="7">
        <f ca="1">DATEDIF(Table1[[#This Row],[Store Open Date]], TODAY(), "d")</f>
        <v>591</v>
      </c>
      <c r="W1722" s="7">
        <f ca="1">INT(Table1[[#This Row],[Store Age (Days)]] / 30)</f>
        <v>19</v>
      </c>
      <c r="X1722" s="7" t="str">
        <f ca="1">IF(Table1[[#This Row],[Store Age (Months)]] &lt; 12, "&lt;12",
 IF(Table1[[#This Row],[Store Age (Months)]] &lt; 24, "12–24",
 "&gt;24"))</f>
        <v>12–24</v>
      </c>
    </row>
    <row r="1723" spans="1:24" x14ac:dyDescent="0.2">
      <c r="A1723" s="4">
        <v>4</v>
      </c>
      <c r="B1723" s="4" t="str">
        <f t="shared" si="26"/>
        <v>April</v>
      </c>
      <c r="C1723" s="1" t="s">
        <v>407</v>
      </c>
      <c r="D1723" s="1" t="s">
        <v>1327</v>
      </c>
      <c r="E1723" s="1" t="s">
        <v>848</v>
      </c>
      <c r="F1723" s="1" t="s">
        <v>916</v>
      </c>
      <c r="G1723" s="1" t="s">
        <v>928</v>
      </c>
      <c r="H1723" s="6">
        <v>45207</v>
      </c>
      <c r="I1723" s="7">
        <v>117040332</v>
      </c>
      <c r="J1723" s="7">
        <v>118937342</v>
      </c>
      <c r="K1723" s="7">
        <v>19642586</v>
      </c>
      <c r="L1723" s="7">
        <v>-11195307</v>
      </c>
      <c r="M1723" s="7">
        <f>Table1[[#This Row],[Profit (EBIT)]] * (1 - 11%)</f>
        <v>-9963823.2300000004</v>
      </c>
      <c r="N1723" s="9">
        <f>Table1[[#This Row],[Net Sales Actual]]/Table1[[#This Row],[Net Sales Target]]*100%</f>
        <v>1.0162081734354615</v>
      </c>
      <c r="O1723" s="9" t="str">
        <f>IF(Table1[[#This Row],[% Achievement]]&gt;=100%, "Achieved",
 IF(Table1[[#This Row],[% Achievement]]&gt;=50%, "Almost Achieve",
 IF(Table1[[#This Row],[% Achievement]]&gt;=0, "Needs Improvement",
 "Bad")))</f>
        <v>Achieved</v>
      </c>
      <c r="P1723" s="7">
        <f>Table1[[#This Row],[Net Sales Actual]] - Table1[[#This Row],[Net Sales Target]]</f>
        <v>1897010</v>
      </c>
      <c r="Q1723" s="7" t="str">
        <f>IF(Table1[[#This Row],[Profit]] &gt; 0, "Profit", "Loss")</f>
        <v>Loss</v>
      </c>
      <c r="R1723" s="9">
        <f>Table1[[#This Row],[Salary Cost]]/Table1[[#This Row],[Net Sales Actual]]</f>
        <v>0.16515070599105872</v>
      </c>
      <c r="S1723" s="9" t="str">
        <f>IF(Table1[[#This Row],[Salary Ratio]] &lt; 0.15, "Efficient",
 IF(Table1[[#This Row],[Salary Ratio]] &lt;= 0.25, "Needs Attention",
 "Too High"))</f>
        <v>Needs Attention</v>
      </c>
      <c r="T1723" s="9">
        <f>Table1[[#This Row],[Profit (EBIT)]]/Table1[[#This Row],[Net Sales Actual]]</f>
        <v>-9.4127771915400629E-2</v>
      </c>
      <c r="U1723" s="7" t="str">
        <f>IF(Table1[[#This Row],[Profit Ratio]] &gt; 0.15, "Healthy",
 IF(Table1[[#This Row],[Profit Ratio]] &gt;= 0.05, "Moderate",
 "Low"))</f>
        <v>Low</v>
      </c>
      <c r="V1723" s="7">
        <f ca="1">DATEDIF(Table1[[#This Row],[Store Open Date]], TODAY(), "d")</f>
        <v>725</v>
      </c>
      <c r="W1723" s="7">
        <f ca="1">INT(Table1[[#This Row],[Store Age (Days)]] / 30)</f>
        <v>24</v>
      </c>
      <c r="X1723" s="7" t="str">
        <f ca="1">IF(Table1[[#This Row],[Store Age (Months)]] &lt; 12, "&lt;12",
 IF(Table1[[#This Row],[Store Age (Months)]] &lt; 24, "12–24",
 "&gt;24"))</f>
        <v>&gt;24</v>
      </c>
    </row>
    <row r="1724" spans="1:24" x14ac:dyDescent="0.2">
      <c r="A1724" s="4">
        <v>4</v>
      </c>
      <c r="B1724" s="4" t="str">
        <f t="shared" si="26"/>
        <v>April</v>
      </c>
      <c r="C1724" s="1" t="s">
        <v>408</v>
      </c>
      <c r="D1724" s="1" t="s">
        <v>1328</v>
      </c>
      <c r="E1724" s="1" t="s">
        <v>849</v>
      </c>
      <c r="F1724" s="1" t="s">
        <v>916</v>
      </c>
      <c r="G1724" s="1" t="s">
        <v>928</v>
      </c>
      <c r="H1724" s="6">
        <v>45261</v>
      </c>
      <c r="I1724" s="7">
        <v>270004981</v>
      </c>
      <c r="J1724" s="7">
        <v>196792172</v>
      </c>
      <c r="K1724" s="7">
        <v>18366921</v>
      </c>
      <c r="L1724" s="7">
        <v>-346036</v>
      </c>
      <c r="M1724" s="7">
        <f>Table1[[#This Row],[Profit (EBIT)]] * (1 - 11%)</f>
        <v>-307972.03999999998</v>
      </c>
      <c r="N1724" s="9">
        <f>Table1[[#This Row],[Net Sales Actual]]/Table1[[#This Row],[Net Sales Target]]*100%</f>
        <v>0.72884645042900154</v>
      </c>
      <c r="O1724" s="9" t="str">
        <f>IF(Table1[[#This Row],[% Achievement]]&gt;=100%, "Achieved",
 IF(Table1[[#This Row],[% Achievement]]&gt;=50%, "Almost Achieve",
 IF(Table1[[#This Row],[% Achievement]]&gt;=0, "Needs Improvement",
 "Bad")))</f>
        <v>Almost Achieve</v>
      </c>
      <c r="P1724" s="7">
        <f>Table1[[#This Row],[Net Sales Actual]] - Table1[[#This Row],[Net Sales Target]]</f>
        <v>-73212809</v>
      </c>
      <c r="Q1724" s="7" t="str">
        <f>IF(Table1[[#This Row],[Profit]] &gt; 0, "Profit", "Loss")</f>
        <v>Loss</v>
      </c>
      <c r="R1724" s="9">
        <f>Table1[[#This Row],[Salary Cost]]/Table1[[#This Row],[Net Sales Actual]]</f>
        <v>9.3331563005463455E-2</v>
      </c>
      <c r="S1724" s="9" t="str">
        <f>IF(Table1[[#This Row],[Salary Ratio]] &lt; 0.15, "Efficient",
 IF(Table1[[#This Row],[Salary Ratio]] &lt;= 0.25, "Needs Attention",
 "Too High"))</f>
        <v>Efficient</v>
      </c>
      <c r="T1724" s="9">
        <f>Table1[[#This Row],[Profit (EBIT)]]/Table1[[#This Row],[Net Sales Actual]]</f>
        <v>-1.7583829503136944E-3</v>
      </c>
      <c r="U1724" s="7" t="str">
        <f>IF(Table1[[#This Row],[Profit Ratio]] &gt; 0.15, "Healthy",
 IF(Table1[[#This Row],[Profit Ratio]] &gt;= 0.05, "Moderate",
 "Low"))</f>
        <v>Low</v>
      </c>
      <c r="V1724" s="7">
        <f ca="1">DATEDIF(Table1[[#This Row],[Store Open Date]], TODAY(), "d")</f>
        <v>671</v>
      </c>
      <c r="W1724" s="7">
        <f ca="1">INT(Table1[[#This Row],[Store Age (Days)]] / 30)</f>
        <v>22</v>
      </c>
      <c r="X1724" s="7" t="str">
        <f ca="1">IF(Table1[[#This Row],[Store Age (Months)]] &lt; 12, "&lt;12",
 IF(Table1[[#This Row],[Store Age (Months)]] &lt; 24, "12–24",
 "&gt;24"))</f>
        <v>12–24</v>
      </c>
    </row>
    <row r="1725" spans="1:24" x14ac:dyDescent="0.2">
      <c r="A1725" s="4">
        <v>4</v>
      </c>
      <c r="B1725" s="4" t="str">
        <f t="shared" si="26"/>
        <v>April</v>
      </c>
      <c r="C1725" s="1" t="s">
        <v>409</v>
      </c>
      <c r="D1725" s="1" t="s">
        <v>1329</v>
      </c>
      <c r="E1725" s="1" t="s">
        <v>850</v>
      </c>
      <c r="F1725" s="1" t="s">
        <v>916</v>
      </c>
      <c r="G1725" s="1" t="s">
        <v>928</v>
      </c>
      <c r="H1725" s="6">
        <v>45365</v>
      </c>
      <c r="I1725" s="7">
        <v>157458517</v>
      </c>
      <c r="J1725" s="7">
        <v>127674059</v>
      </c>
      <c r="K1725" s="7">
        <v>11897608</v>
      </c>
      <c r="L1725" s="7">
        <v>16834734</v>
      </c>
      <c r="M1725" s="7">
        <f>Table1[[#This Row],[Profit (EBIT)]] * (1 - 11%)</f>
        <v>14982913.26</v>
      </c>
      <c r="N1725" s="9">
        <f>Table1[[#This Row],[Net Sales Actual]]/Table1[[#This Row],[Net Sales Target]]*100%</f>
        <v>0.81084250907812117</v>
      </c>
      <c r="O1725" s="9" t="str">
        <f>IF(Table1[[#This Row],[% Achievement]]&gt;=100%, "Achieved",
 IF(Table1[[#This Row],[% Achievement]]&gt;=50%, "Almost Achieve",
 IF(Table1[[#This Row],[% Achievement]]&gt;=0, "Needs Improvement",
 "Bad")))</f>
        <v>Almost Achieve</v>
      </c>
      <c r="P1725" s="7">
        <f>Table1[[#This Row],[Net Sales Actual]] - Table1[[#This Row],[Net Sales Target]]</f>
        <v>-29784458</v>
      </c>
      <c r="Q1725" s="7" t="str">
        <f>IF(Table1[[#This Row],[Profit]] &gt; 0, "Profit", "Loss")</f>
        <v>Profit</v>
      </c>
      <c r="R1725" s="9">
        <f>Table1[[#This Row],[Salary Cost]]/Table1[[#This Row],[Net Sales Actual]]</f>
        <v>9.3187356094004969E-2</v>
      </c>
      <c r="S1725" s="9" t="str">
        <f>IF(Table1[[#This Row],[Salary Ratio]] &lt; 0.15, "Efficient",
 IF(Table1[[#This Row],[Salary Ratio]] &lt;= 0.25, "Needs Attention",
 "Too High"))</f>
        <v>Efficient</v>
      </c>
      <c r="T1725" s="9">
        <f>Table1[[#This Row],[Profit (EBIT)]]/Table1[[#This Row],[Net Sales Actual]]</f>
        <v>0.13185712220522416</v>
      </c>
      <c r="U1725" s="7" t="str">
        <f>IF(Table1[[#This Row],[Profit Ratio]] &gt; 0.15, "Healthy",
 IF(Table1[[#This Row],[Profit Ratio]] &gt;= 0.05, "Moderate",
 "Low"))</f>
        <v>Moderate</v>
      </c>
      <c r="V1725" s="7">
        <f ca="1">DATEDIF(Table1[[#This Row],[Store Open Date]], TODAY(), "d")</f>
        <v>567</v>
      </c>
      <c r="W1725" s="7">
        <f ca="1">INT(Table1[[#This Row],[Store Age (Days)]] / 30)</f>
        <v>18</v>
      </c>
      <c r="X1725" s="7" t="str">
        <f ca="1">IF(Table1[[#This Row],[Store Age (Months)]] &lt; 12, "&lt;12",
 IF(Table1[[#This Row],[Store Age (Months)]] &lt; 24, "12–24",
 "&gt;24"))</f>
        <v>12–24</v>
      </c>
    </row>
    <row r="1726" spans="1:24" x14ac:dyDescent="0.2">
      <c r="A1726" s="4">
        <v>4</v>
      </c>
      <c r="B1726" s="4" t="str">
        <f t="shared" si="26"/>
        <v>April</v>
      </c>
      <c r="C1726" s="1" t="s">
        <v>410</v>
      </c>
      <c r="D1726" s="1" t="s">
        <v>1330</v>
      </c>
      <c r="E1726" s="1" t="s">
        <v>851</v>
      </c>
      <c r="F1726" s="1" t="s">
        <v>916</v>
      </c>
      <c r="G1726" s="1" t="s">
        <v>928</v>
      </c>
      <c r="H1726" s="6">
        <v>45255</v>
      </c>
      <c r="I1726" s="7">
        <v>148131464</v>
      </c>
      <c r="J1726" s="7">
        <v>154280441</v>
      </c>
      <c r="K1726" s="7">
        <v>14032912</v>
      </c>
      <c r="L1726" s="7">
        <v>7505572</v>
      </c>
      <c r="M1726" s="7">
        <f>Table1[[#This Row],[Profit (EBIT)]] * (1 - 11%)</f>
        <v>6679959.0800000001</v>
      </c>
      <c r="N1726" s="9">
        <f>Table1[[#This Row],[Net Sales Actual]]/Table1[[#This Row],[Net Sales Target]]*100%</f>
        <v>1.0415102695535365</v>
      </c>
      <c r="O1726" s="9" t="str">
        <f>IF(Table1[[#This Row],[% Achievement]]&gt;=100%, "Achieved",
 IF(Table1[[#This Row],[% Achievement]]&gt;=50%, "Almost Achieve",
 IF(Table1[[#This Row],[% Achievement]]&gt;=0, "Needs Improvement",
 "Bad")))</f>
        <v>Achieved</v>
      </c>
      <c r="P1726" s="7">
        <f>Table1[[#This Row],[Net Sales Actual]] - Table1[[#This Row],[Net Sales Target]]</f>
        <v>6148977</v>
      </c>
      <c r="Q1726" s="7" t="str">
        <f>IF(Table1[[#This Row],[Profit]] &gt; 0, "Profit", "Loss")</f>
        <v>Profit</v>
      </c>
      <c r="R1726" s="9">
        <f>Table1[[#This Row],[Salary Cost]]/Table1[[#This Row],[Net Sales Actual]]</f>
        <v>9.0957168057356014E-2</v>
      </c>
      <c r="S1726" s="9" t="str">
        <f>IF(Table1[[#This Row],[Salary Ratio]] &lt; 0.15, "Efficient",
 IF(Table1[[#This Row],[Salary Ratio]] &lt;= 0.25, "Needs Attention",
 "Too High"))</f>
        <v>Efficient</v>
      </c>
      <c r="T1726" s="9">
        <f>Table1[[#This Row],[Profit (EBIT)]]/Table1[[#This Row],[Net Sales Actual]]</f>
        <v>4.8648888681877701E-2</v>
      </c>
      <c r="U1726" s="7" t="str">
        <f>IF(Table1[[#This Row],[Profit Ratio]] &gt; 0.15, "Healthy",
 IF(Table1[[#This Row],[Profit Ratio]] &gt;= 0.05, "Moderate",
 "Low"))</f>
        <v>Low</v>
      </c>
      <c r="V1726" s="7">
        <f ca="1">DATEDIF(Table1[[#This Row],[Store Open Date]], TODAY(), "d")</f>
        <v>677</v>
      </c>
      <c r="W1726" s="7">
        <f ca="1">INT(Table1[[#This Row],[Store Age (Days)]] / 30)</f>
        <v>22</v>
      </c>
      <c r="X1726" s="7" t="str">
        <f ca="1">IF(Table1[[#This Row],[Store Age (Months)]] &lt; 12, "&lt;12",
 IF(Table1[[#This Row],[Store Age (Months)]] &lt; 24, "12–24",
 "&gt;24"))</f>
        <v>12–24</v>
      </c>
    </row>
    <row r="1727" spans="1:24" x14ac:dyDescent="0.2">
      <c r="A1727" s="4">
        <v>4</v>
      </c>
      <c r="B1727" s="4" t="str">
        <f t="shared" si="26"/>
        <v>April</v>
      </c>
      <c r="C1727" s="1" t="s">
        <v>411</v>
      </c>
      <c r="D1727" s="1" t="s">
        <v>1331</v>
      </c>
      <c r="E1727" s="1" t="s">
        <v>852</v>
      </c>
      <c r="F1727" s="1" t="s">
        <v>916</v>
      </c>
      <c r="G1727" s="1" t="s">
        <v>928</v>
      </c>
      <c r="H1727" s="6">
        <v>45444</v>
      </c>
      <c r="I1727" s="7">
        <v>88090118</v>
      </c>
      <c r="J1727" s="7">
        <v>101330503</v>
      </c>
      <c r="K1727" s="7">
        <v>17140141</v>
      </c>
      <c r="L1727" s="7">
        <v>5851535</v>
      </c>
      <c r="M1727" s="7">
        <f>Table1[[#This Row],[Profit (EBIT)]] * (1 - 11%)</f>
        <v>5207866.1500000004</v>
      </c>
      <c r="N1727" s="9">
        <f>Table1[[#This Row],[Net Sales Actual]]/Table1[[#This Row],[Net Sales Target]]*100%</f>
        <v>1.1503049978886395</v>
      </c>
      <c r="O1727" s="9" t="str">
        <f>IF(Table1[[#This Row],[% Achievement]]&gt;=100%, "Achieved",
 IF(Table1[[#This Row],[% Achievement]]&gt;=50%, "Almost Achieve",
 IF(Table1[[#This Row],[% Achievement]]&gt;=0, "Needs Improvement",
 "Bad")))</f>
        <v>Achieved</v>
      </c>
      <c r="P1727" s="7">
        <f>Table1[[#This Row],[Net Sales Actual]] - Table1[[#This Row],[Net Sales Target]]</f>
        <v>13240385</v>
      </c>
      <c r="Q1727" s="7" t="str">
        <f>IF(Table1[[#This Row],[Profit]] &gt; 0, "Profit", "Loss")</f>
        <v>Profit</v>
      </c>
      <c r="R1727" s="9">
        <f>Table1[[#This Row],[Salary Cost]]/Table1[[#This Row],[Net Sales Actual]]</f>
        <v>0.16915085282859002</v>
      </c>
      <c r="S1727" s="9" t="str">
        <f>IF(Table1[[#This Row],[Salary Ratio]] &lt; 0.15, "Efficient",
 IF(Table1[[#This Row],[Salary Ratio]] &lt;= 0.25, "Needs Attention",
 "Too High"))</f>
        <v>Needs Attention</v>
      </c>
      <c r="T1727" s="9">
        <f>Table1[[#This Row],[Profit (EBIT)]]/Table1[[#This Row],[Net Sales Actual]]</f>
        <v>5.7747024111782015E-2</v>
      </c>
      <c r="U1727" s="7" t="str">
        <f>IF(Table1[[#This Row],[Profit Ratio]] &gt; 0.15, "Healthy",
 IF(Table1[[#This Row],[Profit Ratio]] &gt;= 0.05, "Moderate",
 "Low"))</f>
        <v>Moderate</v>
      </c>
      <c r="V1727" s="7">
        <f ca="1">DATEDIF(Table1[[#This Row],[Store Open Date]], TODAY(), "d")</f>
        <v>488</v>
      </c>
      <c r="W1727" s="7">
        <f ca="1">INT(Table1[[#This Row],[Store Age (Days)]] / 30)</f>
        <v>16</v>
      </c>
      <c r="X1727" s="7" t="str">
        <f ca="1">IF(Table1[[#This Row],[Store Age (Months)]] &lt; 12, "&lt;12",
 IF(Table1[[#This Row],[Store Age (Months)]] &lt; 24, "12–24",
 "&gt;24"))</f>
        <v>12–24</v>
      </c>
    </row>
    <row r="1728" spans="1:24" x14ac:dyDescent="0.2">
      <c r="A1728" s="4">
        <v>4</v>
      </c>
      <c r="B1728" s="4" t="str">
        <f t="shared" si="26"/>
        <v>April</v>
      </c>
      <c r="C1728" s="1" t="s">
        <v>412</v>
      </c>
      <c r="D1728" s="1" t="s">
        <v>1332</v>
      </c>
      <c r="E1728" s="1" t="s">
        <v>853</v>
      </c>
      <c r="F1728" s="1" t="s">
        <v>916</v>
      </c>
      <c r="G1728" s="1" t="s">
        <v>928</v>
      </c>
      <c r="H1728" s="6">
        <v>45284</v>
      </c>
      <c r="I1728" s="7">
        <v>180938288</v>
      </c>
      <c r="J1728" s="7">
        <v>129962375</v>
      </c>
      <c r="K1728" s="7">
        <v>15850116</v>
      </c>
      <c r="L1728" s="7">
        <v>3496647</v>
      </c>
      <c r="M1728" s="7">
        <f>Table1[[#This Row],[Profit (EBIT)]] * (1 - 11%)</f>
        <v>3112015.83</v>
      </c>
      <c r="N1728" s="9">
        <f>Table1[[#This Row],[Net Sales Actual]]/Table1[[#This Row],[Net Sales Target]]*100%</f>
        <v>0.71826906530695156</v>
      </c>
      <c r="O1728" s="9" t="str">
        <f>IF(Table1[[#This Row],[% Achievement]]&gt;=100%, "Achieved",
 IF(Table1[[#This Row],[% Achievement]]&gt;=50%, "Almost Achieve",
 IF(Table1[[#This Row],[% Achievement]]&gt;=0, "Needs Improvement",
 "Bad")))</f>
        <v>Almost Achieve</v>
      </c>
      <c r="P1728" s="7">
        <f>Table1[[#This Row],[Net Sales Actual]] - Table1[[#This Row],[Net Sales Target]]</f>
        <v>-50975913</v>
      </c>
      <c r="Q1728" s="7" t="str">
        <f>IF(Table1[[#This Row],[Profit]] &gt; 0, "Profit", "Loss")</f>
        <v>Profit</v>
      </c>
      <c r="R1728" s="9">
        <f>Table1[[#This Row],[Salary Cost]]/Table1[[#This Row],[Net Sales Actual]]</f>
        <v>0.12195926705710018</v>
      </c>
      <c r="S1728" s="9" t="str">
        <f>IF(Table1[[#This Row],[Salary Ratio]] &lt; 0.15, "Efficient",
 IF(Table1[[#This Row],[Salary Ratio]] &lt;= 0.25, "Needs Attention",
 "Too High"))</f>
        <v>Efficient</v>
      </c>
      <c r="T1728" s="9">
        <f>Table1[[#This Row],[Profit (EBIT)]]/Table1[[#This Row],[Net Sales Actual]]</f>
        <v>2.69050715639815E-2</v>
      </c>
      <c r="U1728" s="7" t="str">
        <f>IF(Table1[[#This Row],[Profit Ratio]] &gt; 0.15, "Healthy",
 IF(Table1[[#This Row],[Profit Ratio]] &gt;= 0.05, "Moderate",
 "Low"))</f>
        <v>Low</v>
      </c>
      <c r="V1728" s="7">
        <f ca="1">DATEDIF(Table1[[#This Row],[Store Open Date]], TODAY(), "d")</f>
        <v>648</v>
      </c>
      <c r="W1728" s="7">
        <f ca="1">INT(Table1[[#This Row],[Store Age (Days)]] / 30)</f>
        <v>21</v>
      </c>
      <c r="X1728" s="7" t="str">
        <f ca="1">IF(Table1[[#This Row],[Store Age (Months)]] &lt; 12, "&lt;12",
 IF(Table1[[#This Row],[Store Age (Months)]] &lt; 24, "12–24",
 "&gt;24"))</f>
        <v>12–24</v>
      </c>
    </row>
    <row r="1729" spans="1:24" x14ac:dyDescent="0.2">
      <c r="A1729" s="4">
        <v>4</v>
      </c>
      <c r="B1729" s="4" t="str">
        <f t="shared" si="26"/>
        <v>April</v>
      </c>
      <c r="C1729" s="1" t="s">
        <v>413</v>
      </c>
      <c r="D1729" s="1" t="s">
        <v>1333</v>
      </c>
      <c r="E1729" s="1" t="s">
        <v>854</v>
      </c>
      <c r="F1729" s="1" t="s">
        <v>916</v>
      </c>
      <c r="G1729" s="1" t="s">
        <v>928</v>
      </c>
      <c r="H1729" s="6">
        <v>45269</v>
      </c>
      <c r="I1729" s="7">
        <v>166111215</v>
      </c>
      <c r="J1729" s="7">
        <v>196802606</v>
      </c>
      <c r="K1729" s="7">
        <v>21426541</v>
      </c>
      <c r="L1729" s="7">
        <v>-4909600</v>
      </c>
      <c r="M1729" s="7">
        <f>Table1[[#This Row],[Profit (EBIT)]] * (1 - 11%)</f>
        <v>-4369544</v>
      </c>
      <c r="N1729" s="9">
        <f>Table1[[#This Row],[Net Sales Actual]]/Table1[[#This Row],[Net Sales Target]]*100%</f>
        <v>1.1847641112010407</v>
      </c>
      <c r="O1729" s="9" t="str">
        <f>IF(Table1[[#This Row],[% Achievement]]&gt;=100%, "Achieved",
 IF(Table1[[#This Row],[% Achievement]]&gt;=50%, "Almost Achieve",
 IF(Table1[[#This Row],[% Achievement]]&gt;=0, "Needs Improvement",
 "Bad")))</f>
        <v>Achieved</v>
      </c>
      <c r="P1729" s="7">
        <f>Table1[[#This Row],[Net Sales Actual]] - Table1[[#This Row],[Net Sales Target]]</f>
        <v>30691391</v>
      </c>
      <c r="Q1729" s="7" t="str">
        <f>IF(Table1[[#This Row],[Profit]] &gt; 0, "Profit", "Loss")</f>
        <v>Loss</v>
      </c>
      <c r="R1729" s="9">
        <f>Table1[[#This Row],[Salary Cost]]/Table1[[#This Row],[Net Sales Actual]]</f>
        <v>0.10887325851772511</v>
      </c>
      <c r="S1729" s="9" t="str">
        <f>IF(Table1[[#This Row],[Salary Ratio]] &lt; 0.15, "Efficient",
 IF(Table1[[#This Row],[Salary Ratio]] &lt;= 0.25, "Needs Attention",
 "Too High"))</f>
        <v>Efficient</v>
      </c>
      <c r="T1729" s="9">
        <f>Table1[[#This Row],[Profit (EBIT)]]/Table1[[#This Row],[Net Sales Actual]]</f>
        <v>-2.4946824128944715E-2</v>
      </c>
      <c r="U1729" s="7" t="str">
        <f>IF(Table1[[#This Row],[Profit Ratio]] &gt; 0.15, "Healthy",
 IF(Table1[[#This Row],[Profit Ratio]] &gt;= 0.05, "Moderate",
 "Low"))</f>
        <v>Low</v>
      </c>
      <c r="V1729" s="7">
        <f ca="1">DATEDIF(Table1[[#This Row],[Store Open Date]], TODAY(), "d")</f>
        <v>663</v>
      </c>
      <c r="W1729" s="7">
        <f ca="1">INT(Table1[[#This Row],[Store Age (Days)]] / 30)</f>
        <v>22</v>
      </c>
      <c r="X1729" s="7" t="str">
        <f ca="1">IF(Table1[[#This Row],[Store Age (Months)]] &lt; 12, "&lt;12",
 IF(Table1[[#This Row],[Store Age (Months)]] &lt; 24, "12–24",
 "&gt;24"))</f>
        <v>12–24</v>
      </c>
    </row>
    <row r="1730" spans="1:24" x14ac:dyDescent="0.2">
      <c r="A1730" s="4">
        <v>4</v>
      </c>
      <c r="B1730" s="4" t="str">
        <f t="shared" si="26"/>
        <v>April</v>
      </c>
      <c r="C1730" s="1" t="s">
        <v>414</v>
      </c>
      <c r="D1730" s="1" t="s">
        <v>1334</v>
      </c>
      <c r="E1730" s="1" t="s">
        <v>855</v>
      </c>
      <c r="F1730" s="1" t="s">
        <v>916</v>
      </c>
      <c r="G1730" s="1" t="s">
        <v>928</v>
      </c>
      <c r="H1730" s="6">
        <v>45343</v>
      </c>
      <c r="I1730" s="7">
        <v>156125041</v>
      </c>
      <c r="J1730" s="7">
        <v>193325739</v>
      </c>
      <c r="K1730" s="7">
        <v>18545760</v>
      </c>
      <c r="L1730" s="7">
        <v>-12729156</v>
      </c>
      <c r="M1730" s="7">
        <f>Table1[[#This Row],[Profit (EBIT)]] * (1 - 11%)</f>
        <v>-11328948.84</v>
      </c>
      <c r="N1730" s="9">
        <f>Table1[[#This Row],[Net Sales Actual]]/Table1[[#This Row],[Net Sales Target]]*100%</f>
        <v>1.2382750246963907</v>
      </c>
      <c r="O1730" s="9" t="str">
        <f>IF(Table1[[#This Row],[% Achievement]]&gt;=100%, "Achieved",
 IF(Table1[[#This Row],[% Achievement]]&gt;=50%, "Almost Achieve",
 IF(Table1[[#This Row],[% Achievement]]&gt;=0, "Needs Improvement",
 "Bad")))</f>
        <v>Achieved</v>
      </c>
      <c r="P1730" s="7">
        <f>Table1[[#This Row],[Net Sales Actual]] - Table1[[#This Row],[Net Sales Target]]</f>
        <v>37200698</v>
      </c>
      <c r="Q1730" s="7" t="str">
        <f>IF(Table1[[#This Row],[Profit]] &gt; 0, "Profit", "Loss")</f>
        <v>Loss</v>
      </c>
      <c r="R1730" s="9">
        <f>Table1[[#This Row],[Salary Cost]]/Table1[[#This Row],[Net Sales Actual]]</f>
        <v>9.5930113061665323E-2</v>
      </c>
      <c r="S1730" s="9" t="str">
        <f>IF(Table1[[#This Row],[Salary Ratio]] &lt; 0.15, "Efficient",
 IF(Table1[[#This Row],[Salary Ratio]] &lt;= 0.25, "Needs Attention",
 "Too High"))</f>
        <v>Efficient</v>
      </c>
      <c r="T1730" s="9">
        <f>Table1[[#This Row],[Profit (EBIT)]]/Table1[[#This Row],[Net Sales Actual]]</f>
        <v>-6.5843048452022213E-2</v>
      </c>
      <c r="U1730" s="7" t="str">
        <f>IF(Table1[[#This Row],[Profit Ratio]] &gt; 0.15, "Healthy",
 IF(Table1[[#This Row],[Profit Ratio]] &gt;= 0.05, "Moderate",
 "Low"))</f>
        <v>Low</v>
      </c>
      <c r="V1730" s="7">
        <f ca="1">DATEDIF(Table1[[#This Row],[Store Open Date]], TODAY(), "d")</f>
        <v>589</v>
      </c>
      <c r="W1730" s="7">
        <f ca="1">INT(Table1[[#This Row],[Store Age (Days)]] / 30)</f>
        <v>19</v>
      </c>
      <c r="X1730" s="7" t="str">
        <f ca="1">IF(Table1[[#This Row],[Store Age (Months)]] &lt; 12, "&lt;12",
 IF(Table1[[#This Row],[Store Age (Months)]] &lt; 24, "12–24",
 "&gt;24"))</f>
        <v>12–24</v>
      </c>
    </row>
    <row r="1731" spans="1:24" x14ac:dyDescent="0.2">
      <c r="A1731" s="4">
        <v>4</v>
      </c>
      <c r="B1731" s="4" t="str">
        <f t="shared" ref="B1731:B1794" si="27">TEXT(DATE(2024, A1731, 1), "mmmm")</f>
        <v>April</v>
      </c>
      <c r="C1731" s="1" t="s">
        <v>415</v>
      </c>
      <c r="D1731" s="1" t="s">
        <v>1335</v>
      </c>
      <c r="E1731" s="1" t="s">
        <v>856</v>
      </c>
      <c r="F1731" s="1" t="s">
        <v>916</v>
      </c>
      <c r="G1731" s="1" t="s">
        <v>928</v>
      </c>
      <c r="H1731" s="6">
        <v>45291</v>
      </c>
      <c r="I1731" s="7">
        <v>94436320</v>
      </c>
      <c r="J1731" s="7">
        <v>63950287</v>
      </c>
      <c r="K1731" s="7">
        <v>11245752</v>
      </c>
      <c r="L1731" s="7">
        <v>4583441</v>
      </c>
      <c r="M1731" s="7">
        <f>Table1[[#This Row],[Profit (EBIT)]] * (1 - 11%)</f>
        <v>4079262.49</v>
      </c>
      <c r="N1731" s="9">
        <f>Table1[[#This Row],[Net Sales Actual]]/Table1[[#This Row],[Net Sales Target]]*100%</f>
        <v>0.6771789392047467</v>
      </c>
      <c r="O1731" s="9" t="str">
        <f>IF(Table1[[#This Row],[% Achievement]]&gt;=100%, "Achieved",
 IF(Table1[[#This Row],[% Achievement]]&gt;=50%, "Almost Achieve",
 IF(Table1[[#This Row],[% Achievement]]&gt;=0, "Needs Improvement",
 "Bad")))</f>
        <v>Almost Achieve</v>
      </c>
      <c r="P1731" s="7">
        <f>Table1[[#This Row],[Net Sales Actual]] - Table1[[#This Row],[Net Sales Target]]</f>
        <v>-30486033</v>
      </c>
      <c r="Q1731" s="7" t="str">
        <f>IF(Table1[[#This Row],[Profit]] &gt; 0, "Profit", "Loss")</f>
        <v>Profit</v>
      </c>
      <c r="R1731" s="9">
        <f>Table1[[#This Row],[Salary Cost]]/Table1[[#This Row],[Net Sales Actual]]</f>
        <v>0.17585147037729479</v>
      </c>
      <c r="S1731" s="9" t="str">
        <f>IF(Table1[[#This Row],[Salary Ratio]] &lt; 0.15, "Efficient",
 IF(Table1[[#This Row],[Salary Ratio]] &lt;= 0.25, "Needs Attention",
 "Too High"))</f>
        <v>Needs Attention</v>
      </c>
      <c r="T1731" s="9">
        <f>Table1[[#This Row],[Profit (EBIT)]]/Table1[[#This Row],[Net Sales Actual]]</f>
        <v>7.1671937922655457E-2</v>
      </c>
      <c r="U1731" s="7" t="str">
        <f>IF(Table1[[#This Row],[Profit Ratio]] &gt; 0.15, "Healthy",
 IF(Table1[[#This Row],[Profit Ratio]] &gt;= 0.05, "Moderate",
 "Low"))</f>
        <v>Moderate</v>
      </c>
      <c r="V1731" s="7">
        <f ca="1">DATEDIF(Table1[[#This Row],[Store Open Date]], TODAY(), "d")</f>
        <v>641</v>
      </c>
      <c r="W1731" s="7">
        <f ca="1">INT(Table1[[#This Row],[Store Age (Days)]] / 30)</f>
        <v>21</v>
      </c>
      <c r="X1731" s="7" t="str">
        <f ca="1">IF(Table1[[#This Row],[Store Age (Months)]] &lt; 12, "&lt;12",
 IF(Table1[[#This Row],[Store Age (Months)]] &lt; 24, "12–24",
 "&gt;24"))</f>
        <v>12–24</v>
      </c>
    </row>
    <row r="1732" spans="1:24" x14ac:dyDescent="0.2">
      <c r="A1732" s="4">
        <v>4</v>
      </c>
      <c r="B1732" s="4" t="str">
        <f t="shared" si="27"/>
        <v>April</v>
      </c>
      <c r="C1732" s="1" t="s">
        <v>416</v>
      </c>
      <c r="D1732" s="1" t="s">
        <v>1336</v>
      </c>
      <c r="E1732" s="1" t="s">
        <v>857</v>
      </c>
      <c r="F1732" s="1" t="s">
        <v>916</v>
      </c>
      <c r="G1732" s="1" t="s">
        <v>928</v>
      </c>
      <c r="H1732" s="6">
        <v>45256</v>
      </c>
      <c r="I1732" s="7">
        <v>147987022</v>
      </c>
      <c r="J1732" s="7">
        <v>100659791</v>
      </c>
      <c r="K1732" s="7">
        <v>10827421</v>
      </c>
      <c r="L1732" s="7">
        <v>4924875</v>
      </c>
      <c r="M1732" s="7">
        <f>Table1[[#This Row],[Profit (EBIT)]] * (1 - 11%)</f>
        <v>4383138.75</v>
      </c>
      <c r="N1732" s="9">
        <f>Table1[[#This Row],[Net Sales Actual]]/Table1[[#This Row],[Net Sales Target]]*100%</f>
        <v>0.68019336857795543</v>
      </c>
      <c r="O1732" s="9" t="str">
        <f>IF(Table1[[#This Row],[% Achievement]]&gt;=100%, "Achieved",
 IF(Table1[[#This Row],[% Achievement]]&gt;=50%, "Almost Achieve",
 IF(Table1[[#This Row],[% Achievement]]&gt;=0, "Needs Improvement",
 "Bad")))</f>
        <v>Almost Achieve</v>
      </c>
      <c r="P1732" s="7">
        <f>Table1[[#This Row],[Net Sales Actual]] - Table1[[#This Row],[Net Sales Target]]</f>
        <v>-47327231</v>
      </c>
      <c r="Q1732" s="7" t="str">
        <f>IF(Table1[[#This Row],[Profit]] &gt; 0, "Profit", "Loss")</f>
        <v>Profit</v>
      </c>
      <c r="R1732" s="9">
        <f>Table1[[#This Row],[Salary Cost]]/Table1[[#This Row],[Net Sales Actual]]</f>
        <v>0.10756450905009329</v>
      </c>
      <c r="S1732" s="9" t="str">
        <f>IF(Table1[[#This Row],[Salary Ratio]] &lt; 0.15, "Efficient",
 IF(Table1[[#This Row],[Salary Ratio]] &lt;= 0.25, "Needs Attention",
 "Too High"))</f>
        <v>Efficient</v>
      </c>
      <c r="T1732" s="9">
        <f>Table1[[#This Row],[Profit (EBIT)]]/Table1[[#This Row],[Net Sales Actual]]</f>
        <v>4.8925941044324239E-2</v>
      </c>
      <c r="U1732" s="7" t="str">
        <f>IF(Table1[[#This Row],[Profit Ratio]] &gt; 0.15, "Healthy",
 IF(Table1[[#This Row],[Profit Ratio]] &gt;= 0.05, "Moderate",
 "Low"))</f>
        <v>Low</v>
      </c>
      <c r="V1732" s="7">
        <f ca="1">DATEDIF(Table1[[#This Row],[Store Open Date]], TODAY(), "d")</f>
        <v>676</v>
      </c>
      <c r="W1732" s="7">
        <f ca="1">INT(Table1[[#This Row],[Store Age (Days)]] / 30)</f>
        <v>22</v>
      </c>
      <c r="X1732" s="7" t="str">
        <f ca="1">IF(Table1[[#This Row],[Store Age (Months)]] &lt; 12, "&lt;12",
 IF(Table1[[#This Row],[Store Age (Months)]] &lt; 24, "12–24",
 "&gt;24"))</f>
        <v>12–24</v>
      </c>
    </row>
    <row r="1733" spans="1:24" x14ac:dyDescent="0.2">
      <c r="A1733" s="4">
        <v>4</v>
      </c>
      <c r="B1733" s="4" t="str">
        <f t="shared" si="27"/>
        <v>April</v>
      </c>
      <c r="C1733" s="1" t="s">
        <v>417</v>
      </c>
      <c r="D1733" s="1" t="s">
        <v>1337</v>
      </c>
      <c r="E1733" s="1" t="s">
        <v>858</v>
      </c>
      <c r="F1733" s="1" t="s">
        <v>916</v>
      </c>
      <c r="G1733" s="1" t="s">
        <v>928</v>
      </c>
      <c r="H1733" s="6">
        <v>45277</v>
      </c>
      <c r="I1733" s="7">
        <v>132671361</v>
      </c>
      <c r="J1733" s="7">
        <v>99478662</v>
      </c>
      <c r="K1733" s="7">
        <v>11213443</v>
      </c>
      <c r="L1733" s="7">
        <v>-578511</v>
      </c>
      <c r="M1733" s="7">
        <f>Table1[[#This Row],[Profit (EBIT)]] * (1 - 11%)</f>
        <v>-514874.79</v>
      </c>
      <c r="N1733" s="9">
        <f>Table1[[#This Row],[Net Sales Actual]]/Table1[[#This Row],[Net Sales Target]]*100%</f>
        <v>0.74981262911744762</v>
      </c>
      <c r="O1733" s="9" t="str">
        <f>IF(Table1[[#This Row],[% Achievement]]&gt;=100%, "Achieved",
 IF(Table1[[#This Row],[% Achievement]]&gt;=50%, "Almost Achieve",
 IF(Table1[[#This Row],[% Achievement]]&gt;=0, "Needs Improvement",
 "Bad")))</f>
        <v>Almost Achieve</v>
      </c>
      <c r="P1733" s="7">
        <f>Table1[[#This Row],[Net Sales Actual]] - Table1[[#This Row],[Net Sales Target]]</f>
        <v>-33192699</v>
      </c>
      <c r="Q1733" s="7" t="str">
        <f>IF(Table1[[#This Row],[Profit]] &gt; 0, "Profit", "Loss")</f>
        <v>Loss</v>
      </c>
      <c r="R1733" s="9">
        <f>Table1[[#This Row],[Salary Cost]]/Table1[[#This Row],[Net Sales Actual]]</f>
        <v>0.11272209310575569</v>
      </c>
      <c r="S1733" s="9" t="str">
        <f>IF(Table1[[#This Row],[Salary Ratio]] &lt; 0.15, "Efficient",
 IF(Table1[[#This Row],[Salary Ratio]] &lt;= 0.25, "Needs Attention",
 "Too High"))</f>
        <v>Efficient</v>
      </c>
      <c r="T1733" s="9">
        <f>Table1[[#This Row],[Profit (EBIT)]]/Table1[[#This Row],[Net Sales Actual]]</f>
        <v>-5.8154280362154448E-3</v>
      </c>
      <c r="U1733" s="7" t="str">
        <f>IF(Table1[[#This Row],[Profit Ratio]] &gt; 0.15, "Healthy",
 IF(Table1[[#This Row],[Profit Ratio]] &gt;= 0.05, "Moderate",
 "Low"))</f>
        <v>Low</v>
      </c>
      <c r="V1733" s="7">
        <f ca="1">DATEDIF(Table1[[#This Row],[Store Open Date]], TODAY(), "d")</f>
        <v>655</v>
      </c>
      <c r="W1733" s="7">
        <f ca="1">INT(Table1[[#This Row],[Store Age (Days)]] / 30)</f>
        <v>21</v>
      </c>
      <c r="X1733" s="7" t="str">
        <f ca="1">IF(Table1[[#This Row],[Store Age (Months)]] &lt; 12, "&lt;12",
 IF(Table1[[#This Row],[Store Age (Months)]] &lt; 24, "12–24",
 "&gt;24"))</f>
        <v>12–24</v>
      </c>
    </row>
    <row r="1734" spans="1:24" x14ac:dyDescent="0.2">
      <c r="A1734" s="4">
        <v>4</v>
      </c>
      <c r="B1734" s="4" t="str">
        <f t="shared" si="27"/>
        <v>April</v>
      </c>
      <c r="C1734" s="1" t="s">
        <v>418</v>
      </c>
      <c r="D1734" s="1" t="s">
        <v>1338</v>
      </c>
      <c r="E1734" s="1" t="s">
        <v>859</v>
      </c>
      <c r="F1734" s="1" t="s">
        <v>917</v>
      </c>
      <c r="G1734" s="1" t="s">
        <v>928</v>
      </c>
      <c r="H1734" s="6">
        <v>45405</v>
      </c>
      <c r="I1734" s="7">
        <v>188624008</v>
      </c>
      <c r="J1734" s="7">
        <v>149001637</v>
      </c>
      <c r="K1734" s="7">
        <v>26303366</v>
      </c>
      <c r="L1734" s="7">
        <v>18720267</v>
      </c>
      <c r="M1734" s="7">
        <f>Table1[[#This Row],[Profit (EBIT)]] * (1 - 11%)</f>
        <v>16661037.630000001</v>
      </c>
      <c r="N1734" s="9">
        <f>Table1[[#This Row],[Net Sales Actual]]/Table1[[#This Row],[Net Sales Target]]*100%</f>
        <v>0.78993993702010612</v>
      </c>
      <c r="O1734" s="9" t="str">
        <f>IF(Table1[[#This Row],[% Achievement]]&gt;=100%, "Achieved",
 IF(Table1[[#This Row],[% Achievement]]&gt;=50%, "Almost Achieve",
 IF(Table1[[#This Row],[% Achievement]]&gt;=0, "Needs Improvement",
 "Bad")))</f>
        <v>Almost Achieve</v>
      </c>
      <c r="P1734" s="7">
        <f>Table1[[#This Row],[Net Sales Actual]] - Table1[[#This Row],[Net Sales Target]]</f>
        <v>-39622371</v>
      </c>
      <c r="Q1734" s="7" t="str">
        <f>IF(Table1[[#This Row],[Profit]] &gt; 0, "Profit", "Loss")</f>
        <v>Profit</v>
      </c>
      <c r="R1734" s="9">
        <f>Table1[[#This Row],[Salary Cost]]/Table1[[#This Row],[Net Sales Actual]]</f>
        <v>0.17653071824975991</v>
      </c>
      <c r="S1734" s="9" t="str">
        <f>IF(Table1[[#This Row],[Salary Ratio]] &lt; 0.15, "Efficient",
 IF(Table1[[#This Row],[Salary Ratio]] &lt;= 0.25, "Needs Attention",
 "Too High"))</f>
        <v>Needs Attention</v>
      </c>
      <c r="T1734" s="9">
        <f>Table1[[#This Row],[Profit (EBIT)]]/Table1[[#This Row],[Net Sales Actual]]</f>
        <v>0.12563799550739163</v>
      </c>
      <c r="U1734" s="7" t="str">
        <f>IF(Table1[[#This Row],[Profit Ratio]] &gt; 0.15, "Healthy",
 IF(Table1[[#This Row],[Profit Ratio]] &gt;= 0.05, "Moderate",
 "Low"))</f>
        <v>Moderate</v>
      </c>
      <c r="V1734" s="7">
        <f ca="1">DATEDIF(Table1[[#This Row],[Store Open Date]], TODAY(), "d")</f>
        <v>527</v>
      </c>
      <c r="W1734" s="7">
        <f ca="1">INT(Table1[[#This Row],[Store Age (Days)]] / 30)</f>
        <v>17</v>
      </c>
      <c r="X1734" s="7" t="str">
        <f ca="1">IF(Table1[[#This Row],[Store Age (Months)]] &lt; 12, "&lt;12",
 IF(Table1[[#This Row],[Store Age (Months)]] &lt; 24, "12–24",
 "&gt;24"))</f>
        <v>12–24</v>
      </c>
    </row>
    <row r="1735" spans="1:24" x14ac:dyDescent="0.2">
      <c r="A1735" s="4">
        <v>4</v>
      </c>
      <c r="B1735" s="4" t="str">
        <f t="shared" si="27"/>
        <v>April</v>
      </c>
      <c r="C1735" s="1" t="s">
        <v>419</v>
      </c>
      <c r="D1735" s="1" t="s">
        <v>1339</v>
      </c>
      <c r="E1735" s="1" t="s">
        <v>860</v>
      </c>
      <c r="F1735" s="1" t="s">
        <v>917</v>
      </c>
      <c r="G1735" s="1" t="s">
        <v>928</v>
      </c>
      <c r="H1735" s="6">
        <v>45247</v>
      </c>
      <c r="I1735" s="7">
        <v>316015672</v>
      </c>
      <c r="J1735" s="7">
        <v>311301338</v>
      </c>
      <c r="K1735" s="7">
        <v>28070007</v>
      </c>
      <c r="L1735" s="7">
        <v>7382815</v>
      </c>
      <c r="M1735" s="7">
        <f>Table1[[#This Row],[Profit (EBIT)]] * (1 - 11%)</f>
        <v>6570705.3500000006</v>
      </c>
      <c r="N1735" s="9">
        <f>Table1[[#This Row],[Net Sales Actual]]/Table1[[#This Row],[Net Sales Target]]*100%</f>
        <v>0.98508196137816861</v>
      </c>
      <c r="O1735" s="9" t="str">
        <f>IF(Table1[[#This Row],[% Achievement]]&gt;=100%, "Achieved",
 IF(Table1[[#This Row],[% Achievement]]&gt;=50%, "Almost Achieve",
 IF(Table1[[#This Row],[% Achievement]]&gt;=0, "Needs Improvement",
 "Bad")))</f>
        <v>Almost Achieve</v>
      </c>
      <c r="P1735" s="7">
        <f>Table1[[#This Row],[Net Sales Actual]] - Table1[[#This Row],[Net Sales Target]]</f>
        <v>-4714334</v>
      </c>
      <c r="Q1735" s="7" t="str">
        <f>IF(Table1[[#This Row],[Profit]] &gt; 0, "Profit", "Loss")</f>
        <v>Profit</v>
      </c>
      <c r="R1735" s="9">
        <f>Table1[[#This Row],[Salary Cost]]/Table1[[#This Row],[Net Sales Actual]]</f>
        <v>9.0169888701217213E-2</v>
      </c>
      <c r="S1735" s="9" t="str">
        <f>IF(Table1[[#This Row],[Salary Ratio]] &lt; 0.15, "Efficient",
 IF(Table1[[#This Row],[Salary Ratio]] &lt;= 0.25, "Needs Attention",
 "Too High"))</f>
        <v>Efficient</v>
      </c>
      <c r="T1735" s="9">
        <f>Table1[[#This Row],[Profit (EBIT)]]/Table1[[#This Row],[Net Sales Actual]]</f>
        <v>2.3715975804768304E-2</v>
      </c>
      <c r="U1735" s="7" t="str">
        <f>IF(Table1[[#This Row],[Profit Ratio]] &gt; 0.15, "Healthy",
 IF(Table1[[#This Row],[Profit Ratio]] &gt;= 0.05, "Moderate",
 "Low"))</f>
        <v>Low</v>
      </c>
      <c r="V1735" s="7">
        <f ca="1">DATEDIF(Table1[[#This Row],[Store Open Date]], TODAY(), "d")</f>
        <v>685</v>
      </c>
      <c r="W1735" s="7">
        <f ca="1">INT(Table1[[#This Row],[Store Age (Days)]] / 30)</f>
        <v>22</v>
      </c>
      <c r="X1735" s="7" t="str">
        <f ca="1">IF(Table1[[#This Row],[Store Age (Months)]] &lt; 12, "&lt;12",
 IF(Table1[[#This Row],[Store Age (Months)]] &lt; 24, "12–24",
 "&gt;24"))</f>
        <v>12–24</v>
      </c>
    </row>
    <row r="1736" spans="1:24" x14ac:dyDescent="0.2">
      <c r="A1736" s="4">
        <v>4</v>
      </c>
      <c r="B1736" s="4" t="str">
        <f t="shared" si="27"/>
        <v>April</v>
      </c>
      <c r="C1736" s="1" t="s">
        <v>420</v>
      </c>
      <c r="D1736" s="1" t="s">
        <v>1340</v>
      </c>
      <c r="E1736" s="1" t="s">
        <v>861</v>
      </c>
      <c r="F1736" s="1" t="s">
        <v>917</v>
      </c>
      <c r="G1736" s="1" t="s">
        <v>928</v>
      </c>
      <c r="H1736" s="6">
        <v>45266</v>
      </c>
      <c r="I1736" s="7">
        <v>234368515</v>
      </c>
      <c r="J1736" s="7">
        <v>200638917</v>
      </c>
      <c r="K1736" s="7">
        <v>21861099</v>
      </c>
      <c r="L1736" s="7">
        <v>-14577382</v>
      </c>
      <c r="M1736" s="7">
        <f>Table1[[#This Row],[Profit (EBIT)]] * (1 - 11%)</f>
        <v>-12973869.98</v>
      </c>
      <c r="N1736" s="9">
        <f>Table1[[#This Row],[Net Sales Actual]]/Table1[[#This Row],[Net Sales Target]]*100%</f>
        <v>0.85608306644772658</v>
      </c>
      <c r="O1736" s="9" t="str">
        <f>IF(Table1[[#This Row],[% Achievement]]&gt;=100%, "Achieved",
 IF(Table1[[#This Row],[% Achievement]]&gt;=50%, "Almost Achieve",
 IF(Table1[[#This Row],[% Achievement]]&gt;=0, "Needs Improvement",
 "Bad")))</f>
        <v>Almost Achieve</v>
      </c>
      <c r="P1736" s="7">
        <f>Table1[[#This Row],[Net Sales Actual]] - Table1[[#This Row],[Net Sales Target]]</f>
        <v>-33729598</v>
      </c>
      <c r="Q1736" s="7" t="str">
        <f>IF(Table1[[#This Row],[Profit]] &gt; 0, "Profit", "Loss")</f>
        <v>Loss</v>
      </c>
      <c r="R1736" s="9">
        <f>Table1[[#This Row],[Salary Cost]]/Table1[[#This Row],[Net Sales Actual]]</f>
        <v>0.10895742125641557</v>
      </c>
      <c r="S1736" s="9" t="str">
        <f>IF(Table1[[#This Row],[Salary Ratio]] &lt; 0.15, "Efficient",
 IF(Table1[[#This Row],[Salary Ratio]] &lt;= 0.25, "Needs Attention",
 "Too High"))</f>
        <v>Efficient</v>
      </c>
      <c r="T1736" s="9">
        <f>Table1[[#This Row],[Profit (EBIT)]]/Table1[[#This Row],[Net Sales Actual]]</f>
        <v>-7.2654808040057348E-2</v>
      </c>
      <c r="U1736" s="7" t="str">
        <f>IF(Table1[[#This Row],[Profit Ratio]] &gt; 0.15, "Healthy",
 IF(Table1[[#This Row],[Profit Ratio]] &gt;= 0.05, "Moderate",
 "Low"))</f>
        <v>Low</v>
      </c>
      <c r="V1736" s="7">
        <f ca="1">DATEDIF(Table1[[#This Row],[Store Open Date]], TODAY(), "d")</f>
        <v>666</v>
      </c>
      <c r="W1736" s="7">
        <f ca="1">INT(Table1[[#This Row],[Store Age (Days)]] / 30)</f>
        <v>22</v>
      </c>
      <c r="X1736" s="7" t="str">
        <f ca="1">IF(Table1[[#This Row],[Store Age (Months)]] &lt; 12, "&lt;12",
 IF(Table1[[#This Row],[Store Age (Months)]] &lt; 24, "12–24",
 "&gt;24"))</f>
        <v>12–24</v>
      </c>
    </row>
    <row r="1737" spans="1:24" x14ac:dyDescent="0.2">
      <c r="A1737" s="4">
        <v>4</v>
      </c>
      <c r="B1737" s="4" t="str">
        <f t="shared" si="27"/>
        <v>April</v>
      </c>
      <c r="C1737" s="1" t="s">
        <v>421</v>
      </c>
      <c r="D1737" s="1" t="s">
        <v>1341</v>
      </c>
      <c r="E1737" s="1" t="s">
        <v>862</v>
      </c>
      <c r="F1737" s="1" t="s">
        <v>917</v>
      </c>
      <c r="G1737" s="1" t="s">
        <v>928</v>
      </c>
      <c r="H1737" s="6">
        <v>45310</v>
      </c>
      <c r="I1737" s="7">
        <v>96550585</v>
      </c>
      <c r="J1737" s="7">
        <v>68419367</v>
      </c>
      <c r="K1737" s="7">
        <v>9301346</v>
      </c>
      <c r="L1737" s="7">
        <v>6150143</v>
      </c>
      <c r="M1737" s="7">
        <f>Table1[[#This Row],[Profit (EBIT)]] * (1 - 11%)</f>
        <v>5473627.2700000005</v>
      </c>
      <c r="N1737" s="9">
        <f>Table1[[#This Row],[Net Sales Actual]]/Table1[[#This Row],[Net Sales Target]]*100%</f>
        <v>0.70863751887158422</v>
      </c>
      <c r="O1737" s="9" t="str">
        <f>IF(Table1[[#This Row],[% Achievement]]&gt;=100%, "Achieved",
 IF(Table1[[#This Row],[% Achievement]]&gt;=50%, "Almost Achieve",
 IF(Table1[[#This Row],[% Achievement]]&gt;=0, "Needs Improvement",
 "Bad")))</f>
        <v>Almost Achieve</v>
      </c>
      <c r="P1737" s="7">
        <f>Table1[[#This Row],[Net Sales Actual]] - Table1[[#This Row],[Net Sales Target]]</f>
        <v>-28131218</v>
      </c>
      <c r="Q1737" s="7" t="str">
        <f>IF(Table1[[#This Row],[Profit]] &gt; 0, "Profit", "Loss")</f>
        <v>Profit</v>
      </c>
      <c r="R1737" s="9">
        <f>Table1[[#This Row],[Salary Cost]]/Table1[[#This Row],[Net Sales Actual]]</f>
        <v>0.13594609841976468</v>
      </c>
      <c r="S1737" s="9" t="str">
        <f>IF(Table1[[#This Row],[Salary Ratio]] &lt; 0.15, "Efficient",
 IF(Table1[[#This Row],[Salary Ratio]] &lt;= 0.25, "Needs Attention",
 "Too High"))</f>
        <v>Efficient</v>
      </c>
      <c r="T1737" s="9">
        <f>Table1[[#This Row],[Profit (EBIT)]]/Table1[[#This Row],[Net Sales Actual]]</f>
        <v>8.9888919901875156E-2</v>
      </c>
      <c r="U1737" s="7" t="str">
        <f>IF(Table1[[#This Row],[Profit Ratio]] &gt; 0.15, "Healthy",
 IF(Table1[[#This Row],[Profit Ratio]] &gt;= 0.05, "Moderate",
 "Low"))</f>
        <v>Moderate</v>
      </c>
      <c r="V1737" s="7">
        <f ca="1">DATEDIF(Table1[[#This Row],[Store Open Date]], TODAY(), "d")</f>
        <v>622</v>
      </c>
      <c r="W1737" s="7">
        <f ca="1">INT(Table1[[#This Row],[Store Age (Days)]] / 30)</f>
        <v>20</v>
      </c>
      <c r="X1737" s="7" t="str">
        <f ca="1">IF(Table1[[#This Row],[Store Age (Months)]] &lt; 12, "&lt;12",
 IF(Table1[[#This Row],[Store Age (Months)]] &lt; 24, "12–24",
 "&gt;24"))</f>
        <v>12–24</v>
      </c>
    </row>
    <row r="1738" spans="1:24" x14ac:dyDescent="0.2">
      <c r="A1738" s="4">
        <v>4</v>
      </c>
      <c r="B1738" s="4" t="str">
        <f t="shared" si="27"/>
        <v>April</v>
      </c>
      <c r="C1738" s="1" t="s">
        <v>422</v>
      </c>
      <c r="D1738" s="1" t="s">
        <v>1342</v>
      </c>
      <c r="E1738" s="1" t="s">
        <v>863</v>
      </c>
      <c r="F1738" s="1" t="s">
        <v>917</v>
      </c>
      <c r="G1738" s="1" t="s">
        <v>928</v>
      </c>
      <c r="H1738" s="6">
        <v>45325</v>
      </c>
      <c r="I1738" s="7">
        <v>194405465</v>
      </c>
      <c r="J1738" s="7">
        <v>221437533</v>
      </c>
      <c r="K1738" s="7">
        <v>34201799</v>
      </c>
      <c r="L1738" s="7">
        <v>-13065409</v>
      </c>
      <c r="M1738" s="7">
        <f>Table1[[#This Row],[Profit (EBIT)]] * (1 - 11%)</f>
        <v>-11628214.01</v>
      </c>
      <c r="N1738" s="9">
        <f>Table1[[#This Row],[Net Sales Actual]]/Table1[[#This Row],[Net Sales Target]]*100%</f>
        <v>1.1390499387452919</v>
      </c>
      <c r="O1738" s="9" t="str">
        <f>IF(Table1[[#This Row],[% Achievement]]&gt;=100%, "Achieved",
 IF(Table1[[#This Row],[% Achievement]]&gt;=50%, "Almost Achieve",
 IF(Table1[[#This Row],[% Achievement]]&gt;=0, "Needs Improvement",
 "Bad")))</f>
        <v>Achieved</v>
      </c>
      <c r="P1738" s="7">
        <f>Table1[[#This Row],[Net Sales Actual]] - Table1[[#This Row],[Net Sales Target]]</f>
        <v>27032068</v>
      </c>
      <c r="Q1738" s="7" t="str">
        <f>IF(Table1[[#This Row],[Profit]] &gt; 0, "Profit", "Loss")</f>
        <v>Loss</v>
      </c>
      <c r="R1738" s="9">
        <f>Table1[[#This Row],[Salary Cost]]/Table1[[#This Row],[Net Sales Actual]]</f>
        <v>0.15445348643764018</v>
      </c>
      <c r="S1738" s="9" t="str">
        <f>IF(Table1[[#This Row],[Salary Ratio]] &lt; 0.15, "Efficient",
 IF(Table1[[#This Row],[Salary Ratio]] &lt;= 0.25, "Needs Attention",
 "Too High"))</f>
        <v>Needs Attention</v>
      </c>
      <c r="T1738" s="9">
        <f>Table1[[#This Row],[Profit (EBIT)]]/Table1[[#This Row],[Net Sales Actual]]</f>
        <v>-5.9002684969399477E-2</v>
      </c>
      <c r="U1738" s="7" t="str">
        <f>IF(Table1[[#This Row],[Profit Ratio]] &gt; 0.15, "Healthy",
 IF(Table1[[#This Row],[Profit Ratio]] &gt;= 0.05, "Moderate",
 "Low"))</f>
        <v>Low</v>
      </c>
      <c r="V1738" s="7">
        <f ca="1">DATEDIF(Table1[[#This Row],[Store Open Date]], TODAY(), "d")</f>
        <v>607</v>
      </c>
      <c r="W1738" s="7">
        <f ca="1">INT(Table1[[#This Row],[Store Age (Days)]] / 30)</f>
        <v>20</v>
      </c>
      <c r="X1738" s="7" t="str">
        <f ca="1">IF(Table1[[#This Row],[Store Age (Months)]] &lt; 12, "&lt;12",
 IF(Table1[[#This Row],[Store Age (Months)]] &lt; 24, "12–24",
 "&gt;24"))</f>
        <v>12–24</v>
      </c>
    </row>
    <row r="1739" spans="1:24" x14ac:dyDescent="0.2">
      <c r="A1739" s="4">
        <v>4</v>
      </c>
      <c r="B1739" s="4" t="str">
        <f t="shared" si="27"/>
        <v>April</v>
      </c>
      <c r="C1739" s="1" t="s">
        <v>423</v>
      </c>
      <c r="D1739" s="1" t="s">
        <v>1343</v>
      </c>
      <c r="E1739" s="1" t="s">
        <v>864</v>
      </c>
      <c r="F1739" s="1" t="s">
        <v>917</v>
      </c>
      <c r="G1739" s="1" t="s">
        <v>928</v>
      </c>
      <c r="H1739" s="6">
        <v>45325</v>
      </c>
      <c r="I1739" s="7">
        <v>176601392</v>
      </c>
      <c r="J1739" s="7">
        <v>204241198</v>
      </c>
      <c r="K1739" s="7">
        <v>29915066</v>
      </c>
      <c r="L1739" s="7">
        <v>2676422</v>
      </c>
      <c r="M1739" s="7">
        <f>Table1[[#This Row],[Profit (EBIT)]] * (1 - 11%)</f>
        <v>2382015.58</v>
      </c>
      <c r="N1739" s="9">
        <f>Table1[[#This Row],[Net Sales Actual]]/Table1[[#This Row],[Net Sales Target]]*100%</f>
        <v>1.1565095591092509</v>
      </c>
      <c r="O1739" s="9" t="str">
        <f>IF(Table1[[#This Row],[% Achievement]]&gt;=100%, "Achieved",
 IF(Table1[[#This Row],[% Achievement]]&gt;=50%, "Almost Achieve",
 IF(Table1[[#This Row],[% Achievement]]&gt;=0, "Needs Improvement",
 "Bad")))</f>
        <v>Achieved</v>
      </c>
      <c r="P1739" s="7">
        <f>Table1[[#This Row],[Net Sales Actual]] - Table1[[#This Row],[Net Sales Target]]</f>
        <v>27639806</v>
      </c>
      <c r="Q1739" s="7" t="str">
        <f>IF(Table1[[#This Row],[Profit]] &gt; 0, "Profit", "Loss")</f>
        <v>Profit</v>
      </c>
      <c r="R1739" s="9">
        <f>Table1[[#This Row],[Salary Cost]]/Table1[[#This Row],[Net Sales Actual]]</f>
        <v>0.14646930341644393</v>
      </c>
      <c r="S1739" s="9" t="str">
        <f>IF(Table1[[#This Row],[Salary Ratio]] &lt; 0.15, "Efficient",
 IF(Table1[[#This Row],[Salary Ratio]] &lt;= 0.25, "Needs Attention",
 "Too High"))</f>
        <v>Efficient</v>
      </c>
      <c r="T1739" s="9">
        <f>Table1[[#This Row],[Profit (EBIT)]]/Table1[[#This Row],[Net Sales Actual]]</f>
        <v>1.3104221999324544E-2</v>
      </c>
      <c r="U1739" s="7" t="str">
        <f>IF(Table1[[#This Row],[Profit Ratio]] &gt; 0.15, "Healthy",
 IF(Table1[[#This Row],[Profit Ratio]] &gt;= 0.05, "Moderate",
 "Low"))</f>
        <v>Low</v>
      </c>
      <c r="V1739" s="7">
        <f ca="1">DATEDIF(Table1[[#This Row],[Store Open Date]], TODAY(), "d")</f>
        <v>607</v>
      </c>
      <c r="W1739" s="7">
        <f ca="1">INT(Table1[[#This Row],[Store Age (Days)]] / 30)</f>
        <v>20</v>
      </c>
      <c r="X1739" s="7" t="str">
        <f ca="1">IF(Table1[[#This Row],[Store Age (Months)]] &lt; 12, "&lt;12",
 IF(Table1[[#This Row],[Store Age (Months)]] &lt; 24, "12–24",
 "&gt;24"))</f>
        <v>12–24</v>
      </c>
    </row>
    <row r="1740" spans="1:24" x14ac:dyDescent="0.2">
      <c r="A1740" s="4">
        <v>4</v>
      </c>
      <c r="B1740" s="4" t="str">
        <f t="shared" si="27"/>
        <v>April</v>
      </c>
      <c r="C1740" s="1" t="s">
        <v>424</v>
      </c>
      <c r="D1740" s="1" t="s">
        <v>1344</v>
      </c>
      <c r="E1740" s="1" t="s">
        <v>865</v>
      </c>
      <c r="F1740" s="1" t="s">
        <v>917</v>
      </c>
      <c r="G1740" s="1" t="s">
        <v>928</v>
      </c>
      <c r="H1740" s="6">
        <v>45289</v>
      </c>
      <c r="I1740" s="7">
        <v>168636026</v>
      </c>
      <c r="J1740" s="7">
        <v>134218681</v>
      </c>
      <c r="K1740" s="7">
        <v>14452686</v>
      </c>
      <c r="L1740" s="7">
        <v>15057007</v>
      </c>
      <c r="M1740" s="7">
        <f>Table1[[#This Row],[Profit (EBIT)]] * (1 - 11%)</f>
        <v>13400736.23</v>
      </c>
      <c r="N1740" s="9">
        <f>Table1[[#This Row],[Net Sales Actual]]/Table1[[#This Row],[Net Sales Target]]*100%</f>
        <v>0.79590751859866526</v>
      </c>
      <c r="O1740" s="9" t="str">
        <f>IF(Table1[[#This Row],[% Achievement]]&gt;=100%, "Achieved",
 IF(Table1[[#This Row],[% Achievement]]&gt;=50%, "Almost Achieve",
 IF(Table1[[#This Row],[% Achievement]]&gt;=0, "Needs Improvement",
 "Bad")))</f>
        <v>Almost Achieve</v>
      </c>
      <c r="P1740" s="7">
        <f>Table1[[#This Row],[Net Sales Actual]] - Table1[[#This Row],[Net Sales Target]]</f>
        <v>-34417345</v>
      </c>
      <c r="Q1740" s="7" t="str">
        <f>IF(Table1[[#This Row],[Profit]] &gt; 0, "Profit", "Loss")</f>
        <v>Profit</v>
      </c>
      <c r="R1740" s="9">
        <f>Table1[[#This Row],[Salary Cost]]/Table1[[#This Row],[Net Sales Actual]]</f>
        <v>0.10768013731262938</v>
      </c>
      <c r="S1740" s="9" t="str">
        <f>IF(Table1[[#This Row],[Salary Ratio]] &lt; 0.15, "Efficient",
 IF(Table1[[#This Row],[Salary Ratio]] &lt;= 0.25, "Needs Attention",
 "Too High"))</f>
        <v>Efficient</v>
      </c>
      <c r="T1740" s="9">
        <f>Table1[[#This Row],[Profit (EBIT)]]/Table1[[#This Row],[Net Sales Actual]]</f>
        <v>0.11218264765990361</v>
      </c>
      <c r="U1740" s="7" t="str">
        <f>IF(Table1[[#This Row],[Profit Ratio]] &gt; 0.15, "Healthy",
 IF(Table1[[#This Row],[Profit Ratio]] &gt;= 0.05, "Moderate",
 "Low"))</f>
        <v>Moderate</v>
      </c>
      <c r="V1740" s="7">
        <f ca="1">DATEDIF(Table1[[#This Row],[Store Open Date]], TODAY(), "d")</f>
        <v>643</v>
      </c>
      <c r="W1740" s="7">
        <f ca="1">INT(Table1[[#This Row],[Store Age (Days)]] / 30)</f>
        <v>21</v>
      </c>
      <c r="X1740" s="7" t="str">
        <f ca="1">IF(Table1[[#This Row],[Store Age (Months)]] &lt; 12, "&lt;12",
 IF(Table1[[#This Row],[Store Age (Months)]] &lt; 24, "12–24",
 "&gt;24"))</f>
        <v>12–24</v>
      </c>
    </row>
    <row r="1741" spans="1:24" x14ac:dyDescent="0.2">
      <c r="A1741" s="4">
        <v>4</v>
      </c>
      <c r="B1741" s="4" t="str">
        <f t="shared" si="27"/>
        <v>April</v>
      </c>
      <c r="C1741" s="1" t="s">
        <v>425</v>
      </c>
      <c r="D1741" s="1" t="s">
        <v>1345</v>
      </c>
      <c r="E1741" s="1" t="s">
        <v>866</v>
      </c>
      <c r="F1741" s="1" t="s">
        <v>917</v>
      </c>
      <c r="G1741" s="1" t="s">
        <v>928</v>
      </c>
      <c r="H1741" s="6">
        <v>45411</v>
      </c>
      <c r="I1741" s="7">
        <v>96817537</v>
      </c>
      <c r="J1741" s="7">
        <v>118566766</v>
      </c>
      <c r="K1741" s="7">
        <v>20345447</v>
      </c>
      <c r="L1741" s="7">
        <v>-814440</v>
      </c>
      <c r="M1741" s="7">
        <f>Table1[[#This Row],[Profit (EBIT)]] * (1 - 11%)</f>
        <v>-724851.6</v>
      </c>
      <c r="N1741" s="9">
        <f>Table1[[#This Row],[Net Sales Actual]]/Table1[[#This Row],[Net Sales Target]]*100%</f>
        <v>1.2246414200766127</v>
      </c>
      <c r="O1741" s="9" t="str">
        <f>IF(Table1[[#This Row],[% Achievement]]&gt;=100%, "Achieved",
 IF(Table1[[#This Row],[% Achievement]]&gt;=50%, "Almost Achieve",
 IF(Table1[[#This Row],[% Achievement]]&gt;=0, "Needs Improvement",
 "Bad")))</f>
        <v>Achieved</v>
      </c>
      <c r="P1741" s="7">
        <f>Table1[[#This Row],[Net Sales Actual]] - Table1[[#This Row],[Net Sales Target]]</f>
        <v>21749229</v>
      </c>
      <c r="Q1741" s="7" t="str">
        <f>IF(Table1[[#This Row],[Profit]] &gt; 0, "Profit", "Loss")</f>
        <v>Loss</v>
      </c>
      <c r="R1741" s="9">
        <f>Table1[[#This Row],[Salary Cost]]/Table1[[#This Row],[Net Sales Actual]]</f>
        <v>0.17159485483478565</v>
      </c>
      <c r="S1741" s="9" t="str">
        <f>IF(Table1[[#This Row],[Salary Ratio]] &lt; 0.15, "Efficient",
 IF(Table1[[#This Row],[Salary Ratio]] &lt;= 0.25, "Needs Attention",
 "Too High"))</f>
        <v>Needs Attention</v>
      </c>
      <c r="T1741" s="9">
        <f>Table1[[#This Row],[Profit (EBIT)]]/Table1[[#This Row],[Net Sales Actual]]</f>
        <v>-6.8690411948994206E-3</v>
      </c>
      <c r="U1741" s="7" t="str">
        <f>IF(Table1[[#This Row],[Profit Ratio]] &gt; 0.15, "Healthy",
 IF(Table1[[#This Row],[Profit Ratio]] &gt;= 0.05, "Moderate",
 "Low"))</f>
        <v>Low</v>
      </c>
      <c r="V1741" s="7">
        <f ca="1">DATEDIF(Table1[[#This Row],[Store Open Date]], TODAY(), "d")</f>
        <v>521</v>
      </c>
      <c r="W1741" s="7">
        <f ca="1">INT(Table1[[#This Row],[Store Age (Days)]] / 30)</f>
        <v>17</v>
      </c>
      <c r="X1741" s="7" t="str">
        <f ca="1">IF(Table1[[#This Row],[Store Age (Months)]] &lt; 12, "&lt;12",
 IF(Table1[[#This Row],[Store Age (Months)]] &lt; 24, "12–24",
 "&gt;24"))</f>
        <v>12–24</v>
      </c>
    </row>
    <row r="1742" spans="1:24" x14ac:dyDescent="0.2">
      <c r="A1742" s="4">
        <v>4</v>
      </c>
      <c r="B1742" s="4" t="str">
        <f t="shared" si="27"/>
        <v>April</v>
      </c>
      <c r="C1742" s="1" t="s">
        <v>426</v>
      </c>
      <c r="D1742" s="1" t="s">
        <v>1346</v>
      </c>
      <c r="E1742" s="1" t="s">
        <v>867</v>
      </c>
      <c r="F1742" s="1" t="s">
        <v>918</v>
      </c>
      <c r="G1742" s="1" t="s">
        <v>929</v>
      </c>
      <c r="H1742" s="6">
        <v>45309</v>
      </c>
      <c r="I1742" s="7">
        <v>143483431</v>
      </c>
      <c r="J1742" s="7">
        <v>108959968</v>
      </c>
      <c r="K1742" s="7">
        <v>10850299</v>
      </c>
      <c r="L1742" s="7">
        <v>-3813336</v>
      </c>
      <c r="M1742" s="7">
        <f>Table1[[#This Row],[Profit (EBIT)]] * (1 - 11%)</f>
        <v>-3393869.04</v>
      </c>
      <c r="N1742" s="9">
        <f>Table1[[#This Row],[Net Sales Actual]]/Table1[[#This Row],[Net Sales Target]]*100%</f>
        <v>0.75939059472309389</v>
      </c>
      <c r="O1742" s="9" t="str">
        <f>IF(Table1[[#This Row],[% Achievement]]&gt;=100%, "Achieved",
 IF(Table1[[#This Row],[% Achievement]]&gt;=50%, "Almost Achieve",
 IF(Table1[[#This Row],[% Achievement]]&gt;=0, "Needs Improvement",
 "Bad")))</f>
        <v>Almost Achieve</v>
      </c>
      <c r="P1742" s="7">
        <f>Table1[[#This Row],[Net Sales Actual]] - Table1[[#This Row],[Net Sales Target]]</f>
        <v>-34523463</v>
      </c>
      <c r="Q1742" s="7" t="str">
        <f>IF(Table1[[#This Row],[Profit]] &gt; 0, "Profit", "Loss")</f>
        <v>Loss</v>
      </c>
      <c r="R1742" s="9">
        <f>Table1[[#This Row],[Salary Cost]]/Table1[[#This Row],[Net Sales Actual]]</f>
        <v>9.9580600097092534E-2</v>
      </c>
      <c r="S1742" s="9" t="str">
        <f>IF(Table1[[#This Row],[Salary Ratio]] &lt; 0.15, "Efficient",
 IF(Table1[[#This Row],[Salary Ratio]] &lt;= 0.25, "Needs Attention",
 "Too High"))</f>
        <v>Efficient</v>
      </c>
      <c r="T1742" s="9">
        <f>Table1[[#This Row],[Profit (EBIT)]]/Table1[[#This Row],[Net Sales Actual]]</f>
        <v>-3.4997587370803926E-2</v>
      </c>
      <c r="U1742" s="7" t="str">
        <f>IF(Table1[[#This Row],[Profit Ratio]] &gt; 0.15, "Healthy",
 IF(Table1[[#This Row],[Profit Ratio]] &gt;= 0.05, "Moderate",
 "Low"))</f>
        <v>Low</v>
      </c>
      <c r="V1742" s="7">
        <f ca="1">DATEDIF(Table1[[#This Row],[Store Open Date]], TODAY(), "d")</f>
        <v>623</v>
      </c>
      <c r="W1742" s="7">
        <f ca="1">INT(Table1[[#This Row],[Store Age (Days)]] / 30)</f>
        <v>20</v>
      </c>
      <c r="X1742" s="7" t="str">
        <f ca="1">IF(Table1[[#This Row],[Store Age (Months)]] &lt; 12, "&lt;12",
 IF(Table1[[#This Row],[Store Age (Months)]] &lt; 24, "12–24",
 "&gt;24"))</f>
        <v>12–24</v>
      </c>
    </row>
    <row r="1743" spans="1:24" x14ac:dyDescent="0.2">
      <c r="A1743" s="4">
        <v>4</v>
      </c>
      <c r="B1743" s="4" t="str">
        <f t="shared" si="27"/>
        <v>April</v>
      </c>
      <c r="C1743" s="1" t="s">
        <v>427</v>
      </c>
      <c r="D1743" s="1" t="s">
        <v>1347</v>
      </c>
      <c r="E1743" s="1" t="s">
        <v>868</v>
      </c>
      <c r="F1743" s="1" t="s">
        <v>918</v>
      </c>
      <c r="G1743" s="1" t="s">
        <v>929</v>
      </c>
      <c r="H1743" s="6">
        <v>45384</v>
      </c>
      <c r="I1743" s="7">
        <v>106209386</v>
      </c>
      <c r="J1743" s="7">
        <v>98422782</v>
      </c>
      <c r="K1743" s="7">
        <v>15530647</v>
      </c>
      <c r="L1743" s="7">
        <v>5497456</v>
      </c>
      <c r="M1743" s="7">
        <f>Table1[[#This Row],[Profit (EBIT)]] * (1 - 11%)</f>
        <v>4892735.84</v>
      </c>
      <c r="N1743" s="9">
        <f>Table1[[#This Row],[Net Sales Actual]]/Table1[[#This Row],[Net Sales Target]]*100%</f>
        <v>0.92668629117204382</v>
      </c>
      <c r="O1743" s="9" t="str">
        <f>IF(Table1[[#This Row],[% Achievement]]&gt;=100%, "Achieved",
 IF(Table1[[#This Row],[% Achievement]]&gt;=50%, "Almost Achieve",
 IF(Table1[[#This Row],[% Achievement]]&gt;=0, "Needs Improvement",
 "Bad")))</f>
        <v>Almost Achieve</v>
      </c>
      <c r="P1743" s="7">
        <f>Table1[[#This Row],[Net Sales Actual]] - Table1[[#This Row],[Net Sales Target]]</f>
        <v>-7786604</v>
      </c>
      <c r="Q1743" s="7" t="str">
        <f>IF(Table1[[#This Row],[Profit]] &gt; 0, "Profit", "Loss")</f>
        <v>Profit</v>
      </c>
      <c r="R1743" s="9">
        <f>Table1[[#This Row],[Salary Cost]]/Table1[[#This Row],[Net Sales Actual]]</f>
        <v>0.15779524500740083</v>
      </c>
      <c r="S1743" s="9" t="str">
        <f>IF(Table1[[#This Row],[Salary Ratio]] &lt; 0.15, "Efficient",
 IF(Table1[[#This Row],[Salary Ratio]] &lt;= 0.25, "Needs Attention",
 "Too High"))</f>
        <v>Needs Attention</v>
      </c>
      <c r="T1743" s="9">
        <f>Table1[[#This Row],[Profit (EBIT)]]/Table1[[#This Row],[Net Sales Actual]]</f>
        <v>5.5855523368563184E-2</v>
      </c>
      <c r="U1743" s="7" t="str">
        <f>IF(Table1[[#This Row],[Profit Ratio]] &gt; 0.15, "Healthy",
 IF(Table1[[#This Row],[Profit Ratio]] &gt;= 0.05, "Moderate",
 "Low"))</f>
        <v>Moderate</v>
      </c>
      <c r="V1743" s="7">
        <f ca="1">DATEDIF(Table1[[#This Row],[Store Open Date]], TODAY(), "d")</f>
        <v>548</v>
      </c>
      <c r="W1743" s="7">
        <f ca="1">INT(Table1[[#This Row],[Store Age (Days)]] / 30)</f>
        <v>18</v>
      </c>
      <c r="X1743" s="7" t="str">
        <f ca="1">IF(Table1[[#This Row],[Store Age (Months)]] &lt; 12, "&lt;12",
 IF(Table1[[#This Row],[Store Age (Months)]] &lt; 24, "12–24",
 "&gt;24"))</f>
        <v>12–24</v>
      </c>
    </row>
    <row r="1744" spans="1:24" x14ac:dyDescent="0.2">
      <c r="A1744" s="4">
        <v>4</v>
      </c>
      <c r="B1744" s="4" t="str">
        <f t="shared" si="27"/>
        <v>April</v>
      </c>
      <c r="C1744" s="1" t="s">
        <v>428</v>
      </c>
      <c r="D1744" s="1" t="s">
        <v>1348</v>
      </c>
      <c r="E1744" s="1" t="s">
        <v>869</v>
      </c>
      <c r="F1744" s="1" t="s">
        <v>918</v>
      </c>
      <c r="G1744" s="1" t="s">
        <v>929</v>
      </c>
      <c r="H1744" s="6">
        <v>45239</v>
      </c>
      <c r="I1744" s="7">
        <v>102902747</v>
      </c>
      <c r="J1744" s="7">
        <v>80515067</v>
      </c>
      <c r="K1744" s="7">
        <v>12629509</v>
      </c>
      <c r="L1744" s="7">
        <v>7144395</v>
      </c>
      <c r="M1744" s="7">
        <f>Table1[[#This Row],[Profit (EBIT)]] * (1 - 11%)</f>
        <v>6358511.5499999998</v>
      </c>
      <c r="N1744" s="9">
        <f>Table1[[#This Row],[Net Sales Actual]]/Table1[[#This Row],[Net Sales Target]]*100%</f>
        <v>0.78243846104516535</v>
      </c>
      <c r="O1744" s="9" t="str">
        <f>IF(Table1[[#This Row],[% Achievement]]&gt;=100%, "Achieved",
 IF(Table1[[#This Row],[% Achievement]]&gt;=50%, "Almost Achieve",
 IF(Table1[[#This Row],[% Achievement]]&gt;=0, "Needs Improvement",
 "Bad")))</f>
        <v>Almost Achieve</v>
      </c>
      <c r="P1744" s="7">
        <f>Table1[[#This Row],[Net Sales Actual]] - Table1[[#This Row],[Net Sales Target]]</f>
        <v>-22387680</v>
      </c>
      <c r="Q1744" s="7" t="str">
        <f>IF(Table1[[#This Row],[Profit]] &gt; 0, "Profit", "Loss")</f>
        <v>Profit</v>
      </c>
      <c r="R1744" s="9">
        <f>Table1[[#This Row],[Salary Cost]]/Table1[[#This Row],[Net Sales Actual]]</f>
        <v>0.15685895162951302</v>
      </c>
      <c r="S1744" s="9" t="str">
        <f>IF(Table1[[#This Row],[Salary Ratio]] &lt; 0.15, "Efficient",
 IF(Table1[[#This Row],[Salary Ratio]] &lt;= 0.25, "Needs Attention",
 "Too High"))</f>
        <v>Needs Attention</v>
      </c>
      <c r="T1744" s="9">
        <f>Table1[[#This Row],[Profit (EBIT)]]/Table1[[#This Row],[Net Sales Actual]]</f>
        <v>8.8733640375657882E-2</v>
      </c>
      <c r="U1744" s="7" t="str">
        <f>IF(Table1[[#This Row],[Profit Ratio]] &gt; 0.15, "Healthy",
 IF(Table1[[#This Row],[Profit Ratio]] &gt;= 0.05, "Moderate",
 "Low"))</f>
        <v>Moderate</v>
      </c>
      <c r="V1744" s="7">
        <f ca="1">DATEDIF(Table1[[#This Row],[Store Open Date]], TODAY(), "d")</f>
        <v>693</v>
      </c>
      <c r="W1744" s="7">
        <f ca="1">INT(Table1[[#This Row],[Store Age (Days)]] / 30)</f>
        <v>23</v>
      </c>
      <c r="X1744" s="7" t="str">
        <f ca="1">IF(Table1[[#This Row],[Store Age (Months)]] &lt; 12, "&lt;12",
 IF(Table1[[#This Row],[Store Age (Months)]] &lt; 24, "12–24",
 "&gt;24"))</f>
        <v>12–24</v>
      </c>
    </row>
    <row r="1745" spans="1:24" x14ac:dyDescent="0.2">
      <c r="A1745" s="4">
        <v>4</v>
      </c>
      <c r="B1745" s="4" t="str">
        <f t="shared" si="27"/>
        <v>April</v>
      </c>
      <c r="C1745" s="1" t="s">
        <v>429</v>
      </c>
      <c r="D1745" s="1" t="s">
        <v>1349</v>
      </c>
      <c r="E1745" s="1" t="s">
        <v>870</v>
      </c>
      <c r="F1745" s="1" t="s">
        <v>918</v>
      </c>
      <c r="G1745" s="1" t="s">
        <v>929</v>
      </c>
      <c r="H1745" s="6">
        <v>45249</v>
      </c>
      <c r="I1745" s="7">
        <v>109360847</v>
      </c>
      <c r="J1745" s="7">
        <v>96112806</v>
      </c>
      <c r="K1745" s="7">
        <v>15134829</v>
      </c>
      <c r="L1745" s="7">
        <v>5793526</v>
      </c>
      <c r="M1745" s="7">
        <f>Table1[[#This Row],[Profit (EBIT)]] * (1 - 11%)</f>
        <v>5156238.1399999997</v>
      </c>
      <c r="N1745" s="9">
        <f>Table1[[#This Row],[Net Sales Actual]]/Table1[[#This Row],[Net Sales Target]]*100%</f>
        <v>0.87885937825627847</v>
      </c>
      <c r="O1745" s="9" t="str">
        <f>IF(Table1[[#This Row],[% Achievement]]&gt;=100%, "Achieved",
 IF(Table1[[#This Row],[% Achievement]]&gt;=50%, "Almost Achieve",
 IF(Table1[[#This Row],[% Achievement]]&gt;=0, "Needs Improvement",
 "Bad")))</f>
        <v>Almost Achieve</v>
      </c>
      <c r="P1745" s="7">
        <f>Table1[[#This Row],[Net Sales Actual]] - Table1[[#This Row],[Net Sales Target]]</f>
        <v>-13248041</v>
      </c>
      <c r="Q1745" s="7" t="str">
        <f>IF(Table1[[#This Row],[Profit]] &gt; 0, "Profit", "Loss")</f>
        <v>Profit</v>
      </c>
      <c r="R1745" s="9">
        <f>Table1[[#This Row],[Salary Cost]]/Table1[[#This Row],[Net Sales Actual]]</f>
        <v>0.1574694323251784</v>
      </c>
      <c r="S1745" s="9" t="str">
        <f>IF(Table1[[#This Row],[Salary Ratio]] &lt; 0.15, "Efficient",
 IF(Table1[[#This Row],[Salary Ratio]] &lt;= 0.25, "Needs Attention",
 "Too High"))</f>
        <v>Needs Attention</v>
      </c>
      <c r="T1745" s="9">
        <f>Table1[[#This Row],[Profit (EBIT)]]/Table1[[#This Row],[Net Sales Actual]]</f>
        <v>6.0278398281286262E-2</v>
      </c>
      <c r="U1745" s="7" t="str">
        <f>IF(Table1[[#This Row],[Profit Ratio]] &gt; 0.15, "Healthy",
 IF(Table1[[#This Row],[Profit Ratio]] &gt;= 0.05, "Moderate",
 "Low"))</f>
        <v>Moderate</v>
      </c>
      <c r="V1745" s="7">
        <f ca="1">DATEDIF(Table1[[#This Row],[Store Open Date]], TODAY(), "d")</f>
        <v>683</v>
      </c>
      <c r="W1745" s="7">
        <f ca="1">INT(Table1[[#This Row],[Store Age (Days)]] / 30)</f>
        <v>22</v>
      </c>
      <c r="X1745" s="7" t="str">
        <f ca="1">IF(Table1[[#This Row],[Store Age (Months)]] &lt; 12, "&lt;12",
 IF(Table1[[#This Row],[Store Age (Months)]] &lt; 24, "12–24",
 "&gt;24"))</f>
        <v>12–24</v>
      </c>
    </row>
    <row r="1746" spans="1:24" x14ac:dyDescent="0.2">
      <c r="A1746" s="4">
        <v>4</v>
      </c>
      <c r="B1746" s="4" t="str">
        <f t="shared" si="27"/>
        <v>April</v>
      </c>
      <c r="C1746" s="1" t="s">
        <v>430</v>
      </c>
      <c r="D1746" s="1" t="s">
        <v>1350</v>
      </c>
      <c r="E1746" s="1" t="s">
        <v>871</v>
      </c>
      <c r="F1746" s="1" t="s">
        <v>918</v>
      </c>
      <c r="G1746" s="1" t="s">
        <v>929</v>
      </c>
      <c r="H1746" s="6">
        <v>45366</v>
      </c>
      <c r="I1746" s="7">
        <v>80071677</v>
      </c>
      <c r="J1746" s="7">
        <v>64455246</v>
      </c>
      <c r="K1746" s="7">
        <v>10803486</v>
      </c>
      <c r="L1746" s="7">
        <v>-4988046</v>
      </c>
      <c r="M1746" s="7">
        <f>Table1[[#This Row],[Profit (EBIT)]] * (1 - 11%)</f>
        <v>-4439360.9400000004</v>
      </c>
      <c r="N1746" s="9">
        <f>Table1[[#This Row],[Net Sales Actual]]/Table1[[#This Row],[Net Sales Target]]*100%</f>
        <v>0.80496935264637959</v>
      </c>
      <c r="O1746" s="9" t="str">
        <f>IF(Table1[[#This Row],[% Achievement]]&gt;=100%, "Achieved",
 IF(Table1[[#This Row],[% Achievement]]&gt;=50%, "Almost Achieve",
 IF(Table1[[#This Row],[% Achievement]]&gt;=0, "Needs Improvement",
 "Bad")))</f>
        <v>Almost Achieve</v>
      </c>
      <c r="P1746" s="7">
        <f>Table1[[#This Row],[Net Sales Actual]] - Table1[[#This Row],[Net Sales Target]]</f>
        <v>-15616431</v>
      </c>
      <c r="Q1746" s="7" t="str">
        <f>IF(Table1[[#This Row],[Profit]] &gt; 0, "Profit", "Loss")</f>
        <v>Loss</v>
      </c>
      <c r="R1746" s="9">
        <f>Table1[[#This Row],[Salary Cost]]/Table1[[#This Row],[Net Sales Actual]]</f>
        <v>0.16761220646027788</v>
      </c>
      <c r="S1746" s="9" t="str">
        <f>IF(Table1[[#This Row],[Salary Ratio]] &lt; 0.15, "Efficient",
 IF(Table1[[#This Row],[Salary Ratio]] &lt;= 0.25, "Needs Attention",
 "Too High"))</f>
        <v>Needs Attention</v>
      </c>
      <c r="T1746" s="9">
        <f>Table1[[#This Row],[Profit (EBIT)]]/Table1[[#This Row],[Net Sales Actual]]</f>
        <v>-7.7387742806846169E-2</v>
      </c>
      <c r="U1746" s="7" t="str">
        <f>IF(Table1[[#This Row],[Profit Ratio]] &gt; 0.15, "Healthy",
 IF(Table1[[#This Row],[Profit Ratio]] &gt;= 0.05, "Moderate",
 "Low"))</f>
        <v>Low</v>
      </c>
      <c r="V1746" s="7">
        <f ca="1">DATEDIF(Table1[[#This Row],[Store Open Date]], TODAY(), "d")</f>
        <v>566</v>
      </c>
      <c r="W1746" s="7">
        <f ca="1">INT(Table1[[#This Row],[Store Age (Days)]] / 30)</f>
        <v>18</v>
      </c>
      <c r="X1746" s="7" t="str">
        <f ca="1">IF(Table1[[#This Row],[Store Age (Months)]] &lt; 12, "&lt;12",
 IF(Table1[[#This Row],[Store Age (Months)]] &lt; 24, "12–24",
 "&gt;24"))</f>
        <v>12–24</v>
      </c>
    </row>
    <row r="1747" spans="1:24" x14ac:dyDescent="0.2">
      <c r="A1747" s="4">
        <v>4</v>
      </c>
      <c r="B1747" s="4" t="str">
        <f t="shared" si="27"/>
        <v>April</v>
      </c>
      <c r="C1747" s="1" t="s">
        <v>431</v>
      </c>
      <c r="D1747" s="1" t="s">
        <v>1351</v>
      </c>
      <c r="E1747" s="1" t="s">
        <v>872</v>
      </c>
      <c r="F1747" s="1" t="s">
        <v>918</v>
      </c>
      <c r="G1747" s="1" t="s">
        <v>929</v>
      </c>
      <c r="H1747" s="6">
        <v>45290</v>
      </c>
      <c r="I1747" s="7">
        <v>106034329</v>
      </c>
      <c r="J1747" s="7">
        <v>129861746</v>
      </c>
      <c r="K1747" s="7">
        <v>17914888</v>
      </c>
      <c r="L1747" s="7">
        <v>-8888835</v>
      </c>
      <c r="M1747" s="7">
        <f>Table1[[#This Row],[Profit (EBIT)]] * (1 - 11%)</f>
        <v>-7911063.1500000004</v>
      </c>
      <c r="N1747" s="9">
        <f>Table1[[#This Row],[Net Sales Actual]]/Table1[[#This Row],[Net Sales Target]]*100%</f>
        <v>1.2247141772359402</v>
      </c>
      <c r="O1747" s="9" t="str">
        <f>IF(Table1[[#This Row],[% Achievement]]&gt;=100%, "Achieved",
 IF(Table1[[#This Row],[% Achievement]]&gt;=50%, "Almost Achieve",
 IF(Table1[[#This Row],[% Achievement]]&gt;=0, "Needs Improvement",
 "Bad")))</f>
        <v>Achieved</v>
      </c>
      <c r="P1747" s="7">
        <f>Table1[[#This Row],[Net Sales Actual]] - Table1[[#This Row],[Net Sales Target]]</f>
        <v>23827417</v>
      </c>
      <c r="Q1747" s="7" t="str">
        <f>IF(Table1[[#This Row],[Profit]] &gt; 0, "Profit", "Loss")</f>
        <v>Loss</v>
      </c>
      <c r="R1747" s="9">
        <f>Table1[[#This Row],[Salary Cost]]/Table1[[#This Row],[Net Sales Actual]]</f>
        <v>0.13795354330135065</v>
      </c>
      <c r="S1747" s="9" t="str">
        <f>IF(Table1[[#This Row],[Salary Ratio]] &lt; 0.15, "Efficient",
 IF(Table1[[#This Row],[Salary Ratio]] &lt;= 0.25, "Needs Attention",
 "Too High"))</f>
        <v>Efficient</v>
      </c>
      <c r="T1747" s="9">
        <f>Table1[[#This Row],[Profit (EBIT)]]/Table1[[#This Row],[Net Sales Actual]]</f>
        <v>-6.8448448244335172E-2</v>
      </c>
      <c r="U1747" s="7" t="str">
        <f>IF(Table1[[#This Row],[Profit Ratio]] &gt; 0.15, "Healthy",
 IF(Table1[[#This Row],[Profit Ratio]] &gt;= 0.05, "Moderate",
 "Low"))</f>
        <v>Low</v>
      </c>
      <c r="V1747" s="7">
        <f ca="1">DATEDIF(Table1[[#This Row],[Store Open Date]], TODAY(), "d")</f>
        <v>642</v>
      </c>
      <c r="W1747" s="7">
        <f ca="1">INT(Table1[[#This Row],[Store Age (Days)]] / 30)</f>
        <v>21</v>
      </c>
      <c r="X1747" s="7" t="str">
        <f ca="1">IF(Table1[[#This Row],[Store Age (Months)]] &lt; 12, "&lt;12",
 IF(Table1[[#This Row],[Store Age (Months)]] &lt; 24, "12–24",
 "&gt;24"))</f>
        <v>12–24</v>
      </c>
    </row>
    <row r="1748" spans="1:24" x14ac:dyDescent="0.2">
      <c r="A1748" s="4">
        <v>4</v>
      </c>
      <c r="B1748" s="4" t="str">
        <f t="shared" si="27"/>
        <v>April</v>
      </c>
      <c r="C1748" s="1" t="s">
        <v>432</v>
      </c>
      <c r="D1748" s="1" t="s">
        <v>1352</v>
      </c>
      <c r="E1748" s="1" t="s">
        <v>873</v>
      </c>
      <c r="F1748" s="1" t="s">
        <v>918</v>
      </c>
      <c r="G1748" s="1" t="s">
        <v>929</v>
      </c>
      <c r="H1748" s="6">
        <v>45246</v>
      </c>
      <c r="I1748" s="7">
        <v>123226956</v>
      </c>
      <c r="J1748" s="7">
        <v>128392757</v>
      </c>
      <c r="K1748" s="7">
        <v>18633040</v>
      </c>
      <c r="L1748" s="7">
        <v>13904977</v>
      </c>
      <c r="M1748" s="7">
        <f>Table1[[#This Row],[Profit (EBIT)]] * (1 - 11%)</f>
        <v>12375429.529999999</v>
      </c>
      <c r="N1748" s="9">
        <f>Table1[[#This Row],[Net Sales Actual]]/Table1[[#This Row],[Net Sales Target]]*100%</f>
        <v>1.0419210306550135</v>
      </c>
      <c r="O1748" s="9" t="str">
        <f>IF(Table1[[#This Row],[% Achievement]]&gt;=100%, "Achieved",
 IF(Table1[[#This Row],[% Achievement]]&gt;=50%, "Almost Achieve",
 IF(Table1[[#This Row],[% Achievement]]&gt;=0, "Needs Improvement",
 "Bad")))</f>
        <v>Achieved</v>
      </c>
      <c r="P1748" s="7">
        <f>Table1[[#This Row],[Net Sales Actual]] - Table1[[#This Row],[Net Sales Target]]</f>
        <v>5165801</v>
      </c>
      <c r="Q1748" s="7" t="str">
        <f>IF(Table1[[#This Row],[Profit]] &gt; 0, "Profit", "Loss")</f>
        <v>Profit</v>
      </c>
      <c r="R1748" s="9">
        <f>Table1[[#This Row],[Salary Cost]]/Table1[[#This Row],[Net Sales Actual]]</f>
        <v>0.14512532042598011</v>
      </c>
      <c r="S1748" s="9" t="str">
        <f>IF(Table1[[#This Row],[Salary Ratio]] &lt; 0.15, "Efficient",
 IF(Table1[[#This Row],[Salary Ratio]] &lt;= 0.25, "Needs Attention",
 "Too High"))</f>
        <v>Efficient</v>
      </c>
      <c r="T1748" s="9">
        <f>Table1[[#This Row],[Profit (EBIT)]]/Table1[[#This Row],[Net Sales Actual]]</f>
        <v>0.10830032257972309</v>
      </c>
      <c r="U1748" s="7" t="str">
        <f>IF(Table1[[#This Row],[Profit Ratio]] &gt; 0.15, "Healthy",
 IF(Table1[[#This Row],[Profit Ratio]] &gt;= 0.05, "Moderate",
 "Low"))</f>
        <v>Moderate</v>
      </c>
      <c r="V1748" s="7">
        <f ca="1">DATEDIF(Table1[[#This Row],[Store Open Date]], TODAY(), "d")</f>
        <v>686</v>
      </c>
      <c r="W1748" s="7">
        <f ca="1">INT(Table1[[#This Row],[Store Age (Days)]] / 30)</f>
        <v>22</v>
      </c>
      <c r="X1748" s="7" t="str">
        <f ca="1">IF(Table1[[#This Row],[Store Age (Months)]] &lt; 12, "&lt;12",
 IF(Table1[[#This Row],[Store Age (Months)]] &lt; 24, "12–24",
 "&gt;24"))</f>
        <v>12–24</v>
      </c>
    </row>
    <row r="1749" spans="1:24" x14ac:dyDescent="0.2">
      <c r="A1749" s="4">
        <v>4</v>
      </c>
      <c r="B1749" s="4" t="str">
        <f t="shared" si="27"/>
        <v>April</v>
      </c>
      <c r="C1749" s="1" t="s">
        <v>433</v>
      </c>
      <c r="D1749" s="1" t="s">
        <v>1353</v>
      </c>
      <c r="E1749" s="1" t="s">
        <v>874</v>
      </c>
      <c r="F1749" s="1" t="s">
        <v>919</v>
      </c>
      <c r="G1749" s="1" t="s">
        <v>929</v>
      </c>
      <c r="H1749" s="6">
        <v>45343</v>
      </c>
      <c r="I1749" s="7">
        <v>86209251</v>
      </c>
      <c r="J1749" s="7">
        <v>84936409</v>
      </c>
      <c r="K1749" s="7">
        <v>13604628</v>
      </c>
      <c r="L1749" s="7">
        <v>-6282516</v>
      </c>
      <c r="M1749" s="7">
        <f>Table1[[#This Row],[Profit (EBIT)]] * (1 - 11%)</f>
        <v>-5591439.2400000002</v>
      </c>
      <c r="N1749" s="9">
        <f>Table1[[#This Row],[Net Sales Actual]]/Table1[[#This Row],[Net Sales Target]]*100%</f>
        <v>0.98523543604386499</v>
      </c>
      <c r="O1749" s="9" t="str">
        <f>IF(Table1[[#This Row],[% Achievement]]&gt;=100%, "Achieved",
 IF(Table1[[#This Row],[% Achievement]]&gt;=50%, "Almost Achieve",
 IF(Table1[[#This Row],[% Achievement]]&gt;=0, "Needs Improvement",
 "Bad")))</f>
        <v>Almost Achieve</v>
      </c>
      <c r="P1749" s="7">
        <f>Table1[[#This Row],[Net Sales Actual]] - Table1[[#This Row],[Net Sales Target]]</f>
        <v>-1272842</v>
      </c>
      <c r="Q1749" s="7" t="str">
        <f>IF(Table1[[#This Row],[Profit]] &gt; 0, "Profit", "Loss")</f>
        <v>Loss</v>
      </c>
      <c r="R1749" s="9">
        <f>Table1[[#This Row],[Salary Cost]]/Table1[[#This Row],[Net Sales Actual]]</f>
        <v>0.16017427814731372</v>
      </c>
      <c r="S1749" s="9" t="str">
        <f>IF(Table1[[#This Row],[Salary Ratio]] &lt; 0.15, "Efficient",
 IF(Table1[[#This Row],[Salary Ratio]] &lt;= 0.25, "Needs Attention",
 "Too High"))</f>
        <v>Needs Attention</v>
      </c>
      <c r="T1749" s="9">
        <f>Table1[[#This Row],[Profit (EBIT)]]/Table1[[#This Row],[Net Sales Actual]]</f>
        <v>-7.3967290046368692E-2</v>
      </c>
      <c r="U1749" s="7" t="str">
        <f>IF(Table1[[#This Row],[Profit Ratio]] &gt; 0.15, "Healthy",
 IF(Table1[[#This Row],[Profit Ratio]] &gt;= 0.05, "Moderate",
 "Low"))</f>
        <v>Low</v>
      </c>
      <c r="V1749" s="7">
        <f ca="1">DATEDIF(Table1[[#This Row],[Store Open Date]], TODAY(), "d")</f>
        <v>589</v>
      </c>
      <c r="W1749" s="7">
        <f ca="1">INT(Table1[[#This Row],[Store Age (Days)]] / 30)</f>
        <v>19</v>
      </c>
      <c r="X1749" s="7" t="str">
        <f ca="1">IF(Table1[[#This Row],[Store Age (Months)]] &lt; 12, "&lt;12",
 IF(Table1[[#This Row],[Store Age (Months)]] &lt; 24, "12–24",
 "&gt;24"))</f>
        <v>12–24</v>
      </c>
    </row>
    <row r="1750" spans="1:24" x14ac:dyDescent="0.2">
      <c r="A1750" s="4">
        <v>4</v>
      </c>
      <c r="B1750" s="4" t="str">
        <f t="shared" si="27"/>
        <v>April</v>
      </c>
      <c r="C1750" s="1" t="s">
        <v>434</v>
      </c>
      <c r="D1750" s="1" t="s">
        <v>1354</v>
      </c>
      <c r="E1750" s="1" t="s">
        <v>875</v>
      </c>
      <c r="F1750" s="1" t="s">
        <v>919</v>
      </c>
      <c r="G1750" s="1" t="s">
        <v>929</v>
      </c>
      <c r="H1750" s="6">
        <v>45375</v>
      </c>
      <c r="I1750" s="7">
        <v>163108760</v>
      </c>
      <c r="J1750" s="7">
        <v>171487906</v>
      </c>
      <c r="K1750" s="7">
        <v>29978646</v>
      </c>
      <c r="L1750" s="7">
        <v>-8184840</v>
      </c>
      <c r="M1750" s="7">
        <f>Table1[[#This Row],[Profit (EBIT)]] * (1 - 11%)</f>
        <v>-7284507.6000000006</v>
      </c>
      <c r="N1750" s="9">
        <f>Table1[[#This Row],[Net Sales Actual]]/Table1[[#This Row],[Net Sales Target]]*100%</f>
        <v>1.051371526581405</v>
      </c>
      <c r="O1750" s="9" t="str">
        <f>IF(Table1[[#This Row],[% Achievement]]&gt;=100%, "Achieved",
 IF(Table1[[#This Row],[% Achievement]]&gt;=50%, "Almost Achieve",
 IF(Table1[[#This Row],[% Achievement]]&gt;=0, "Needs Improvement",
 "Bad")))</f>
        <v>Achieved</v>
      </c>
      <c r="P1750" s="7">
        <f>Table1[[#This Row],[Net Sales Actual]] - Table1[[#This Row],[Net Sales Target]]</f>
        <v>8379146</v>
      </c>
      <c r="Q1750" s="7" t="str">
        <f>IF(Table1[[#This Row],[Profit]] &gt; 0, "Profit", "Loss")</f>
        <v>Loss</v>
      </c>
      <c r="R1750" s="9">
        <f>Table1[[#This Row],[Salary Cost]]/Table1[[#This Row],[Net Sales Actual]]</f>
        <v>0.17481492834835827</v>
      </c>
      <c r="S1750" s="9" t="str">
        <f>IF(Table1[[#This Row],[Salary Ratio]] &lt; 0.15, "Efficient",
 IF(Table1[[#This Row],[Salary Ratio]] &lt;= 0.25, "Needs Attention",
 "Too High"))</f>
        <v>Needs Attention</v>
      </c>
      <c r="T1750" s="9">
        <f>Table1[[#This Row],[Profit (EBIT)]]/Table1[[#This Row],[Net Sales Actual]]</f>
        <v>-4.7728380332546602E-2</v>
      </c>
      <c r="U1750" s="7" t="str">
        <f>IF(Table1[[#This Row],[Profit Ratio]] &gt; 0.15, "Healthy",
 IF(Table1[[#This Row],[Profit Ratio]] &gt;= 0.05, "Moderate",
 "Low"))</f>
        <v>Low</v>
      </c>
      <c r="V1750" s="7">
        <f ca="1">DATEDIF(Table1[[#This Row],[Store Open Date]], TODAY(), "d")</f>
        <v>557</v>
      </c>
      <c r="W1750" s="7">
        <f ca="1">INT(Table1[[#This Row],[Store Age (Days)]] / 30)</f>
        <v>18</v>
      </c>
      <c r="X1750" s="7" t="str">
        <f ca="1">IF(Table1[[#This Row],[Store Age (Months)]] &lt; 12, "&lt;12",
 IF(Table1[[#This Row],[Store Age (Months)]] &lt; 24, "12–24",
 "&gt;24"))</f>
        <v>12–24</v>
      </c>
    </row>
    <row r="1751" spans="1:24" x14ac:dyDescent="0.2">
      <c r="A1751" s="4">
        <v>4</v>
      </c>
      <c r="B1751" s="4" t="str">
        <f t="shared" si="27"/>
        <v>April</v>
      </c>
      <c r="C1751" s="1" t="s">
        <v>435</v>
      </c>
      <c r="D1751" s="1" t="s">
        <v>1355</v>
      </c>
      <c r="E1751" s="1" t="s">
        <v>876</v>
      </c>
      <c r="F1751" s="1" t="s">
        <v>919</v>
      </c>
      <c r="G1751" s="1" t="s">
        <v>929</v>
      </c>
      <c r="H1751" s="6">
        <v>45282</v>
      </c>
      <c r="I1751" s="7">
        <v>431608575</v>
      </c>
      <c r="J1751" s="7">
        <v>499592645</v>
      </c>
      <c r="K1751" s="7">
        <v>60198170</v>
      </c>
      <c r="L1751" s="7">
        <v>56554431</v>
      </c>
      <c r="M1751" s="7">
        <f>Table1[[#This Row],[Profit (EBIT)]] * (1 - 11%)</f>
        <v>50333443.590000004</v>
      </c>
      <c r="N1751" s="9">
        <f>Table1[[#This Row],[Net Sales Actual]]/Table1[[#This Row],[Net Sales Target]]*100%</f>
        <v>1.1575132514454793</v>
      </c>
      <c r="O1751" s="9" t="str">
        <f>IF(Table1[[#This Row],[% Achievement]]&gt;=100%, "Achieved",
 IF(Table1[[#This Row],[% Achievement]]&gt;=50%, "Almost Achieve",
 IF(Table1[[#This Row],[% Achievement]]&gt;=0, "Needs Improvement",
 "Bad")))</f>
        <v>Achieved</v>
      </c>
      <c r="P1751" s="7">
        <f>Table1[[#This Row],[Net Sales Actual]] - Table1[[#This Row],[Net Sales Target]]</f>
        <v>67984070</v>
      </c>
      <c r="Q1751" s="7" t="str">
        <f>IF(Table1[[#This Row],[Profit]] &gt; 0, "Profit", "Loss")</f>
        <v>Profit</v>
      </c>
      <c r="R1751" s="9">
        <f>Table1[[#This Row],[Salary Cost]]/Table1[[#This Row],[Net Sales Actual]]</f>
        <v>0.12049450808067841</v>
      </c>
      <c r="S1751" s="9" t="str">
        <f>IF(Table1[[#This Row],[Salary Ratio]] &lt; 0.15, "Efficient",
 IF(Table1[[#This Row],[Salary Ratio]] &lt;= 0.25, "Needs Attention",
 "Too High"))</f>
        <v>Efficient</v>
      </c>
      <c r="T1751" s="9">
        <f>Table1[[#This Row],[Profit (EBIT)]]/Table1[[#This Row],[Net Sales Actual]]</f>
        <v>0.1132010880584521</v>
      </c>
      <c r="U1751" s="7" t="str">
        <f>IF(Table1[[#This Row],[Profit Ratio]] &gt; 0.15, "Healthy",
 IF(Table1[[#This Row],[Profit Ratio]] &gt;= 0.05, "Moderate",
 "Low"))</f>
        <v>Moderate</v>
      </c>
      <c r="V1751" s="7">
        <f ca="1">DATEDIF(Table1[[#This Row],[Store Open Date]], TODAY(), "d")</f>
        <v>650</v>
      </c>
      <c r="W1751" s="7">
        <f ca="1">INT(Table1[[#This Row],[Store Age (Days)]] / 30)</f>
        <v>21</v>
      </c>
      <c r="X1751" s="7" t="str">
        <f ca="1">IF(Table1[[#This Row],[Store Age (Months)]] &lt; 12, "&lt;12",
 IF(Table1[[#This Row],[Store Age (Months)]] &lt; 24, "12–24",
 "&gt;24"))</f>
        <v>12–24</v>
      </c>
    </row>
    <row r="1752" spans="1:24" x14ac:dyDescent="0.2">
      <c r="A1752" s="4">
        <v>4</v>
      </c>
      <c r="B1752" s="4" t="str">
        <f t="shared" si="27"/>
        <v>April</v>
      </c>
      <c r="C1752" s="1" t="s">
        <v>436</v>
      </c>
      <c r="D1752" s="1" t="s">
        <v>1356</v>
      </c>
      <c r="E1752" s="1" t="s">
        <v>877</v>
      </c>
      <c r="F1752" s="1" t="s">
        <v>919</v>
      </c>
      <c r="G1752" s="1" t="s">
        <v>929</v>
      </c>
      <c r="H1752" s="6">
        <v>45292</v>
      </c>
      <c r="I1752" s="7">
        <v>194510270</v>
      </c>
      <c r="J1752" s="7">
        <v>156453450</v>
      </c>
      <c r="K1752" s="7">
        <v>21846041</v>
      </c>
      <c r="L1752" s="7">
        <v>-5290272</v>
      </c>
      <c r="M1752" s="7">
        <f>Table1[[#This Row],[Profit (EBIT)]] * (1 - 11%)</f>
        <v>-4708342.08</v>
      </c>
      <c r="N1752" s="9">
        <f>Table1[[#This Row],[Net Sales Actual]]/Table1[[#This Row],[Net Sales Target]]*100%</f>
        <v>0.80434544664402552</v>
      </c>
      <c r="O1752" s="9" t="str">
        <f>IF(Table1[[#This Row],[% Achievement]]&gt;=100%, "Achieved",
 IF(Table1[[#This Row],[% Achievement]]&gt;=50%, "Almost Achieve",
 IF(Table1[[#This Row],[% Achievement]]&gt;=0, "Needs Improvement",
 "Bad")))</f>
        <v>Almost Achieve</v>
      </c>
      <c r="P1752" s="7">
        <f>Table1[[#This Row],[Net Sales Actual]] - Table1[[#This Row],[Net Sales Target]]</f>
        <v>-38056820</v>
      </c>
      <c r="Q1752" s="7" t="str">
        <f>IF(Table1[[#This Row],[Profit]] &gt; 0, "Profit", "Loss")</f>
        <v>Loss</v>
      </c>
      <c r="R1752" s="9">
        <f>Table1[[#This Row],[Salary Cost]]/Table1[[#This Row],[Net Sales Actual]]</f>
        <v>0.13963284925963601</v>
      </c>
      <c r="S1752" s="9" t="str">
        <f>IF(Table1[[#This Row],[Salary Ratio]] &lt; 0.15, "Efficient",
 IF(Table1[[#This Row],[Salary Ratio]] &lt;= 0.25, "Needs Attention",
 "Too High"))</f>
        <v>Efficient</v>
      </c>
      <c r="T1752" s="9">
        <f>Table1[[#This Row],[Profit (EBIT)]]/Table1[[#This Row],[Net Sales Actual]]</f>
        <v>-3.3813712641044352E-2</v>
      </c>
      <c r="U1752" s="7" t="str">
        <f>IF(Table1[[#This Row],[Profit Ratio]] &gt; 0.15, "Healthy",
 IF(Table1[[#This Row],[Profit Ratio]] &gt;= 0.05, "Moderate",
 "Low"))</f>
        <v>Low</v>
      </c>
      <c r="V1752" s="7">
        <f ca="1">DATEDIF(Table1[[#This Row],[Store Open Date]], TODAY(), "d")</f>
        <v>640</v>
      </c>
      <c r="W1752" s="7">
        <f ca="1">INT(Table1[[#This Row],[Store Age (Days)]] / 30)</f>
        <v>21</v>
      </c>
      <c r="X1752" s="7" t="str">
        <f ca="1">IF(Table1[[#This Row],[Store Age (Months)]] &lt; 12, "&lt;12",
 IF(Table1[[#This Row],[Store Age (Months)]] &lt; 24, "12–24",
 "&gt;24"))</f>
        <v>12–24</v>
      </c>
    </row>
    <row r="1753" spans="1:24" x14ac:dyDescent="0.2">
      <c r="A1753" s="4">
        <v>4</v>
      </c>
      <c r="B1753" s="4" t="str">
        <f t="shared" si="27"/>
        <v>April</v>
      </c>
      <c r="C1753" s="1" t="s">
        <v>437</v>
      </c>
      <c r="D1753" s="1" t="s">
        <v>1357</v>
      </c>
      <c r="E1753" s="1" t="s">
        <v>878</v>
      </c>
      <c r="F1753" s="1" t="s">
        <v>919</v>
      </c>
      <c r="G1753" s="1" t="s">
        <v>929</v>
      </c>
      <c r="H1753" s="6">
        <v>45324</v>
      </c>
      <c r="I1753" s="7">
        <v>130560836</v>
      </c>
      <c r="J1753" s="7">
        <v>125280615</v>
      </c>
      <c r="K1753" s="7">
        <v>22166494</v>
      </c>
      <c r="L1753" s="7">
        <v>-9362739</v>
      </c>
      <c r="M1753" s="7">
        <f>Table1[[#This Row],[Profit (EBIT)]] * (1 - 11%)</f>
        <v>-8332837.71</v>
      </c>
      <c r="N1753" s="9">
        <f>Table1[[#This Row],[Net Sales Actual]]/Table1[[#This Row],[Net Sales Target]]*100%</f>
        <v>0.95955738978264504</v>
      </c>
      <c r="O1753" s="9" t="str">
        <f>IF(Table1[[#This Row],[% Achievement]]&gt;=100%, "Achieved",
 IF(Table1[[#This Row],[% Achievement]]&gt;=50%, "Almost Achieve",
 IF(Table1[[#This Row],[% Achievement]]&gt;=0, "Needs Improvement",
 "Bad")))</f>
        <v>Almost Achieve</v>
      </c>
      <c r="P1753" s="7">
        <f>Table1[[#This Row],[Net Sales Actual]] - Table1[[#This Row],[Net Sales Target]]</f>
        <v>-5280221</v>
      </c>
      <c r="Q1753" s="7" t="str">
        <f>IF(Table1[[#This Row],[Profit]] &gt; 0, "Profit", "Loss")</f>
        <v>Loss</v>
      </c>
      <c r="R1753" s="9">
        <f>Table1[[#This Row],[Salary Cost]]/Table1[[#This Row],[Net Sales Actual]]</f>
        <v>0.17693474764631384</v>
      </c>
      <c r="S1753" s="9" t="str">
        <f>IF(Table1[[#This Row],[Salary Ratio]] &lt; 0.15, "Efficient",
 IF(Table1[[#This Row],[Salary Ratio]] &lt;= 0.25, "Needs Attention",
 "Too High"))</f>
        <v>Needs Attention</v>
      </c>
      <c r="T1753" s="9">
        <f>Table1[[#This Row],[Profit (EBIT)]]/Table1[[#This Row],[Net Sales Actual]]</f>
        <v>-7.4734139834802052E-2</v>
      </c>
      <c r="U1753" s="7" t="str">
        <f>IF(Table1[[#This Row],[Profit Ratio]] &gt; 0.15, "Healthy",
 IF(Table1[[#This Row],[Profit Ratio]] &gt;= 0.05, "Moderate",
 "Low"))</f>
        <v>Low</v>
      </c>
      <c r="V1753" s="7">
        <f ca="1">DATEDIF(Table1[[#This Row],[Store Open Date]], TODAY(), "d")</f>
        <v>608</v>
      </c>
      <c r="W1753" s="7">
        <f ca="1">INT(Table1[[#This Row],[Store Age (Days)]] / 30)</f>
        <v>20</v>
      </c>
      <c r="X1753" s="7" t="str">
        <f ca="1">IF(Table1[[#This Row],[Store Age (Months)]] &lt; 12, "&lt;12",
 IF(Table1[[#This Row],[Store Age (Months)]] &lt; 24, "12–24",
 "&gt;24"))</f>
        <v>12–24</v>
      </c>
    </row>
    <row r="1754" spans="1:24" x14ac:dyDescent="0.2">
      <c r="A1754" s="4">
        <v>4</v>
      </c>
      <c r="B1754" s="4" t="str">
        <f t="shared" si="27"/>
        <v>April</v>
      </c>
      <c r="C1754" s="1" t="s">
        <v>438</v>
      </c>
      <c r="D1754" s="1" t="s">
        <v>1358</v>
      </c>
      <c r="E1754" s="1" t="s">
        <v>879</v>
      </c>
      <c r="F1754" s="1" t="s">
        <v>920</v>
      </c>
      <c r="G1754" s="1" t="s">
        <v>929</v>
      </c>
      <c r="H1754" s="6">
        <v>45291</v>
      </c>
      <c r="I1754" s="7">
        <v>210103137</v>
      </c>
      <c r="J1754" s="7">
        <v>242610051</v>
      </c>
      <c r="K1754" s="7">
        <v>41223049</v>
      </c>
      <c r="L1754" s="7">
        <v>26251933</v>
      </c>
      <c r="M1754" s="7">
        <f>Table1[[#This Row],[Profit (EBIT)]] * (1 - 11%)</f>
        <v>23364220.370000001</v>
      </c>
      <c r="N1754" s="9">
        <f>Table1[[#This Row],[Net Sales Actual]]/Table1[[#This Row],[Net Sales Target]]*100%</f>
        <v>1.1547188417277177</v>
      </c>
      <c r="O1754" s="9" t="str">
        <f>IF(Table1[[#This Row],[% Achievement]]&gt;=100%, "Achieved",
 IF(Table1[[#This Row],[% Achievement]]&gt;=50%, "Almost Achieve",
 IF(Table1[[#This Row],[% Achievement]]&gt;=0, "Needs Improvement",
 "Bad")))</f>
        <v>Achieved</v>
      </c>
      <c r="P1754" s="7">
        <f>Table1[[#This Row],[Net Sales Actual]] - Table1[[#This Row],[Net Sales Target]]</f>
        <v>32506914</v>
      </c>
      <c r="Q1754" s="7" t="str">
        <f>IF(Table1[[#This Row],[Profit]] &gt; 0, "Profit", "Loss")</f>
        <v>Profit</v>
      </c>
      <c r="R1754" s="9">
        <f>Table1[[#This Row],[Salary Cost]]/Table1[[#This Row],[Net Sales Actual]]</f>
        <v>0.16991484412985017</v>
      </c>
      <c r="S1754" s="9" t="str">
        <f>IF(Table1[[#This Row],[Salary Ratio]] &lt; 0.15, "Efficient",
 IF(Table1[[#This Row],[Salary Ratio]] &lt;= 0.25, "Needs Attention",
 "Too High"))</f>
        <v>Needs Attention</v>
      </c>
      <c r="T1754" s="9">
        <f>Table1[[#This Row],[Profit (EBIT)]]/Table1[[#This Row],[Net Sales Actual]]</f>
        <v>0.10820628779308075</v>
      </c>
      <c r="U1754" s="7" t="str">
        <f>IF(Table1[[#This Row],[Profit Ratio]] &gt; 0.15, "Healthy",
 IF(Table1[[#This Row],[Profit Ratio]] &gt;= 0.05, "Moderate",
 "Low"))</f>
        <v>Moderate</v>
      </c>
      <c r="V1754" s="7">
        <f ca="1">DATEDIF(Table1[[#This Row],[Store Open Date]], TODAY(), "d")</f>
        <v>641</v>
      </c>
      <c r="W1754" s="7">
        <f ca="1">INT(Table1[[#This Row],[Store Age (Days)]] / 30)</f>
        <v>21</v>
      </c>
      <c r="X1754" s="7" t="str">
        <f ca="1">IF(Table1[[#This Row],[Store Age (Months)]] &lt; 12, "&lt;12",
 IF(Table1[[#This Row],[Store Age (Months)]] &lt; 24, "12–24",
 "&gt;24"))</f>
        <v>12–24</v>
      </c>
    </row>
    <row r="1755" spans="1:24" x14ac:dyDescent="0.2">
      <c r="A1755" s="4">
        <v>4</v>
      </c>
      <c r="B1755" s="4" t="str">
        <f t="shared" si="27"/>
        <v>April</v>
      </c>
      <c r="C1755" s="1" t="s">
        <v>439</v>
      </c>
      <c r="D1755" s="1" t="s">
        <v>1359</v>
      </c>
      <c r="E1755" s="1" t="s">
        <v>880</v>
      </c>
      <c r="F1755" s="1" t="s">
        <v>920</v>
      </c>
      <c r="G1755" s="1" t="s">
        <v>929</v>
      </c>
      <c r="H1755" s="6">
        <v>45271</v>
      </c>
      <c r="I1755" s="7">
        <v>210896970</v>
      </c>
      <c r="J1755" s="7">
        <v>153292187</v>
      </c>
      <c r="K1755" s="7">
        <v>14093207</v>
      </c>
      <c r="L1755" s="7">
        <v>-8845717</v>
      </c>
      <c r="M1755" s="7">
        <f>Table1[[#This Row],[Profit (EBIT)]] * (1 - 11%)</f>
        <v>-7872688.1299999999</v>
      </c>
      <c r="N1755" s="9">
        <f>Table1[[#This Row],[Net Sales Actual]]/Table1[[#This Row],[Net Sales Target]]*100%</f>
        <v>0.72685817629338156</v>
      </c>
      <c r="O1755" s="9" t="str">
        <f>IF(Table1[[#This Row],[% Achievement]]&gt;=100%, "Achieved",
 IF(Table1[[#This Row],[% Achievement]]&gt;=50%, "Almost Achieve",
 IF(Table1[[#This Row],[% Achievement]]&gt;=0, "Needs Improvement",
 "Bad")))</f>
        <v>Almost Achieve</v>
      </c>
      <c r="P1755" s="7">
        <f>Table1[[#This Row],[Net Sales Actual]] - Table1[[#This Row],[Net Sales Target]]</f>
        <v>-57604783</v>
      </c>
      <c r="Q1755" s="7" t="str">
        <f>IF(Table1[[#This Row],[Profit]] &gt; 0, "Profit", "Loss")</f>
        <v>Loss</v>
      </c>
      <c r="R1755" s="9">
        <f>Table1[[#This Row],[Salary Cost]]/Table1[[#This Row],[Net Sales Actual]]</f>
        <v>9.1936890430038679E-2</v>
      </c>
      <c r="S1755" s="9" t="str">
        <f>IF(Table1[[#This Row],[Salary Ratio]] &lt; 0.15, "Efficient",
 IF(Table1[[#This Row],[Salary Ratio]] &lt;= 0.25, "Needs Attention",
 "Too High"))</f>
        <v>Efficient</v>
      </c>
      <c r="T1755" s="9">
        <f>Table1[[#This Row],[Profit (EBIT)]]/Table1[[#This Row],[Net Sales Actual]]</f>
        <v>-5.7704943566367149E-2</v>
      </c>
      <c r="U1755" s="7" t="str">
        <f>IF(Table1[[#This Row],[Profit Ratio]] &gt; 0.15, "Healthy",
 IF(Table1[[#This Row],[Profit Ratio]] &gt;= 0.05, "Moderate",
 "Low"))</f>
        <v>Low</v>
      </c>
      <c r="V1755" s="7">
        <f ca="1">DATEDIF(Table1[[#This Row],[Store Open Date]], TODAY(), "d")</f>
        <v>661</v>
      </c>
      <c r="W1755" s="7">
        <f ca="1">INT(Table1[[#This Row],[Store Age (Days)]] / 30)</f>
        <v>22</v>
      </c>
      <c r="X1755" s="7" t="str">
        <f ca="1">IF(Table1[[#This Row],[Store Age (Months)]] &lt; 12, "&lt;12",
 IF(Table1[[#This Row],[Store Age (Months)]] &lt; 24, "12–24",
 "&gt;24"))</f>
        <v>12–24</v>
      </c>
    </row>
    <row r="1756" spans="1:24" x14ac:dyDescent="0.2">
      <c r="A1756" s="4">
        <v>4</v>
      </c>
      <c r="B1756" s="4" t="str">
        <f t="shared" si="27"/>
        <v>April</v>
      </c>
      <c r="C1756" s="1" t="s">
        <v>440</v>
      </c>
      <c r="D1756" s="1" t="s">
        <v>1360</v>
      </c>
      <c r="E1756" s="1" t="s">
        <v>881</v>
      </c>
      <c r="F1756" s="1" t="s">
        <v>920</v>
      </c>
      <c r="G1756" s="1" t="s">
        <v>929</v>
      </c>
      <c r="H1756" s="6">
        <v>45374</v>
      </c>
      <c r="I1756" s="7">
        <v>163903006</v>
      </c>
      <c r="J1756" s="7">
        <v>171600218</v>
      </c>
      <c r="K1756" s="7">
        <v>29137781</v>
      </c>
      <c r="L1756" s="7">
        <v>24017705</v>
      </c>
      <c r="M1756" s="7">
        <f>Table1[[#This Row],[Profit (EBIT)]] * (1 - 11%)</f>
        <v>21375757.449999999</v>
      </c>
      <c r="N1756" s="9">
        <f>Table1[[#This Row],[Net Sales Actual]]/Table1[[#This Row],[Net Sales Target]]*100%</f>
        <v>1.0469619940954591</v>
      </c>
      <c r="O1756" s="9" t="str">
        <f>IF(Table1[[#This Row],[% Achievement]]&gt;=100%, "Achieved",
 IF(Table1[[#This Row],[% Achievement]]&gt;=50%, "Almost Achieve",
 IF(Table1[[#This Row],[% Achievement]]&gt;=0, "Needs Improvement",
 "Bad")))</f>
        <v>Achieved</v>
      </c>
      <c r="P1756" s="7">
        <f>Table1[[#This Row],[Net Sales Actual]] - Table1[[#This Row],[Net Sales Target]]</f>
        <v>7697212</v>
      </c>
      <c r="Q1756" s="7" t="str">
        <f>IF(Table1[[#This Row],[Profit]] &gt; 0, "Profit", "Loss")</f>
        <v>Profit</v>
      </c>
      <c r="R1756" s="9">
        <f>Table1[[#This Row],[Salary Cost]]/Table1[[#This Row],[Net Sales Actual]]</f>
        <v>0.16980037286432817</v>
      </c>
      <c r="S1756" s="9" t="str">
        <f>IF(Table1[[#This Row],[Salary Ratio]] &lt; 0.15, "Efficient",
 IF(Table1[[#This Row],[Salary Ratio]] &lt;= 0.25, "Needs Attention",
 "Too High"))</f>
        <v>Needs Attention</v>
      </c>
      <c r="T1756" s="9">
        <f>Table1[[#This Row],[Profit (EBIT)]]/Table1[[#This Row],[Net Sales Actual]]</f>
        <v>0.13996313804216728</v>
      </c>
      <c r="U1756" s="7" t="str">
        <f>IF(Table1[[#This Row],[Profit Ratio]] &gt; 0.15, "Healthy",
 IF(Table1[[#This Row],[Profit Ratio]] &gt;= 0.05, "Moderate",
 "Low"))</f>
        <v>Moderate</v>
      </c>
      <c r="V1756" s="7">
        <f ca="1">DATEDIF(Table1[[#This Row],[Store Open Date]], TODAY(), "d")</f>
        <v>558</v>
      </c>
      <c r="W1756" s="7">
        <f ca="1">INT(Table1[[#This Row],[Store Age (Days)]] / 30)</f>
        <v>18</v>
      </c>
      <c r="X1756" s="7" t="str">
        <f ca="1">IF(Table1[[#This Row],[Store Age (Months)]] &lt; 12, "&lt;12",
 IF(Table1[[#This Row],[Store Age (Months)]] &lt; 24, "12–24",
 "&gt;24"))</f>
        <v>12–24</v>
      </c>
    </row>
    <row r="1757" spans="1:24" x14ac:dyDescent="0.2">
      <c r="A1757" s="4">
        <v>4</v>
      </c>
      <c r="B1757" s="4" t="str">
        <f t="shared" si="27"/>
        <v>April</v>
      </c>
      <c r="C1757" s="1" t="s">
        <v>441</v>
      </c>
      <c r="D1757" s="1" t="s">
        <v>1361</v>
      </c>
      <c r="E1757" s="1" t="s">
        <v>882</v>
      </c>
      <c r="F1757" s="1" t="s">
        <v>920</v>
      </c>
      <c r="G1757" s="1" t="s">
        <v>929</v>
      </c>
      <c r="H1757" s="6">
        <v>45304</v>
      </c>
      <c r="I1757" s="7">
        <v>133963516</v>
      </c>
      <c r="J1757" s="7">
        <v>127473116</v>
      </c>
      <c r="K1757" s="7">
        <v>14253218</v>
      </c>
      <c r="L1757" s="7">
        <v>-6829306</v>
      </c>
      <c r="M1757" s="7">
        <f>Table1[[#This Row],[Profit (EBIT)]] * (1 - 11%)</f>
        <v>-6078082.3399999999</v>
      </c>
      <c r="N1757" s="9">
        <f>Table1[[#This Row],[Net Sales Actual]]/Table1[[#This Row],[Net Sales Target]]*100%</f>
        <v>0.9515509879570494</v>
      </c>
      <c r="O1757" s="9" t="str">
        <f>IF(Table1[[#This Row],[% Achievement]]&gt;=100%, "Achieved",
 IF(Table1[[#This Row],[% Achievement]]&gt;=50%, "Almost Achieve",
 IF(Table1[[#This Row],[% Achievement]]&gt;=0, "Needs Improvement",
 "Bad")))</f>
        <v>Almost Achieve</v>
      </c>
      <c r="P1757" s="7">
        <f>Table1[[#This Row],[Net Sales Actual]] - Table1[[#This Row],[Net Sales Target]]</f>
        <v>-6490400</v>
      </c>
      <c r="Q1757" s="7" t="str">
        <f>IF(Table1[[#This Row],[Profit]] &gt; 0, "Profit", "Loss")</f>
        <v>Loss</v>
      </c>
      <c r="R1757" s="9">
        <f>Table1[[#This Row],[Salary Cost]]/Table1[[#This Row],[Net Sales Actual]]</f>
        <v>0.11181352152715872</v>
      </c>
      <c r="S1757" s="9" t="str">
        <f>IF(Table1[[#This Row],[Salary Ratio]] &lt; 0.15, "Efficient",
 IF(Table1[[#This Row],[Salary Ratio]] &lt;= 0.25, "Needs Attention",
 "Too High"))</f>
        <v>Efficient</v>
      </c>
      <c r="T1757" s="9">
        <f>Table1[[#This Row],[Profit (EBIT)]]/Table1[[#This Row],[Net Sales Actual]]</f>
        <v>-5.3574480755612816E-2</v>
      </c>
      <c r="U1757" s="7" t="str">
        <f>IF(Table1[[#This Row],[Profit Ratio]] &gt; 0.15, "Healthy",
 IF(Table1[[#This Row],[Profit Ratio]] &gt;= 0.05, "Moderate",
 "Low"))</f>
        <v>Low</v>
      </c>
      <c r="V1757" s="7">
        <f ca="1">DATEDIF(Table1[[#This Row],[Store Open Date]], TODAY(), "d")</f>
        <v>628</v>
      </c>
      <c r="W1757" s="7">
        <f ca="1">INT(Table1[[#This Row],[Store Age (Days)]] / 30)</f>
        <v>20</v>
      </c>
      <c r="X1757" s="7" t="str">
        <f ca="1">IF(Table1[[#This Row],[Store Age (Months)]] &lt; 12, "&lt;12",
 IF(Table1[[#This Row],[Store Age (Months)]] &lt; 24, "12–24",
 "&gt;24"))</f>
        <v>12–24</v>
      </c>
    </row>
    <row r="1758" spans="1:24" x14ac:dyDescent="0.2">
      <c r="A1758" s="4">
        <v>4</v>
      </c>
      <c r="B1758" s="4" t="str">
        <f t="shared" si="27"/>
        <v>April</v>
      </c>
      <c r="C1758" s="1" t="s">
        <v>442</v>
      </c>
      <c r="D1758" s="1" t="s">
        <v>1362</v>
      </c>
      <c r="E1758" s="1" t="s">
        <v>883</v>
      </c>
      <c r="F1758" s="1" t="s">
        <v>920</v>
      </c>
      <c r="G1758" s="1" t="s">
        <v>929</v>
      </c>
      <c r="H1758" s="6">
        <v>45302</v>
      </c>
      <c r="I1758" s="7">
        <v>79191762</v>
      </c>
      <c r="J1758" s="7">
        <v>82219260</v>
      </c>
      <c r="K1758" s="7">
        <v>8085712</v>
      </c>
      <c r="L1758" s="7">
        <v>2984895</v>
      </c>
      <c r="M1758" s="7">
        <f>Table1[[#This Row],[Profit (EBIT)]] * (1 - 11%)</f>
        <v>2656556.5499999998</v>
      </c>
      <c r="N1758" s="9">
        <f>Table1[[#This Row],[Net Sales Actual]]/Table1[[#This Row],[Net Sales Target]]*100%</f>
        <v>1.0382299613437065</v>
      </c>
      <c r="O1758" s="9" t="str">
        <f>IF(Table1[[#This Row],[% Achievement]]&gt;=100%, "Achieved",
 IF(Table1[[#This Row],[% Achievement]]&gt;=50%, "Almost Achieve",
 IF(Table1[[#This Row],[% Achievement]]&gt;=0, "Needs Improvement",
 "Bad")))</f>
        <v>Achieved</v>
      </c>
      <c r="P1758" s="7">
        <f>Table1[[#This Row],[Net Sales Actual]] - Table1[[#This Row],[Net Sales Target]]</f>
        <v>3027498</v>
      </c>
      <c r="Q1758" s="7" t="str">
        <f>IF(Table1[[#This Row],[Profit]] &gt; 0, "Profit", "Loss")</f>
        <v>Profit</v>
      </c>
      <c r="R1758" s="9">
        <f>Table1[[#This Row],[Salary Cost]]/Table1[[#This Row],[Net Sales Actual]]</f>
        <v>9.8343283556675168E-2</v>
      </c>
      <c r="S1758" s="9" t="str">
        <f>IF(Table1[[#This Row],[Salary Ratio]] &lt; 0.15, "Efficient",
 IF(Table1[[#This Row],[Salary Ratio]] &lt;= 0.25, "Needs Attention",
 "Too High"))</f>
        <v>Efficient</v>
      </c>
      <c r="T1758" s="9">
        <f>Table1[[#This Row],[Profit (EBIT)]]/Table1[[#This Row],[Net Sales Actual]]</f>
        <v>3.63040849552769E-2</v>
      </c>
      <c r="U1758" s="7" t="str">
        <f>IF(Table1[[#This Row],[Profit Ratio]] &gt; 0.15, "Healthy",
 IF(Table1[[#This Row],[Profit Ratio]] &gt;= 0.05, "Moderate",
 "Low"))</f>
        <v>Low</v>
      </c>
      <c r="V1758" s="7">
        <f ca="1">DATEDIF(Table1[[#This Row],[Store Open Date]], TODAY(), "d")</f>
        <v>630</v>
      </c>
      <c r="W1758" s="7">
        <f ca="1">INT(Table1[[#This Row],[Store Age (Days)]] / 30)</f>
        <v>21</v>
      </c>
      <c r="X1758" s="7" t="str">
        <f ca="1">IF(Table1[[#This Row],[Store Age (Months)]] &lt; 12, "&lt;12",
 IF(Table1[[#This Row],[Store Age (Months)]] &lt; 24, "12–24",
 "&gt;24"))</f>
        <v>12–24</v>
      </c>
    </row>
    <row r="1759" spans="1:24" x14ac:dyDescent="0.2">
      <c r="A1759" s="4">
        <v>4</v>
      </c>
      <c r="B1759" s="4" t="str">
        <f t="shared" si="27"/>
        <v>April</v>
      </c>
      <c r="C1759" s="1" t="s">
        <v>443</v>
      </c>
      <c r="D1759" s="1" t="s">
        <v>1363</v>
      </c>
      <c r="E1759" s="1" t="s">
        <v>884</v>
      </c>
      <c r="F1759" s="1" t="s">
        <v>920</v>
      </c>
      <c r="G1759" s="1" t="s">
        <v>929</v>
      </c>
      <c r="H1759" s="6">
        <v>45305</v>
      </c>
      <c r="I1759" s="7">
        <v>132710805</v>
      </c>
      <c r="J1759" s="7">
        <v>92408437</v>
      </c>
      <c r="K1759" s="7">
        <v>13514940</v>
      </c>
      <c r="L1759" s="7">
        <v>-6625216</v>
      </c>
      <c r="M1759" s="7">
        <f>Table1[[#This Row],[Profit (EBIT)]] * (1 - 11%)</f>
        <v>-5896442.2400000002</v>
      </c>
      <c r="N1759" s="9">
        <f>Table1[[#This Row],[Net Sales Actual]]/Table1[[#This Row],[Net Sales Target]]*100%</f>
        <v>0.69631434305594031</v>
      </c>
      <c r="O1759" s="9" t="str">
        <f>IF(Table1[[#This Row],[% Achievement]]&gt;=100%, "Achieved",
 IF(Table1[[#This Row],[% Achievement]]&gt;=50%, "Almost Achieve",
 IF(Table1[[#This Row],[% Achievement]]&gt;=0, "Needs Improvement",
 "Bad")))</f>
        <v>Almost Achieve</v>
      </c>
      <c r="P1759" s="7">
        <f>Table1[[#This Row],[Net Sales Actual]] - Table1[[#This Row],[Net Sales Target]]</f>
        <v>-40302368</v>
      </c>
      <c r="Q1759" s="7" t="str">
        <f>IF(Table1[[#This Row],[Profit]] &gt; 0, "Profit", "Loss")</f>
        <v>Loss</v>
      </c>
      <c r="R1759" s="9">
        <f>Table1[[#This Row],[Salary Cost]]/Table1[[#This Row],[Net Sales Actual]]</f>
        <v>0.14625223019408931</v>
      </c>
      <c r="S1759" s="9" t="str">
        <f>IF(Table1[[#This Row],[Salary Ratio]] &lt; 0.15, "Efficient",
 IF(Table1[[#This Row],[Salary Ratio]] &lt;= 0.25, "Needs Attention",
 "Too High"))</f>
        <v>Efficient</v>
      </c>
      <c r="T1759" s="9">
        <f>Table1[[#This Row],[Profit (EBIT)]]/Table1[[#This Row],[Net Sales Actual]]</f>
        <v>-7.1694925431971104E-2</v>
      </c>
      <c r="U1759" s="7" t="str">
        <f>IF(Table1[[#This Row],[Profit Ratio]] &gt; 0.15, "Healthy",
 IF(Table1[[#This Row],[Profit Ratio]] &gt;= 0.05, "Moderate",
 "Low"))</f>
        <v>Low</v>
      </c>
      <c r="V1759" s="7">
        <f ca="1">DATEDIF(Table1[[#This Row],[Store Open Date]], TODAY(), "d")</f>
        <v>627</v>
      </c>
      <c r="W1759" s="7">
        <f ca="1">INT(Table1[[#This Row],[Store Age (Days)]] / 30)</f>
        <v>20</v>
      </c>
      <c r="X1759" s="7" t="str">
        <f ca="1">IF(Table1[[#This Row],[Store Age (Months)]] &lt; 12, "&lt;12",
 IF(Table1[[#This Row],[Store Age (Months)]] &lt; 24, "12–24",
 "&gt;24"))</f>
        <v>12–24</v>
      </c>
    </row>
    <row r="1760" spans="1:24" x14ac:dyDescent="0.2">
      <c r="A1760" s="4">
        <v>4</v>
      </c>
      <c r="B1760" s="4" t="str">
        <f t="shared" si="27"/>
        <v>April</v>
      </c>
      <c r="C1760" s="1" t="s">
        <v>444</v>
      </c>
      <c r="D1760" s="1" t="s">
        <v>1364</v>
      </c>
      <c r="E1760" s="1" t="s">
        <v>885</v>
      </c>
      <c r="F1760" s="1" t="s">
        <v>921</v>
      </c>
      <c r="G1760" s="1" t="s">
        <v>929</v>
      </c>
      <c r="H1760" s="6">
        <v>45337</v>
      </c>
      <c r="I1760" s="7">
        <v>76497621</v>
      </c>
      <c r="J1760" s="7">
        <v>89426658</v>
      </c>
      <c r="K1760" s="7">
        <v>11979094</v>
      </c>
      <c r="L1760" s="7">
        <v>1039214</v>
      </c>
      <c r="M1760" s="7">
        <f>Table1[[#This Row],[Profit (EBIT)]] * (1 - 11%)</f>
        <v>924900.46</v>
      </c>
      <c r="N1760" s="9">
        <f>Table1[[#This Row],[Net Sales Actual]]/Table1[[#This Row],[Net Sales Target]]*100%</f>
        <v>1.1690122755582164</v>
      </c>
      <c r="O1760" s="9" t="str">
        <f>IF(Table1[[#This Row],[% Achievement]]&gt;=100%, "Achieved",
 IF(Table1[[#This Row],[% Achievement]]&gt;=50%, "Almost Achieve",
 IF(Table1[[#This Row],[% Achievement]]&gt;=0, "Needs Improvement",
 "Bad")))</f>
        <v>Achieved</v>
      </c>
      <c r="P1760" s="7">
        <f>Table1[[#This Row],[Net Sales Actual]] - Table1[[#This Row],[Net Sales Target]]</f>
        <v>12929037</v>
      </c>
      <c r="Q1760" s="7" t="str">
        <f>IF(Table1[[#This Row],[Profit]] &gt; 0, "Profit", "Loss")</f>
        <v>Profit</v>
      </c>
      <c r="R1760" s="9">
        <f>Table1[[#This Row],[Salary Cost]]/Table1[[#This Row],[Net Sales Actual]]</f>
        <v>0.13395439646195881</v>
      </c>
      <c r="S1760" s="9" t="str">
        <f>IF(Table1[[#This Row],[Salary Ratio]] &lt; 0.15, "Efficient",
 IF(Table1[[#This Row],[Salary Ratio]] &lt;= 0.25, "Needs Attention",
 "Too High"))</f>
        <v>Efficient</v>
      </c>
      <c r="T1760" s="9">
        <f>Table1[[#This Row],[Profit (EBIT)]]/Table1[[#This Row],[Net Sales Actual]]</f>
        <v>1.1620852475556002E-2</v>
      </c>
      <c r="U1760" s="7" t="str">
        <f>IF(Table1[[#This Row],[Profit Ratio]] &gt; 0.15, "Healthy",
 IF(Table1[[#This Row],[Profit Ratio]] &gt;= 0.05, "Moderate",
 "Low"))</f>
        <v>Low</v>
      </c>
      <c r="V1760" s="7">
        <f ca="1">DATEDIF(Table1[[#This Row],[Store Open Date]], TODAY(), "d")</f>
        <v>595</v>
      </c>
      <c r="W1760" s="7">
        <f ca="1">INT(Table1[[#This Row],[Store Age (Days)]] / 30)</f>
        <v>19</v>
      </c>
      <c r="X1760" s="7" t="str">
        <f ca="1">IF(Table1[[#This Row],[Store Age (Months)]] &lt; 12, "&lt;12",
 IF(Table1[[#This Row],[Store Age (Months)]] &lt; 24, "12–24",
 "&gt;24"))</f>
        <v>12–24</v>
      </c>
    </row>
    <row r="1761" spans="1:24" x14ac:dyDescent="0.2">
      <c r="A1761" s="4">
        <v>4</v>
      </c>
      <c r="B1761" s="4" t="str">
        <f t="shared" si="27"/>
        <v>April</v>
      </c>
      <c r="C1761" s="1" t="s">
        <v>445</v>
      </c>
      <c r="D1761" s="1" t="s">
        <v>1365</v>
      </c>
      <c r="E1761" s="1" t="s">
        <v>886</v>
      </c>
      <c r="F1761" s="1" t="s">
        <v>921</v>
      </c>
      <c r="G1761" s="1" t="s">
        <v>929</v>
      </c>
      <c r="H1761" s="6">
        <v>45390</v>
      </c>
      <c r="I1761" s="7">
        <v>206603822</v>
      </c>
      <c r="J1761" s="7">
        <v>180243320</v>
      </c>
      <c r="K1761" s="7">
        <v>23096416</v>
      </c>
      <c r="L1761" s="7">
        <v>-15243908</v>
      </c>
      <c r="M1761" s="7">
        <f>Table1[[#This Row],[Profit (EBIT)]] * (1 - 11%)</f>
        <v>-13567078.120000001</v>
      </c>
      <c r="N1761" s="9">
        <f>Table1[[#This Row],[Net Sales Actual]]/Table1[[#This Row],[Net Sales Target]]*100%</f>
        <v>0.87241038551552064</v>
      </c>
      <c r="O1761" s="9" t="str">
        <f>IF(Table1[[#This Row],[% Achievement]]&gt;=100%, "Achieved",
 IF(Table1[[#This Row],[% Achievement]]&gt;=50%, "Almost Achieve",
 IF(Table1[[#This Row],[% Achievement]]&gt;=0, "Needs Improvement",
 "Bad")))</f>
        <v>Almost Achieve</v>
      </c>
      <c r="P1761" s="7">
        <f>Table1[[#This Row],[Net Sales Actual]] - Table1[[#This Row],[Net Sales Target]]</f>
        <v>-26360502</v>
      </c>
      <c r="Q1761" s="7" t="str">
        <f>IF(Table1[[#This Row],[Profit]] &gt; 0, "Profit", "Loss")</f>
        <v>Loss</v>
      </c>
      <c r="R1761" s="9">
        <f>Table1[[#This Row],[Salary Cost]]/Table1[[#This Row],[Net Sales Actual]]</f>
        <v>0.12814020514047345</v>
      </c>
      <c r="S1761" s="9" t="str">
        <f>IF(Table1[[#This Row],[Salary Ratio]] &lt; 0.15, "Efficient",
 IF(Table1[[#This Row],[Salary Ratio]] &lt;= 0.25, "Needs Attention",
 "Too High"))</f>
        <v>Efficient</v>
      </c>
      <c r="T1761" s="9">
        <f>Table1[[#This Row],[Profit (EBIT)]]/Table1[[#This Row],[Net Sales Actual]]</f>
        <v>-8.4574052453095072E-2</v>
      </c>
      <c r="U1761" s="7" t="str">
        <f>IF(Table1[[#This Row],[Profit Ratio]] &gt; 0.15, "Healthy",
 IF(Table1[[#This Row],[Profit Ratio]] &gt;= 0.05, "Moderate",
 "Low"))</f>
        <v>Low</v>
      </c>
      <c r="V1761" s="7">
        <f ca="1">DATEDIF(Table1[[#This Row],[Store Open Date]], TODAY(), "d")</f>
        <v>542</v>
      </c>
      <c r="W1761" s="7">
        <f ca="1">INT(Table1[[#This Row],[Store Age (Days)]] / 30)</f>
        <v>18</v>
      </c>
      <c r="X1761" s="7" t="str">
        <f ca="1">IF(Table1[[#This Row],[Store Age (Months)]] &lt; 12, "&lt;12",
 IF(Table1[[#This Row],[Store Age (Months)]] &lt; 24, "12–24",
 "&gt;24"))</f>
        <v>12–24</v>
      </c>
    </row>
    <row r="1762" spans="1:24" x14ac:dyDescent="0.2">
      <c r="A1762" s="4">
        <v>4</v>
      </c>
      <c r="B1762" s="4" t="str">
        <f t="shared" si="27"/>
        <v>April</v>
      </c>
      <c r="C1762" s="1" t="s">
        <v>446</v>
      </c>
      <c r="D1762" s="1" t="s">
        <v>1366</v>
      </c>
      <c r="E1762" s="1" t="s">
        <v>887</v>
      </c>
      <c r="F1762" s="1" t="s">
        <v>921</v>
      </c>
      <c r="G1762" s="1" t="s">
        <v>929</v>
      </c>
      <c r="H1762" s="6">
        <v>45429</v>
      </c>
      <c r="I1762" s="7">
        <v>158378095</v>
      </c>
      <c r="J1762" s="7">
        <v>170609638</v>
      </c>
      <c r="K1762" s="7">
        <v>26558257</v>
      </c>
      <c r="L1762" s="7">
        <v>16970479</v>
      </c>
      <c r="M1762" s="7">
        <f>Table1[[#This Row],[Profit (EBIT)]] * (1 - 11%)</f>
        <v>15103726.310000001</v>
      </c>
      <c r="N1762" s="9">
        <f>Table1[[#This Row],[Net Sales Actual]]/Table1[[#This Row],[Net Sales Target]]*100%</f>
        <v>1.0772300171939813</v>
      </c>
      <c r="O1762" s="9" t="str">
        <f>IF(Table1[[#This Row],[% Achievement]]&gt;=100%, "Achieved",
 IF(Table1[[#This Row],[% Achievement]]&gt;=50%, "Almost Achieve",
 IF(Table1[[#This Row],[% Achievement]]&gt;=0, "Needs Improvement",
 "Bad")))</f>
        <v>Achieved</v>
      </c>
      <c r="P1762" s="7">
        <f>Table1[[#This Row],[Net Sales Actual]] - Table1[[#This Row],[Net Sales Target]]</f>
        <v>12231543</v>
      </c>
      <c r="Q1762" s="7" t="str">
        <f>IF(Table1[[#This Row],[Profit]] &gt; 0, "Profit", "Loss")</f>
        <v>Profit</v>
      </c>
      <c r="R1762" s="9">
        <f>Table1[[#This Row],[Salary Cost]]/Table1[[#This Row],[Net Sales Actual]]</f>
        <v>0.15566680353662082</v>
      </c>
      <c r="S1762" s="9" t="str">
        <f>IF(Table1[[#This Row],[Salary Ratio]] &lt; 0.15, "Efficient",
 IF(Table1[[#This Row],[Salary Ratio]] &lt;= 0.25, "Needs Attention",
 "Too High"))</f>
        <v>Needs Attention</v>
      </c>
      <c r="T1762" s="9">
        <f>Table1[[#This Row],[Profit (EBIT)]]/Table1[[#This Row],[Net Sales Actual]]</f>
        <v>9.9469638403429469E-2</v>
      </c>
      <c r="U1762" s="7" t="str">
        <f>IF(Table1[[#This Row],[Profit Ratio]] &gt; 0.15, "Healthy",
 IF(Table1[[#This Row],[Profit Ratio]] &gt;= 0.05, "Moderate",
 "Low"))</f>
        <v>Moderate</v>
      </c>
      <c r="V1762" s="7">
        <f ca="1">DATEDIF(Table1[[#This Row],[Store Open Date]], TODAY(), "d")</f>
        <v>503</v>
      </c>
      <c r="W1762" s="7">
        <f ca="1">INT(Table1[[#This Row],[Store Age (Days)]] / 30)</f>
        <v>16</v>
      </c>
      <c r="X1762" s="7" t="str">
        <f ca="1">IF(Table1[[#This Row],[Store Age (Months)]] &lt; 12, "&lt;12",
 IF(Table1[[#This Row],[Store Age (Months)]] &lt; 24, "12–24",
 "&gt;24"))</f>
        <v>12–24</v>
      </c>
    </row>
    <row r="1763" spans="1:24" x14ac:dyDescent="0.2">
      <c r="A1763" s="4">
        <v>4</v>
      </c>
      <c r="B1763" s="4" t="str">
        <f t="shared" si="27"/>
        <v>April</v>
      </c>
      <c r="C1763" s="1" t="s">
        <v>447</v>
      </c>
      <c r="D1763" s="1" t="s">
        <v>1367</v>
      </c>
      <c r="E1763" s="1" t="s">
        <v>888</v>
      </c>
      <c r="F1763" s="1" t="s">
        <v>921</v>
      </c>
      <c r="G1763" s="1" t="s">
        <v>929</v>
      </c>
      <c r="H1763" s="6">
        <v>45383</v>
      </c>
      <c r="I1763" s="7">
        <v>114937451</v>
      </c>
      <c r="J1763" s="7">
        <v>131838434</v>
      </c>
      <c r="K1763" s="7">
        <v>19034926</v>
      </c>
      <c r="L1763" s="7">
        <v>4710130</v>
      </c>
      <c r="M1763" s="7">
        <f>Table1[[#This Row],[Profit (EBIT)]] * (1 - 11%)</f>
        <v>4192015.7</v>
      </c>
      <c r="N1763" s="9">
        <f>Table1[[#This Row],[Net Sales Actual]]/Table1[[#This Row],[Net Sales Target]]*100%</f>
        <v>1.1470450480061543</v>
      </c>
      <c r="O1763" s="9" t="str">
        <f>IF(Table1[[#This Row],[% Achievement]]&gt;=100%, "Achieved",
 IF(Table1[[#This Row],[% Achievement]]&gt;=50%, "Almost Achieve",
 IF(Table1[[#This Row],[% Achievement]]&gt;=0, "Needs Improvement",
 "Bad")))</f>
        <v>Achieved</v>
      </c>
      <c r="P1763" s="7">
        <f>Table1[[#This Row],[Net Sales Actual]] - Table1[[#This Row],[Net Sales Target]]</f>
        <v>16900983</v>
      </c>
      <c r="Q1763" s="7" t="str">
        <f>IF(Table1[[#This Row],[Profit]] &gt; 0, "Profit", "Loss")</f>
        <v>Profit</v>
      </c>
      <c r="R1763" s="9">
        <f>Table1[[#This Row],[Salary Cost]]/Table1[[#This Row],[Net Sales Actual]]</f>
        <v>0.1443807046433819</v>
      </c>
      <c r="S1763" s="9" t="str">
        <f>IF(Table1[[#This Row],[Salary Ratio]] &lt; 0.15, "Efficient",
 IF(Table1[[#This Row],[Salary Ratio]] &lt;= 0.25, "Needs Attention",
 "Too High"))</f>
        <v>Efficient</v>
      </c>
      <c r="T1763" s="9">
        <f>Table1[[#This Row],[Profit (EBIT)]]/Table1[[#This Row],[Net Sales Actual]]</f>
        <v>3.5726531763870924E-2</v>
      </c>
      <c r="U1763" s="7" t="str">
        <f>IF(Table1[[#This Row],[Profit Ratio]] &gt; 0.15, "Healthy",
 IF(Table1[[#This Row],[Profit Ratio]] &gt;= 0.05, "Moderate",
 "Low"))</f>
        <v>Low</v>
      </c>
      <c r="V1763" s="7">
        <f ca="1">DATEDIF(Table1[[#This Row],[Store Open Date]], TODAY(), "d")</f>
        <v>549</v>
      </c>
      <c r="W1763" s="7">
        <f ca="1">INT(Table1[[#This Row],[Store Age (Days)]] / 30)</f>
        <v>18</v>
      </c>
      <c r="X1763" s="7" t="str">
        <f ca="1">IF(Table1[[#This Row],[Store Age (Months)]] &lt; 12, "&lt;12",
 IF(Table1[[#This Row],[Store Age (Months)]] &lt; 24, "12–24",
 "&gt;24"))</f>
        <v>12–24</v>
      </c>
    </row>
    <row r="1764" spans="1:24" x14ac:dyDescent="0.2">
      <c r="A1764" s="4">
        <v>4</v>
      </c>
      <c r="B1764" s="4" t="str">
        <f t="shared" si="27"/>
        <v>April</v>
      </c>
      <c r="C1764" s="1" t="s">
        <v>448</v>
      </c>
      <c r="D1764" s="1" t="s">
        <v>1368</v>
      </c>
      <c r="E1764" s="1" t="s">
        <v>889</v>
      </c>
      <c r="F1764" s="1" t="s">
        <v>921</v>
      </c>
      <c r="G1764" s="1" t="s">
        <v>929</v>
      </c>
      <c r="H1764" s="6">
        <v>45521</v>
      </c>
      <c r="I1764" s="7">
        <v>73815312</v>
      </c>
      <c r="J1764" s="7">
        <v>54223585</v>
      </c>
      <c r="K1764" s="7">
        <v>6883493</v>
      </c>
      <c r="L1764" s="7">
        <v>7379217</v>
      </c>
      <c r="M1764" s="7">
        <f>Table1[[#This Row],[Profit (EBIT)]] * (1 - 11%)</f>
        <v>6567503.1299999999</v>
      </c>
      <c r="N1764" s="9">
        <f>Table1[[#This Row],[Net Sales Actual]]/Table1[[#This Row],[Net Sales Target]]*100%</f>
        <v>0.73458451276342229</v>
      </c>
      <c r="O1764" s="9" t="str">
        <f>IF(Table1[[#This Row],[% Achievement]]&gt;=100%, "Achieved",
 IF(Table1[[#This Row],[% Achievement]]&gt;=50%, "Almost Achieve",
 IF(Table1[[#This Row],[% Achievement]]&gt;=0, "Needs Improvement",
 "Bad")))</f>
        <v>Almost Achieve</v>
      </c>
      <c r="P1764" s="7">
        <f>Table1[[#This Row],[Net Sales Actual]] - Table1[[#This Row],[Net Sales Target]]</f>
        <v>-19591727</v>
      </c>
      <c r="Q1764" s="7" t="str">
        <f>IF(Table1[[#This Row],[Profit]] &gt; 0, "Profit", "Loss")</f>
        <v>Profit</v>
      </c>
      <c r="R1764" s="9">
        <f>Table1[[#This Row],[Salary Cost]]/Table1[[#This Row],[Net Sales Actual]]</f>
        <v>0.12694647541286694</v>
      </c>
      <c r="S1764" s="9" t="str">
        <f>IF(Table1[[#This Row],[Salary Ratio]] &lt; 0.15, "Efficient",
 IF(Table1[[#This Row],[Salary Ratio]] &lt;= 0.25, "Needs Attention",
 "Too High"))</f>
        <v>Efficient</v>
      </c>
      <c r="T1764" s="9">
        <f>Table1[[#This Row],[Profit (EBIT)]]/Table1[[#This Row],[Net Sales Actual]]</f>
        <v>0.13608869645929902</v>
      </c>
      <c r="U1764" s="7" t="str">
        <f>IF(Table1[[#This Row],[Profit Ratio]] &gt; 0.15, "Healthy",
 IF(Table1[[#This Row],[Profit Ratio]] &gt;= 0.05, "Moderate",
 "Low"))</f>
        <v>Moderate</v>
      </c>
      <c r="V1764" s="7">
        <f ca="1">DATEDIF(Table1[[#This Row],[Store Open Date]], TODAY(), "d")</f>
        <v>411</v>
      </c>
      <c r="W1764" s="7">
        <f ca="1">INT(Table1[[#This Row],[Store Age (Days)]] / 30)</f>
        <v>13</v>
      </c>
      <c r="X1764" s="7" t="str">
        <f ca="1">IF(Table1[[#This Row],[Store Age (Months)]] &lt; 12, "&lt;12",
 IF(Table1[[#This Row],[Store Age (Months)]] &lt; 24, "12–24",
 "&gt;24"))</f>
        <v>12–24</v>
      </c>
    </row>
    <row r="1765" spans="1:24" x14ac:dyDescent="0.2">
      <c r="A1765" s="4">
        <v>4</v>
      </c>
      <c r="B1765" s="4" t="str">
        <f t="shared" si="27"/>
        <v>April</v>
      </c>
      <c r="C1765" s="1" t="s">
        <v>449</v>
      </c>
      <c r="D1765" s="1" t="s">
        <v>1369</v>
      </c>
      <c r="E1765" s="1" t="s">
        <v>890</v>
      </c>
      <c r="F1765" s="1" t="s">
        <v>898</v>
      </c>
      <c r="G1765" s="1" t="s">
        <v>924</v>
      </c>
      <c r="H1765" s="6">
        <v>45256</v>
      </c>
      <c r="I1765" s="7">
        <v>177626914</v>
      </c>
      <c r="J1765" s="7">
        <v>167055843</v>
      </c>
      <c r="K1765" s="7">
        <v>20514202</v>
      </c>
      <c r="L1765" s="7">
        <v>-16620373</v>
      </c>
      <c r="M1765" s="7">
        <f>Table1[[#This Row],[Profit (EBIT)]] * (1 - 11%)</f>
        <v>-14792131.970000001</v>
      </c>
      <c r="N1765" s="9">
        <f>Table1[[#This Row],[Net Sales Actual]]/Table1[[#This Row],[Net Sales Target]]*100%</f>
        <v>0.94048722256132877</v>
      </c>
      <c r="O1765" s="9" t="str">
        <f>IF(Table1[[#This Row],[% Achievement]]&gt;=100%, "Achieved",
 IF(Table1[[#This Row],[% Achievement]]&gt;=50%, "Almost Achieve",
 IF(Table1[[#This Row],[% Achievement]]&gt;=0, "Needs Improvement",
 "Bad")))</f>
        <v>Almost Achieve</v>
      </c>
      <c r="P1765" s="7">
        <f>Table1[[#This Row],[Net Sales Actual]] - Table1[[#This Row],[Net Sales Target]]</f>
        <v>-10571071</v>
      </c>
      <c r="Q1765" s="7" t="str">
        <f>IF(Table1[[#This Row],[Profit]] &gt; 0, "Profit", "Loss")</f>
        <v>Loss</v>
      </c>
      <c r="R1765" s="9">
        <f>Table1[[#This Row],[Salary Cost]]/Table1[[#This Row],[Net Sales Actual]]</f>
        <v>0.12279847044918986</v>
      </c>
      <c r="S1765" s="9" t="str">
        <f>IF(Table1[[#This Row],[Salary Ratio]] &lt; 0.15, "Efficient",
 IF(Table1[[#This Row],[Salary Ratio]] &lt;= 0.25, "Needs Attention",
 "Too High"))</f>
        <v>Efficient</v>
      </c>
      <c r="T1765" s="9">
        <f>Table1[[#This Row],[Profit (EBIT)]]/Table1[[#This Row],[Net Sales Actual]]</f>
        <v>-9.9489923258775217E-2</v>
      </c>
      <c r="U1765" s="7" t="str">
        <f>IF(Table1[[#This Row],[Profit Ratio]] &gt; 0.15, "Healthy",
 IF(Table1[[#This Row],[Profit Ratio]] &gt;= 0.05, "Moderate",
 "Low"))</f>
        <v>Low</v>
      </c>
      <c r="V1765" s="7">
        <f ca="1">DATEDIF(Table1[[#This Row],[Store Open Date]], TODAY(), "d")</f>
        <v>676</v>
      </c>
      <c r="W1765" s="7">
        <f ca="1">INT(Table1[[#This Row],[Store Age (Days)]] / 30)</f>
        <v>22</v>
      </c>
      <c r="X1765" s="7" t="str">
        <f ca="1">IF(Table1[[#This Row],[Store Age (Months)]] &lt; 12, "&lt;12",
 IF(Table1[[#This Row],[Store Age (Months)]] &lt; 24, "12–24",
 "&gt;24"))</f>
        <v>12–24</v>
      </c>
    </row>
    <row r="1766" spans="1:24" x14ac:dyDescent="0.2">
      <c r="A1766" s="4">
        <v>4</v>
      </c>
      <c r="B1766" s="4" t="str">
        <f t="shared" si="27"/>
        <v>April</v>
      </c>
      <c r="C1766" s="1" t="s">
        <v>450</v>
      </c>
      <c r="D1766" s="1" t="s">
        <v>1370</v>
      </c>
      <c r="E1766" s="1" t="s">
        <v>891</v>
      </c>
      <c r="F1766" s="1" t="s">
        <v>903</v>
      </c>
      <c r="G1766" s="1" t="s">
        <v>925</v>
      </c>
      <c r="H1766" s="6">
        <v>45618</v>
      </c>
      <c r="I1766" s="7">
        <v>88931291</v>
      </c>
      <c r="J1766" s="7">
        <v>106929397</v>
      </c>
      <c r="K1766" s="7">
        <v>18153532</v>
      </c>
      <c r="L1766" s="7">
        <v>9950981</v>
      </c>
      <c r="M1766" s="7">
        <f>Table1[[#This Row],[Profit (EBIT)]] * (1 - 11%)</f>
        <v>8856373.0899999999</v>
      </c>
      <c r="N1766" s="9">
        <f>Table1[[#This Row],[Net Sales Actual]]/Table1[[#This Row],[Net Sales Target]]*100%</f>
        <v>1.2023821514072026</v>
      </c>
      <c r="O1766" s="9" t="str">
        <f>IF(Table1[[#This Row],[% Achievement]]&gt;=100%, "Achieved",
 IF(Table1[[#This Row],[% Achievement]]&gt;=50%, "Almost Achieve",
 IF(Table1[[#This Row],[% Achievement]]&gt;=0, "Needs Improvement",
 "Bad")))</f>
        <v>Achieved</v>
      </c>
      <c r="P1766" s="7">
        <f>Table1[[#This Row],[Net Sales Actual]] - Table1[[#This Row],[Net Sales Target]]</f>
        <v>17998106</v>
      </c>
      <c r="Q1766" s="7" t="str">
        <f>IF(Table1[[#This Row],[Profit]] &gt; 0, "Profit", "Loss")</f>
        <v>Profit</v>
      </c>
      <c r="R1766" s="9">
        <f>Table1[[#This Row],[Salary Cost]]/Table1[[#This Row],[Net Sales Actual]]</f>
        <v>0.16977119958882775</v>
      </c>
      <c r="S1766" s="9" t="str">
        <f>IF(Table1[[#This Row],[Salary Ratio]] &lt; 0.15, "Efficient",
 IF(Table1[[#This Row],[Salary Ratio]] &lt;= 0.25, "Needs Attention",
 "Too High"))</f>
        <v>Needs Attention</v>
      </c>
      <c r="T1766" s="9">
        <f>Table1[[#This Row],[Profit (EBIT)]]/Table1[[#This Row],[Net Sales Actual]]</f>
        <v>9.3061228054994088E-2</v>
      </c>
      <c r="U1766" s="7" t="str">
        <f>IF(Table1[[#This Row],[Profit Ratio]] &gt; 0.15, "Healthy",
 IF(Table1[[#This Row],[Profit Ratio]] &gt;= 0.05, "Moderate",
 "Low"))</f>
        <v>Moderate</v>
      </c>
      <c r="V1766" s="7">
        <f ca="1">DATEDIF(Table1[[#This Row],[Store Open Date]], TODAY(), "d")</f>
        <v>314</v>
      </c>
      <c r="W1766" s="7">
        <f ca="1">INT(Table1[[#This Row],[Store Age (Days)]] / 30)</f>
        <v>10</v>
      </c>
      <c r="X1766" s="7" t="str">
        <f ca="1">IF(Table1[[#This Row],[Store Age (Months)]] &lt; 12, "&lt;12",
 IF(Table1[[#This Row],[Store Age (Months)]] &lt; 24, "12–24",
 "&gt;24"))</f>
        <v>&lt;12</v>
      </c>
    </row>
    <row r="1767" spans="1:24" x14ac:dyDescent="0.2">
      <c r="A1767" s="4">
        <v>5</v>
      </c>
      <c r="B1767" s="4" t="str">
        <f t="shared" si="27"/>
        <v>May</v>
      </c>
      <c r="C1767" s="1" t="s">
        <v>10</v>
      </c>
      <c r="D1767" s="1" t="s">
        <v>930</v>
      </c>
      <c r="E1767" s="1" t="s">
        <v>451</v>
      </c>
      <c r="F1767" s="1" t="s">
        <v>892</v>
      </c>
      <c r="G1767" s="1" t="s">
        <v>922</v>
      </c>
      <c r="H1767" s="6">
        <v>45377</v>
      </c>
      <c r="I1767" s="7">
        <v>199250563</v>
      </c>
      <c r="J1767" s="7">
        <v>134560516</v>
      </c>
      <c r="K1767" s="7">
        <v>15206573</v>
      </c>
      <c r="L1767" s="7">
        <v>13262448</v>
      </c>
      <c r="M1767" s="7">
        <f>Table1[[#This Row],[Profit (EBIT)]] * (1 - 11%)</f>
        <v>11803578.720000001</v>
      </c>
      <c r="N1767" s="9">
        <f>Table1[[#This Row],[Net Sales Actual]]/Table1[[#This Row],[Net Sales Target]]*100%</f>
        <v>0.67533317835593765</v>
      </c>
      <c r="O1767" s="9" t="str">
        <f>IF(Table1[[#This Row],[% Achievement]]&gt;=100%, "Achieved",
 IF(Table1[[#This Row],[% Achievement]]&gt;=50%, "Almost Achieve",
 IF(Table1[[#This Row],[% Achievement]]&gt;=0, "Needs Improvement",
 "Bad")))</f>
        <v>Almost Achieve</v>
      </c>
      <c r="P1767" s="7">
        <f>Table1[[#This Row],[Net Sales Actual]] - Table1[[#This Row],[Net Sales Target]]</f>
        <v>-64690047</v>
      </c>
      <c r="Q1767" s="7" t="str">
        <f>IF(Table1[[#This Row],[Profit]] &gt; 0, "Profit", "Loss")</f>
        <v>Profit</v>
      </c>
      <c r="R1767" s="9">
        <f>Table1[[#This Row],[Salary Cost]]/Table1[[#This Row],[Net Sales Actual]]</f>
        <v>0.11300917573770303</v>
      </c>
      <c r="S1767" s="9" t="str">
        <f>IF(Table1[[#This Row],[Salary Ratio]] &lt; 0.15, "Efficient",
 IF(Table1[[#This Row],[Salary Ratio]] &lt;= 0.25, "Needs Attention",
 "Too High"))</f>
        <v>Efficient</v>
      </c>
      <c r="T1767" s="9">
        <f>Table1[[#This Row],[Profit (EBIT)]]/Table1[[#This Row],[Net Sales Actual]]</f>
        <v>9.856121538654028E-2</v>
      </c>
      <c r="U1767" s="7" t="str">
        <f>IF(Table1[[#This Row],[Profit Ratio]] &gt; 0.15, "Healthy",
 IF(Table1[[#This Row],[Profit Ratio]] &gt;= 0.05, "Moderate",
 "Low"))</f>
        <v>Moderate</v>
      </c>
      <c r="V1767" s="7">
        <f ca="1">DATEDIF(Table1[[#This Row],[Store Open Date]], TODAY(), "d")</f>
        <v>555</v>
      </c>
      <c r="W1767" s="7">
        <f ca="1">INT(Table1[[#This Row],[Store Age (Days)]] / 30)</f>
        <v>18</v>
      </c>
      <c r="X1767" s="7" t="str">
        <f ca="1">IF(Table1[[#This Row],[Store Age (Months)]] &lt; 12, "&lt;12",
 IF(Table1[[#This Row],[Store Age (Months)]] &lt; 24, "12–24",
 "&gt;24"))</f>
        <v>12–24</v>
      </c>
    </row>
    <row r="1768" spans="1:24" x14ac:dyDescent="0.2">
      <c r="A1768" s="4">
        <v>5</v>
      </c>
      <c r="B1768" s="4" t="str">
        <f t="shared" si="27"/>
        <v>May</v>
      </c>
      <c r="C1768" s="1" t="s">
        <v>11</v>
      </c>
      <c r="D1768" s="1" t="s">
        <v>931</v>
      </c>
      <c r="E1768" s="1" t="s">
        <v>452</v>
      </c>
      <c r="F1768" s="1" t="s">
        <v>892</v>
      </c>
      <c r="G1768" s="1" t="s">
        <v>922</v>
      </c>
      <c r="H1768" s="6">
        <v>45585</v>
      </c>
      <c r="I1768" s="7">
        <v>76894682</v>
      </c>
      <c r="J1768" s="7">
        <v>58290647</v>
      </c>
      <c r="K1768" s="7">
        <v>7216717</v>
      </c>
      <c r="L1768" s="7">
        <v>6691120</v>
      </c>
      <c r="M1768" s="7">
        <f>Table1[[#This Row],[Profit (EBIT)]] * (1 - 11%)</f>
        <v>5955096.7999999998</v>
      </c>
      <c r="N1768" s="9">
        <f>Table1[[#This Row],[Net Sales Actual]]/Table1[[#This Row],[Net Sales Target]]*100%</f>
        <v>0.75805823606891309</v>
      </c>
      <c r="O1768" s="9" t="str">
        <f>IF(Table1[[#This Row],[% Achievement]]&gt;=100%, "Achieved",
 IF(Table1[[#This Row],[% Achievement]]&gt;=50%, "Almost Achieve",
 IF(Table1[[#This Row],[% Achievement]]&gt;=0, "Needs Improvement",
 "Bad")))</f>
        <v>Almost Achieve</v>
      </c>
      <c r="P1768" s="7">
        <f>Table1[[#This Row],[Net Sales Actual]] - Table1[[#This Row],[Net Sales Target]]</f>
        <v>-18604035</v>
      </c>
      <c r="Q1768" s="7" t="str">
        <f>IF(Table1[[#This Row],[Profit]] &gt; 0, "Profit", "Loss")</f>
        <v>Profit</v>
      </c>
      <c r="R1768" s="9">
        <f>Table1[[#This Row],[Salary Cost]]/Table1[[#This Row],[Net Sales Actual]]</f>
        <v>0.12380574537112275</v>
      </c>
      <c r="S1768" s="9" t="str">
        <f>IF(Table1[[#This Row],[Salary Ratio]] &lt; 0.15, "Efficient",
 IF(Table1[[#This Row],[Salary Ratio]] &lt;= 0.25, "Needs Attention",
 "Too High"))</f>
        <v>Efficient</v>
      </c>
      <c r="T1768" s="9">
        <f>Table1[[#This Row],[Profit (EBIT)]]/Table1[[#This Row],[Net Sales Actual]]</f>
        <v>0.11478891287653746</v>
      </c>
      <c r="U1768" s="7" t="str">
        <f>IF(Table1[[#This Row],[Profit Ratio]] &gt; 0.15, "Healthy",
 IF(Table1[[#This Row],[Profit Ratio]] &gt;= 0.05, "Moderate",
 "Low"))</f>
        <v>Moderate</v>
      </c>
      <c r="V1768" s="7">
        <f ca="1">DATEDIF(Table1[[#This Row],[Store Open Date]], TODAY(), "d")</f>
        <v>347</v>
      </c>
      <c r="W1768" s="7">
        <f ca="1">INT(Table1[[#This Row],[Store Age (Days)]] / 30)</f>
        <v>11</v>
      </c>
      <c r="X1768" s="7" t="str">
        <f ca="1">IF(Table1[[#This Row],[Store Age (Months)]] &lt; 12, "&lt;12",
 IF(Table1[[#This Row],[Store Age (Months)]] &lt; 24, "12–24",
 "&gt;24"))</f>
        <v>&lt;12</v>
      </c>
    </row>
    <row r="1769" spans="1:24" x14ac:dyDescent="0.2">
      <c r="A1769" s="4">
        <v>5</v>
      </c>
      <c r="B1769" s="4" t="str">
        <f t="shared" si="27"/>
        <v>May</v>
      </c>
      <c r="C1769" s="1" t="s">
        <v>12</v>
      </c>
      <c r="D1769" s="1" t="s">
        <v>932</v>
      </c>
      <c r="E1769" s="1" t="s">
        <v>453</v>
      </c>
      <c r="F1769" s="1" t="s">
        <v>893</v>
      </c>
      <c r="G1769" s="1" t="s">
        <v>922</v>
      </c>
      <c r="H1769" s="6">
        <v>45260</v>
      </c>
      <c r="I1769" s="7">
        <v>224330323</v>
      </c>
      <c r="J1769" s="7">
        <v>267421307</v>
      </c>
      <c r="K1769" s="7">
        <v>37309263</v>
      </c>
      <c r="L1769" s="7">
        <v>-2724349</v>
      </c>
      <c r="M1769" s="7">
        <f>Table1[[#This Row],[Profit (EBIT)]] * (1 - 11%)</f>
        <v>-2424670.61</v>
      </c>
      <c r="N1769" s="9">
        <f>Table1[[#This Row],[Net Sales Actual]]/Table1[[#This Row],[Net Sales Target]]*100%</f>
        <v>1.1920872016931925</v>
      </c>
      <c r="O1769" s="9" t="str">
        <f>IF(Table1[[#This Row],[% Achievement]]&gt;=100%, "Achieved",
 IF(Table1[[#This Row],[% Achievement]]&gt;=50%, "Almost Achieve",
 IF(Table1[[#This Row],[% Achievement]]&gt;=0, "Needs Improvement",
 "Bad")))</f>
        <v>Achieved</v>
      </c>
      <c r="P1769" s="7">
        <f>Table1[[#This Row],[Net Sales Actual]] - Table1[[#This Row],[Net Sales Target]]</f>
        <v>43090984</v>
      </c>
      <c r="Q1769" s="7" t="str">
        <f>IF(Table1[[#This Row],[Profit]] &gt; 0, "Profit", "Loss")</f>
        <v>Loss</v>
      </c>
      <c r="R1769" s="9">
        <f>Table1[[#This Row],[Salary Cost]]/Table1[[#This Row],[Net Sales Actual]]</f>
        <v>0.13951492279558711</v>
      </c>
      <c r="S1769" s="9" t="str">
        <f>IF(Table1[[#This Row],[Salary Ratio]] &lt; 0.15, "Efficient",
 IF(Table1[[#This Row],[Salary Ratio]] &lt;= 0.25, "Needs Attention",
 "Too High"))</f>
        <v>Efficient</v>
      </c>
      <c r="T1769" s="9">
        <f>Table1[[#This Row],[Profit (EBIT)]]/Table1[[#This Row],[Net Sales Actual]]</f>
        <v>-1.0187479189906135E-2</v>
      </c>
      <c r="U1769" s="7" t="str">
        <f>IF(Table1[[#This Row],[Profit Ratio]] &gt; 0.15, "Healthy",
 IF(Table1[[#This Row],[Profit Ratio]] &gt;= 0.05, "Moderate",
 "Low"))</f>
        <v>Low</v>
      </c>
      <c r="V1769" s="7">
        <f ca="1">DATEDIF(Table1[[#This Row],[Store Open Date]], TODAY(), "d")</f>
        <v>672</v>
      </c>
      <c r="W1769" s="7">
        <f ca="1">INT(Table1[[#This Row],[Store Age (Days)]] / 30)</f>
        <v>22</v>
      </c>
      <c r="X1769" s="7" t="str">
        <f ca="1">IF(Table1[[#This Row],[Store Age (Months)]] &lt; 12, "&lt;12",
 IF(Table1[[#This Row],[Store Age (Months)]] &lt; 24, "12–24",
 "&gt;24"))</f>
        <v>12–24</v>
      </c>
    </row>
    <row r="1770" spans="1:24" x14ac:dyDescent="0.2">
      <c r="A1770" s="4">
        <v>5</v>
      </c>
      <c r="B1770" s="4" t="str">
        <f t="shared" si="27"/>
        <v>May</v>
      </c>
      <c r="C1770" s="1" t="s">
        <v>13</v>
      </c>
      <c r="D1770" s="1" t="s">
        <v>933</v>
      </c>
      <c r="E1770" s="1" t="s">
        <v>454</v>
      </c>
      <c r="F1770" s="1" t="s">
        <v>893</v>
      </c>
      <c r="G1770" s="1" t="s">
        <v>922</v>
      </c>
      <c r="H1770" s="6">
        <v>45291</v>
      </c>
      <c r="I1770" s="7">
        <v>128606722</v>
      </c>
      <c r="J1770" s="7">
        <v>87204429</v>
      </c>
      <c r="K1770" s="7">
        <v>13545060</v>
      </c>
      <c r="L1770" s="7">
        <v>-6604735</v>
      </c>
      <c r="M1770" s="7">
        <f>Table1[[#This Row],[Profit (EBIT)]] * (1 - 11%)</f>
        <v>-5878214.1500000004</v>
      </c>
      <c r="N1770" s="9">
        <f>Table1[[#This Row],[Net Sales Actual]]/Table1[[#This Row],[Net Sales Target]]*100%</f>
        <v>0.67807053662404992</v>
      </c>
      <c r="O1770" s="9" t="str">
        <f>IF(Table1[[#This Row],[% Achievement]]&gt;=100%, "Achieved",
 IF(Table1[[#This Row],[% Achievement]]&gt;=50%, "Almost Achieve",
 IF(Table1[[#This Row],[% Achievement]]&gt;=0, "Needs Improvement",
 "Bad")))</f>
        <v>Almost Achieve</v>
      </c>
      <c r="P1770" s="7">
        <f>Table1[[#This Row],[Net Sales Actual]] - Table1[[#This Row],[Net Sales Target]]</f>
        <v>-41402293</v>
      </c>
      <c r="Q1770" s="7" t="str">
        <f>IF(Table1[[#This Row],[Profit]] &gt; 0, "Profit", "Loss")</f>
        <v>Loss</v>
      </c>
      <c r="R1770" s="9">
        <f>Table1[[#This Row],[Salary Cost]]/Table1[[#This Row],[Net Sales Actual]]</f>
        <v>0.15532536770580768</v>
      </c>
      <c r="S1770" s="9" t="str">
        <f>IF(Table1[[#This Row],[Salary Ratio]] &lt; 0.15, "Efficient",
 IF(Table1[[#This Row],[Salary Ratio]] &lt;= 0.25, "Needs Attention",
 "Too High"))</f>
        <v>Needs Attention</v>
      </c>
      <c r="T1770" s="9">
        <f>Table1[[#This Row],[Profit (EBIT)]]/Table1[[#This Row],[Net Sales Actual]]</f>
        <v>-7.5738526996146027E-2</v>
      </c>
      <c r="U1770" s="7" t="str">
        <f>IF(Table1[[#This Row],[Profit Ratio]] &gt; 0.15, "Healthy",
 IF(Table1[[#This Row],[Profit Ratio]] &gt;= 0.05, "Moderate",
 "Low"))</f>
        <v>Low</v>
      </c>
      <c r="V1770" s="7">
        <f ca="1">DATEDIF(Table1[[#This Row],[Store Open Date]], TODAY(), "d")</f>
        <v>641</v>
      </c>
      <c r="W1770" s="7">
        <f ca="1">INT(Table1[[#This Row],[Store Age (Days)]] / 30)</f>
        <v>21</v>
      </c>
      <c r="X1770" s="7" t="str">
        <f ca="1">IF(Table1[[#This Row],[Store Age (Months)]] &lt; 12, "&lt;12",
 IF(Table1[[#This Row],[Store Age (Months)]] &lt; 24, "12–24",
 "&gt;24"))</f>
        <v>12–24</v>
      </c>
    </row>
    <row r="1771" spans="1:24" x14ac:dyDescent="0.2">
      <c r="A1771" s="4">
        <v>5</v>
      </c>
      <c r="B1771" s="4" t="str">
        <f t="shared" si="27"/>
        <v>May</v>
      </c>
      <c r="C1771" s="1" t="s">
        <v>14</v>
      </c>
      <c r="D1771" s="1" t="s">
        <v>934</v>
      </c>
      <c r="E1771" s="1" t="s">
        <v>455</v>
      </c>
      <c r="F1771" s="1" t="s">
        <v>894</v>
      </c>
      <c r="G1771" s="1" t="s">
        <v>922</v>
      </c>
      <c r="H1771" s="6">
        <v>45561</v>
      </c>
      <c r="I1771" s="7">
        <v>90705949</v>
      </c>
      <c r="J1771" s="7">
        <v>110401690</v>
      </c>
      <c r="K1771" s="7">
        <v>9942747</v>
      </c>
      <c r="L1771" s="7">
        <v>9948352</v>
      </c>
      <c r="M1771" s="7">
        <f>Table1[[#This Row],[Profit (EBIT)]] * (1 - 11%)</f>
        <v>8854033.2799999993</v>
      </c>
      <c r="N1771" s="9">
        <f>Table1[[#This Row],[Net Sales Actual]]/Table1[[#This Row],[Net Sales Target]]*100%</f>
        <v>1.2171383599106602</v>
      </c>
      <c r="O1771" s="9" t="str">
        <f>IF(Table1[[#This Row],[% Achievement]]&gt;=100%, "Achieved",
 IF(Table1[[#This Row],[% Achievement]]&gt;=50%, "Almost Achieve",
 IF(Table1[[#This Row],[% Achievement]]&gt;=0, "Needs Improvement",
 "Bad")))</f>
        <v>Achieved</v>
      </c>
      <c r="P1771" s="7">
        <f>Table1[[#This Row],[Net Sales Actual]] - Table1[[#This Row],[Net Sales Target]]</f>
        <v>19695741</v>
      </c>
      <c r="Q1771" s="7" t="str">
        <f>IF(Table1[[#This Row],[Profit]] &gt; 0, "Profit", "Loss")</f>
        <v>Profit</v>
      </c>
      <c r="R1771" s="9">
        <f>Table1[[#This Row],[Salary Cost]]/Table1[[#This Row],[Net Sales Actual]]</f>
        <v>9.0059735498614193E-2</v>
      </c>
      <c r="S1771" s="9" t="str">
        <f>IF(Table1[[#This Row],[Salary Ratio]] &lt; 0.15, "Efficient",
 IF(Table1[[#This Row],[Salary Ratio]] &lt;= 0.25, "Needs Attention",
 "Too High"))</f>
        <v>Efficient</v>
      </c>
      <c r="T1771" s="9">
        <f>Table1[[#This Row],[Profit (EBIT)]]/Table1[[#This Row],[Net Sales Actual]]</f>
        <v>9.0110504648977741E-2</v>
      </c>
      <c r="U1771" s="7" t="str">
        <f>IF(Table1[[#This Row],[Profit Ratio]] &gt; 0.15, "Healthy",
 IF(Table1[[#This Row],[Profit Ratio]] &gt;= 0.05, "Moderate",
 "Low"))</f>
        <v>Moderate</v>
      </c>
      <c r="V1771" s="7">
        <f ca="1">DATEDIF(Table1[[#This Row],[Store Open Date]], TODAY(), "d")</f>
        <v>371</v>
      </c>
      <c r="W1771" s="7">
        <f ca="1">INT(Table1[[#This Row],[Store Age (Days)]] / 30)</f>
        <v>12</v>
      </c>
      <c r="X1771" s="7" t="str">
        <f ca="1">IF(Table1[[#This Row],[Store Age (Months)]] &lt; 12, "&lt;12",
 IF(Table1[[#This Row],[Store Age (Months)]] &lt; 24, "12–24",
 "&gt;24"))</f>
        <v>12–24</v>
      </c>
    </row>
    <row r="1772" spans="1:24" x14ac:dyDescent="0.2">
      <c r="A1772" s="4">
        <v>5</v>
      </c>
      <c r="B1772" s="4" t="str">
        <f t="shared" si="27"/>
        <v>May</v>
      </c>
      <c r="C1772" s="1" t="s">
        <v>15</v>
      </c>
      <c r="D1772" s="1" t="s">
        <v>935</v>
      </c>
      <c r="E1772" s="1" t="s">
        <v>456</v>
      </c>
      <c r="F1772" s="1" t="s">
        <v>894</v>
      </c>
      <c r="G1772" s="1" t="s">
        <v>922</v>
      </c>
      <c r="H1772" s="6">
        <v>45385</v>
      </c>
      <c r="I1772" s="7">
        <v>107658640</v>
      </c>
      <c r="J1772" s="7">
        <v>72728423</v>
      </c>
      <c r="K1772" s="7">
        <v>11666396</v>
      </c>
      <c r="L1772" s="7">
        <v>-6063400</v>
      </c>
      <c r="M1772" s="7">
        <f>Table1[[#This Row],[Profit (EBIT)]] * (1 - 11%)</f>
        <v>-5396426</v>
      </c>
      <c r="N1772" s="9">
        <f>Table1[[#This Row],[Net Sales Actual]]/Table1[[#This Row],[Net Sales Target]]*100%</f>
        <v>0.675546551581926</v>
      </c>
      <c r="O1772" s="9" t="str">
        <f>IF(Table1[[#This Row],[% Achievement]]&gt;=100%, "Achieved",
 IF(Table1[[#This Row],[% Achievement]]&gt;=50%, "Almost Achieve",
 IF(Table1[[#This Row],[% Achievement]]&gt;=0, "Needs Improvement",
 "Bad")))</f>
        <v>Almost Achieve</v>
      </c>
      <c r="P1772" s="7">
        <f>Table1[[#This Row],[Net Sales Actual]] - Table1[[#This Row],[Net Sales Target]]</f>
        <v>-34930217</v>
      </c>
      <c r="Q1772" s="7" t="str">
        <f>IF(Table1[[#This Row],[Profit]] &gt; 0, "Profit", "Loss")</f>
        <v>Loss</v>
      </c>
      <c r="R1772" s="9">
        <f>Table1[[#This Row],[Salary Cost]]/Table1[[#This Row],[Net Sales Actual]]</f>
        <v>0.16041040790888592</v>
      </c>
      <c r="S1772" s="9" t="str">
        <f>IF(Table1[[#This Row],[Salary Ratio]] &lt; 0.15, "Efficient",
 IF(Table1[[#This Row],[Salary Ratio]] &lt;= 0.25, "Needs Attention",
 "Too High"))</f>
        <v>Needs Attention</v>
      </c>
      <c r="T1772" s="9">
        <f>Table1[[#This Row],[Profit (EBIT)]]/Table1[[#This Row],[Net Sales Actual]]</f>
        <v>-8.3370431392414485E-2</v>
      </c>
      <c r="U1772" s="7" t="str">
        <f>IF(Table1[[#This Row],[Profit Ratio]] &gt; 0.15, "Healthy",
 IF(Table1[[#This Row],[Profit Ratio]] &gt;= 0.05, "Moderate",
 "Low"))</f>
        <v>Low</v>
      </c>
      <c r="V1772" s="7">
        <f ca="1">DATEDIF(Table1[[#This Row],[Store Open Date]], TODAY(), "d")</f>
        <v>547</v>
      </c>
      <c r="W1772" s="7">
        <f ca="1">INT(Table1[[#This Row],[Store Age (Days)]] / 30)</f>
        <v>18</v>
      </c>
      <c r="X1772" s="7" t="str">
        <f ca="1">IF(Table1[[#This Row],[Store Age (Months)]] &lt; 12, "&lt;12",
 IF(Table1[[#This Row],[Store Age (Months)]] &lt; 24, "12–24",
 "&gt;24"))</f>
        <v>12–24</v>
      </c>
    </row>
    <row r="1773" spans="1:24" x14ac:dyDescent="0.2">
      <c r="A1773" s="4">
        <v>5</v>
      </c>
      <c r="B1773" s="4" t="str">
        <f t="shared" si="27"/>
        <v>May</v>
      </c>
      <c r="C1773" s="1" t="s">
        <v>16</v>
      </c>
      <c r="D1773" s="1" t="s">
        <v>936</v>
      </c>
      <c r="E1773" s="1" t="s">
        <v>457</v>
      </c>
      <c r="F1773" s="1" t="s">
        <v>894</v>
      </c>
      <c r="G1773" s="1" t="s">
        <v>922</v>
      </c>
      <c r="H1773" s="6">
        <v>45282</v>
      </c>
      <c r="I1773" s="7">
        <v>207431658</v>
      </c>
      <c r="J1773" s="7">
        <v>192098965</v>
      </c>
      <c r="K1773" s="7">
        <v>26998292</v>
      </c>
      <c r="L1773" s="7">
        <v>-13359358</v>
      </c>
      <c r="M1773" s="7">
        <f>Table1[[#This Row],[Profit (EBIT)]] * (1 - 11%)</f>
        <v>-11889828.620000001</v>
      </c>
      <c r="N1773" s="9">
        <f>Table1[[#This Row],[Net Sales Actual]]/Table1[[#This Row],[Net Sales Target]]*100%</f>
        <v>0.92608315843476507</v>
      </c>
      <c r="O1773" s="9" t="str">
        <f>IF(Table1[[#This Row],[% Achievement]]&gt;=100%, "Achieved",
 IF(Table1[[#This Row],[% Achievement]]&gt;=50%, "Almost Achieve",
 IF(Table1[[#This Row],[% Achievement]]&gt;=0, "Needs Improvement",
 "Bad")))</f>
        <v>Almost Achieve</v>
      </c>
      <c r="P1773" s="7">
        <f>Table1[[#This Row],[Net Sales Actual]] - Table1[[#This Row],[Net Sales Target]]</f>
        <v>-15332693</v>
      </c>
      <c r="Q1773" s="7" t="str">
        <f>IF(Table1[[#This Row],[Profit]] &gt; 0, "Profit", "Loss")</f>
        <v>Loss</v>
      </c>
      <c r="R1773" s="9">
        <f>Table1[[#This Row],[Salary Cost]]/Table1[[#This Row],[Net Sales Actual]]</f>
        <v>0.14054366196090645</v>
      </c>
      <c r="S1773" s="9" t="str">
        <f>IF(Table1[[#This Row],[Salary Ratio]] &lt; 0.15, "Efficient",
 IF(Table1[[#This Row],[Salary Ratio]] &lt;= 0.25, "Needs Attention",
 "Too High"))</f>
        <v>Efficient</v>
      </c>
      <c r="T1773" s="9">
        <f>Table1[[#This Row],[Profit (EBIT)]]/Table1[[#This Row],[Net Sales Actual]]</f>
        <v>-6.9544143561627206E-2</v>
      </c>
      <c r="U1773" s="7" t="str">
        <f>IF(Table1[[#This Row],[Profit Ratio]] &gt; 0.15, "Healthy",
 IF(Table1[[#This Row],[Profit Ratio]] &gt;= 0.05, "Moderate",
 "Low"))</f>
        <v>Low</v>
      </c>
      <c r="V1773" s="7">
        <f ca="1">DATEDIF(Table1[[#This Row],[Store Open Date]], TODAY(), "d")</f>
        <v>650</v>
      </c>
      <c r="W1773" s="7">
        <f ca="1">INT(Table1[[#This Row],[Store Age (Days)]] / 30)</f>
        <v>21</v>
      </c>
      <c r="X1773" s="7" t="str">
        <f ca="1">IF(Table1[[#This Row],[Store Age (Months)]] &lt; 12, "&lt;12",
 IF(Table1[[#This Row],[Store Age (Months)]] &lt; 24, "12–24",
 "&gt;24"))</f>
        <v>12–24</v>
      </c>
    </row>
    <row r="1774" spans="1:24" x14ac:dyDescent="0.2">
      <c r="A1774" s="4">
        <v>5</v>
      </c>
      <c r="B1774" s="4" t="str">
        <f t="shared" si="27"/>
        <v>May</v>
      </c>
      <c r="C1774" s="1" t="s">
        <v>17</v>
      </c>
      <c r="D1774" s="1" t="s">
        <v>937</v>
      </c>
      <c r="E1774" s="1" t="s">
        <v>458</v>
      </c>
      <c r="F1774" s="1" t="s">
        <v>894</v>
      </c>
      <c r="G1774" s="1" t="s">
        <v>922</v>
      </c>
      <c r="H1774" s="6">
        <v>45348</v>
      </c>
      <c r="I1774" s="7">
        <v>123569543</v>
      </c>
      <c r="J1774" s="7">
        <v>131207113</v>
      </c>
      <c r="K1774" s="7">
        <v>22590302</v>
      </c>
      <c r="L1774" s="7">
        <v>10051617</v>
      </c>
      <c r="M1774" s="7">
        <f>Table1[[#This Row],[Profit (EBIT)]] * (1 - 11%)</f>
        <v>8945939.1300000008</v>
      </c>
      <c r="N1774" s="9">
        <f>Table1[[#This Row],[Net Sales Actual]]/Table1[[#This Row],[Net Sales Target]]*100%</f>
        <v>1.061807867979248</v>
      </c>
      <c r="O1774" s="9" t="str">
        <f>IF(Table1[[#This Row],[% Achievement]]&gt;=100%, "Achieved",
 IF(Table1[[#This Row],[% Achievement]]&gt;=50%, "Almost Achieve",
 IF(Table1[[#This Row],[% Achievement]]&gt;=0, "Needs Improvement",
 "Bad")))</f>
        <v>Achieved</v>
      </c>
      <c r="P1774" s="7">
        <f>Table1[[#This Row],[Net Sales Actual]] - Table1[[#This Row],[Net Sales Target]]</f>
        <v>7637570</v>
      </c>
      <c r="Q1774" s="7" t="str">
        <f>IF(Table1[[#This Row],[Profit]] &gt; 0, "Profit", "Loss")</f>
        <v>Profit</v>
      </c>
      <c r="R1774" s="9">
        <f>Table1[[#This Row],[Salary Cost]]/Table1[[#This Row],[Net Sales Actual]]</f>
        <v>0.1721728455377263</v>
      </c>
      <c r="S1774" s="9" t="str">
        <f>IF(Table1[[#This Row],[Salary Ratio]] &lt; 0.15, "Efficient",
 IF(Table1[[#This Row],[Salary Ratio]] &lt;= 0.25, "Needs Attention",
 "Too High"))</f>
        <v>Needs Attention</v>
      </c>
      <c r="T1774" s="9">
        <f>Table1[[#This Row],[Profit (EBIT)]]/Table1[[#This Row],[Net Sales Actual]]</f>
        <v>7.6608781110822852E-2</v>
      </c>
      <c r="U1774" s="7" t="str">
        <f>IF(Table1[[#This Row],[Profit Ratio]] &gt; 0.15, "Healthy",
 IF(Table1[[#This Row],[Profit Ratio]] &gt;= 0.05, "Moderate",
 "Low"))</f>
        <v>Moderate</v>
      </c>
      <c r="V1774" s="7">
        <f ca="1">DATEDIF(Table1[[#This Row],[Store Open Date]], TODAY(), "d")</f>
        <v>584</v>
      </c>
      <c r="W1774" s="7">
        <f ca="1">INT(Table1[[#This Row],[Store Age (Days)]] / 30)</f>
        <v>19</v>
      </c>
      <c r="X1774" s="7" t="str">
        <f ca="1">IF(Table1[[#This Row],[Store Age (Months)]] &lt; 12, "&lt;12",
 IF(Table1[[#This Row],[Store Age (Months)]] &lt; 24, "12–24",
 "&gt;24"))</f>
        <v>12–24</v>
      </c>
    </row>
    <row r="1775" spans="1:24" x14ac:dyDescent="0.2">
      <c r="A1775" s="4">
        <v>5</v>
      </c>
      <c r="B1775" s="4" t="str">
        <f t="shared" si="27"/>
        <v>May</v>
      </c>
      <c r="C1775" s="1" t="s">
        <v>18</v>
      </c>
      <c r="D1775" s="1" t="s">
        <v>938</v>
      </c>
      <c r="E1775" s="1" t="s">
        <v>459</v>
      </c>
      <c r="F1775" s="1" t="s">
        <v>895</v>
      </c>
      <c r="G1775" s="1" t="s">
        <v>922</v>
      </c>
      <c r="H1775" s="6">
        <v>45349</v>
      </c>
      <c r="I1775" s="7">
        <v>286800650</v>
      </c>
      <c r="J1775" s="7">
        <v>282937871</v>
      </c>
      <c r="K1775" s="7">
        <v>46158491</v>
      </c>
      <c r="L1775" s="7">
        <v>-25960263</v>
      </c>
      <c r="M1775" s="7">
        <f>Table1[[#This Row],[Profit (EBIT)]] * (1 - 11%)</f>
        <v>-23104634.07</v>
      </c>
      <c r="N1775" s="9">
        <f>Table1[[#This Row],[Net Sales Actual]]/Table1[[#This Row],[Net Sales Target]]*100%</f>
        <v>0.98653148449977357</v>
      </c>
      <c r="O1775" s="9" t="str">
        <f>IF(Table1[[#This Row],[% Achievement]]&gt;=100%, "Achieved",
 IF(Table1[[#This Row],[% Achievement]]&gt;=50%, "Almost Achieve",
 IF(Table1[[#This Row],[% Achievement]]&gt;=0, "Needs Improvement",
 "Bad")))</f>
        <v>Almost Achieve</v>
      </c>
      <c r="P1775" s="7">
        <f>Table1[[#This Row],[Net Sales Actual]] - Table1[[#This Row],[Net Sales Target]]</f>
        <v>-3862779</v>
      </c>
      <c r="Q1775" s="7" t="str">
        <f>IF(Table1[[#This Row],[Profit]] &gt; 0, "Profit", "Loss")</f>
        <v>Loss</v>
      </c>
      <c r="R1775" s="9">
        <f>Table1[[#This Row],[Salary Cost]]/Table1[[#This Row],[Net Sales Actual]]</f>
        <v>0.163140023768681</v>
      </c>
      <c r="S1775" s="9" t="str">
        <f>IF(Table1[[#This Row],[Salary Ratio]] &lt; 0.15, "Efficient",
 IF(Table1[[#This Row],[Salary Ratio]] &lt;= 0.25, "Needs Attention",
 "Too High"))</f>
        <v>Needs Attention</v>
      </c>
      <c r="T1775" s="9">
        <f>Table1[[#This Row],[Profit (EBIT)]]/Table1[[#This Row],[Net Sales Actual]]</f>
        <v>-9.1752521174516086E-2</v>
      </c>
      <c r="U1775" s="7" t="str">
        <f>IF(Table1[[#This Row],[Profit Ratio]] &gt; 0.15, "Healthy",
 IF(Table1[[#This Row],[Profit Ratio]] &gt;= 0.05, "Moderate",
 "Low"))</f>
        <v>Low</v>
      </c>
      <c r="V1775" s="7">
        <f ca="1">DATEDIF(Table1[[#This Row],[Store Open Date]], TODAY(), "d")</f>
        <v>583</v>
      </c>
      <c r="W1775" s="7">
        <f ca="1">INT(Table1[[#This Row],[Store Age (Days)]] / 30)</f>
        <v>19</v>
      </c>
      <c r="X1775" s="7" t="str">
        <f ca="1">IF(Table1[[#This Row],[Store Age (Months)]] &lt; 12, "&lt;12",
 IF(Table1[[#This Row],[Store Age (Months)]] &lt; 24, "12–24",
 "&gt;24"))</f>
        <v>12–24</v>
      </c>
    </row>
    <row r="1776" spans="1:24" x14ac:dyDescent="0.2">
      <c r="A1776" s="4">
        <v>5</v>
      </c>
      <c r="B1776" s="4" t="str">
        <f t="shared" si="27"/>
        <v>May</v>
      </c>
      <c r="C1776" s="1" t="s">
        <v>19</v>
      </c>
      <c r="D1776" s="1" t="s">
        <v>939</v>
      </c>
      <c r="E1776" s="1" t="s">
        <v>460</v>
      </c>
      <c r="F1776" s="1" t="s">
        <v>895</v>
      </c>
      <c r="G1776" s="1" t="s">
        <v>922</v>
      </c>
      <c r="H1776" s="6">
        <v>45304</v>
      </c>
      <c r="I1776" s="7">
        <v>113707100</v>
      </c>
      <c r="J1776" s="7">
        <v>106986082</v>
      </c>
      <c r="K1776" s="7">
        <v>12199480</v>
      </c>
      <c r="L1776" s="7">
        <v>-9528108</v>
      </c>
      <c r="M1776" s="7">
        <f>Table1[[#This Row],[Profit (EBIT)]] * (1 - 11%)</f>
        <v>-8480016.120000001</v>
      </c>
      <c r="N1776" s="9">
        <f>Table1[[#This Row],[Net Sales Actual]]/Table1[[#This Row],[Net Sales Target]]*100%</f>
        <v>0.94089183525039333</v>
      </c>
      <c r="O1776" s="9" t="str">
        <f>IF(Table1[[#This Row],[% Achievement]]&gt;=100%, "Achieved",
 IF(Table1[[#This Row],[% Achievement]]&gt;=50%, "Almost Achieve",
 IF(Table1[[#This Row],[% Achievement]]&gt;=0, "Needs Improvement",
 "Bad")))</f>
        <v>Almost Achieve</v>
      </c>
      <c r="P1776" s="7">
        <f>Table1[[#This Row],[Net Sales Actual]] - Table1[[#This Row],[Net Sales Target]]</f>
        <v>-6721018</v>
      </c>
      <c r="Q1776" s="7" t="str">
        <f>IF(Table1[[#This Row],[Profit]] &gt; 0, "Profit", "Loss")</f>
        <v>Loss</v>
      </c>
      <c r="R1776" s="9">
        <f>Table1[[#This Row],[Salary Cost]]/Table1[[#This Row],[Net Sales Actual]]</f>
        <v>0.1140286640275321</v>
      </c>
      <c r="S1776" s="9" t="str">
        <f>IF(Table1[[#This Row],[Salary Ratio]] &lt; 0.15, "Efficient",
 IF(Table1[[#This Row],[Salary Ratio]] &lt;= 0.25, "Needs Attention",
 "Too High"))</f>
        <v>Efficient</v>
      </c>
      <c r="T1776" s="9">
        <f>Table1[[#This Row],[Profit (EBIT)]]/Table1[[#This Row],[Net Sales Actual]]</f>
        <v>-8.9059322688347445E-2</v>
      </c>
      <c r="U1776" s="7" t="str">
        <f>IF(Table1[[#This Row],[Profit Ratio]] &gt; 0.15, "Healthy",
 IF(Table1[[#This Row],[Profit Ratio]] &gt;= 0.05, "Moderate",
 "Low"))</f>
        <v>Low</v>
      </c>
      <c r="V1776" s="7">
        <f ca="1">DATEDIF(Table1[[#This Row],[Store Open Date]], TODAY(), "d")</f>
        <v>628</v>
      </c>
      <c r="W1776" s="7">
        <f ca="1">INT(Table1[[#This Row],[Store Age (Days)]] / 30)</f>
        <v>20</v>
      </c>
      <c r="X1776" s="7" t="str">
        <f ca="1">IF(Table1[[#This Row],[Store Age (Months)]] &lt; 12, "&lt;12",
 IF(Table1[[#This Row],[Store Age (Months)]] &lt; 24, "12–24",
 "&gt;24"))</f>
        <v>12–24</v>
      </c>
    </row>
    <row r="1777" spans="1:24" x14ac:dyDescent="0.2">
      <c r="A1777" s="4">
        <v>5</v>
      </c>
      <c r="B1777" s="4" t="str">
        <f t="shared" si="27"/>
        <v>May</v>
      </c>
      <c r="C1777" s="1" t="s">
        <v>20</v>
      </c>
      <c r="D1777" s="1" t="s">
        <v>940</v>
      </c>
      <c r="E1777" s="1" t="s">
        <v>461</v>
      </c>
      <c r="F1777" s="1" t="s">
        <v>895</v>
      </c>
      <c r="G1777" s="1" t="s">
        <v>922</v>
      </c>
      <c r="H1777" s="6">
        <v>45257</v>
      </c>
      <c r="I1777" s="7">
        <v>115460521</v>
      </c>
      <c r="J1777" s="7">
        <v>94066272</v>
      </c>
      <c r="K1777" s="7">
        <v>16437057</v>
      </c>
      <c r="L1777" s="7">
        <v>11342455</v>
      </c>
      <c r="M1777" s="7">
        <f>Table1[[#This Row],[Profit (EBIT)]] * (1 - 11%)</f>
        <v>10094784.949999999</v>
      </c>
      <c r="N1777" s="9">
        <f>Table1[[#This Row],[Net Sales Actual]]/Table1[[#This Row],[Net Sales Target]]*100%</f>
        <v>0.81470507135508252</v>
      </c>
      <c r="O1777" s="9" t="str">
        <f>IF(Table1[[#This Row],[% Achievement]]&gt;=100%, "Achieved",
 IF(Table1[[#This Row],[% Achievement]]&gt;=50%, "Almost Achieve",
 IF(Table1[[#This Row],[% Achievement]]&gt;=0, "Needs Improvement",
 "Bad")))</f>
        <v>Almost Achieve</v>
      </c>
      <c r="P1777" s="7">
        <f>Table1[[#This Row],[Net Sales Actual]] - Table1[[#This Row],[Net Sales Target]]</f>
        <v>-21394249</v>
      </c>
      <c r="Q1777" s="7" t="str">
        <f>IF(Table1[[#This Row],[Profit]] &gt; 0, "Profit", "Loss")</f>
        <v>Profit</v>
      </c>
      <c r="R1777" s="9">
        <f>Table1[[#This Row],[Salary Cost]]/Table1[[#This Row],[Net Sales Actual]]</f>
        <v>0.17473911371761389</v>
      </c>
      <c r="S1777" s="9" t="str">
        <f>IF(Table1[[#This Row],[Salary Ratio]] &lt; 0.15, "Efficient",
 IF(Table1[[#This Row],[Salary Ratio]] &lt;= 0.25, "Needs Attention",
 "Too High"))</f>
        <v>Needs Attention</v>
      </c>
      <c r="T1777" s="9">
        <f>Table1[[#This Row],[Profit (EBIT)]]/Table1[[#This Row],[Net Sales Actual]]</f>
        <v>0.12057940384838468</v>
      </c>
      <c r="U1777" s="7" t="str">
        <f>IF(Table1[[#This Row],[Profit Ratio]] &gt; 0.15, "Healthy",
 IF(Table1[[#This Row],[Profit Ratio]] &gt;= 0.05, "Moderate",
 "Low"))</f>
        <v>Moderate</v>
      </c>
      <c r="V1777" s="7">
        <f ca="1">DATEDIF(Table1[[#This Row],[Store Open Date]], TODAY(), "d")</f>
        <v>675</v>
      </c>
      <c r="W1777" s="7">
        <f ca="1">INT(Table1[[#This Row],[Store Age (Days)]] / 30)</f>
        <v>22</v>
      </c>
      <c r="X1777" s="7" t="str">
        <f ca="1">IF(Table1[[#This Row],[Store Age (Months)]] &lt; 12, "&lt;12",
 IF(Table1[[#This Row],[Store Age (Months)]] &lt; 24, "12–24",
 "&gt;24"))</f>
        <v>12–24</v>
      </c>
    </row>
    <row r="1778" spans="1:24" x14ac:dyDescent="0.2">
      <c r="A1778" s="4">
        <v>5</v>
      </c>
      <c r="B1778" s="4" t="str">
        <f t="shared" si="27"/>
        <v>May</v>
      </c>
      <c r="C1778" s="1" t="s">
        <v>21</v>
      </c>
      <c r="D1778" s="1" t="s">
        <v>941</v>
      </c>
      <c r="E1778" s="1" t="s">
        <v>462</v>
      </c>
      <c r="F1778" s="1" t="s">
        <v>895</v>
      </c>
      <c r="G1778" s="1" t="s">
        <v>922</v>
      </c>
      <c r="H1778" s="6">
        <v>45287</v>
      </c>
      <c r="I1778" s="7">
        <v>163535442</v>
      </c>
      <c r="J1778" s="7">
        <v>188752304</v>
      </c>
      <c r="K1778" s="7">
        <v>19116946</v>
      </c>
      <c r="L1778" s="7">
        <v>25394404</v>
      </c>
      <c r="M1778" s="7">
        <f>Table1[[#This Row],[Profit (EBIT)]] * (1 - 11%)</f>
        <v>22601019.559999999</v>
      </c>
      <c r="N1778" s="9">
        <f>Table1[[#This Row],[Net Sales Actual]]/Table1[[#This Row],[Net Sales Target]]*100%</f>
        <v>1.1541981462342579</v>
      </c>
      <c r="O1778" s="9" t="str">
        <f>IF(Table1[[#This Row],[% Achievement]]&gt;=100%, "Achieved",
 IF(Table1[[#This Row],[% Achievement]]&gt;=50%, "Almost Achieve",
 IF(Table1[[#This Row],[% Achievement]]&gt;=0, "Needs Improvement",
 "Bad")))</f>
        <v>Achieved</v>
      </c>
      <c r="P1778" s="7">
        <f>Table1[[#This Row],[Net Sales Actual]] - Table1[[#This Row],[Net Sales Target]]</f>
        <v>25216862</v>
      </c>
      <c r="Q1778" s="7" t="str">
        <f>IF(Table1[[#This Row],[Profit]] &gt; 0, "Profit", "Loss")</f>
        <v>Profit</v>
      </c>
      <c r="R1778" s="9">
        <f>Table1[[#This Row],[Salary Cost]]/Table1[[#This Row],[Net Sales Actual]]</f>
        <v>0.10128059681856917</v>
      </c>
      <c r="S1778" s="9" t="str">
        <f>IF(Table1[[#This Row],[Salary Ratio]] &lt; 0.15, "Efficient",
 IF(Table1[[#This Row],[Salary Ratio]] &lt;= 0.25, "Needs Attention",
 "Too High"))</f>
        <v>Efficient</v>
      </c>
      <c r="T1778" s="9">
        <f>Table1[[#This Row],[Profit (EBIT)]]/Table1[[#This Row],[Net Sales Actual]]</f>
        <v>0.13453824648413298</v>
      </c>
      <c r="U1778" s="7" t="str">
        <f>IF(Table1[[#This Row],[Profit Ratio]] &gt; 0.15, "Healthy",
 IF(Table1[[#This Row],[Profit Ratio]] &gt;= 0.05, "Moderate",
 "Low"))</f>
        <v>Moderate</v>
      </c>
      <c r="V1778" s="7">
        <f ca="1">DATEDIF(Table1[[#This Row],[Store Open Date]], TODAY(), "d")</f>
        <v>645</v>
      </c>
      <c r="W1778" s="7">
        <f ca="1">INT(Table1[[#This Row],[Store Age (Days)]] / 30)</f>
        <v>21</v>
      </c>
      <c r="X1778" s="7" t="str">
        <f ca="1">IF(Table1[[#This Row],[Store Age (Months)]] &lt; 12, "&lt;12",
 IF(Table1[[#This Row],[Store Age (Months)]] &lt; 24, "12–24",
 "&gt;24"))</f>
        <v>12–24</v>
      </c>
    </row>
    <row r="1779" spans="1:24" x14ac:dyDescent="0.2">
      <c r="A1779" s="4">
        <v>5</v>
      </c>
      <c r="B1779" s="4" t="str">
        <f t="shared" si="27"/>
        <v>May</v>
      </c>
      <c r="C1779" s="1" t="s">
        <v>22</v>
      </c>
      <c r="D1779" s="1" t="s">
        <v>942</v>
      </c>
      <c r="E1779" s="1" t="s">
        <v>463</v>
      </c>
      <c r="F1779" s="1" t="s">
        <v>895</v>
      </c>
      <c r="G1779" s="1" t="s">
        <v>922</v>
      </c>
      <c r="H1779" s="6">
        <v>45336</v>
      </c>
      <c r="I1779" s="7">
        <v>83806179</v>
      </c>
      <c r="J1779" s="7">
        <v>70250720</v>
      </c>
      <c r="K1779" s="7">
        <v>11376400</v>
      </c>
      <c r="L1779" s="7">
        <v>-2607670</v>
      </c>
      <c r="M1779" s="7">
        <f>Table1[[#This Row],[Profit (EBIT)]] * (1 - 11%)</f>
        <v>-2320826.2999999998</v>
      </c>
      <c r="N1779" s="9">
        <f>Table1[[#This Row],[Net Sales Actual]]/Table1[[#This Row],[Net Sales Target]]*100%</f>
        <v>0.83825227254424761</v>
      </c>
      <c r="O1779" s="9" t="str">
        <f>IF(Table1[[#This Row],[% Achievement]]&gt;=100%, "Achieved",
 IF(Table1[[#This Row],[% Achievement]]&gt;=50%, "Almost Achieve",
 IF(Table1[[#This Row],[% Achievement]]&gt;=0, "Needs Improvement",
 "Bad")))</f>
        <v>Almost Achieve</v>
      </c>
      <c r="P1779" s="7">
        <f>Table1[[#This Row],[Net Sales Actual]] - Table1[[#This Row],[Net Sales Target]]</f>
        <v>-13555459</v>
      </c>
      <c r="Q1779" s="7" t="str">
        <f>IF(Table1[[#This Row],[Profit]] &gt; 0, "Profit", "Loss")</f>
        <v>Loss</v>
      </c>
      <c r="R1779" s="9">
        <f>Table1[[#This Row],[Salary Cost]]/Table1[[#This Row],[Net Sales Actual]]</f>
        <v>0.16193997726998385</v>
      </c>
      <c r="S1779" s="9" t="str">
        <f>IF(Table1[[#This Row],[Salary Ratio]] &lt; 0.15, "Efficient",
 IF(Table1[[#This Row],[Salary Ratio]] &lt;= 0.25, "Needs Attention",
 "Too High"))</f>
        <v>Needs Attention</v>
      </c>
      <c r="T1779" s="9">
        <f>Table1[[#This Row],[Profit (EBIT)]]/Table1[[#This Row],[Net Sales Actual]]</f>
        <v>-3.7119477209628597E-2</v>
      </c>
      <c r="U1779" s="7" t="str">
        <f>IF(Table1[[#This Row],[Profit Ratio]] &gt; 0.15, "Healthy",
 IF(Table1[[#This Row],[Profit Ratio]] &gt;= 0.05, "Moderate",
 "Low"))</f>
        <v>Low</v>
      </c>
      <c r="V1779" s="7">
        <f ca="1">DATEDIF(Table1[[#This Row],[Store Open Date]], TODAY(), "d")</f>
        <v>596</v>
      </c>
      <c r="W1779" s="7">
        <f ca="1">INT(Table1[[#This Row],[Store Age (Days)]] / 30)</f>
        <v>19</v>
      </c>
      <c r="X1779" s="7" t="str">
        <f ca="1">IF(Table1[[#This Row],[Store Age (Months)]] &lt; 12, "&lt;12",
 IF(Table1[[#This Row],[Store Age (Months)]] &lt; 24, "12–24",
 "&gt;24"))</f>
        <v>12–24</v>
      </c>
    </row>
    <row r="1780" spans="1:24" x14ac:dyDescent="0.2">
      <c r="A1780" s="4">
        <v>5</v>
      </c>
      <c r="B1780" s="4" t="str">
        <f t="shared" si="27"/>
        <v>May</v>
      </c>
      <c r="C1780" s="1" t="s">
        <v>23</v>
      </c>
      <c r="D1780" s="1" t="s">
        <v>943</v>
      </c>
      <c r="E1780" s="1" t="s">
        <v>464</v>
      </c>
      <c r="F1780" s="1" t="s">
        <v>895</v>
      </c>
      <c r="G1780" s="1" t="s">
        <v>922</v>
      </c>
      <c r="H1780" s="6">
        <v>45196</v>
      </c>
      <c r="I1780" s="7">
        <v>200610271</v>
      </c>
      <c r="J1780" s="7">
        <v>177016020</v>
      </c>
      <c r="K1780" s="7">
        <v>25919627</v>
      </c>
      <c r="L1780" s="7">
        <v>22559398</v>
      </c>
      <c r="M1780" s="7">
        <f>Table1[[#This Row],[Profit (EBIT)]] * (1 - 11%)</f>
        <v>20077864.219999999</v>
      </c>
      <c r="N1780" s="9">
        <f>Table1[[#This Row],[Net Sales Actual]]/Table1[[#This Row],[Net Sales Target]]*100%</f>
        <v>0.88238762211731425</v>
      </c>
      <c r="O1780" s="9" t="str">
        <f>IF(Table1[[#This Row],[% Achievement]]&gt;=100%, "Achieved",
 IF(Table1[[#This Row],[% Achievement]]&gt;=50%, "Almost Achieve",
 IF(Table1[[#This Row],[% Achievement]]&gt;=0, "Needs Improvement",
 "Bad")))</f>
        <v>Almost Achieve</v>
      </c>
      <c r="P1780" s="7">
        <f>Table1[[#This Row],[Net Sales Actual]] - Table1[[#This Row],[Net Sales Target]]</f>
        <v>-23594251</v>
      </c>
      <c r="Q1780" s="7" t="str">
        <f>IF(Table1[[#This Row],[Profit]] &gt; 0, "Profit", "Loss")</f>
        <v>Profit</v>
      </c>
      <c r="R1780" s="9">
        <f>Table1[[#This Row],[Salary Cost]]/Table1[[#This Row],[Net Sales Actual]]</f>
        <v>0.14642531788930743</v>
      </c>
      <c r="S1780" s="9" t="str">
        <f>IF(Table1[[#This Row],[Salary Ratio]] &lt; 0.15, "Efficient",
 IF(Table1[[#This Row],[Salary Ratio]] &lt;= 0.25, "Needs Attention",
 "Too High"))</f>
        <v>Efficient</v>
      </c>
      <c r="T1780" s="9">
        <f>Table1[[#This Row],[Profit (EBIT)]]/Table1[[#This Row],[Net Sales Actual]]</f>
        <v>0.12744269134511102</v>
      </c>
      <c r="U1780" s="7" t="str">
        <f>IF(Table1[[#This Row],[Profit Ratio]] &gt; 0.15, "Healthy",
 IF(Table1[[#This Row],[Profit Ratio]] &gt;= 0.05, "Moderate",
 "Low"))</f>
        <v>Moderate</v>
      </c>
      <c r="V1780" s="7">
        <f ca="1">DATEDIF(Table1[[#This Row],[Store Open Date]], TODAY(), "d")</f>
        <v>736</v>
      </c>
      <c r="W1780" s="7">
        <f ca="1">INT(Table1[[#This Row],[Store Age (Days)]] / 30)</f>
        <v>24</v>
      </c>
      <c r="X1780" s="7" t="str">
        <f ca="1">IF(Table1[[#This Row],[Store Age (Months)]] &lt; 12, "&lt;12",
 IF(Table1[[#This Row],[Store Age (Months)]] &lt; 24, "12–24",
 "&gt;24"))</f>
        <v>&gt;24</v>
      </c>
    </row>
    <row r="1781" spans="1:24" x14ac:dyDescent="0.2">
      <c r="A1781" s="4">
        <v>5</v>
      </c>
      <c r="B1781" s="4" t="str">
        <f t="shared" si="27"/>
        <v>May</v>
      </c>
      <c r="C1781" s="1" t="s">
        <v>24</v>
      </c>
      <c r="D1781" s="1" t="s">
        <v>944</v>
      </c>
      <c r="E1781" s="1" t="s">
        <v>465</v>
      </c>
      <c r="F1781" s="1" t="s">
        <v>895</v>
      </c>
      <c r="G1781" s="1" t="s">
        <v>922</v>
      </c>
      <c r="H1781" s="6">
        <v>45324</v>
      </c>
      <c r="I1781" s="7">
        <v>217084674</v>
      </c>
      <c r="J1781" s="7">
        <v>214681398</v>
      </c>
      <c r="K1781" s="7">
        <v>26770277</v>
      </c>
      <c r="L1781" s="7">
        <v>24447705</v>
      </c>
      <c r="M1781" s="7">
        <f>Table1[[#This Row],[Profit (EBIT)]] * (1 - 11%)</f>
        <v>21758457.449999999</v>
      </c>
      <c r="N1781" s="9">
        <f>Table1[[#This Row],[Net Sales Actual]]/Table1[[#This Row],[Net Sales Target]]*100%</f>
        <v>0.9889293152035229</v>
      </c>
      <c r="O1781" s="9" t="str">
        <f>IF(Table1[[#This Row],[% Achievement]]&gt;=100%, "Achieved",
 IF(Table1[[#This Row],[% Achievement]]&gt;=50%, "Almost Achieve",
 IF(Table1[[#This Row],[% Achievement]]&gt;=0, "Needs Improvement",
 "Bad")))</f>
        <v>Almost Achieve</v>
      </c>
      <c r="P1781" s="7">
        <f>Table1[[#This Row],[Net Sales Actual]] - Table1[[#This Row],[Net Sales Target]]</f>
        <v>-2403276</v>
      </c>
      <c r="Q1781" s="7" t="str">
        <f>IF(Table1[[#This Row],[Profit]] &gt; 0, "Profit", "Loss")</f>
        <v>Profit</v>
      </c>
      <c r="R1781" s="9">
        <f>Table1[[#This Row],[Salary Cost]]/Table1[[#This Row],[Net Sales Actual]]</f>
        <v>0.12469770203378311</v>
      </c>
      <c r="S1781" s="9" t="str">
        <f>IF(Table1[[#This Row],[Salary Ratio]] &lt; 0.15, "Efficient",
 IF(Table1[[#This Row],[Salary Ratio]] &lt;= 0.25, "Needs Attention",
 "Too High"))</f>
        <v>Efficient</v>
      </c>
      <c r="T1781" s="9">
        <f>Table1[[#This Row],[Profit (EBIT)]]/Table1[[#This Row],[Net Sales Actual]]</f>
        <v>0.11387900967553789</v>
      </c>
      <c r="U1781" s="7" t="str">
        <f>IF(Table1[[#This Row],[Profit Ratio]] &gt; 0.15, "Healthy",
 IF(Table1[[#This Row],[Profit Ratio]] &gt;= 0.05, "Moderate",
 "Low"))</f>
        <v>Moderate</v>
      </c>
      <c r="V1781" s="7">
        <f ca="1">DATEDIF(Table1[[#This Row],[Store Open Date]], TODAY(), "d")</f>
        <v>608</v>
      </c>
      <c r="W1781" s="7">
        <f ca="1">INT(Table1[[#This Row],[Store Age (Days)]] / 30)</f>
        <v>20</v>
      </c>
      <c r="X1781" s="7" t="str">
        <f ca="1">IF(Table1[[#This Row],[Store Age (Months)]] &lt; 12, "&lt;12",
 IF(Table1[[#This Row],[Store Age (Months)]] &lt; 24, "12–24",
 "&gt;24"))</f>
        <v>12–24</v>
      </c>
    </row>
    <row r="1782" spans="1:24" x14ac:dyDescent="0.2">
      <c r="A1782" s="4">
        <v>5</v>
      </c>
      <c r="B1782" s="4" t="str">
        <f t="shared" si="27"/>
        <v>May</v>
      </c>
      <c r="C1782" s="1" t="s">
        <v>25</v>
      </c>
      <c r="D1782" s="1" t="s">
        <v>945</v>
      </c>
      <c r="E1782" s="1" t="s">
        <v>466</v>
      </c>
      <c r="F1782" s="1" t="s">
        <v>895</v>
      </c>
      <c r="G1782" s="1" t="s">
        <v>922</v>
      </c>
      <c r="H1782" s="6">
        <v>45284</v>
      </c>
      <c r="I1782" s="7">
        <v>65150169</v>
      </c>
      <c r="J1782" s="7">
        <v>61044761</v>
      </c>
      <c r="K1782" s="7">
        <v>6660089</v>
      </c>
      <c r="L1782" s="7">
        <v>-3309268</v>
      </c>
      <c r="M1782" s="7">
        <f>Table1[[#This Row],[Profit (EBIT)]] * (1 - 11%)</f>
        <v>-2945248.52</v>
      </c>
      <c r="N1782" s="9">
        <f>Table1[[#This Row],[Net Sales Actual]]/Table1[[#This Row],[Net Sales Target]]*100%</f>
        <v>0.93698545893257779</v>
      </c>
      <c r="O1782" s="9" t="str">
        <f>IF(Table1[[#This Row],[% Achievement]]&gt;=100%, "Achieved",
 IF(Table1[[#This Row],[% Achievement]]&gt;=50%, "Almost Achieve",
 IF(Table1[[#This Row],[% Achievement]]&gt;=0, "Needs Improvement",
 "Bad")))</f>
        <v>Almost Achieve</v>
      </c>
      <c r="P1782" s="7">
        <f>Table1[[#This Row],[Net Sales Actual]] - Table1[[#This Row],[Net Sales Target]]</f>
        <v>-4105408</v>
      </c>
      <c r="Q1782" s="7" t="str">
        <f>IF(Table1[[#This Row],[Profit]] &gt; 0, "Profit", "Loss")</f>
        <v>Loss</v>
      </c>
      <c r="R1782" s="9">
        <f>Table1[[#This Row],[Salary Cost]]/Table1[[#This Row],[Net Sales Actual]]</f>
        <v>0.10910172946700537</v>
      </c>
      <c r="S1782" s="9" t="str">
        <f>IF(Table1[[#This Row],[Salary Ratio]] &lt; 0.15, "Efficient",
 IF(Table1[[#This Row],[Salary Ratio]] &lt;= 0.25, "Needs Attention",
 "Too High"))</f>
        <v>Efficient</v>
      </c>
      <c r="T1782" s="9">
        <f>Table1[[#This Row],[Profit (EBIT)]]/Table1[[#This Row],[Net Sales Actual]]</f>
        <v>-5.4210516116198731E-2</v>
      </c>
      <c r="U1782" s="7" t="str">
        <f>IF(Table1[[#This Row],[Profit Ratio]] &gt; 0.15, "Healthy",
 IF(Table1[[#This Row],[Profit Ratio]] &gt;= 0.05, "Moderate",
 "Low"))</f>
        <v>Low</v>
      </c>
      <c r="V1782" s="7">
        <f ca="1">DATEDIF(Table1[[#This Row],[Store Open Date]], TODAY(), "d")</f>
        <v>648</v>
      </c>
      <c r="W1782" s="7">
        <f ca="1">INT(Table1[[#This Row],[Store Age (Days)]] / 30)</f>
        <v>21</v>
      </c>
      <c r="X1782" s="7" t="str">
        <f ca="1">IF(Table1[[#This Row],[Store Age (Months)]] &lt; 12, "&lt;12",
 IF(Table1[[#This Row],[Store Age (Months)]] &lt; 24, "12–24",
 "&gt;24"))</f>
        <v>12–24</v>
      </c>
    </row>
    <row r="1783" spans="1:24" x14ac:dyDescent="0.2">
      <c r="A1783" s="4">
        <v>5</v>
      </c>
      <c r="B1783" s="4" t="str">
        <f t="shared" si="27"/>
        <v>May</v>
      </c>
      <c r="C1783" s="1" t="s">
        <v>26</v>
      </c>
      <c r="D1783" s="1" t="s">
        <v>946</v>
      </c>
      <c r="E1783" s="1" t="s">
        <v>467</v>
      </c>
      <c r="F1783" s="1" t="s">
        <v>895</v>
      </c>
      <c r="G1783" s="1" t="s">
        <v>922</v>
      </c>
      <c r="H1783" s="6">
        <v>45213</v>
      </c>
      <c r="I1783" s="7">
        <v>134628171</v>
      </c>
      <c r="J1783" s="7">
        <v>158551597</v>
      </c>
      <c r="K1783" s="7">
        <v>15709251</v>
      </c>
      <c r="L1783" s="7">
        <v>-7855377</v>
      </c>
      <c r="M1783" s="7">
        <f>Table1[[#This Row],[Profit (EBIT)]] * (1 - 11%)</f>
        <v>-6991285.5300000003</v>
      </c>
      <c r="N1783" s="9">
        <f>Table1[[#This Row],[Net Sales Actual]]/Table1[[#This Row],[Net Sales Target]]*100%</f>
        <v>1.1777000000987907</v>
      </c>
      <c r="O1783" s="9" t="str">
        <f>IF(Table1[[#This Row],[% Achievement]]&gt;=100%, "Achieved",
 IF(Table1[[#This Row],[% Achievement]]&gt;=50%, "Almost Achieve",
 IF(Table1[[#This Row],[% Achievement]]&gt;=0, "Needs Improvement",
 "Bad")))</f>
        <v>Achieved</v>
      </c>
      <c r="P1783" s="7">
        <f>Table1[[#This Row],[Net Sales Actual]] - Table1[[#This Row],[Net Sales Target]]</f>
        <v>23923426</v>
      </c>
      <c r="Q1783" s="7" t="str">
        <f>IF(Table1[[#This Row],[Profit]] &gt; 0, "Profit", "Loss")</f>
        <v>Loss</v>
      </c>
      <c r="R1783" s="9">
        <f>Table1[[#This Row],[Salary Cost]]/Table1[[#This Row],[Net Sales Actual]]</f>
        <v>9.9079739953675777E-2</v>
      </c>
      <c r="S1783" s="9" t="str">
        <f>IF(Table1[[#This Row],[Salary Ratio]] &lt; 0.15, "Efficient",
 IF(Table1[[#This Row],[Salary Ratio]] &lt;= 0.25, "Needs Attention",
 "Too High"))</f>
        <v>Efficient</v>
      </c>
      <c r="T1783" s="9">
        <f>Table1[[#This Row],[Profit (EBIT)]]/Table1[[#This Row],[Net Sales Actual]]</f>
        <v>-4.9544609758802996E-2</v>
      </c>
      <c r="U1783" s="7" t="str">
        <f>IF(Table1[[#This Row],[Profit Ratio]] &gt; 0.15, "Healthy",
 IF(Table1[[#This Row],[Profit Ratio]] &gt;= 0.05, "Moderate",
 "Low"))</f>
        <v>Low</v>
      </c>
      <c r="V1783" s="7">
        <f ca="1">DATEDIF(Table1[[#This Row],[Store Open Date]], TODAY(), "d")</f>
        <v>719</v>
      </c>
      <c r="W1783" s="7">
        <f ca="1">INT(Table1[[#This Row],[Store Age (Days)]] / 30)</f>
        <v>23</v>
      </c>
      <c r="X1783" s="7" t="str">
        <f ca="1">IF(Table1[[#This Row],[Store Age (Months)]] &lt; 12, "&lt;12",
 IF(Table1[[#This Row],[Store Age (Months)]] &lt; 24, "12–24",
 "&gt;24"))</f>
        <v>12–24</v>
      </c>
    </row>
    <row r="1784" spans="1:24" x14ac:dyDescent="0.2">
      <c r="A1784" s="4">
        <v>5</v>
      </c>
      <c r="B1784" s="4" t="str">
        <f t="shared" si="27"/>
        <v>May</v>
      </c>
      <c r="C1784" s="1" t="s">
        <v>27</v>
      </c>
      <c r="D1784" s="1" t="s">
        <v>947</v>
      </c>
      <c r="E1784" s="1" t="s">
        <v>468</v>
      </c>
      <c r="F1784" s="1" t="s">
        <v>895</v>
      </c>
      <c r="G1784" s="1" t="s">
        <v>922</v>
      </c>
      <c r="H1784" s="6">
        <v>45259</v>
      </c>
      <c r="I1784" s="7">
        <v>93324125</v>
      </c>
      <c r="J1784" s="7">
        <v>105868996</v>
      </c>
      <c r="K1784" s="7">
        <v>12391299</v>
      </c>
      <c r="L1784" s="7">
        <v>-8927666</v>
      </c>
      <c r="M1784" s="7">
        <f>Table1[[#This Row],[Profit (EBIT)]] * (1 - 11%)</f>
        <v>-7945622.7400000002</v>
      </c>
      <c r="N1784" s="9">
        <f>Table1[[#This Row],[Net Sales Actual]]/Table1[[#This Row],[Net Sales Target]]*100%</f>
        <v>1.1344225943720341</v>
      </c>
      <c r="O1784" s="9" t="str">
        <f>IF(Table1[[#This Row],[% Achievement]]&gt;=100%, "Achieved",
 IF(Table1[[#This Row],[% Achievement]]&gt;=50%, "Almost Achieve",
 IF(Table1[[#This Row],[% Achievement]]&gt;=0, "Needs Improvement",
 "Bad")))</f>
        <v>Achieved</v>
      </c>
      <c r="P1784" s="7">
        <f>Table1[[#This Row],[Net Sales Actual]] - Table1[[#This Row],[Net Sales Target]]</f>
        <v>12544871</v>
      </c>
      <c r="Q1784" s="7" t="str">
        <f>IF(Table1[[#This Row],[Profit]] &gt; 0, "Profit", "Loss")</f>
        <v>Loss</v>
      </c>
      <c r="R1784" s="9">
        <f>Table1[[#This Row],[Salary Cost]]/Table1[[#This Row],[Net Sales Actual]]</f>
        <v>0.11704369993269795</v>
      </c>
      <c r="S1784" s="9" t="str">
        <f>IF(Table1[[#This Row],[Salary Ratio]] &lt; 0.15, "Efficient",
 IF(Table1[[#This Row],[Salary Ratio]] &lt;= 0.25, "Needs Attention",
 "Too High"))</f>
        <v>Efficient</v>
      </c>
      <c r="T1784" s="9">
        <f>Table1[[#This Row],[Profit (EBIT)]]/Table1[[#This Row],[Net Sales Actual]]</f>
        <v>-8.4327483373885972E-2</v>
      </c>
      <c r="U1784" s="7" t="str">
        <f>IF(Table1[[#This Row],[Profit Ratio]] &gt; 0.15, "Healthy",
 IF(Table1[[#This Row],[Profit Ratio]] &gt;= 0.05, "Moderate",
 "Low"))</f>
        <v>Low</v>
      </c>
      <c r="V1784" s="7">
        <f ca="1">DATEDIF(Table1[[#This Row],[Store Open Date]], TODAY(), "d")</f>
        <v>673</v>
      </c>
      <c r="W1784" s="7">
        <f ca="1">INT(Table1[[#This Row],[Store Age (Days)]] / 30)</f>
        <v>22</v>
      </c>
      <c r="X1784" s="7" t="str">
        <f ca="1">IF(Table1[[#This Row],[Store Age (Months)]] &lt; 12, "&lt;12",
 IF(Table1[[#This Row],[Store Age (Months)]] &lt; 24, "12–24",
 "&gt;24"))</f>
        <v>12–24</v>
      </c>
    </row>
    <row r="1785" spans="1:24" x14ac:dyDescent="0.2">
      <c r="A1785" s="4">
        <v>5</v>
      </c>
      <c r="B1785" s="4" t="str">
        <f t="shared" si="27"/>
        <v>May</v>
      </c>
      <c r="C1785" s="1" t="s">
        <v>28</v>
      </c>
      <c r="D1785" s="1" t="s">
        <v>948</v>
      </c>
      <c r="E1785" s="1" t="s">
        <v>469</v>
      </c>
      <c r="F1785" s="1" t="s">
        <v>895</v>
      </c>
      <c r="G1785" s="1" t="s">
        <v>922</v>
      </c>
      <c r="H1785" s="6">
        <v>45311</v>
      </c>
      <c r="I1785" s="7">
        <v>97780421</v>
      </c>
      <c r="J1785" s="7">
        <v>74613811</v>
      </c>
      <c r="K1785" s="7">
        <v>11296014</v>
      </c>
      <c r="L1785" s="7">
        <v>-649714</v>
      </c>
      <c r="M1785" s="7">
        <f>Table1[[#This Row],[Profit (EBIT)]] * (1 - 11%)</f>
        <v>-578245.46</v>
      </c>
      <c r="N1785" s="9">
        <f>Table1[[#This Row],[Net Sales Actual]]/Table1[[#This Row],[Net Sales Target]]*100%</f>
        <v>0.76307516614190074</v>
      </c>
      <c r="O1785" s="9" t="str">
        <f>IF(Table1[[#This Row],[% Achievement]]&gt;=100%, "Achieved",
 IF(Table1[[#This Row],[% Achievement]]&gt;=50%, "Almost Achieve",
 IF(Table1[[#This Row],[% Achievement]]&gt;=0, "Needs Improvement",
 "Bad")))</f>
        <v>Almost Achieve</v>
      </c>
      <c r="P1785" s="7">
        <f>Table1[[#This Row],[Net Sales Actual]] - Table1[[#This Row],[Net Sales Target]]</f>
        <v>-23166610</v>
      </c>
      <c r="Q1785" s="7" t="str">
        <f>IF(Table1[[#This Row],[Profit]] &gt; 0, "Profit", "Loss")</f>
        <v>Loss</v>
      </c>
      <c r="R1785" s="9">
        <f>Table1[[#This Row],[Salary Cost]]/Table1[[#This Row],[Net Sales Actual]]</f>
        <v>0.15139307118356413</v>
      </c>
      <c r="S1785" s="9" t="str">
        <f>IF(Table1[[#This Row],[Salary Ratio]] &lt; 0.15, "Efficient",
 IF(Table1[[#This Row],[Salary Ratio]] &lt;= 0.25, "Needs Attention",
 "Too High"))</f>
        <v>Needs Attention</v>
      </c>
      <c r="T1785" s="9">
        <f>Table1[[#This Row],[Profit (EBIT)]]/Table1[[#This Row],[Net Sales Actual]]</f>
        <v>-8.7076908590019621E-3</v>
      </c>
      <c r="U1785" s="7" t="str">
        <f>IF(Table1[[#This Row],[Profit Ratio]] &gt; 0.15, "Healthy",
 IF(Table1[[#This Row],[Profit Ratio]] &gt;= 0.05, "Moderate",
 "Low"))</f>
        <v>Low</v>
      </c>
      <c r="V1785" s="7">
        <f ca="1">DATEDIF(Table1[[#This Row],[Store Open Date]], TODAY(), "d")</f>
        <v>621</v>
      </c>
      <c r="W1785" s="7">
        <f ca="1">INT(Table1[[#This Row],[Store Age (Days)]] / 30)</f>
        <v>20</v>
      </c>
      <c r="X1785" s="7" t="str">
        <f ca="1">IF(Table1[[#This Row],[Store Age (Months)]] &lt; 12, "&lt;12",
 IF(Table1[[#This Row],[Store Age (Months)]] &lt; 24, "12–24",
 "&gt;24"))</f>
        <v>12–24</v>
      </c>
    </row>
    <row r="1786" spans="1:24" x14ac:dyDescent="0.2">
      <c r="A1786" s="4">
        <v>5</v>
      </c>
      <c r="B1786" s="4" t="str">
        <f t="shared" si="27"/>
        <v>May</v>
      </c>
      <c r="C1786" s="1" t="s">
        <v>29</v>
      </c>
      <c r="D1786" s="1" t="s">
        <v>949</v>
      </c>
      <c r="E1786" s="1" t="s">
        <v>470</v>
      </c>
      <c r="F1786" s="1" t="s">
        <v>895</v>
      </c>
      <c r="G1786" s="1" t="s">
        <v>922</v>
      </c>
      <c r="H1786" s="6">
        <v>45185</v>
      </c>
      <c r="I1786" s="7">
        <v>167144994</v>
      </c>
      <c r="J1786" s="7">
        <v>177880508</v>
      </c>
      <c r="K1786" s="7">
        <v>25077405</v>
      </c>
      <c r="L1786" s="7">
        <v>19468646</v>
      </c>
      <c r="M1786" s="7">
        <f>Table1[[#This Row],[Profit (EBIT)]] * (1 - 11%)</f>
        <v>17327094.940000001</v>
      </c>
      <c r="N1786" s="9">
        <f>Table1[[#This Row],[Net Sales Actual]]/Table1[[#This Row],[Net Sales Target]]*100%</f>
        <v>1.064228749800308</v>
      </c>
      <c r="O1786" s="9" t="str">
        <f>IF(Table1[[#This Row],[% Achievement]]&gt;=100%, "Achieved",
 IF(Table1[[#This Row],[% Achievement]]&gt;=50%, "Almost Achieve",
 IF(Table1[[#This Row],[% Achievement]]&gt;=0, "Needs Improvement",
 "Bad")))</f>
        <v>Achieved</v>
      </c>
      <c r="P1786" s="7">
        <f>Table1[[#This Row],[Net Sales Actual]] - Table1[[#This Row],[Net Sales Target]]</f>
        <v>10735514</v>
      </c>
      <c r="Q1786" s="7" t="str">
        <f>IF(Table1[[#This Row],[Profit]] &gt; 0, "Profit", "Loss")</f>
        <v>Profit</v>
      </c>
      <c r="R1786" s="9">
        <f>Table1[[#This Row],[Salary Cost]]/Table1[[#This Row],[Net Sales Actual]]</f>
        <v>0.14097893738868791</v>
      </c>
      <c r="S1786" s="9" t="str">
        <f>IF(Table1[[#This Row],[Salary Ratio]] &lt; 0.15, "Efficient",
 IF(Table1[[#This Row],[Salary Ratio]] &lt;= 0.25, "Needs Attention",
 "Too High"))</f>
        <v>Efficient</v>
      </c>
      <c r="T1786" s="9">
        <f>Table1[[#This Row],[Profit (EBIT)]]/Table1[[#This Row],[Net Sales Actual]]</f>
        <v>0.10944788846679031</v>
      </c>
      <c r="U1786" s="7" t="str">
        <f>IF(Table1[[#This Row],[Profit Ratio]] &gt; 0.15, "Healthy",
 IF(Table1[[#This Row],[Profit Ratio]] &gt;= 0.05, "Moderate",
 "Low"))</f>
        <v>Moderate</v>
      </c>
      <c r="V1786" s="7">
        <f ca="1">DATEDIF(Table1[[#This Row],[Store Open Date]], TODAY(), "d")</f>
        <v>747</v>
      </c>
      <c r="W1786" s="7">
        <f ca="1">INT(Table1[[#This Row],[Store Age (Days)]] / 30)</f>
        <v>24</v>
      </c>
      <c r="X1786" s="7" t="str">
        <f ca="1">IF(Table1[[#This Row],[Store Age (Months)]] &lt; 12, "&lt;12",
 IF(Table1[[#This Row],[Store Age (Months)]] &lt; 24, "12–24",
 "&gt;24"))</f>
        <v>&gt;24</v>
      </c>
    </row>
    <row r="1787" spans="1:24" x14ac:dyDescent="0.2">
      <c r="A1787" s="4">
        <v>5</v>
      </c>
      <c r="B1787" s="4" t="str">
        <f t="shared" si="27"/>
        <v>May</v>
      </c>
      <c r="C1787" s="1" t="s">
        <v>30</v>
      </c>
      <c r="D1787" s="1" t="s">
        <v>950</v>
      </c>
      <c r="E1787" s="1" t="s">
        <v>471</v>
      </c>
      <c r="F1787" s="1" t="s">
        <v>895</v>
      </c>
      <c r="G1787" s="1" t="s">
        <v>922</v>
      </c>
      <c r="H1787" s="6">
        <v>45334</v>
      </c>
      <c r="I1787" s="7">
        <v>135627682</v>
      </c>
      <c r="J1787" s="7">
        <v>101297245</v>
      </c>
      <c r="K1787" s="7">
        <v>12178917</v>
      </c>
      <c r="L1787" s="7">
        <v>11551857</v>
      </c>
      <c r="M1787" s="7">
        <f>Table1[[#This Row],[Profit (EBIT)]] * (1 - 11%)</f>
        <v>10281152.73</v>
      </c>
      <c r="N1787" s="9">
        <f>Table1[[#This Row],[Net Sales Actual]]/Table1[[#This Row],[Net Sales Target]]*100%</f>
        <v>0.74687735944642919</v>
      </c>
      <c r="O1787" s="9" t="str">
        <f>IF(Table1[[#This Row],[% Achievement]]&gt;=100%, "Achieved",
 IF(Table1[[#This Row],[% Achievement]]&gt;=50%, "Almost Achieve",
 IF(Table1[[#This Row],[% Achievement]]&gt;=0, "Needs Improvement",
 "Bad")))</f>
        <v>Almost Achieve</v>
      </c>
      <c r="P1787" s="7">
        <f>Table1[[#This Row],[Net Sales Actual]] - Table1[[#This Row],[Net Sales Target]]</f>
        <v>-34330437</v>
      </c>
      <c r="Q1787" s="7" t="str">
        <f>IF(Table1[[#This Row],[Profit]] &gt; 0, "Profit", "Loss")</f>
        <v>Profit</v>
      </c>
      <c r="R1787" s="9">
        <f>Table1[[#This Row],[Salary Cost]]/Table1[[#This Row],[Net Sales Actual]]</f>
        <v>0.12022949883780155</v>
      </c>
      <c r="S1787" s="9" t="str">
        <f>IF(Table1[[#This Row],[Salary Ratio]] &lt; 0.15, "Efficient",
 IF(Table1[[#This Row],[Salary Ratio]] &lt;= 0.25, "Needs Attention",
 "Too High"))</f>
        <v>Efficient</v>
      </c>
      <c r="T1787" s="9">
        <f>Table1[[#This Row],[Profit (EBIT)]]/Table1[[#This Row],[Net Sales Actual]]</f>
        <v>0.11403920215204273</v>
      </c>
      <c r="U1787" s="7" t="str">
        <f>IF(Table1[[#This Row],[Profit Ratio]] &gt; 0.15, "Healthy",
 IF(Table1[[#This Row],[Profit Ratio]] &gt;= 0.05, "Moderate",
 "Low"))</f>
        <v>Moderate</v>
      </c>
      <c r="V1787" s="7">
        <f ca="1">DATEDIF(Table1[[#This Row],[Store Open Date]], TODAY(), "d")</f>
        <v>598</v>
      </c>
      <c r="W1787" s="7">
        <f ca="1">INT(Table1[[#This Row],[Store Age (Days)]] / 30)</f>
        <v>19</v>
      </c>
      <c r="X1787" s="7" t="str">
        <f ca="1">IF(Table1[[#This Row],[Store Age (Months)]] &lt; 12, "&lt;12",
 IF(Table1[[#This Row],[Store Age (Months)]] &lt; 24, "12–24",
 "&gt;24"))</f>
        <v>12–24</v>
      </c>
    </row>
    <row r="1788" spans="1:24" x14ac:dyDescent="0.2">
      <c r="A1788" s="4">
        <v>5</v>
      </c>
      <c r="B1788" s="4" t="str">
        <f t="shared" si="27"/>
        <v>May</v>
      </c>
      <c r="C1788" s="1" t="s">
        <v>31</v>
      </c>
      <c r="D1788" s="1" t="s">
        <v>951</v>
      </c>
      <c r="E1788" s="1" t="s">
        <v>472</v>
      </c>
      <c r="F1788" s="1" t="s">
        <v>895</v>
      </c>
      <c r="G1788" s="1" t="s">
        <v>922</v>
      </c>
      <c r="H1788" s="6">
        <v>45394</v>
      </c>
      <c r="I1788" s="7">
        <v>79447819</v>
      </c>
      <c r="J1788" s="7">
        <v>88508293</v>
      </c>
      <c r="K1788" s="7">
        <v>13467548</v>
      </c>
      <c r="L1788" s="7">
        <v>10302268</v>
      </c>
      <c r="M1788" s="7">
        <f>Table1[[#This Row],[Profit (EBIT)]] * (1 - 11%)</f>
        <v>9169018.5199999996</v>
      </c>
      <c r="N1788" s="9">
        <f>Table1[[#This Row],[Net Sales Actual]]/Table1[[#This Row],[Net Sales Target]]*100%</f>
        <v>1.1140430802763761</v>
      </c>
      <c r="O1788" s="9" t="str">
        <f>IF(Table1[[#This Row],[% Achievement]]&gt;=100%, "Achieved",
 IF(Table1[[#This Row],[% Achievement]]&gt;=50%, "Almost Achieve",
 IF(Table1[[#This Row],[% Achievement]]&gt;=0, "Needs Improvement",
 "Bad")))</f>
        <v>Achieved</v>
      </c>
      <c r="P1788" s="7">
        <f>Table1[[#This Row],[Net Sales Actual]] - Table1[[#This Row],[Net Sales Target]]</f>
        <v>9060474</v>
      </c>
      <c r="Q1788" s="7" t="str">
        <f>IF(Table1[[#This Row],[Profit]] &gt; 0, "Profit", "Loss")</f>
        <v>Profit</v>
      </c>
      <c r="R1788" s="9">
        <f>Table1[[#This Row],[Salary Cost]]/Table1[[#This Row],[Net Sales Actual]]</f>
        <v>0.15216142514464717</v>
      </c>
      <c r="S1788" s="9" t="str">
        <f>IF(Table1[[#This Row],[Salary Ratio]] &lt; 0.15, "Efficient",
 IF(Table1[[#This Row],[Salary Ratio]] &lt;= 0.25, "Needs Attention",
 "Too High"))</f>
        <v>Needs Attention</v>
      </c>
      <c r="T1788" s="9">
        <f>Table1[[#This Row],[Profit (EBIT)]]/Table1[[#This Row],[Net Sales Actual]]</f>
        <v>0.11639890060923444</v>
      </c>
      <c r="U1788" s="7" t="str">
        <f>IF(Table1[[#This Row],[Profit Ratio]] &gt; 0.15, "Healthy",
 IF(Table1[[#This Row],[Profit Ratio]] &gt;= 0.05, "Moderate",
 "Low"))</f>
        <v>Moderate</v>
      </c>
      <c r="V1788" s="7">
        <f ca="1">DATEDIF(Table1[[#This Row],[Store Open Date]], TODAY(), "d")</f>
        <v>538</v>
      </c>
      <c r="W1788" s="7">
        <f ca="1">INT(Table1[[#This Row],[Store Age (Days)]] / 30)</f>
        <v>17</v>
      </c>
      <c r="X1788" s="7" t="str">
        <f ca="1">IF(Table1[[#This Row],[Store Age (Months)]] &lt; 12, "&lt;12",
 IF(Table1[[#This Row],[Store Age (Months)]] &lt; 24, "12–24",
 "&gt;24"))</f>
        <v>12–24</v>
      </c>
    </row>
    <row r="1789" spans="1:24" x14ac:dyDescent="0.2">
      <c r="A1789" s="4">
        <v>5</v>
      </c>
      <c r="B1789" s="4" t="str">
        <f t="shared" si="27"/>
        <v>May</v>
      </c>
      <c r="C1789" s="1" t="s">
        <v>32</v>
      </c>
      <c r="D1789" s="1" t="s">
        <v>952</v>
      </c>
      <c r="E1789" s="1" t="s">
        <v>473</v>
      </c>
      <c r="F1789" s="1" t="s">
        <v>895</v>
      </c>
      <c r="G1789" s="1" t="s">
        <v>922</v>
      </c>
      <c r="H1789" s="6">
        <v>45243</v>
      </c>
      <c r="I1789" s="7">
        <v>62234654</v>
      </c>
      <c r="J1789" s="7">
        <v>47833813</v>
      </c>
      <c r="K1789" s="7">
        <v>7702870</v>
      </c>
      <c r="L1789" s="7">
        <v>1517025</v>
      </c>
      <c r="M1789" s="7">
        <f>Table1[[#This Row],[Profit (EBIT)]] * (1 - 11%)</f>
        <v>1350152.25</v>
      </c>
      <c r="N1789" s="9">
        <f>Table1[[#This Row],[Net Sales Actual]]/Table1[[#This Row],[Net Sales Target]]*100%</f>
        <v>0.76860414456550208</v>
      </c>
      <c r="O1789" s="9" t="str">
        <f>IF(Table1[[#This Row],[% Achievement]]&gt;=100%, "Achieved",
 IF(Table1[[#This Row],[% Achievement]]&gt;=50%, "Almost Achieve",
 IF(Table1[[#This Row],[% Achievement]]&gt;=0, "Needs Improvement",
 "Bad")))</f>
        <v>Almost Achieve</v>
      </c>
      <c r="P1789" s="7">
        <f>Table1[[#This Row],[Net Sales Actual]] - Table1[[#This Row],[Net Sales Target]]</f>
        <v>-14400841</v>
      </c>
      <c r="Q1789" s="7" t="str">
        <f>IF(Table1[[#This Row],[Profit]] &gt; 0, "Profit", "Loss")</f>
        <v>Profit</v>
      </c>
      <c r="R1789" s="9">
        <f>Table1[[#This Row],[Salary Cost]]/Table1[[#This Row],[Net Sales Actual]]</f>
        <v>0.16103399492739581</v>
      </c>
      <c r="S1789" s="9" t="str">
        <f>IF(Table1[[#This Row],[Salary Ratio]] &lt; 0.15, "Efficient",
 IF(Table1[[#This Row],[Salary Ratio]] &lt;= 0.25, "Needs Attention",
 "Too High"))</f>
        <v>Needs Attention</v>
      </c>
      <c r="T1789" s="9">
        <f>Table1[[#This Row],[Profit (EBIT)]]/Table1[[#This Row],[Net Sales Actual]]</f>
        <v>3.17144903334384E-2</v>
      </c>
      <c r="U1789" s="7" t="str">
        <f>IF(Table1[[#This Row],[Profit Ratio]] &gt; 0.15, "Healthy",
 IF(Table1[[#This Row],[Profit Ratio]] &gt;= 0.05, "Moderate",
 "Low"))</f>
        <v>Low</v>
      </c>
      <c r="V1789" s="7">
        <f ca="1">DATEDIF(Table1[[#This Row],[Store Open Date]], TODAY(), "d")</f>
        <v>689</v>
      </c>
      <c r="W1789" s="7">
        <f ca="1">INT(Table1[[#This Row],[Store Age (Days)]] / 30)</f>
        <v>22</v>
      </c>
      <c r="X1789" s="7" t="str">
        <f ca="1">IF(Table1[[#This Row],[Store Age (Months)]] &lt; 12, "&lt;12",
 IF(Table1[[#This Row],[Store Age (Months)]] &lt; 24, "12–24",
 "&gt;24"))</f>
        <v>12–24</v>
      </c>
    </row>
    <row r="1790" spans="1:24" x14ac:dyDescent="0.2">
      <c r="A1790" s="4">
        <v>5</v>
      </c>
      <c r="B1790" s="4" t="str">
        <f t="shared" si="27"/>
        <v>May</v>
      </c>
      <c r="C1790" s="1" t="s">
        <v>33</v>
      </c>
      <c r="D1790" s="1" t="s">
        <v>953</v>
      </c>
      <c r="E1790" s="1" t="s">
        <v>474</v>
      </c>
      <c r="F1790" s="1" t="s">
        <v>895</v>
      </c>
      <c r="G1790" s="1" t="s">
        <v>922</v>
      </c>
      <c r="H1790" s="6">
        <v>45392</v>
      </c>
      <c r="I1790" s="7">
        <v>99631894</v>
      </c>
      <c r="J1790" s="7">
        <v>116702562</v>
      </c>
      <c r="K1790" s="7">
        <v>18777936</v>
      </c>
      <c r="L1790" s="7">
        <v>-1143366</v>
      </c>
      <c r="M1790" s="7">
        <f>Table1[[#This Row],[Profit (EBIT)]] * (1 - 11%)</f>
        <v>-1017595.74</v>
      </c>
      <c r="N1790" s="9">
        <f>Table1[[#This Row],[Net Sales Actual]]/Table1[[#This Row],[Net Sales Target]]*100%</f>
        <v>1.1713373831877572</v>
      </c>
      <c r="O1790" s="9" t="str">
        <f>IF(Table1[[#This Row],[% Achievement]]&gt;=100%, "Achieved",
 IF(Table1[[#This Row],[% Achievement]]&gt;=50%, "Almost Achieve",
 IF(Table1[[#This Row],[% Achievement]]&gt;=0, "Needs Improvement",
 "Bad")))</f>
        <v>Achieved</v>
      </c>
      <c r="P1790" s="7">
        <f>Table1[[#This Row],[Net Sales Actual]] - Table1[[#This Row],[Net Sales Target]]</f>
        <v>17070668</v>
      </c>
      <c r="Q1790" s="7" t="str">
        <f>IF(Table1[[#This Row],[Profit]] &gt; 0, "Profit", "Loss")</f>
        <v>Loss</v>
      </c>
      <c r="R1790" s="9">
        <f>Table1[[#This Row],[Salary Cost]]/Table1[[#This Row],[Net Sales Actual]]</f>
        <v>0.16090423104850088</v>
      </c>
      <c r="S1790" s="9" t="str">
        <f>IF(Table1[[#This Row],[Salary Ratio]] &lt; 0.15, "Efficient",
 IF(Table1[[#This Row],[Salary Ratio]] &lt;= 0.25, "Needs Attention",
 "Too High"))</f>
        <v>Needs Attention</v>
      </c>
      <c r="T1790" s="9">
        <f>Table1[[#This Row],[Profit (EBIT)]]/Table1[[#This Row],[Net Sales Actual]]</f>
        <v>-9.7972656332943227E-3</v>
      </c>
      <c r="U1790" s="7" t="str">
        <f>IF(Table1[[#This Row],[Profit Ratio]] &gt; 0.15, "Healthy",
 IF(Table1[[#This Row],[Profit Ratio]] &gt;= 0.05, "Moderate",
 "Low"))</f>
        <v>Low</v>
      </c>
      <c r="V1790" s="7">
        <f ca="1">DATEDIF(Table1[[#This Row],[Store Open Date]], TODAY(), "d")</f>
        <v>540</v>
      </c>
      <c r="W1790" s="7">
        <f ca="1">INT(Table1[[#This Row],[Store Age (Days)]] / 30)</f>
        <v>18</v>
      </c>
      <c r="X1790" s="7" t="str">
        <f ca="1">IF(Table1[[#This Row],[Store Age (Months)]] &lt; 12, "&lt;12",
 IF(Table1[[#This Row],[Store Age (Months)]] &lt; 24, "12–24",
 "&gt;24"))</f>
        <v>12–24</v>
      </c>
    </row>
    <row r="1791" spans="1:24" x14ac:dyDescent="0.2">
      <c r="A1791" s="4">
        <v>5</v>
      </c>
      <c r="B1791" s="4" t="str">
        <f t="shared" si="27"/>
        <v>May</v>
      </c>
      <c r="C1791" s="1" t="s">
        <v>34</v>
      </c>
      <c r="D1791" s="1" t="s">
        <v>954</v>
      </c>
      <c r="E1791" s="1" t="s">
        <v>475</v>
      </c>
      <c r="F1791" s="1" t="s">
        <v>895</v>
      </c>
      <c r="G1791" s="1" t="s">
        <v>922</v>
      </c>
      <c r="H1791" s="6">
        <v>45455</v>
      </c>
      <c r="I1791" s="7">
        <v>58227597</v>
      </c>
      <c r="J1791" s="7">
        <v>65016390</v>
      </c>
      <c r="K1791" s="7">
        <v>9210589</v>
      </c>
      <c r="L1791" s="7">
        <v>5103157</v>
      </c>
      <c r="M1791" s="7">
        <f>Table1[[#This Row],[Profit (EBIT)]] * (1 - 11%)</f>
        <v>4541809.7300000004</v>
      </c>
      <c r="N1791" s="9">
        <f>Table1[[#This Row],[Net Sales Actual]]/Table1[[#This Row],[Net Sales Target]]*100%</f>
        <v>1.1165906434366508</v>
      </c>
      <c r="O1791" s="9" t="str">
        <f>IF(Table1[[#This Row],[% Achievement]]&gt;=100%, "Achieved",
 IF(Table1[[#This Row],[% Achievement]]&gt;=50%, "Almost Achieve",
 IF(Table1[[#This Row],[% Achievement]]&gt;=0, "Needs Improvement",
 "Bad")))</f>
        <v>Achieved</v>
      </c>
      <c r="P1791" s="7">
        <f>Table1[[#This Row],[Net Sales Actual]] - Table1[[#This Row],[Net Sales Target]]</f>
        <v>6788793</v>
      </c>
      <c r="Q1791" s="7" t="str">
        <f>IF(Table1[[#This Row],[Profit]] &gt; 0, "Profit", "Loss")</f>
        <v>Profit</v>
      </c>
      <c r="R1791" s="9">
        <f>Table1[[#This Row],[Salary Cost]]/Table1[[#This Row],[Net Sales Actual]]</f>
        <v>0.1416656476928356</v>
      </c>
      <c r="S1791" s="9" t="str">
        <f>IF(Table1[[#This Row],[Salary Ratio]] &lt; 0.15, "Efficient",
 IF(Table1[[#This Row],[Salary Ratio]] &lt;= 0.25, "Needs Attention",
 "Too High"))</f>
        <v>Efficient</v>
      </c>
      <c r="T1791" s="9">
        <f>Table1[[#This Row],[Profit (EBIT)]]/Table1[[#This Row],[Net Sales Actual]]</f>
        <v>7.8490316057228032E-2</v>
      </c>
      <c r="U1791" s="7" t="str">
        <f>IF(Table1[[#This Row],[Profit Ratio]] &gt; 0.15, "Healthy",
 IF(Table1[[#This Row],[Profit Ratio]] &gt;= 0.05, "Moderate",
 "Low"))</f>
        <v>Moderate</v>
      </c>
      <c r="V1791" s="7">
        <f ca="1">DATEDIF(Table1[[#This Row],[Store Open Date]], TODAY(), "d")</f>
        <v>477</v>
      </c>
      <c r="W1791" s="7">
        <f ca="1">INT(Table1[[#This Row],[Store Age (Days)]] / 30)</f>
        <v>15</v>
      </c>
      <c r="X1791" s="7" t="str">
        <f ca="1">IF(Table1[[#This Row],[Store Age (Months)]] &lt; 12, "&lt;12",
 IF(Table1[[#This Row],[Store Age (Months)]] &lt; 24, "12–24",
 "&gt;24"))</f>
        <v>12–24</v>
      </c>
    </row>
    <row r="1792" spans="1:24" x14ac:dyDescent="0.2">
      <c r="A1792" s="4">
        <v>5</v>
      </c>
      <c r="B1792" s="4" t="str">
        <f t="shared" si="27"/>
        <v>May</v>
      </c>
      <c r="C1792" s="1" t="s">
        <v>35</v>
      </c>
      <c r="D1792" s="1" t="s">
        <v>955</v>
      </c>
      <c r="E1792" s="1" t="s">
        <v>476</v>
      </c>
      <c r="F1792" s="1" t="s">
        <v>895</v>
      </c>
      <c r="G1792" s="1" t="s">
        <v>922</v>
      </c>
      <c r="H1792" s="6">
        <v>45334</v>
      </c>
      <c r="I1792" s="7">
        <v>75112601</v>
      </c>
      <c r="J1792" s="7">
        <v>91159852</v>
      </c>
      <c r="K1792" s="7">
        <v>16360504</v>
      </c>
      <c r="L1792" s="7">
        <v>-5378029</v>
      </c>
      <c r="M1792" s="7">
        <f>Table1[[#This Row],[Profit (EBIT)]] * (1 - 11%)</f>
        <v>-4786445.8100000005</v>
      </c>
      <c r="N1792" s="9">
        <f>Table1[[#This Row],[Net Sales Actual]]/Table1[[#This Row],[Net Sales Target]]*100%</f>
        <v>1.2136425950687022</v>
      </c>
      <c r="O1792" s="9" t="str">
        <f>IF(Table1[[#This Row],[% Achievement]]&gt;=100%, "Achieved",
 IF(Table1[[#This Row],[% Achievement]]&gt;=50%, "Almost Achieve",
 IF(Table1[[#This Row],[% Achievement]]&gt;=0, "Needs Improvement",
 "Bad")))</f>
        <v>Achieved</v>
      </c>
      <c r="P1792" s="7">
        <f>Table1[[#This Row],[Net Sales Actual]] - Table1[[#This Row],[Net Sales Target]]</f>
        <v>16047251</v>
      </c>
      <c r="Q1792" s="7" t="str">
        <f>IF(Table1[[#This Row],[Profit]] &gt; 0, "Profit", "Loss")</f>
        <v>Loss</v>
      </c>
      <c r="R1792" s="9">
        <f>Table1[[#This Row],[Salary Cost]]/Table1[[#This Row],[Net Sales Actual]]</f>
        <v>0.17947049760458145</v>
      </c>
      <c r="S1792" s="9" t="str">
        <f>IF(Table1[[#This Row],[Salary Ratio]] &lt; 0.15, "Efficient",
 IF(Table1[[#This Row],[Salary Ratio]] &lt;= 0.25, "Needs Attention",
 "Too High"))</f>
        <v>Needs Attention</v>
      </c>
      <c r="T1792" s="9">
        <f>Table1[[#This Row],[Profit (EBIT)]]/Table1[[#This Row],[Net Sales Actual]]</f>
        <v>-5.8995587224077543E-2</v>
      </c>
      <c r="U1792" s="7" t="str">
        <f>IF(Table1[[#This Row],[Profit Ratio]] &gt; 0.15, "Healthy",
 IF(Table1[[#This Row],[Profit Ratio]] &gt;= 0.05, "Moderate",
 "Low"))</f>
        <v>Low</v>
      </c>
      <c r="V1792" s="7">
        <f ca="1">DATEDIF(Table1[[#This Row],[Store Open Date]], TODAY(), "d")</f>
        <v>598</v>
      </c>
      <c r="W1792" s="7">
        <f ca="1">INT(Table1[[#This Row],[Store Age (Days)]] / 30)</f>
        <v>19</v>
      </c>
      <c r="X1792" s="7" t="str">
        <f ca="1">IF(Table1[[#This Row],[Store Age (Months)]] &lt; 12, "&lt;12",
 IF(Table1[[#This Row],[Store Age (Months)]] &lt; 24, "12–24",
 "&gt;24"))</f>
        <v>12–24</v>
      </c>
    </row>
    <row r="1793" spans="1:24" x14ac:dyDescent="0.2">
      <c r="A1793" s="4">
        <v>5</v>
      </c>
      <c r="B1793" s="4" t="str">
        <f t="shared" si="27"/>
        <v>May</v>
      </c>
      <c r="C1793" s="1" t="s">
        <v>36</v>
      </c>
      <c r="D1793" s="1" t="s">
        <v>956</v>
      </c>
      <c r="E1793" s="1" t="s">
        <v>477</v>
      </c>
      <c r="F1793" s="1" t="s">
        <v>896</v>
      </c>
      <c r="G1793" s="1" t="s">
        <v>923</v>
      </c>
      <c r="H1793" s="6">
        <v>44897</v>
      </c>
      <c r="I1793" s="7">
        <v>112393214</v>
      </c>
      <c r="J1793" s="7">
        <v>97698112</v>
      </c>
      <c r="K1793" s="7">
        <v>14372934</v>
      </c>
      <c r="L1793" s="7">
        <v>-209558</v>
      </c>
      <c r="M1793" s="7">
        <f>Table1[[#This Row],[Profit (EBIT)]] * (1 - 11%)</f>
        <v>-186506.62</v>
      </c>
      <c r="N1793" s="9">
        <f>Table1[[#This Row],[Net Sales Actual]]/Table1[[#This Row],[Net Sales Target]]*100%</f>
        <v>0.86925276467314117</v>
      </c>
      <c r="O1793" s="9" t="str">
        <f>IF(Table1[[#This Row],[% Achievement]]&gt;=100%, "Achieved",
 IF(Table1[[#This Row],[% Achievement]]&gt;=50%, "Almost Achieve",
 IF(Table1[[#This Row],[% Achievement]]&gt;=0, "Needs Improvement",
 "Bad")))</f>
        <v>Almost Achieve</v>
      </c>
      <c r="P1793" s="7">
        <f>Table1[[#This Row],[Net Sales Actual]] - Table1[[#This Row],[Net Sales Target]]</f>
        <v>-14695102</v>
      </c>
      <c r="Q1793" s="7" t="str">
        <f>IF(Table1[[#This Row],[Profit]] &gt; 0, "Profit", "Loss")</f>
        <v>Loss</v>
      </c>
      <c r="R1793" s="9">
        <f>Table1[[#This Row],[Salary Cost]]/Table1[[#This Row],[Net Sales Actual]]</f>
        <v>0.14711578049737542</v>
      </c>
      <c r="S1793" s="9" t="str">
        <f>IF(Table1[[#This Row],[Salary Ratio]] &lt; 0.15, "Efficient",
 IF(Table1[[#This Row],[Salary Ratio]] &lt;= 0.25, "Needs Attention",
 "Too High"))</f>
        <v>Efficient</v>
      </c>
      <c r="T1793" s="9">
        <f>Table1[[#This Row],[Profit (EBIT)]]/Table1[[#This Row],[Net Sales Actual]]</f>
        <v>-2.1449544490685759E-3</v>
      </c>
      <c r="U1793" s="7" t="str">
        <f>IF(Table1[[#This Row],[Profit Ratio]] &gt; 0.15, "Healthy",
 IF(Table1[[#This Row],[Profit Ratio]] &gt;= 0.05, "Moderate",
 "Low"))</f>
        <v>Low</v>
      </c>
      <c r="V1793" s="7">
        <f ca="1">DATEDIF(Table1[[#This Row],[Store Open Date]], TODAY(), "d")</f>
        <v>1035</v>
      </c>
      <c r="W1793" s="7">
        <f ca="1">INT(Table1[[#This Row],[Store Age (Days)]] / 30)</f>
        <v>34</v>
      </c>
      <c r="X1793" s="7" t="str">
        <f ca="1">IF(Table1[[#This Row],[Store Age (Months)]] &lt; 12, "&lt;12",
 IF(Table1[[#This Row],[Store Age (Months)]] &lt; 24, "12–24",
 "&gt;24"))</f>
        <v>&gt;24</v>
      </c>
    </row>
    <row r="1794" spans="1:24" x14ac:dyDescent="0.2">
      <c r="A1794" s="4">
        <v>5</v>
      </c>
      <c r="B1794" s="4" t="str">
        <f t="shared" si="27"/>
        <v>May</v>
      </c>
      <c r="C1794" s="1" t="s">
        <v>37</v>
      </c>
      <c r="D1794" s="1" t="s">
        <v>957</v>
      </c>
      <c r="E1794" s="1" t="s">
        <v>478</v>
      </c>
      <c r="F1794" s="1" t="s">
        <v>896</v>
      </c>
      <c r="G1794" s="1" t="s">
        <v>923</v>
      </c>
      <c r="H1794" s="6">
        <v>44988</v>
      </c>
      <c r="I1794" s="7">
        <v>97476669</v>
      </c>
      <c r="J1794" s="7">
        <v>105674767</v>
      </c>
      <c r="K1794" s="7">
        <v>13009125</v>
      </c>
      <c r="L1794" s="7">
        <v>3654519</v>
      </c>
      <c r="M1794" s="7">
        <f>Table1[[#This Row],[Profit (EBIT)]] * (1 - 11%)</f>
        <v>3252521.91</v>
      </c>
      <c r="N1794" s="9">
        <f>Table1[[#This Row],[Net Sales Actual]]/Table1[[#This Row],[Net Sales Target]]*100%</f>
        <v>1.0841031816546789</v>
      </c>
      <c r="O1794" s="9" t="str">
        <f>IF(Table1[[#This Row],[% Achievement]]&gt;=100%, "Achieved",
 IF(Table1[[#This Row],[% Achievement]]&gt;=50%, "Almost Achieve",
 IF(Table1[[#This Row],[% Achievement]]&gt;=0, "Needs Improvement",
 "Bad")))</f>
        <v>Achieved</v>
      </c>
      <c r="P1794" s="7">
        <f>Table1[[#This Row],[Net Sales Actual]] - Table1[[#This Row],[Net Sales Target]]</f>
        <v>8198098</v>
      </c>
      <c r="Q1794" s="7" t="str">
        <f>IF(Table1[[#This Row],[Profit]] &gt; 0, "Profit", "Loss")</f>
        <v>Profit</v>
      </c>
      <c r="R1794" s="9">
        <f>Table1[[#This Row],[Salary Cost]]/Table1[[#This Row],[Net Sales Actual]]</f>
        <v>0.12310531046640491</v>
      </c>
      <c r="S1794" s="9" t="str">
        <f>IF(Table1[[#This Row],[Salary Ratio]] &lt; 0.15, "Efficient",
 IF(Table1[[#This Row],[Salary Ratio]] &lt;= 0.25, "Needs Attention",
 "Too High"))</f>
        <v>Efficient</v>
      </c>
      <c r="T1794" s="9">
        <f>Table1[[#This Row],[Profit (EBIT)]]/Table1[[#This Row],[Net Sales Actual]]</f>
        <v>3.4582702226350778E-2</v>
      </c>
      <c r="U1794" s="7" t="str">
        <f>IF(Table1[[#This Row],[Profit Ratio]] &gt; 0.15, "Healthy",
 IF(Table1[[#This Row],[Profit Ratio]] &gt;= 0.05, "Moderate",
 "Low"))</f>
        <v>Low</v>
      </c>
      <c r="V1794" s="7">
        <f ca="1">DATEDIF(Table1[[#This Row],[Store Open Date]], TODAY(), "d")</f>
        <v>944</v>
      </c>
      <c r="W1794" s="7">
        <f ca="1">INT(Table1[[#This Row],[Store Age (Days)]] / 30)</f>
        <v>31</v>
      </c>
      <c r="X1794" s="7" t="str">
        <f ca="1">IF(Table1[[#This Row],[Store Age (Months)]] &lt; 12, "&lt;12",
 IF(Table1[[#This Row],[Store Age (Months)]] &lt; 24, "12–24",
 "&gt;24"))</f>
        <v>&gt;24</v>
      </c>
    </row>
    <row r="1795" spans="1:24" x14ac:dyDescent="0.2">
      <c r="A1795" s="4">
        <v>5</v>
      </c>
      <c r="B1795" s="4" t="str">
        <f t="shared" ref="B1795:B1858" si="28">TEXT(DATE(2024, A1795, 1), "mmmm")</f>
        <v>May</v>
      </c>
      <c r="C1795" s="1" t="s">
        <v>38</v>
      </c>
      <c r="D1795" s="1" t="s">
        <v>958</v>
      </c>
      <c r="E1795" s="1" t="s">
        <v>479</v>
      </c>
      <c r="F1795" s="1" t="s">
        <v>896</v>
      </c>
      <c r="G1795" s="1" t="s">
        <v>923</v>
      </c>
      <c r="H1795" s="6">
        <v>45107</v>
      </c>
      <c r="I1795" s="7">
        <v>185739588</v>
      </c>
      <c r="J1795" s="7">
        <v>191784854</v>
      </c>
      <c r="K1795" s="7">
        <v>21272343</v>
      </c>
      <c r="L1795" s="7">
        <v>3899157</v>
      </c>
      <c r="M1795" s="7">
        <f>Table1[[#This Row],[Profit (EBIT)]] * (1 - 11%)</f>
        <v>3470249.73</v>
      </c>
      <c r="N1795" s="9">
        <f>Table1[[#This Row],[Net Sales Actual]]/Table1[[#This Row],[Net Sales Target]]*100%</f>
        <v>1.0325469980045396</v>
      </c>
      <c r="O1795" s="9" t="str">
        <f>IF(Table1[[#This Row],[% Achievement]]&gt;=100%, "Achieved",
 IF(Table1[[#This Row],[% Achievement]]&gt;=50%, "Almost Achieve",
 IF(Table1[[#This Row],[% Achievement]]&gt;=0, "Needs Improvement",
 "Bad")))</f>
        <v>Achieved</v>
      </c>
      <c r="P1795" s="7">
        <f>Table1[[#This Row],[Net Sales Actual]] - Table1[[#This Row],[Net Sales Target]]</f>
        <v>6045266</v>
      </c>
      <c r="Q1795" s="7" t="str">
        <f>IF(Table1[[#This Row],[Profit]] &gt; 0, "Profit", "Loss")</f>
        <v>Profit</v>
      </c>
      <c r="R1795" s="9">
        <f>Table1[[#This Row],[Salary Cost]]/Table1[[#This Row],[Net Sales Actual]]</f>
        <v>0.11091774223213685</v>
      </c>
      <c r="S1795" s="9" t="str">
        <f>IF(Table1[[#This Row],[Salary Ratio]] &lt; 0.15, "Efficient",
 IF(Table1[[#This Row],[Salary Ratio]] &lt;= 0.25, "Needs Attention",
 "Too High"))</f>
        <v>Efficient</v>
      </c>
      <c r="T1795" s="9">
        <f>Table1[[#This Row],[Profit (EBIT)]]/Table1[[#This Row],[Net Sales Actual]]</f>
        <v>2.0330891197487367E-2</v>
      </c>
      <c r="U1795" s="7" t="str">
        <f>IF(Table1[[#This Row],[Profit Ratio]] &gt; 0.15, "Healthy",
 IF(Table1[[#This Row],[Profit Ratio]] &gt;= 0.05, "Moderate",
 "Low"))</f>
        <v>Low</v>
      </c>
      <c r="V1795" s="7">
        <f ca="1">DATEDIF(Table1[[#This Row],[Store Open Date]], TODAY(), "d")</f>
        <v>825</v>
      </c>
      <c r="W1795" s="7">
        <f ca="1">INT(Table1[[#This Row],[Store Age (Days)]] / 30)</f>
        <v>27</v>
      </c>
      <c r="X1795" s="7" t="str">
        <f ca="1">IF(Table1[[#This Row],[Store Age (Months)]] &lt; 12, "&lt;12",
 IF(Table1[[#This Row],[Store Age (Months)]] &lt; 24, "12–24",
 "&gt;24"))</f>
        <v>&gt;24</v>
      </c>
    </row>
    <row r="1796" spans="1:24" x14ac:dyDescent="0.2">
      <c r="A1796" s="4">
        <v>5</v>
      </c>
      <c r="B1796" s="4" t="str">
        <f t="shared" si="28"/>
        <v>May</v>
      </c>
      <c r="C1796" s="1" t="s">
        <v>39</v>
      </c>
      <c r="D1796" s="1" t="s">
        <v>959</v>
      </c>
      <c r="E1796" s="1" t="s">
        <v>480</v>
      </c>
      <c r="F1796" s="1" t="s">
        <v>896</v>
      </c>
      <c r="G1796" s="1" t="s">
        <v>923</v>
      </c>
      <c r="H1796" s="6">
        <v>45029</v>
      </c>
      <c r="I1796" s="7">
        <v>197824041</v>
      </c>
      <c r="J1796" s="7">
        <v>206248142</v>
      </c>
      <c r="K1796" s="7">
        <v>35827269</v>
      </c>
      <c r="L1796" s="7">
        <v>1274092</v>
      </c>
      <c r="M1796" s="7">
        <f>Table1[[#This Row],[Profit (EBIT)]] * (1 - 11%)</f>
        <v>1133941.8800000001</v>
      </c>
      <c r="N1796" s="9">
        <f>Table1[[#This Row],[Net Sales Actual]]/Table1[[#This Row],[Net Sales Target]]*100%</f>
        <v>1.0425838081024743</v>
      </c>
      <c r="O1796" s="9" t="str">
        <f>IF(Table1[[#This Row],[% Achievement]]&gt;=100%, "Achieved",
 IF(Table1[[#This Row],[% Achievement]]&gt;=50%, "Almost Achieve",
 IF(Table1[[#This Row],[% Achievement]]&gt;=0, "Needs Improvement",
 "Bad")))</f>
        <v>Achieved</v>
      </c>
      <c r="P1796" s="7">
        <f>Table1[[#This Row],[Net Sales Actual]] - Table1[[#This Row],[Net Sales Target]]</f>
        <v>8424101</v>
      </c>
      <c r="Q1796" s="7" t="str">
        <f>IF(Table1[[#This Row],[Profit]] &gt; 0, "Profit", "Loss")</f>
        <v>Profit</v>
      </c>
      <c r="R1796" s="9">
        <f>Table1[[#This Row],[Salary Cost]]/Table1[[#This Row],[Net Sales Actual]]</f>
        <v>0.17370953576881193</v>
      </c>
      <c r="S1796" s="9" t="str">
        <f>IF(Table1[[#This Row],[Salary Ratio]] &lt; 0.15, "Efficient",
 IF(Table1[[#This Row],[Salary Ratio]] &lt;= 0.25, "Needs Attention",
 "Too High"))</f>
        <v>Needs Attention</v>
      </c>
      <c r="T1796" s="9">
        <f>Table1[[#This Row],[Profit (EBIT)]]/Table1[[#This Row],[Net Sales Actual]]</f>
        <v>6.1774714072333316E-3</v>
      </c>
      <c r="U1796" s="7" t="str">
        <f>IF(Table1[[#This Row],[Profit Ratio]] &gt; 0.15, "Healthy",
 IF(Table1[[#This Row],[Profit Ratio]] &gt;= 0.05, "Moderate",
 "Low"))</f>
        <v>Low</v>
      </c>
      <c r="V1796" s="7">
        <f ca="1">DATEDIF(Table1[[#This Row],[Store Open Date]], TODAY(), "d")</f>
        <v>903</v>
      </c>
      <c r="W1796" s="7">
        <f ca="1">INT(Table1[[#This Row],[Store Age (Days)]] / 30)</f>
        <v>30</v>
      </c>
      <c r="X1796" s="7" t="str">
        <f ca="1">IF(Table1[[#This Row],[Store Age (Months)]] &lt; 12, "&lt;12",
 IF(Table1[[#This Row],[Store Age (Months)]] &lt; 24, "12–24",
 "&gt;24"))</f>
        <v>&gt;24</v>
      </c>
    </row>
    <row r="1797" spans="1:24" x14ac:dyDescent="0.2">
      <c r="A1797" s="4">
        <v>5</v>
      </c>
      <c r="B1797" s="4" t="str">
        <f t="shared" si="28"/>
        <v>May</v>
      </c>
      <c r="C1797" s="1" t="s">
        <v>40</v>
      </c>
      <c r="D1797" s="1" t="s">
        <v>960</v>
      </c>
      <c r="E1797" s="1" t="s">
        <v>481</v>
      </c>
      <c r="F1797" s="1" t="s">
        <v>896</v>
      </c>
      <c r="G1797" s="1" t="s">
        <v>923</v>
      </c>
      <c r="H1797" s="6">
        <v>45033</v>
      </c>
      <c r="I1797" s="7">
        <v>59282134</v>
      </c>
      <c r="J1797" s="7">
        <v>59586360</v>
      </c>
      <c r="K1797" s="7">
        <v>7138617</v>
      </c>
      <c r="L1797" s="7">
        <v>-1864127</v>
      </c>
      <c r="M1797" s="7">
        <f>Table1[[#This Row],[Profit (EBIT)]] * (1 - 11%)</f>
        <v>-1659073.03</v>
      </c>
      <c r="N1797" s="9">
        <f>Table1[[#This Row],[Net Sales Actual]]/Table1[[#This Row],[Net Sales Target]]*100%</f>
        <v>1.0051318328048042</v>
      </c>
      <c r="O1797" s="9" t="str">
        <f>IF(Table1[[#This Row],[% Achievement]]&gt;=100%, "Achieved",
 IF(Table1[[#This Row],[% Achievement]]&gt;=50%, "Almost Achieve",
 IF(Table1[[#This Row],[% Achievement]]&gt;=0, "Needs Improvement",
 "Bad")))</f>
        <v>Achieved</v>
      </c>
      <c r="P1797" s="7">
        <f>Table1[[#This Row],[Net Sales Actual]] - Table1[[#This Row],[Net Sales Target]]</f>
        <v>304226</v>
      </c>
      <c r="Q1797" s="7" t="str">
        <f>IF(Table1[[#This Row],[Profit]] &gt; 0, "Profit", "Loss")</f>
        <v>Loss</v>
      </c>
      <c r="R1797" s="9">
        <f>Table1[[#This Row],[Salary Cost]]/Table1[[#This Row],[Net Sales Actual]]</f>
        <v>0.11980287099262314</v>
      </c>
      <c r="S1797" s="9" t="str">
        <f>IF(Table1[[#This Row],[Salary Ratio]] &lt; 0.15, "Efficient",
 IF(Table1[[#This Row],[Salary Ratio]] &lt;= 0.25, "Needs Attention",
 "Too High"))</f>
        <v>Efficient</v>
      </c>
      <c r="T1797" s="9">
        <f>Table1[[#This Row],[Profit (EBIT)]]/Table1[[#This Row],[Net Sales Actual]]</f>
        <v>-3.1284458389470339E-2</v>
      </c>
      <c r="U1797" s="7" t="str">
        <f>IF(Table1[[#This Row],[Profit Ratio]] &gt; 0.15, "Healthy",
 IF(Table1[[#This Row],[Profit Ratio]] &gt;= 0.05, "Moderate",
 "Low"))</f>
        <v>Low</v>
      </c>
      <c r="V1797" s="7">
        <f ca="1">DATEDIF(Table1[[#This Row],[Store Open Date]], TODAY(), "d")</f>
        <v>899</v>
      </c>
      <c r="W1797" s="7">
        <f ca="1">INT(Table1[[#This Row],[Store Age (Days)]] / 30)</f>
        <v>29</v>
      </c>
      <c r="X1797" s="7" t="str">
        <f ca="1">IF(Table1[[#This Row],[Store Age (Months)]] &lt; 12, "&lt;12",
 IF(Table1[[#This Row],[Store Age (Months)]] &lt; 24, "12–24",
 "&gt;24"))</f>
        <v>&gt;24</v>
      </c>
    </row>
    <row r="1798" spans="1:24" x14ac:dyDescent="0.2">
      <c r="A1798" s="4">
        <v>5</v>
      </c>
      <c r="B1798" s="4" t="str">
        <f t="shared" si="28"/>
        <v>May</v>
      </c>
      <c r="C1798" s="1" t="s">
        <v>41</v>
      </c>
      <c r="D1798" s="1" t="s">
        <v>961</v>
      </c>
      <c r="E1798" s="1" t="s">
        <v>482</v>
      </c>
      <c r="F1798" s="1" t="s">
        <v>896</v>
      </c>
      <c r="G1798" s="1" t="s">
        <v>923</v>
      </c>
      <c r="H1798" s="6">
        <v>45123</v>
      </c>
      <c r="I1798" s="7">
        <v>99540073</v>
      </c>
      <c r="J1798" s="7">
        <v>123937807</v>
      </c>
      <c r="K1798" s="7">
        <v>19777318</v>
      </c>
      <c r="L1798" s="7">
        <v>1059117</v>
      </c>
      <c r="M1798" s="7">
        <f>Table1[[#This Row],[Profit (EBIT)]] * (1 - 11%)</f>
        <v>942614.13</v>
      </c>
      <c r="N1798" s="9">
        <f>Table1[[#This Row],[Net Sales Actual]]/Table1[[#This Row],[Net Sales Target]]*100%</f>
        <v>1.2451046424287835</v>
      </c>
      <c r="O1798" s="9" t="str">
        <f>IF(Table1[[#This Row],[% Achievement]]&gt;=100%, "Achieved",
 IF(Table1[[#This Row],[% Achievement]]&gt;=50%, "Almost Achieve",
 IF(Table1[[#This Row],[% Achievement]]&gt;=0, "Needs Improvement",
 "Bad")))</f>
        <v>Achieved</v>
      </c>
      <c r="P1798" s="7">
        <f>Table1[[#This Row],[Net Sales Actual]] - Table1[[#This Row],[Net Sales Target]]</f>
        <v>24397734</v>
      </c>
      <c r="Q1798" s="7" t="str">
        <f>IF(Table1[[#This Row],[Profit]] &gt; 0, "Profit", "Loss")</f>
        <v>Profit</v>
      </c>
      <c r="R1798" s="9">
        <f>Table1[[#This Row],[Salary Cost]]/Table1[[#This Row],[Net Sales Actual]]</f>
        <v>0.15957453563786231</v>
      </c>
      <c r="S1798" s="9" t="str">
        <f>IF(Table1[[#This Row],[Salary Ratio]] &lt; 0.15, "Efficient",
 IF(Table1[[#This Row],[Salary Ratio]] &lt;= 0.25, "Needs Attention",
 "Too High"))</f>
        <v>Needs Attention</v>
      </c>
      <c r="T1798" s="9">
        <f>Table1[[#This Row],[Profit (EBIT)]]/Table1[[#This Row],[Net Sales Actual]]</f>
        <v>8.5455522058737084E-3</v>
      </c>
      <c r="U1798" s="7" t="str">
        <f>IF(Table1[[#This Row],[Profit Ratio]] &gt; 0.15, "Healthy",
 IF(Table1[[#This Row],[Profit Ratio]] &gt;= 0.05, "Moderate",
 "Low"))</f>
        <v>Low</v>
      </c>
      <c r="V1798" s="7">
        <f ca="1">DATEDIF(Table1[[#This Row],[Store Open Date]], TODAY(), "d")</f>
        <v>809</v>
      </c>
      <c r="W1798" s="7">
        <f ca="1">INT(Table1[[#This Row],[Store Age (Days)]] / 30)</f>
        <v>26</v>
      </c>
      <c r="X1798" s="7" t="str">
        <f ca="1">IF(Table1[[#This Row],[Store Age (Months)]] &lt; 12, "&lt;12",
 IF(Table1[[#This Row],[Store Age (Months)]] &lt; 24, "12–24",
 "&gt;24"))</f>
        <v>&gt;24</v>
      </c>
    </row>
    <row r="1799" spans="1:24" x14ac:dyDescent="0.2">
      <c r="A1799" s="4">
        <v>5</v>
      </c>
      <c r="B1799" s="4" t="str">
        <f t="shared" si="28"/>
        <v>May</v>
      </c>
      <c r="C1799" s="1" t="s">
        <v>42</v>
      </c>
      <c r="D1799" s="1" t="s">
        <v>962</v>
      </c>
      <c r="E1799" s="1" t="s">
        <v>483</v>
      </c>
      <c r="F1799" s="1" t="s">
        <v>896</v>
      </c>
      <c r="G1799" s="1" t="s">
        <v>923</v>
      </c>
      <c r="H1799" s="6">
        <v>45090</v>
      </c>
      <c r="I1799" s="7">
        <v>214507287</v>
      </c>
      <c r="J1799" s="7">
        <v>247301683</v>
      </c>
      <c r="K1799" s="7">
        <v>43145986</v>
      </c>
      <c r="L1799" s="7">
        <v>14519846</v>
      </c>
      <c r="M1799" s="7">
        <f>Table1[[#This Row],[Profit (EBIT)]] * (1 - 11%)</f>
        <v>12922662.939999999</v>
      </c>
      <c r="N1799" s="9">
        <f>Table1[[#This Row],[Net Sales Actual]]/Table1[[#This Row],[Net Sales Target]]*100%</f>
        <v>1.1528824333133261</v>
      </c>
      <c r="O1799" s="9" t="str">
        <f>IF(Table1[[#This Row],[% Achievement]]&gt;=100%, "Achieved",
 IF(Table1[[#This Row],[% Achievement]]&gt;=50%, "Almost Achieve",
 IF(Table1[[#This Row],[% Achievement]]&gt;=0, "Needs Improvement",
 "Bad")))</f>
        <v>Achieved</v>
      </c>
      <c r="P1799" s="7">
        <f>Table1[[#This Row],[Net Sales Actual]] - Table1[[#This Row],[Net Sales Target]]</f>
        <v>32794396</v>
      </c>
      <c r="Q1799" s="7" t="str">
        <f>IF(Table1[[#This Row],[Profit]] &gt; 0, "Profit", "Loss")</f>
        <v>Profit</v>
      </c>
      <c r="R1799" s="9">
        <f>Table1[[#This Row],[Salary Cost]]/Table1[[#This Row],[Net Sales Actual]]</f>
        <v>0.17446701323096131</v>
      </c>
      <c r="S1799" s="9" t="str">
        <f>IF(Table1[[#This Row],[Salary Ratio]] &lt; 0.15, "Efficient",
 IF(Table1[[#This Row],[Salary Ratio]] &lt;= 0.25, "Needs Attention",
 "Too High"))</f>
        <v>Needs Attention</v>
      </c>
      <c r="T1799" s="9">
        <f>Table1[[#This Row],[Profit (EBIT)]]/Table1[[#This Row],[Net Sales Actual]]</f>
        <v>5.8713090116738108E-2</v>
      </c>
      <c r="U1799" s="7" t="str">
        <f>IF(Table1[[#This Row],[Profit Ratio]] &gt; 0.15, "Healthy",
 IF(Table1[[#This Row],[Profit Ratio]] &gt;= 0.05, "Moderate",
 "Low"))</f>
        <v>Moderate</v>
      </c>
      <c r="V1799" s="7">
        <f ca="1">DATEDIF(Table1[[#This Row],[Store Open Date]], TODAY(), "d")</f>
        <v>842</v>
      </c>
      <c r="W1799" s="7">
        <f ca="1">INT(Table1[[#This Row],[Store Age (Days)]] / 30)</f>
        <v>28</v>
      </c>
      <c r="X1799" s="7" t="str">
        <f ca="1">IF(Table1[[#This Row],[Store Age (Months)]] &lt; 12, "&lt;12",
 IF(Table1[[#This Row],[Store Age (Months)]] &lt; 24, "12–24",
 "&gt;24"))</f>
        <v>&gt;24</v>
      </c>
    </row>
    <row r="1800" spans="1:24" x14ac:dyDescent="0.2">
      <c r="A1800" s="4">
        <v>5</v>
      </c>
      <c r="B1800" s="4" t="str">
        <f t="shared" si="28"/>
        <v>May</v>
      </c>
      <c r="C1800" s="1" t="s">
        <v>43</v>
      </c>
      <c r="D1800" s="1" t="s">
        <v>963</v>
      </c>
      <c r="E1800" s="1" t="s">
        <v>484</v>
      </c>
      <c r="F1800" s="1" t="s">
        <v>896</v>
      </c>
      <c r="G1800" s="1" t="s">
        <v>923</v>
      </c>
      <c r="H1800" s="6">
        <v>45103</v>
      </c>
      <c r="I1800" s="7">
        <v>118069483</v>
      </c>
      <c r="J1800" s="7">
        <v>88942322</v>
      </c>
      <c r="K1800" s="7">
        <v>9536356</v>
      </c>
      <c r="L1800" s="7">
        <v>-1937272</v>
      </c>
      <c r="M1800" s="7">
        <f>Table1[[#This Row],[Profit (EBIT)]] * (1 - 11%)</f>
        <v>-1724172.08</v>
      </c>
      <c r="N1800" s="9">
        <f>Table1[[#This Row],[Net Sales Actual]]/Table1[[#This Row],[Net Sales Target]]*100%</f>
        <v>0.75330491622462681</v>
      </c>
      <c r="O1800" s="9" t="str">
        <f>IF(Table1[[#This Row],[% Achievement]]&gt;=100%, "Achieved",
 IF(Table1[[#This Row],[% Achievement]]&gt;=50%, "Almost Achieve",
 IF(Table1[[#This Row],[% Achievement]]&gt;=0, "Needs Improvement",
 "Bad")))</f>
        <v>Almost Achieve</v>
      </c>
      <c r="P1800" s="7">
        <f>Table1[[#This Row],[Net Sales Actual]] - Table1[[#This Row],[Net Sales Target]]</f>
        <v>-29127161</v>
      </c>
      <c r="Q1800" s="7" t="str">
        <f>IF(Table1[[#This Row],[Profit]] &gt; 0, "Profit", "Loss")</f>
        <v>Loss</v>
      </c>
      <c r="R1800" s="9">
        <f>Table1[[#This Row],[Salary Cost]]/Table1[[#This Row],[Net Sales Actual]]</f>
        <v>0.10721955291430327</v>
      </c>
      <c r="S1800" s="9" t="str">
        <f>IF(Table1[[#This Row],[Salary Ratio]] &lt; 0.15, "Efficient",
 IF(Table1[[#This Row],[Salary Ratio]] &lt;= 0.25, "Needs Attention",
 "Too High"))</f>
        <v>Efficient</v>
      </c>
      <c r="T1800" s="9">
        <f>Table1[[#This Row],[Profit (EBIT)]]/Table1[[#This Row],[Net Sales Actual]]</f>
        <v>-2.1781216820491823E-2</v>
      </c>
      <c r="U1800" s="7" t="str">
        <f>IF(Table1[[#This Row],[Profit Ratio]] &gt; 0.15, "Healthy",
 IF(Table1[[#This Row],[Profit Ratio]] &gt;= 0.05, "Moderate",
 "Low"))</f>
        <v>Low</v>
      </c>
      <c r="V1800" s="7">
        <f ca="1">DATEDIF(Table1[[#This Row],[Store Open Date]], TODAY(), "d")</f>
        <v>829</v>
      </c>
      <c r="W1800" s="7">
        <f ca="1">INT(Table1[[#This Row],[Store Age (Days)]] / 30)</f>
        <v>27</v>
      </c>
      <c r="X1800" s="7" t="str">
        <f ca="1">IF(Table1[[#This Row],[Store Age (Months)]] &lt; 12, "&lt;12",
 IF(Table1[[#This Row],[Store Age (Months)]] &lt; 24, "12–24",
 "&gt;24"))</f>
        <v>&gt;24</v>
      </c>
    </row>
    <row r="1801" spans="1:24" x14ac:dyDescent="0.2">
      <c r="A1801" s="4">
        <v>5</v>
      </c>
      <c r="B1801" s="4" t="str">
        <f t="shared" si="28"/>
        <v>May</v>
      </c>
      <c r="C1801" s="1" t="s">
        <v>44</v>
      </c>
      <c r="D1801" s="1" t="s">
        <v>964</v>
      </c>
      <c r="E1801" s="1" t="s">
        <v>485</v>
      </c>
      <c r="F1801" s="1" t="s">
        <v>896</v>
      </c>
      <c r="G1801" s="1" t="s">
        <v>923</v>
      </c>
      <c r="H1801" s="6">
        <v>45122</v>
      </c>
      <c r="I1801" s="7">
        <v>100165339</v>
      </c>
      <c r="J1801" s="7">
        <v>92546454</v>
      </c>
      <c r="K1801" s="7">
        <v>8857940</v>
      </c>
      <c r="L1801" s="7">
        <v>1980037</v>
      </c>
      <c r="M1801" s="7">
        <f>Table1[[#This Row],[Profit (EBIT)]] * (1 - 11%)</f>
        <v>1762232.93</v>
      </c>
      <c r="N1801" s="9">
        <f>Table1[[#This Row],[Net Sales Actual]]/Table1[[#This Row],[Net Sales Target]]*100%</f>
        <v>0.9239369119491524</v>
      </c>
      <c r="O1801" s="9" t="str">
        <f>IF(Table1[[#This Row],[% Achievement]]&gt;=100%, "Achieved",
 IF(Table1[[#This Row],[% Achievement]]&gt;=50%, "Almost Achieve",
 IF(Table1[[#This Row],[% Achievement]]&gt;=0, "Needs Improvement",
 "Bad")))</f>
        <v>Almost Achieve</v>
      </c>
      <c r="P1801" s="7">
        <f>Table1[[#This Row],[Net Sales Actual]] - Table1[[#This Row],[Net Sales Target]]</f>
        <v>-7618885</v>
      </c>
      <c r="Q1801" s="7" t="str">
        <f>IF(Table1[[#This Row],[Profit]] &gt; 0, "Profit", "Loss")</f>
        <v>Profit</v>
      </c>
      <c r="R1801" s="9">
        <f>Table1[[#This Row],[Salary Cost]]/Table1[[#This Row],[Net Sales Actual]]</f>
        <v>9.5713445703711139E-2</v>
      </c>
      <c r="S1801" s="9" t="str">
        <f>IF(Table1[[#This Row],[Salary Ratio]] &lt; 0.15, "Efficient",
 IF(Table1[[#This Row],[Salary Ratio]] &lt;= 0.25, "Needs Attention",
 "Too High"))</f>
        <v>Efficient</v>
      </c>
      <c r="T1801" s="9">
        <f>Table1[[#This Row],[Profit (EBIT)]]/Table1[[#This Row],[Net Sales Actual]]</f>
        <v>2.1395060690277773E-2</v>
      </c>
      <c r="U1801" s="7" t="str">
        <f>IF(Table1[[#This Row],[Profit Ratio]] &gt; 0.15, "Healthy",
 IF(Table1[[#This Row],[Profit Ratio]] &gt;= 0.05, "Moderate",
 "Low"))</f>
        <v>Low</v>
      </c>
      <c r="V1801" s="7">
        <f ca="1">DATEDIF(Table1[[#This Row],[Store Open Date]], TODAY(), "d")</f>
        <v>810</v>
      </c>
      <c r="W1801" s="7">
        <f ca="1">INT(Table1[[#This Row],[Store Age (Days)]] / 30)</f>
        <v>27</v>
      </c>
      <c r="X1801" s="7" t="str">
        <f ca="1">IF(Table1[[#This Row],[Store Age (Months)]] &lt; 12, "&lt;12",
 IF(Table1[[#This Row],[Store Age (Months)]] &lt; 24, "12–24",
 "&gt;24"))</f>
        <v>&gt;24</v>
      </c>
    </row>
    <row r="1802" spans="1:24" x14ac:dyDescent="0.2">
      <c r="A1802" s="4">
        <v>5</v>
      </c>
      <c r="B1802" s="4" t="str">
        <f t="shared" si="28"/>
        <v>May</v>
      </c>
      <c r="C1802" s="1" t="s">
        <v>45</v>
      </c>
      <c r="D1802" s="1" t="s">
        <v>965</v>
      </c>
      <c r="E1802" s="1" t="s">
        <v>486</v>
      </c>
      <c r="F1802" s="1" t="s">
        <v>896</v>
      </c>
      <c r="G1802" s="1" t="s">
        <v>923</v>
      </c>
      <c r="H1802" s="6">
        <v>45129</v>
      </c>
      <c r="I1802" s="7">
        <v>113851042</v>
      </c>
      <c r="J1802" s="7">
        <v>107020841</v>
      </c>
      <c r="K1802" s="7">
        <v>13117973</v>
      </c>
      <c r="L1802" s="7">
        <v>-6680008</v>
      </c>
      <c r="M1802" s="7">
        <f>Table1[[#This Row],[Profit (EBIT)]] * (1 - 11%)</f>
        <v>-5945207.1200000001</v>
      </c>
      <c r="N1802" s="9">
        <f>Table1[[#This Row],[Net Sales Actual]]/Table1[[#This Row],[Net Sales Target]]*100%</f>
        <v>0.94000756708050159</v>
      </c>
      <c r="O1802" s="9" t="str">
        <f>IF(Table1[[#This Row],[% Achievement]]&gt;=100%, "Achieved",
 IF(Table1[[#This Row],[% Achievement]]&gt;=50%, "Almost Achieve",
 IF(Table1[[#This Row],[% Achievement]]&gt;=0, "Needs Improvement",
 "Bad")))</f>
        <v>Almost Achieve</v>
      </c>
      <c r="P1802" s="7">
        <f>Table1[[#This Row],[Net Sales Actual]] - Table1[[#This Row],[Net Sales Target]]</f>
        <v>-6830201</v>
      </c>
      <c r="Q1802" s="7" t="str">
        <f>IF(Table1[[#This Row],[Profit]] &gt; 0, "Profit", "Loss")</f>
        <v>Loss</v>
      </c>
      <c r="R1802" s="9">
        <f>Table1[[#This Row],[Salary Cost]]/Table1[[#This Row],[Net Sales Actual]]</f>
        <v>0.12257400406711437</v>
      </c>
      <c r="S1802" s="9" t="str">
        <f>IF(Table1[[#This Row],[Salary Ratio]] &lt; 0.15, "Efficient",
 IF(Table1[[#This Row],[Salary Ratio]] &lt;= 0.25, "Needs Attention",
 "Too High"))</f>
        <v>Efficient</v>
      </c>
      <c r="T1802" s="9">
        <f>Table1[[#This Row],[Profit (EBIT)]]/Table1[[#This Row],[Net Sales Actual]]</f>
        <v>-6.2417823833023328E-2</v>
      </c>
      <c r="U1802" s="7" t="str">
        <f>IF(Table1[[#This Row],[Profit Ratio]] &gt; 0.15, "Healthy",
 IF(Table1[[#This Row],[Profit Ratio]] &gt;= 0.05, "Moderate",
 "Low"))</f>
        <v>Low</v>
      </c>
      <c r="V1802" s="7">
        <f ca="1">DATEDIF(Table1[[#This Row],[Store Open Date]], TODAY(), "d")</f>
        <v>803</v>
      </c>
      <c r="W1802" s="7">
        <f ca="1">INT(Table1[[#This Row],[Store Age (Days)]] / 30)</f>
        <v>26</v>
      </c>
      <c r="X1802" s="7" t="str">
        <f ca="1">IF(Table1[[#This Row],[Store Age (Months)]] &lt; 12, "&lt;12",
 IF(Table1[[#This Row],[Store Age (Months)]] &lt; 24, "12–24",
 "&gt;24"))</f>
        <v>&gt;24</v>
      </c>
    </row>
    <row r="1803" spans="1:24" x14ac:dyDescent="0.2">
      <c r="A1803" s="4">
        <v>5</v>
      </c>
      <c r="B1803" s="4" t="str">
        <f t="shared" si="28"/>
        <v>May</v>
      </c>
      <c r="C1803" s="1" t="s">
        <v>46</v>
      </c>
      <c r="D1803" s="1" t="s">
        <v>966</v>
      </c>
      <c r="E1803" s="1" t="s">
        <v>487</v>
      </c>
      <c r="F1803" s="1" t="s">
        <v>896</v>
      </c>
      <c r="G1803" s="1" t="s">
        <v>923</v>
      </c>
      <c r="H1803" s="6">
        <v>45260</v>
      </c>
      <c r="I1803" s="7">
        <v>128268820</v>
      </c>
      <c r="J1803" s="7">
        <v>94234117</v>
      </c>
      <c r="K1803" s="7">
        <v>16077936</v>
      </c>
      <c r="L1803" s="7">
        <v>1215089</v>
      </c>
      <c r="M1803" s="7">
        <f>Table1[[#This Row],[Profit (EBIT)]] * (1 - 11%)</f>
        <v>1081429.21</v>
      </c>
      <c r="N1803" s="9">
        <f>Table1[[#This Row],[Net Sales Actual]]/Table1[[#This Row],[Net Sales Target]]*100%</f>
        <v>0.73466113588633619</v>
      </c>
      <c r="O1803" s="9" t="str">
        <f>IF(Table1[[#This Row],[% Achievement]]&gt;=100%, "Achieved",
 IF(Table1[[#This Row],[% Achievement]]&gt;=50%, "Almost Achieve",
 IF(Table1[[#This Row],[% Achievement]]&gt;=0, "Needs Improvement",
 "Bad")))</f>
        <v>Almost Achieve</v>
      </c>
      <c r="P1803" s="7">
        <f>Table1[[#This Row],[Net Sales Actual]] - Table1[[#This Row],[Net Sales Target]]</f>
        <v>-34034703</v>
      </c>
      <c r="Q1803" s="7" t="str">
        <f>IF(Table1[[#This Row],[Profit]] &gt; 0, "Profit", "Loss")</f>
        <v>Profit</v>
      </c>
      <c r="R1803" s="9">
        <f>Table1[[#This Row],[Salary Cost]]/Table1[[#This Row],[Net Sales Actual]]</f>
        <v>0.17061693271875195</v>
      </c>
      <c r="S1803" s="9" t="str">
        <f>IF(Table1[[#This Row],[Salary Ratio]] &lt; 0.15, "Efficient",
 IF(Table1[[#This Row],[Salary Ratio]] &lt;= 0.25, "Needs Attention",
 "Too High"))</f>
        <v>Needs Attention</v>
      </c>
      <c r="T1803" s="9">
        <f>Table1[[#This Row],[Profit (EBIT)]]/Table1[[#This Row],[Net Sales Actual]]</f>
        <v>1.2894363938275137E-2</v>
      </c>
      <c r="U1803" s="7" t="str">
        <f>IF(Table1[[#This Row],[Profit Ratio]] &gt; 0.15, "Healthy",
 IF(Table1[[#This Row],[Profit Ratio]] &gt;= 0.05, "Moderate",
 "Low"))</f>
        <v>Low</v>
      </c>
      <c r="V1803" s="7">
        <f ca="1">DATEDIF(Table1[[#This Row],[Store Open Date]], TODAY(), "d")</f>
        <v>672</v>
      </c>
      <c r="W1803" s="7">
        <f ca="1">INT(Table1[[#This Row],[Store Age (Days)]] / 30)</f>
        <v>22</v>
      </c>
      <c r="X1803" s="7" t="str">
        <f ca="1">IF(Table1[[#This Row],[Store Age (Months)]] &lt; 12, "&lt;12",
 IF(Table1[[#This Row],[Store Age (Months)]] &lt; 24, "12–24",
 "&gt;24"))</f>
        <v>12–24</v>
      </c>
    </row>
    <row r="1804" spans="1:24" x14ac:dyDescent="0.2">
      <c r="A1804" s="4">
        <v>5</v>
      </c>
      <c r="B1804" s="4" t="str">
        <f t="shared" si="28"/>
        <v>May</v>
      </c>
      <c r="C1804" s="1" t="s">
        <v>47</v>
      </c>
      <c r="D1804" s="1" t="s">
        <v>967</v>
      </c>
      <c r="E1804" s="1" t="s">
        <v>488</v>
      </c>
      <c r="F1804" s="1" t="s">
        <v>896</v>
      </c>
      <c r="G1804" s="1" t="s">
        <v>923</v>
      </c>
      <c r="H1804" s="6">
        <v>45236</v>
      </c>
      <c r="I1804" s="7">
        <v>127192994</v>
      </c>
      <c r="J1804" s="7">
        <v>99226618</v>
      </c>
      <c r="K1804" s="7">
        <v>9689179</v>
      </c>
      <c r="L1804" s="7">
        <v>-6358143</v>
      </c>
      <c r="M1804" s="7">
        <f>Table1[[#This Row],[Profit (EBIT)]] * (1 - 11%)</f>
        <v>-5658747.2700000005</v>
      </c>
      <c r="N1804" s="9">
        <f>Table1[[#This Row],[Net Sales Actual]]/Table1[[#This Row],[Net Sales Target]]*100%</f>
        <v>0.78012644312783452</v>
      </c>
      <c r="O1804" s="9" t="str">
        <f>IF(Table1[[#This Row],[% Achievement]]&gt;=100%, "Achieved",
 IF(Table1[[#This Row],[% Achievement]]&gt;=50%, "Almost Achieve",
 IF(Table1[[#This Row],[% Achievement]]&gt;=0, "Needs Improvement",
 "Bad")))</f>
        <v>Almost Achieve</v>
      </c>
      <c r="P1804" s="7">
        <f>Table1[[#This Row],[Net Sales Actual]] - Table1[[#This Row],[Net Sales Target]]</f>
        <v>-27966376</v>
      </c>
      <c r="Q1804" s="7" t="str">
        <f>IF(Table1[[#This Row],[Profit]] &gt; 0, "Profit", "Loss")</f>
        <v>Loss</v>
      </c>
      <c r="R1804" s="9">
        <f>Table1[[#This Row],[Salary Cost]]/Table1[[#This Row],[Net Sales Actual]]</f>
        <v>9.7646974121399568E-2</v>
      </c>
      <c r="S1804" s="9" t="str">
        <f>IF(Table1[[#This Row],[Salary Ratio]] &lt; 0.15, "Efficient",
 IF(Table1[[#This Row],[Salary Ratio]] &lt;= 0.25, "Needs Attention",
 "Too High"))</f>
        <v>Efficient</v>
      </c>
      <c r="T1804" s="9">
        <f>Table1[[#This Row],[Profit (EBIT)]]/Table1[[#This Row],[Net Sales Actual]]</f>
        <v>-6.407698990607541E-2</v>
      </c>
      <c r="U1804" s="7" t="str">
        <f>IF(Table1[[#This Row],[Profit Ratio]] &gt; 0.15, "Healthy",
 IF(Table1[[#This Row],[Profit Ratio]] &gt;= 0.05, "Moderate",
 "Low"))</f>
        <v>Low</v>
      </c>
      <c r="V1804" s="7">
        <f ca="1">DATEDIF(Table1[[#This Row],[Store Open Date]], TODAY(), "d")</f>
        <v>696</v>
      </c>
      <c r="W1804" s="7">
        <f ca="1">INT(Table1[[#This Row],[Store Age (Days)]] / 30)</f>
        <v>23</v>
      </c>
      <c r="X1804" s="7" t="str">
        <f ca="1">IF(Table1[[#This Row],[Store Age (Months)]] &lt; 12, "&lt;12",
 IF(Table1[[#This Row],[Store Age (Months)]] &lt; 24, "12–24",
 "&gt;24"))</f>
        <v>12–24</v>
      </c>
    </row>
    <row r="1805" spans="1:24" x14ac:dyDescent="0.2">
      <c r="A1805" s="4">
        <v>5</v>
      </c>
      <c r="B1805" s="4" t="str">
        <f t="shared" si="28"/>
        <v>May</v>
      </c>
      <c r="C1805" s="1" t="s">
        <v>48</v>
      </c>
      <c r="D1805" s="1" t="s">
        <v>968</v>
      </c>
      <c r="E1805" s="1" t="s">
        <v>489</v>
      </c>
      <c r="F1805" s="1" t="s">
        <v>896</v>
      </c>
      <c r="G1805" s="1" t="s">
        <v>923</v>
      </c>
      <c r="H1805" s="6">
        <v>45299</v>
      </c>
      <c r="I1805" s="7">
        <v>122903526</v>
      </c>
      <c r="J1805" s="7">
        <v>85809084</v>
      </c>
      <c r="K1805" s="7">
        <v>13932539</v>
      </c>
      <c r="L1805" s="7">
        <v>6106524</v>
      </c>
      <c r="M1805" s="7">
        <f>Table1[[#This Row],[Profit (EBIT)]] * (1 - 11%)</f>
        <v>5434806.3600000003</v>
      </c>
      <c r="N1805" s="9">
        <f>Table1[[#This Row],[Net Sales Actual]]/Table1[[#This Row],[Net Sales Target]]*100%</f>
        <v>0.69818244270713603</v>
      </c>
      <c r="O1805" s="9" t="str">
        <f>IF(Table1[[#This Row],[% Achievement]]&gt;=100%, "Achieved",
 IF(Table1[[#This Row],[% Achievement]]&gt;=50%, "Almost Achieve",
 IF(Table1[[#This Row],[% Achievement]]&gt;=0, "Needs Improvement",
 "Bad")))</f>
        <v>Almost Achieve</v>
      </c>
      <c r="P1805" s="7">
        <f>Table1[[#This Row],[Net Sales Actual]] - Table1[[#This Row],[Net Sales Target]]</f>
        <v>-37094442</v>
      </c>
      <c r="Q1805" s="7" t="str">
        <f>IF(Table1[[#This Row],[Profit]] &gt; 0, "Profit", "Loss")</f>
        <v>Profit</v>
      </c>
      <c r="R1805" s="9">
        <f>Table1[[#This Row],[Salary Cost]]/Table1[[#This Row],[Net Sales Actual]]</f>
        <v>0.16236671399498914</v>
      </c>
      <c r="S1805" s="9" t="str">
        <f>IF(Table1[[#This Row],[Salary Ratio]] &lt; 0.15, "Efficient",
 IF(Table1[[#This Row],[Salary Ratio]] &lt;= 0.25, "Needs Attention",
 "Too High"))</f>
        <v>Needs Attention</v>
      </c>
      <c r="T1805" s="9">
        <f>Table1[[#This Row],[Profit (EBIT)]]/Table1[[#This Row],[Net Sales Actual]]</f>
        <v>7.1164073957484503E-2</v>
      </c>
      <c r="U1805" s="7" t="str">
        <f>IF(Table1[[#This Row],[Profit Ratio]] &gt; 0.15, "Healthy",
 IF(Table1[[#This Row],[Profit Ratio]] &gt;= 0.05, "Moderate",
 "Low"))</f>
        <v>Moderate</v>
      </c>
      <c r="V1805" s="7">
        <f ca="1">DATEDIF(Table1[[#This Row],[Store Open Date]], TODAY(), "d")</f>
        <v>633</v>
      </c>
      <c r="W1805" s="7">
        <f ca="1">INT(Table1[[#This Row],[Store Age (Days)]] / 30)</f>
        <v>21</v>
      </c>
      <c r="X1805" s="7" t="str">
        <f ca="1">IF(Table1[[#This Row],[Store Age (Months)]] &lt; 12, "&lt;12",
 IF(Table1[[#This Row],[Store Age (Months)]] &lt; 24, "12–24",
 "&gt;24"))</f>
        <v>12–24</v>
      </c>
    </row>
    <row r="1806" spans="1:24" x14ac:dyDescent="0.2">
      <c r="A1806" s="4">
        <v>5</v>
      </c>
      <c r="B1806" s="4" t="str">
        <f t="shared" si="28"/>
        <v>May</v>
      </c>
      <c r="C1806" s="1" t="s">
        <v>49</v>
      </c>
      <c r="D1806" s="1" t="s">
        <v>969</v>
      </c>
      <c r="E1806" s="1" t="s">
        <v>490</v>
      </c>
      <c r="F1806" s="1" t="s">
        <v>896</v>
      </c>
      <c r="G1806" s="1" t="s">
        <v>923</v>
      </c>
      <c r="H1806" s="6">
        <v>45351</v>
      </c>
      <c r="I1806" s="7">
        <v>121711046</v>
      </c>
      <c r="J1806" s="7">
        <v>86821244</v>
      </c>
      <c r="K1806" s="7">
        <v>9533302</v>
      </c>
      <c r="L1806" s="7">
        <v>3231148</v>
      </c>
      <c r="M1806" s="7">
        <f>Table1[[#This Row],[Profit (EBIT)]] * (1 - 11%)</f>
        <v>2875721.72</v>
      </c>
      <c r="N1806" s="9">
        <f>Table1[[#This Row],[Net Sales Actual]]/Table1[[#This Row],[Net Sales Target]]*100%</f>
        <v>0.71333906702272531</v>
      </c>
      <c r="O1806" s="9" t="str">
        <f>IF(Table1[[#This Row],[% Achievement]]&gt;=100%, "Achieved",
 IF(Table1[[#This Row],[% Achievement]]&gt;=50%, "Almost Achieve",
 IF(Table1[[#This Row],[% Achievement]]&gt;=0, "Needs Improvement",
 "Bad")))</f>
        <v>Almost Achieve</v>
      </c>
      <c r="P1806" s="7">
        <f>Table1[[#This Row],[Net Sales Actual]] - Table1[[#This Row],[Net Sales Target]]</f>
        <v>-34889802</v>
      </c>
      <c r="Q1806" s="7" t="str">
        <f>IF(Table1[[#This Row],[Profit]] &gt; 0, "Profit", "Loss")</f>
        <v>Profit</v>
      </c>
      <c r="R1806" s="9">
        <f>Table1[[#This Row],[Salary Cost]]/Table1[[#This Row],[Net Sales Actual]]</f>
        <v>0.10980379410366431</v>
      </c>
      <c r="S1806" s="9" t="str">
        <f>IF(Table1[[#This Row],[Salary Ratio]] &lt; 0.15, "Efficient",
 IF(Table1[[#This Row],[Salary Ratio]] &lt;= 0.25, "Needs Attention",
 "Too High"))</f>
        <v>Efficient</v>
      </c>
      <c r="T1806" s="9">
        <f>Table1[[#This Row],[Profit (EBIT)]]/Table1[[#This Row],[Net Sales Actual]]</f>
        <v>3.721609886170256E-2</v>
      </c>
      <c r="U1806" s="7" t="str">
        <f>IF(Table1[[#This Row],[Profit Ratio]] &gt; 0.15, "Healthy",
 IF(Table1[[#This Row],[Profit Ratio]] &gt;= 0.05, "Moderate",
 "Low"))</f>
        <v>Low</v>
      </c>
      <c r="V1806" s="7">
        <f ca="1">DATEDIF(Table1[[#This Row],[Store Open Date]], TODAY(), "d")</f>
        <v>581</v>
      </c>
      <c r="W1806" s="7">
        <f ca="1">INT(Table1[[#This Row],[Store Age (Days)]] / 30)</f>
        <v>19</v>
      </c>
      <c r="X1806" s="7" t="str">
        <f ca="1">IF(Table1[[#This Row],[Store Age (Months)]] &lt; 12, "&lt;12",
 IF(Table1[[#This Row],[Store Age (Months)]] &lt; 24, "12–24",
 "&gt;24"))</f>
        <v>12–24</v>
      </c>
    </row>
    <row r="1807" spans="1:24" x14ac:dyDescent="0.2">
      <c r="A1807" s="4">
        <v>5</v>
      </c>
      <c r="B1807" s="4" t="str">
        <f t="shared" si="28"/>
        <v>May</v>
      </c>
      <c r="C1807" s="1" t="s">
        <v>50</v>
      </c>
      <c r="D1807" s="1" t="s">
        <v>970</v>
      </c>
      <c r="E1807" s="1" t="s">
        <v>491</v>
      </c>
      <c r="F1807" s="1" t="s">
        <v>896</v>
      </c>
      <c r="G1807" s="1" t="s">
        <v>923</v>
      </c>
      <c r="H1807" s="6">
        <v>45382</v>
      </c>
      <c r="I1807" s="7">
        <v>92320307</v>
      </c>
      <c r="J1807" s="7">
        <v>60437560</v>
      </c>
      <c r="K1807" s="7">
        <v>5879206</v>
      </c>
      <c r="L1807" s="7">
        <v>8053298</v>
      </c>
      <c r="M1807" s="7">
        <f>Table1[[#This Row],[Profit (EBIT)]] * (1 - 11%)</f>
        <v>7167435.2199999997</v>
      </c>
      <c r="N1807" s="9">
        <f>Table1[[#This Row],[Net Sales Actual]]/Table1[[#This Row],[Net Sales Target]]*100%</f>
        <v>0.65465076930474242</v>
      </c>
      <c r="O1807" s="9" t="str">
        <f>IF(Table1[[#This Row],[% Achievement]]&gt;=100%, "Achieved",
 IF(Table1[[#This Row],[% Achievement]]&gt;=50%, "Almost Achieve",
 IF(Table1[[#This Row],[% Achievement]]&gt;=0, "Needs Improvement",
 "Bad")))</f>
        <v>Almost Achieve</v>
      </c>
      <c r="P1807" s="7">
        <f>Table1[[#This Row],[Net Sales Actual]] - Table1[[#This Row],[Net Sales Target]]</f>
        <v>-31882747</v>
      </c>
      <c r="Q1807" s="7" t="str">
        <f>IF(Table1[[#This Row],[Profit]] &gt; 0, "Profit", "Loss")</f>
        <v>Profit</v>
      </c>
      <c r="R1807" s="9">
        <f>Table1[[#This Row],[Salary Cost]]/Table1[[#This Row],[Net Sales Actual]]</f>
        <v>9.7277355339957475E-2</v>
      </c>
      <c r="S1807" s="9" t="str">
        <f>IF(Table1[[#This Row],[Salary Ratio]] &lt; 0.15, "Efficient",
 IF(Table1[[#This Row],[Salary Ratio]] &lt;= 0.25, "Needs Attention",
 "Too High"))</f>
        <v>Efficient</v>
      </c>
      <c r="T1807" s="9">
        <f>Table1[[#This Row],[Profit (EBIT)]]/Table1[[#This Row],[Net Sales Actual]]</f>
        <v>0.13324988632896498</v>
      </c>
      <c r="U1807" s="7" t="str">
        <f>IF(Table1[[#This Row],[Profit Ratio]] &gt; 0.15, "Healthy",
 IF(Table1[[#This Row],[Profit Ratio]] &gt;= 0.05, "Moderate",
 "Low"))</f>
        <v>Moderate</v>
      </c>
      <c r="V1807" s="7">
        <f ca="1">DATEDIF(Table1[[#This Row],[Store Open Date]], TODAY(), "d")</f>
        <v>550</v>
      </c>
      <c r="W1807" s="7">
        <f ca="1">INT(Table1[[#This Row],[Store Age (Days)]] / 30)</f>
        <v>18</v>
      </c>
      <c r="X1807" s="7" t="str">
        <f ca="1">IF(Table1[[#This Row],[Store Age (Months)]] &lt; 12, "&lt;12",
 IF(Table1[[#This Row],[Store Age (Months)]] &lt; 24, "12–24",
 "&gt;24"))</f>
        <v>12–24</v>
      </c>
    </row>
    <row r="1808" spans="1:24" x14ac:dyDescent="0.2">
      <c r="A1808" s="4">
        <v>5</v>
      </c>
      <c r="B1808" s="4" t="str">
        <f t="shared" si="28"/>
        <v>May</v>
      </c>
      <c r="C1808" s="1" t="s">
        <v>51</v>
      </c>
      <c r="D1808" s="1" t="s">
        <v>971</v>
      </c>
      <c r="E1808" s="1" t="s">
        <v>492</v>
      </c>
      <c r="F1808" s="1" t="s">
        <v>896</v>
      </c>
      <c r="G1808" s="1" t="s">
        <v>923</v>
      </c>
      <c r="H1808" s="6">
        <v>45276</v>
      </c>
      <c r="I1808" s="7">
        <v>185962910</v>
      </c>
      <c r="J1808" s="7">
        <v>216625928</v>
      </c>
      <c r="K1808" s="7">
        <v>20637461</v>
      </c>
      <c r="L1808" s="7">
        <v>-7672720</v>
      </c>
      <c r="M1808" s="7">
        <f>Table1[[#This Row],[Profit (EBIT)]] * (1 - 11%)</f>
        <v>-6828720.7999999998</v>
      </c>
      <c r="N1808" s="9">
        <f>Table1[[#This Row],[Net Sales Actual]]/Table1[[#This Row],[Net Sales Target]]*100%</f>
        <v>1.1648878155326781</v>
      </c>
      <c r="O1808" s="9" t="str">
        <f>IF(Table1[[#This Row],[% Achievement]]&gt;=100%, "Achieved",
 IF(Table1[[#This Row],[% Achievement]]&gt;=50%, "Almost Achieve",
 IF(Table1[[#This Row],[% Achievement]]&gt;=0, "Needs Improvement",
 "Bad")))</f>
        <v>Achieved</v>
      </c>
      <c r="P1808" s="7">
        <f>Table1[[#This Row],[Net Sales Actual]] - Table1[[#This Row],[Net Sales Target]]</f>
        <v>30663018</v>
      </c>
      <c r="Q1808" s="7" t="str">
        <f>IF(Table1[[#This Row],[Profit]] &gt; 0, "Profit", "Loss")</f>
        <v>Loss</v>
      </c>
      <c r="R1808" s="9">
        <f>Table1[[#This Row],[Salary Cost]]/Table1[[#This Row],[Net Sales Actual]]</f>
        <v>9.52677326787955E-2</v>
      </c>
      <c r="S1808" s="9" t="str">
        <f>IF(Table1[[#This Row],[Salary Ratio]] &lt; 0.15, "Efficient",
 IF(Table1[[#This Row],[Salary Ratio]] &lt;= 0.25, "Needs Attention",
 "Too High"))</f>
        <v>Efficient</v>
      </c>
      <c r="T1808" s="9">
        <f>Table1[[#This Row],[Profit (EBIT)]]/Table1[[#This Row],[Net Sales Actual]]</f>
        <v>-3.5419213530155078E-2</v>
      </c>
      <c r="U1808" s="7" t="str">
        <f>IF(Table1[[#This Row],[Profit Ratio]] &gt; 0.15, "Healthy",
 IF(Table1[[#This Row],[Profit Ratio]] &gt;= 0.05, "Moderate",
 "Low"))</f>
        <v>Low</v>
      </c>
      <c r="V1808" s="7">
        <f ca="1">DATEDIF(Table1[[#This Row],[Store Open Date]], TODAY(), "d")</f>
        <v>656</v>
      </c>
      <c r="W1808" s="7">
        <f ca="1">INT(Table1[[#This Row],[Store Age (Days)]] / 30)</f>
        <v>21</v>
      </c>
      <c r="X1808" s="7" t="str">
        <f ca="1">IF(Table1[[#This Row],[Store Age (Months)]] &lt; 12, "&lt;12",
 IF(Table1[[#This Row],[Store Age (Months)]] &lt; 24, "12–24",
 "&gt;24"))</f>
        <v>12–24</v>
      </c>
    </row>
    <row r="1809" spans="1:24" x14ac:dyDescent="0.2">
      <c r="A1809" s="4">
        <v>5</v>
      </c>
      <c r="B1809" s="4" t="str">
        <f t="shared" si="28"/>
        <v>May</v>
      </c>
      <c r="C1809" s="1" t="s">
        <v>52</v>
      </c>
      <c r="D1809" s="1" t="s">
        <v>972</v>
      </c>
      <c r="E1809" s="1" t="s">
        <v>493</v>
      </c>
      <c r="F1809" s="1" t="s">
        <v>896</v>
      </c>
      <c r="G1809" s="1" t="s">
        <v>923</v>
      </c>
      <c r="H1809" s="6">
        <v>45351</v>
      </c>
      <c r="I1809" s="7">
        <v>191157660</v>
      </c>
      <c r="J1809" s="7">
        <v>153482104</v>
      </c>
      <c r="K1809" s="7">
        <v>14518378</v>
      </c>
      <c r="L1809" s="7">
        <v>8088151</v>
      </c>
      <c r="M1809" s="7">
        <f>Table1[[#This Row],[Profit (EBIT)]] * (1 - 11%)</f>
        <v>7198454.3899999997</v>
      </c>
      <c r="N1809" s="9">
        <f>Table1[[#This Row],[Net Sales Actual]]/Table1[[#This Row],[Net Sales Target]]*100%</f>
        <v>0.80290846832923146</v>
      </c>
      <c r="O1809" s="9" t="str">
        <f>IF(Table1[[#This Row],[% Achievement]]&gt;=100%, "Achieved",
 IF(Table1[[#This Row],[% Achievement]]&gt;=50%, "Almost Achieve",
 IF(Table1[[#This Row],[% Achievement]]&gt;=0, "Needs Improvement",
 "Bad")))</f>
        <v>Almost Achieve</v>
      </c>
      <c r="P1809" s="7">
        <f>Table1[[#This Row],[Net Sales Actual]] - Table1[[#This Row],[Net Sales Target]]</f>
        <v>-37675556</v>
      </c>
      <c r="Q1809" s="7" t="str">
        <f>IF(Table1[[#This Row],[Profit]] &gt; 0, "Profit", "Loss")</f>
        <v>Profit</v>
      </c>
      <c r="R1809" s="9">
        <f>Table1[[#This Row],[Salary Cost]]/Table1[[#This Row],[Net Sales Actual]]</f>
        <v>9.4593295385108869E-2</v>
      </c>
      <c r="S1809" s="9" t="str">
        <f>IF(Table1[[#This Row],[Salary Ratio]] &lt; 0.15, "Efficient",
 IF(Table1[[#This Row],[Salary Ratio]] &lt;= 0.25, "Needs Attention",
 "Too High"))</f>
        <v>Efficient</v>
      </c>
      <c r="T1809" s="9">
        <f>Table1[[#This Row],[Profit (EBIT)]]/Table1[[#This Row],[Net Sales Actual]]</f>
        <v>5.2697681287976091E-2</v>
      </c>
      <c r="U1809" s="7" t="str">
        <f>IF(Table1[[#This Row],[Profit Ratio]] &gt; 0.15, "Healthy",
 IF(Table1[[#This Row],[Profit Ratio]] &gt;= 0.05, "Moderate",
 "Low"))</f>
        <v>Moderate</v>
      </c>
      <c r="V1809" s="7">
        <f ca="1">DATEDIF(Table1[[#This Row],[Store Open Date]], TODAY(), "d")</f>
        <v>581</v>
      </c>
      <c r="W1809" s="7">
        <f ca="1">INT(Table1[[#This Row],[Store Age (Days)]] / 30)</f>
        <v>19</v>
      </c>
      <c r="X1809" s="7" t="str">
        <f ca="1">IF(Table1[[#This Row],[Store Age (Months)]] &lt; 12, "&lt;12",
 IF(Table1[[#This Row],[Store Age (Months)]] &lt; 24, "12–24",
 "&gt;24"))</f>
        <v>12–24</v>
      </c>
    </row>
    <row r="1810" spans="1:24" x14ac:dyDescent="0.2">
      <c r="A1810" s="4">
        <v>5</v>
      </c>
      <c r="B1810" s="4" t="str">
        <f t="shared" si="28"/>
        <v>May</v>
      </c>
      <c r="C1810" s="1" t="s">
        <v>53</v>
      </c>
      <c r="D1810" s="1" t="s">
        <v>973</v>
      </c>
      <c r="E1810" s="1" t="s">
        <v>494</v>
      </c>
      <c r="F1810" s="1" t="s">
        <v>896</v>
      </c>
      <c r="G1810" s="1" t="s">
        <v>923</v>
      </c>
      <c r="H1810" s="6">
        <v>45257</v>
      </c>
      <c r="I1810" s="7">
        <v>89808956</v>
      </c>
      <c r="J1810" s="7">
        <v>73576775</v>
      </c>
      <c r="K1810" s="7">
        <v>9881638</v>
      </c>
      <c r="L1810" s="7">
        <v>2925570</v>
      </c>
      <c r="M1810" s="7">
        <f>Table1[[#This Row],[Profit (EBIT)]] * (1 - 11%)</f>
        <v>2603757.2999999998</v>
      </c>
      <c r="N1810" s="9">
        <f>Table1[[#This Row],[Net Sales Actual]]/Table1[[#This Row],[Net Sales Target]]*100%</f>
        <v>0.81925877192025254</v>
      </c>
      <c r="O1810" s="9" t="str">
        <f>IF(Table1[[#This Row],[% Achievement]]&gt;=100%, "Achieved",
 IF(Table1[[#This Row],[% Achievement]]&gt;=50%, "Almost Achieve",
 IF(Table1[[#This Row],[% Achievement]]&gt;=0, "Needs Improvement",
 "Bad")))</f>
        <v>Almost Achieve</v>
      </c>
      <c r="P1810" s="7">
        <f>Table1[[#This Row],[Net Sales Actual]] - Table1[[#This Row],[Net Sales Target]]</f>
        <v>-16232181</v>
      </c>
      <c r="Q1810" s="7" t="str">
        <f>IF(Table1[[#This Row],[Profit]] &gt; 0, "Profit", "Loss")</f>
        <v>Profit</v>
      </c>
      <c r="R1810" s="9">
        <f>Table1[[#This Row],[Salary Cost]]/Table1[[#This Row],[Net Sales Actual]]</f>
        <v>0.13430376637192917</v>
      </c>
      <c r="S1810" s="9" t="str">
        <f>IF(Table1[[#This Row],[Salary Ratio]] &lt; 0.15, "Efficient",
 IF(Table1[[#This Row],[Salary Ratio]] &lt;= 0.25, "Needs Attention",
 "Too High"))</f>
        <v>Efficient</v>
      </c>
      <c r="T1810" s="9">
        <f>Table1[[#This Row],[Profit (EBIT)]]/Table1[[#This Row],[Net Sales Actual]]</f>
        <v>3.9762139615388145E-2</v>
      </c>
      <c r="U1810" s="7" t="str">
        <f>IF(Table1[[#This Row],[Profit Ratio]] &gt; 0.15, "Healthy",
 IF(Table1[[#This Row],[Profit Ratio]] &gt;= 0.05, "Moderate",
 "Low"))</f>
        <v>Low</v>
      </c>
      <c r="V1810" s="7">
        <f ca="1">DATEDIF(Table1[[#This Row],[Store Open Date]], TODAY(), "d")</f>
        <v>675</v>
      </c>
      <c r="W1810" s="7">
        <f ca="1">INT(Table1[[#This Row],[Store Age (Days)]] / 30)</f>
        <v>22</v>
      </c>
      <c r="X1810" s="7" t="str">
        <f ca="1">IF(Table1[[#This Row],[Store Age (Months)]] &lt; 12, "&lt;12",
 IF(Table1[[#This Row],[Store Age (Months)]] &lt; 24, "12–24",
 "&gt;24"))</f>
        <v>12–24</v>
      </c>
    </row>
    <row r="1811" spans="1:24" x14ac:dyDescent="0.2">
      <c r="A1811" s="4">
        <v>5</v>
      </c>
      <c r="B1811" s="4" t="str">
        <f t="shared" si="28"/>
        <v>May</v>
      </c>
      <c r="C1811" s="1" t="s">
        <v>54</v>
      </c>
      <c r="D1811" s="1" t="s">
        <v>974</v>
      </c>
      <c r="E1811" s="1" t="s">
        <v>495</v>
      </c>
      <c r="F1811" s="1" t="s">
        <v>897</v>
      </c>
      <c r="G1811" s="1" t="s">
        <v>923</v>
      </c>
      <c r="H1811" s="6">
        <v>44774</v>
      </c>
      <c r="I1811" s="7">
        <v>160210895</v>
      </c>
      <c r="J1811" s="7">
        <v>152355506</v>
      </c>
      <c r="K1811" s="7">
        <v>14422871</v>
      </c>
      <c r="L1811" s="7">
        <v>18342270</v>
      </c>
      <c r="M1811" s="7">
        <f>Table1[[#This Row],[Profit (EBIT)]] * (1 - 11%)</f>
        <v>16324620.300000001</v>
      </c>
      <c r="N1811" s="9">
        <f>Table1[[#This Row],[Net Sales Actual]]/Table1[[#This Row],[Net Sales Target]]*100%</f>
        <v>0.95096844693364957</v>
      </c>
      <c r="O1811" s="9" t="str">
        <f>IF(Table1[[#This Row],[% Achievement]]&gt;=100%, "Achieved",
 IF(Table1[[#This Row],[% Achievement]]&gt;=50%, "Almost Achieve",
 IF(Table1[[#This Row],[% Achievement]]&gt;=0, "Needs Improvement",
 "Bad")))</f>
        <v>Almost Achieve</v>
      </c>
      <c r="P1811" s="7">
        <f>Table1[[#This Row],[Net Sales Actual]] - Table1[[#This Row],[Net Sales Target]]</f>
        <v>-7855389</v>
      </c>
      <c r="Q1811" s="7" t="str">
        <f>IF(Table1[[#This Row],[Profit]] &gt; 0, "Profit", "Loss")</f>
        <v>Profit</v>
      </c>
      <c r="R1811" s="9">
        <f>Table1[[#This Row],[Salary Cost]]/Table1[[#This Row],[Net Sales Actual]]</f>
        <v>9.4665899373534951E-2</v>
      </c>
      <c r="S1811" s="9" t="str">
        <f>IF(Table1[[#This Row],[Salary Ratio]] &lt; 0.15, "Efficient",
 IF(Table1[[#This Row],[Salary Ratio]] &lt;= 0.25, "Needs Attention",
 "Too High"))</f>
        <v>Efficient</v>
      </c>
      <c r="T1811" s="9">
        <f>Table1[[#This Row],[Profit (EBIT)]]/Table1[[#This Row],[Net Sales Actual]]</f>
        <v>0.12039125123577746</v>
      </c>
      <c r="U1811" s="7" t="str">
        <f>IF(Table1[[#This Row],[Profit Ratio]] &gt; 0.15, "Healthy",
 IF(Table1[[#This Row],[Profit Ratio]] &gt;= 0.05, "Moderate",
 "Low"))</f>
        <v>Moderate</v>
      </c>
      <c r="V1811" s="7">
        <f ca="1">DATEDIF(Table1[[#This Row],[Store Open Date]], TODAY(), "d")</f>
        <v>1158</v>
      </c>
      <c r="W1811" s="7">
        <f ca="1">INT(Table1[[#This Row],[Store Age (Days)]] / 30)</f>
        <v>38</v>
      </c>
      <c r="X1811" s="7" t="str">
        <f ca="1">IF(Table1[[#This Row],[Store Age (Months)]] &lt; 12, "&lt;12",
 IF(Table1[[#This Row],[Store Age (Months)]] &lt; 24, "12–24",
 "&gt;24"))</f>
        <v>&gt;24</v>
      </c>
    </row>
    <row r="1812" spans="1:24" x14ac:dyDescent="0.2">
      <c r="A1812" s="4">
        <v>5</v>
      </c>
      <c r="B1812" s="4" t="str">
        <f t="shared" si="28"/>
        <v>May</v>
      </c>
      <c r="C1812" s="1" t="s">
        <v>55</v>
      </c>
      <c r="D1812" s="1" t="s">
        <v>975</v>
      </c>
      <c r="E1812" s="1" t="s">
        <v>496</v>
      </c>
      <c r="F1812" s="1" t="s">
        <v>898</v>
      </c>
      <c r="G1812" s="1" t="s">
        <v>923</v>
      </c>
      <c r="H1812" s="6">
        <v>45200</v>
      </c>
      <c r="I1812" s="7">
        <v>73948296</v>
      </c>
      <c r="J1812" s="7">
        <v>82075327</v>
      </c>
      <c r="K1812" s="7">
        <v>9092089</v>
      </c>
      <c r="L1812" s="7">
        <v>3484332</v>
      </c>
      <c r="M1812" s="7">
        <f>Table1[[#This Row],[Profit (EBIT)]] * (1 - 11%)</f>
        <v>3101055.48</v>
      </c>
      <c r="N1812" s="9">
        <f>Table1[[#This Row],[Net Sales Actual]]/Table1[[#This Row],[Net Sales Target]]*100%</f>
        <v>1.1099015317405014</v>
      </c>
      <c r="O1812" s="9" t="str">
        <f>IF(Table1[[#This Row],[% Achievement]]&gt;=100%, "Achieved",
 IF(Table1[[#This Row],[% Achievement]]&gt;=50%, "Almost Achieve",
 IF(Table1[[#This Row],[% Achievement]]&gt;=0, "Needs Improvement",
 "Bad")))</f>
        <v>Achieved</v>
      </c>
      <c r="P1812" s="7">
        <f>Table1[[#This Row],[Net Sales Actual]] - Table1[[#This Row],[Net Sales Target]]</f>
        <v>8127031</v>
      </c>
      <c r="Q1812" s="7" t="str">
        <f>IF(Table1[[#This Row],[Profit]] &gt; 0, "Profit", "Loss")</f>
        <v>Profit</v>
      </c>
      <c r="R1812" s="9">
        <f>Table1[[#This Row],[Salary Cost]]/Table1[[#This Row],[Net Sales Actual]]</f>
        <v>0.11077737162107194</v>
      </c>
      <c r="S1812" s="9" t="str">
        <f>IF(Table1[[#This Row],[Salary Ratio]] &lt; 0.15, "Efficient",
 IF(Table1[[#This Row],[Salary Ratio]] &lt;= 0.25, "Needs Attention",
 "Too High"))</f>
        <v>Efficient</v>
      </c>
      <c r="T1812" s="9">
        <f>Table1[[#This Row],[Profit (EBIT)]]/Table1[[#This Row],[Net Sales Actual]]</f>
        <v>4.2452855533551513E-2</v>
      </c>
      <c r="U1812" s="7" t="str">
        <f>IF(Table1[[#This Row],[Profit Ratio]] &gt; 0.15, "Healthy",
 IF(Table1[[#This Row],[Profit Ratio]] &gt;= 0.05, "Moderate",
 "Low"))</f>
        <v>Low</v>
      </c>
      <c r="V1812" s="7">
        <f ca="1">DATEDIF(Table1[[#This Row],[Store Open Date]], TODAY(), "d")</f>
        <v>732</v>
      </c>
      <c r="W1812" s="7">
        <f ca="1">INT(Table1[[#This Row],[Store Age (Days)]] / 30)</f>
        <v>24</v>
      </c>
      <c r="X1812" s="7" t="str">
        <f ca="1">IF(Table1[[#This Row],[Store Age (Months)]] &lt; 12, "&lt;12",
 IF(Table1[[#This Row],[Store Age (Months)]] &lt; 24, "12–24",
 "&gt;24"))</f>
        <v>&gt;24</v>
      </c>
    </row>
    <row r="1813" spans="1:24" x14ac:dyDescent="0.2">
      <c r="A1813" s="4">
        <v>5</v>
      </c>
      <c r="B1813" s="4" t="str">
        <f t="shared" si="28"/>
        <v>May</v>
      </c>
      <c r="C1813" s="1" t="s">
        <v>56</v>
      </c>
      <c r="D1813" s="1" t="s">
        <v>976</v>
      </c>
      <c r="E1813" s="1" t="s">
        <v>497</v>
      </c>
      <c r="F1813" s="1" t="s">
        <v>898</v>
      </c>
      <c r="G1813" s="1" t="s">
        <v>923</v>
      </c>
      <c r="H1813" s="6">
        <v>45380</v>
      </c>
      <c r="I1813" s="7">
        <v>79924469</v>
      </c>
      <c r="J1813" s="7">
        <v>91900863</v>
      </c>
      <c r="K1813" s="7">
        <v>10115192</v>
      </c>
      <c r="L1813" s="7">
        <v>-5344375</v>
      </c>
      <c r="M1813" s="7">
        <f>Table1[[#This Row],[Profit (EBIT)]] * (1 - 11%)</f>
        <v>-4756493.75</v>
      </c>
      <c r="N1813" s="9">
        <f>Table1[[#This Row],[Net Sales Actual]]/Table1[[#This Row],[Net Sales Target]]*100%</f>
        <v>1.1498464006060523</v>
      </c>
      <c r="O1813" s="9" t="str">
        <f>IF(Table1[[#This Row],[% Achievement]]&gt;=100%, "Achieved",
 IF(Table1[[#This Row],[% Achievement]]&gt;=50%, "Almost Achieve",
 IF(Table1[[#This Row],[% Achievement]]&gt;=0, "Needs Improvement",
 "Bad")))</f>
        <v>Achieved</v>
      </c>
      <c r="P1813" s="7">
        <f>Table1[[#This Row],[Net Sales Actual]] - Table1[[#This Row],[Net Sales Target]]</f>
        <v>11976394</v>
      </c>
      <c r="Q1813" s="7" t="str">
        <f>IF(Table1[[#This Row],[Profit]] &gt; 0, "Profit", "Loss")</f>
        <v>Loss</v>
      </c>
      <c r="R1813" s="9">
        <f>Table1[[#This Row],[Salary Cost]]/Table1[[#This Row],[Net Sales Actual]]</f>
        <v>0.1100663439906979</v>
      </c>
      <c r="S1813" s="9" t="str">
        <f>IF(Table1[[#This Row],[Salary Ratio]] &lt; 0.15, "Efficient",
 IF(Table1[[#This Row],[Salary Ratio]] &lt;= 0.25, "Needs Attention",
 "Too High"))</f>
        <v>Efficient</v>
      </c>
      <c r="T1813" s="9">
        <f>Table1[[#This Row],[Profit (EBIT)]]/Table1[[#This Row],[Net Sales Actual]]</f>
        <v>-5.8153697642643463E-2</v>
      </c>
      <c r="U1813" s="7" t="str">
        <f>IF(Table1[[#This Row],[Profit Ratio]] &gt; 0.15, "Healthy",
 IF(Table1[[#This Row],[Profit Ratio]] &gt;= 0.05, "Moderate",
 "Low"))</f>
        <v>Low</v>
      </c>
      <c r="V1813" s="7">
        <f ca="1">DATEDIF(Table1[[#This Row],[Store Open Date]], TODAY(), "d")</f>
        <v>552</v>
      </c>
      <c r="W1813" s="7">
        <f ca="1">INT(Table1[[#This Row],[Store Age (Days)]] / 30)</f>
        <v>18</v>
      </c>
      <c r="X1813" s="7" t="str">
        <f ca="1">IF(Table1[[#This Row],[Store Age (Months)]] &lt; 12, "&lt;12",
 IF(Table1[[#This Row],[Store Age (Months)]] &lt; 24, "12–24",
 "&gt;24"))</f>
        <v>12–24</v>
      </c>
    </row>
    <row r="1814" spans="1:24" x14ac:dyDescent="0.2">
      <c r="A1814" s="4">
        <v>5</v>
      </c>
      <c r="B1814" s="4" t="str">
        <f t="shared" si="28"/>
        <v>May</v>
      </c>
      <c r="C1814" s="1" t="s">
        <v>57</v>
      </c>
      <c r="D1814" s="1" t="s">
        <v>977</v>
      </c>
      <c r="E1814" s="1" t="s">
        <v>498</v>
      </c>
      <c r="F1814" s="1" t="s">
        <v>897</v>
      </c>
      <c r="G1814" s="1" t="s">
        <v>923</v>
      </c>
      <c r="H1814" s="6">
        <v>45275</v>
      </c>
      <c r="I1814" s="7">
        <v>81863928</v>
      </c>
      <c r="J1814" s="7">
        <v>70225910</v>
      </c>
      <c r="K1814" s="7">
        <v>10389216</v>
      </c>
      <c r="L1814" s="7">
        <v>9741708</v>
      </c>
      <c r="M1814" s="7">
        <f>Table1[[#This Row],[Profit (EBIT)]] * (1 - 11%)</f>
        <v>8670120.120000001</v>
      </c>
      <c r="N1814" s="9">
        <f>Table1[[#This Row],[Net Sales Actual]]/Table1[[#This Row],[Net Sales Target]]*100%</f>
        <v>0.85783704392977578</v>
      </c>
      <c r="O1814" s="9" t="str">
        <f>IF(Table1[[#This Row],[% Achievement]]&gt;=100%, "Achieved",
 IF(Table1[[#This Row],[% Achievement]]&gt;=50%, "Almost Achieve",
 IF(Table1[[#This Row],[% Achievement]]&gt;=0, "Needs Improvement",
 "Bad")))</f>
        <v>Almost Achieve</v>
      </c>
      <c r="P1814" s="7">
        <f>Table1[[#This Row],[Net Sales Actual]] - Table1[[#This Row],[Net Sales Target]]</f>
        <v>-11638018</v>
      </c>
      <c r="Q1814" s="7" t="str">
        <f>IF(Table1[[#This Row],[Profit]] &gt; 0, "Profit", "Loss")</f>
        <v>Profit</v>
      </c>
      <c r="R1814" s="9">
        <f>Table1[[#This Row],[Salary Cost]]/Table1[[#This Row],[Net Sales Actual]]</f>
        <v>0.14793992701554171</v>
      </c>
      <c r="S1814" s="9" t="str">
        <f>IF(Table1[[#This Row],[Salary Ratio]] &lt; 0.15, "Efficient",
 IF(Table1[[#This Row],[Salary Ratio]] &lt;= 0.25, "Needs Attention",
 "Too High"))</f>
        <v>Efficient</v>
      </c>
      <c r="T1814" s="9">
        <f>Table1[[#This Row],[Profit (EBIT)]]/Table1[[#This Row],[Net Sales Actual]]</f>
        <v>0.1387195694580533</v>
      </c>
      <c r="U1814" s="7" t="str">
        <f>IF(Table1[[#This Row],[Profit Ratio]] &gt; 0.15, "Healthy",
 IF(Table1[[#This Row],[Profit Ratio]] &gt;= 0.05, "Moderate",
 "Low"))</f>
        <v>Moderate</v>
      </c>
      <c r="V1814" s="7">
        <f ca="1">DATEDIF(Table1[[#This Row],[Store Open Date]], TODAY(), "d")</f>
        <v>657</v>
      </c>
      <c r="W1814" s="7">
        <f ca="1">INT(Table1[[#This Row],[Store Age (Days)]] / 30)</f>
        <v>21</v>
      </c>
      <c r="X1814" s="7" t="str">
        <f ca="1">IF(Table1[[#This Row],[Store Age (Months)]] &lt; 12, "&lt;12",
 IF(Table1[[#This Row],[Store Age (Months)]] &lt; 24, "12–24",
 "&gt;24"))</f>
        <v>12–24</v>
      </c>
    </row>
    <row r="1815" spans="1:24" x14ac:dyDescent="0.2">
      <c r="A1815" s="4">
        <v>5</v>
      </c>
      <c r="B1815" s="4" t="str">
        <f t="shared" si="28"/>
        <v>May</v>
      </c>
      <c r="C1815" s="1" t="s">
        <v>58</v>
      </c>
      <c r="D1815" s="1" t="s">
        <v>978</v>
      </c>
      <c r="E1815" s="1" t="s">
        <v>499</v>
      </c>
      <c r="F1815" s="1" t="s">
        <v>898</v>
      </c>
      <c r="G1815" s="1" t="s">
        <v>923</v>
      </c>
      <c r="H1815" s="6">
        <v>45254</v>
      </c>
      <c r="I1815" s="7">
        <v>179796264</v>
      </c>
      <c r="J1815" s="7">
        <v>217123929</v>
      </c>
      <c r="K1815" s="7">
        <v>30328279</v>
      </c>
      <c r="L1815" s="7">
        <v>16350703</v>
      </c>
      <c r="M1815" s="7">
        <f>Table1[[#This Row],[Profit (EBIT)]] * (1 - 11%)</f>
        <v>14552125.67</v>
      </c>
      <c r="N1815" s="9">
        <f>Table1[[#This Row],[Net Sales Actual]]/Table1[[#This Row],[Net Sales Target]]*100%</f>
        <v>1.2076109045291397</v>
      </c>
      <c r="O1815" s="9" t="str">
        <f>IF(Table1[[#This Row],[% Achievement]]&gt;=100%, "Achieved",
 IF(Table1[[#This Row],[% Achievement]]&gt;=50%, "Almost Achieve",
 IF(Table1[[#This Row],[% Achievement]]&gt;=0, "Needs Improvement",
 "Bad")))</f>
        <v>Achieved</v>
      </c>
      <c r="P1815" s="7">
        <f>Table1[[#This Row],[Net Sales Actual]] - Table1[[#This Row],[Net Sales Target]]</f>
        <v>37327665</v>
      </c>
      <c r="Q1815" s="7" t="str">
        <f>IF(Table1[[#This Row],[Profit]] &gt; 0, "Profit", "Loss")</f>
        <v>Profit</v>
      </c>
      <c r="R1815" s="9">
        <f>Table1[[#This Row],[Salary Cost]]/Table1[[#This Row],[Net Sales Actual]]</f>
        <v>0.13968188186204017</v>
      </c>
      <c r="S1815" s="9" t="str">
        <f>IF(Table1[[#This Row],[Salary Ratio]] &lt; 0.15, "Efficient",
 IF(Table1[[#This Row],[Salary Ratio]] &lt;= 0.25, "Needs Attention",
 "Too High"))</f>
        <v>Efficient</v>
      </c>
      <c r="T1815" s="9">
        <f>Table1[[#This Row],[Profit (EBIT)]]/Table1[[#This Row],[Net Sales Actual]]</f>
        <v>7.5305854473552758E-2</v>
      </c>
      <c r="U1815" s="7" t="str">
        <f>IF(Table1[[#This Row],[Profit Ratio]] &gt; 0.15, "Healthy",
 IF(Table1[[#This Row],[Profit Ratio]] &gt;= 0.05, "Moderate",
 "Low"))</f>
        <v>Moderate</v>
      </c>
      <c r="V1815" s="7">
        <f ca="1">DATEDIF(Table1[[#This Row],[Store Open Date]], TODAY(), "d")</f>
        <v>678</v>
      </c>
      <c r="W1815" s="7">
        <f ca="1">INT(Table1[[#This Row],[Store Age (Days)]] / 30)</f>
        <v>22</v>
      </c>
      <c r="X1815" s="7" t="str">
        <f ca="1">IF(Table1[[#This Row],[Store Age (Months)]] &lt; 12, "&lt;12",
 IF(Table1[[#This Row],[Store Age (Months)]] &lt; 24, "12–24",
 "&gt;24"))</f>
        <v>12–24</v>
      </c>
    </row>
    <row r="1816" spans="1:24" x14ac:dyDescent="0.2">
      <c r="A1816" s="4">
        <v>5</v>
      </c>
      <c r="B1816" s="4" t="str">
        <f t="shared" si="28"/>
        <v>May</v>
      </c>
      <c r="C1816" s="1" t="s">
        <v>59</v>
      </c>
      <c r="D1816" s="1" t="s">
        <v>979</v>
      </c>
      <c r="E1816" s="1" t="s">
        <v>500</v>
      </c>
      <c r="F1816" s="1" t="s">
        <v>897</v>
      </c>
      <c r="G1816" s="1" t="s">
        <v>923</v>
      </c>
      <c r="H1816" s="6">
        <v>45257</v>
      </c>
      <c r="I1816" s="7">
        <v>63157299</v>
      </c>
      <c r="J1816" s="7">
        <v>41582019</v>
      </c>
      <c r="K1816" s="7">
        <v>6010157</v>
      </c>
      <c r="L1816" s="7">
        <v>-1953052</v>
      </c>
      <c r="M1816" s="7">
        <f>Table1[[#This Row],[Profit (EBIT)]] * (1 - 11%)</f>
        <v>-1738216.28</v>
      </c>
      <c r="N1816" s="9">
        <f>Table1[[#This Row],[Net Sales Actual]]/Table1[[#This Row],[Net Sales Target]]*100%</f>
        <v>0.65838817774648661</v>
      </c>
      <c r="O1816" s="9" t="str">
        <f>IF(Table1[[#This Row],[% Achievement]]&gt;=100%, "Achieved",
 IF(Table1[[#This Row],[% Achievement]]&gt;=50%, "Almost Achieve",
 IF(Table1[[#This Row],[% Achievement]]&gt;=0, "Needs Improvement",
 "Bad")))</f>
        <v>Almost Achieve</v>
      </c>
      <c r="P1816" s="7">
        <f>Table1[[#This Row],[Net Sales Actual]] - Table1[[#This Row],[Net Sales Target]]</f>
        <v>-21575280</v>
      </c>
      <c r="Q1816" s="7" t="str">
        <f>IF(Table1[[#This Row],[Profit]] &gt; 0, "Profit", "Loss")</f>
        <v>Loss</v>
      </c>
      <c r="R1816" s="9">
        <f>Table1[[#This Row],[Salary Cost]]/Table1[[#This Row],[Net Sales Actual]]</f>
        <v>0.14453740209199559</v>
      </c>
      <c r="S1816" s="9" t="str">
        <f>IF(Table1[[#This Row],[Salary Ratio]] &lt; 0.15, "Efficient",
 IF(Table1[[#This Row],[Salary Ratio]] &lt;= 0.25, "Needs Attention",
 "Too High"))</f>
        <v>Efficient</v>
      </c>
      <c r="T1816" s="9">
        <f>Table1[[#This Row],[Profit (EBIT)]]/Table1[[#This Row],[Net Sales Actual]]</f>
        <v>-4.6968666913456032E-2</v>
      </c>
      <c r="U1816" s="7" t="str">
        <f>IF(Table1[[#This Row],[Profit Ratio]] &gt; 0.15, "Healthy",
 IF(Table1[[#This Row],[Profit Ratio]] &gt;= 0.05, "Moderate",
 "Low"))</f>
        <v>Low</v>
      </c>
      <c r="V1816" s="7">
        <f ca="1">DATEDIF(Table1[[#This Row],[Store Open Date]], TODAY(), "d")</f>
        <v>675</v>
      </c>
      <c r="W1816" s="7">
        <f ca="1">INT(Table1[[#This Row],[Store Age (Days)]] / 30)</f>
        <v>22</v>
      </c>
      <c r="X1816" s="7" t="str">
        <f ca="1">IF(Table1[[#This Row],[Store Age (Months)]] &lt; 12, "&lt;12",
 IF(Table1[[#This Row],[Store Age (Months)]] &lt; 24, "12–24",
 "&gt;24"))</f>
        <v>12–24</v>
      </c>
    </row>
    <row r="1817" spans="1:24" x14ac:dyDescent="0.2">
      <c r="A1817" s="4">
        <v>5</v>
      </c>
      <c r="B1817" s="4" t="str">
        <f t="shared" si="28"/>
        <v>May</v>
      </c>
      <c r="C1817" s="1" t="s">
        <v>60</v>
      </c>
      <c r="D1817" s="1" t="s">
        <v>980</v>
      </c>
      <c r="E1817" s="1" t="s">
        <v>501</v>
      </c>
      <c r="F1817" s="1" t="s">
        <v>897</v>
      </c>
      <c r="G1817" s="1" t="s">
        <v>923</v>
      </c>
      <c r="H1817" s="6">
        <v>45257</v>
      </c>
      <c r="I1817" s="7">
        <v>161764774</v>
      </c>
      <c r="J1817" s="7">
        <v>146943746</v>
      </c>
      <c r="K1817" s="7">
        <v>24085518</v>
      </c>
      <c r="L1817" s="7">
        <v>-13219449</v>
      </c>
      <c r="M1817" s="7">
        <f>Table1[[#This Row],[Profit (EBIT)]] * (1 - 11%)</f>
        <v>-11765309.609999999</v>
      </c>
      <c r="N1817" s="9">
        <f>Table1[[#This Row],[Net Sales Actual]]/Table1[[#This Row],[Net Sales Target]]*100%</f>
        <v>0.90837913821707561</v>
      </c>
      <c r="O1817" s="9" t="str">
        <f>IF(Table1[[#This Row],[% Achievement]]&gt;=100%, "Achieved",
 IF(Table1[[#This Row],[% Achievement]]&gt;=50%, "Almost Achieve",
 IF(Table1[[#This Row],[% Achievement]]&gt;=0, "Needs Improvement",
 "Bad")))</f>
        <v>Almost Achieve</v>
      </c>
      <c r="P1817" s="7">
        <f>Table1[[#This Row],[Net Sales Actual]] - Table1[[#This Row],[Net Sales Target]]</f>
        <v>-14821028</v>
      </c>
      <c r="Q1817" s="7" t="str">
        <f>IF(Table1[[#This Row],[Profit]] &gt; 0, "Profit", "Loss")</f>
        <v>Loss</v>
      </c>
      <c r="R1817" s="9">
        <f>Table1[[#This Row],[Salary Cost]]/Table1[[#This Row],[Net Sales Actual]]</f>
        <v>0.16390978626609942</v>
      </c>
      <c r="S1817" s="9" t="str">
        <f>IF(Table1[[#This Row],[Salary Ratio]] &lt; 0.15, "Efficient",
 IF(Table1[[#This Row],[Salary Ratio]] &lt;= 0.25, "Needs Attention",
 "Too High"))</f>
        <v>Needs Attention</v>
      </c>
      <c r="T1817" s="9">
        <f>Table1[[#This Row],[Profit (EBIT)]]/Table1[[#This Row],[Net Sales Actual]]</f>
        <v>-8.9962651421721621E-2</v>
      </c>
      <c r="U1817" s="7" t="str">
        <f>IF(Table1[[#This Row],[Profit Ratio]] &gt; 0.15, "Healthy",
 IF(Table1[[#This Row],[Profit Ratio]] &gt;= 0.05, "Moderate",
 "Low"))</f>
        <v>Low</v>
      </c>
      <c r="V1817" s="7">
        <f ca="1">DATEDIF(Table1[[#This Row],[Store Open Date]], TODAY(), "d")</f>
        <v>675</v>
      </c>
      <c r="W1817" s="7">
        <f ca="1">INT(Table1[[#This Row],[Store Age (Days)]] / 30)</f>
        <v>22</v>
      </c>
      <c r="X1817" s="7" t="str">
        <f ca="1">IF(Table1[[#This Row],[Store Age (Months)]] &lt; 12, "&lt;12",
 IF(Table1[[#This Row],[Store Age (Months)]] &lt; 24, "12–24",
 "&gt;24"))</f>
        <v>12–24</v>
      </c>
    </row>
    <row r="1818" spans="1:24" x14ac:dyDescent="0.2">
      <c r="A1818" s="4">
        <v>5</v>
      </c>
      <c r="B1818" s="4" t="str">
        <f t="shared" si="28"/>
        <v>May</v>
      </c>
      <c r="C1818" s="1" t="s">
        <v>61</v>
      </c>
      <c r="D1818" s="1" t="s">
        <v>981</v>
      </c>
      <c r="E1818" s="1" t="s">
        <v>502</v>
      </c>
      <c r="F1818" s="1" t="s">
        <v>899</v>
      </c>
      <c r="G1818" s="1" t="s">
        <v>923</v>
      </c>
      <c r="H1818" s="6">
        <v>45370</v>
      </c>
      <c r="I1818" s="7">
        <v>101811593</v>
      </c>
      <c r="J1818" s="7">
        <v>73262624</v>
      </c>
      <c r="K1818" s="7">
        <v>9412924</v>
      </c>
      <c r="L1818" s="7">
        <v>-6936513</v>
      </c>
      <c r="M1818" s="7">
        <f>Table1[[#This Row],[Profit (EBIT)]] * (1 - 11%)</f>
        <v>-6173496.5700000003</v>
      </c>
      <c r="N1818" s="9">
        <f>Table1[[#This Row],[Net Sales Actual]]/Table1[[#This Row],[Net Sales Target]]*100%</f>
        <v>0.71959019440939309</v>
      </c>
      <c r="O1818" s="9" t="str">
        <f>IF(Table1[[#This Row],[% Achievement]]&gt;=100%, "Achieved",
 IF(Table1[[#This Row],[% Achievement]]&gt;=50%, "Almost Achieve",
 IF(Table1[[#This Row],[% Achievement]]&gt;=0, "Needs Improvement",
 "Bad")))</f>
        <v>Almost Achieve</v>
      </c>
      <c r="P1818" s="7">
        <f>Table1[[#This Row],[Net Sales Actual]] - Table1[[#This Row],[Net Sales Target]]</f>
        <v>-28548969</v>
      </c>
      <c r="Q1818" s="7" t="str">
        <f>IF(Table1[[#This Row],[Profit]] &gt; 0, "Profit", "Loss")</f>
        <v>Loss</v>
      </c>
      <c r="R1818" s="9">
        <f>Table1[[#This Row],[Salary Cost]]/Table1[[#This Row],[Net Sales Actual]]</f>
        <v>0.12848193916723485</v>
      </c>
      <c r="S1818" s="9" t="str">
        <f>IF(Table1[[#This Row],[Salary Ratio]] &lt; 0.15, "Efficient",
 IF(Table1[[#This Row],[Salary Ratio]] &lt;= 0.25, "Needs Attention",
 "Too High"))</f>
        <v>Efficient</v>
      </c>
      <c r="T1818" s="9">
        <f>Table1[[#This Row],[Profit (EBIT)]]/Table1[[#This Row],[Net Sales Actual]]</f>
        <v>-9.4680105915944265E-2</v>
      </c>
      <c r="U1818" s="7" t="str">
        <f>IF(Table1[[#This Row],[Profit Ratio]] &gt; 0.15, "Healthy",
 IF(Table1[[#This Row],[Profit Ratio]] &gt;= 0.05, "Moderate",
 "Low"))</f>
        <v>Low</v>
      </c>
      <c r="V1818" s="7">
        <f ca="1">DATEDIF(Table1[[#This Row],[Store Open Date]], TODAY(), "d")</f>
        <v>562</v>
      </c>
      <c r="W1818" s="7">
        <f ca="1">INT(Table1[[#This Row],[Store Age (Days)]] / 30)</f>
        <v>18</v>
      </c>
      <c r="X1818" s="7" t="str">
        <f ca="1">IF(Table1[[#This Row],[Store Age (Months)]] &lt; 12, "&lt;12",
 IF(Table1[[#This Row],[Store Age (Months)]] &lt; 24, "12–24",
 "&gt;24"))</f>
        <v>12–24</v>
      </c>
    </row>
    <row r="1819" spans="1:24" x14ac:dyDescent="0.2">
      <c r="A1819" s="4">
        <v>5</v>
      </c>
      <c r="B1819" s="4" t="str">
        <f t="shared" si="28"/>
        <v>May</v>
      </c>
      <c r="C1819" s="1" t="s">
        <v>62</v>
      </c>
      <c r="D1819" s="1" t="s">
        <v>982</v>
      </c>
      <c r="E1819" s="1" t="s">
        <v>503</v>
      </c>
      <c r="F1819" s="1" t="s">
        <v>897</v>
      </c>
      <c r="G1819" s="1" t="s">
        <v>923</v>
      </c>
      <c r="H1819" s="6">
        <v>45220</v>
      </c>
      <c r="I1819" s="7">
        <v>73439065</v>
      </c>
      <c r="J1819" s="7">
        <v>74032784</v>
      </c>
      <c r="K1819" s="7">
        <v>13218369</v>
      </c>
      <c r="L1819" s="7">
        <v>5490688</v>
      </c>
      <c r="M1819" s="7">
        <f>Table1[[#This Row],[Profit (EBIT)]] * (1 - 11%)</f>
        <v>4886712.3200000003</v>
      </c>
      <c r="N1819" s="9">
        <f>Table1[[#This Row],[Net Sales Actual]]/Table1[[#This Row],[Net Sales Target]]*100%</f>
        <v>1.0080845119692088</v>
      </c>
      <c r="O1819" s="9" t="str">
        <f>IF(Table1[[#This Row],[% Achievement]]&gt;=100%, "Achieved",
 IF(Table1[[#This Row],[% Achievement]]&gt;=50%, "Almost Achieve",
 IF(Table1[[#This Row],[% Achievement]]&gt;=0, "Needs Improvement",
 "Bad")))</f>
        <v>Achieved</v>
      </c>
      <c r="P1819" s="7">
        <f>Table1[[#This Row],[Net Sales Actual]] - Table1[[#This Row],[Net Sales Target]]</f>
        <v>593719</v>
      </c>
      <c r="Q1819" s="7" t="str">
        <f>IF(Table1[[#This Row],[Profit]] &gt; 0, "Profit", "Loss")</f>
        <v>Profit</v>
      </c>
      <c r="R1819" s="9">
        <f>Table1[[#This Row],[Salary Cost]]/Table1[[#This Row],[Net Sales Actual]]</f>
        <v>0.17854750673701533</v>
      </c>
      <c r="S1819" s="9" t="str">
        <f>IF(Table1[[#This Row],[Salary Ratio]] &lt; 0.15, "Efficient",
 IF(Table1[[#This Row],[Salary Ratio]] &lt;= 0.25, "Needs Attention",
 "Too High"))</f>
        <v>Needs Attention</v>
      </c>
      <c r="T1819" s="9">
        <f>Table1[[#This Row],[Profit (EBIT)]]/Table1[[#This Row],[Net Sales Actual]]</f>
        <v>7.4165629108315034E-2</v>
      </c>
      <c r="U1819" s="7" t="str">
        <f>IF(Table1[[#This Row],[Profit Ratio]] &gt; 0.15, "Healthy",
 IF(Table1[[#This Row],[Profit Ratio]] &gt;= 0.05, "Moderate",
 "Low"))</f>
        <v>Moderate</v>
      </c>
      <c r="V1819" s="7">
        <f ca="1">DATEDIF(Table1[[#This Row],[Store Open Date]], TODAY(), "d")</f>
        <v>712</v>
      </c>
      <c r="W1819" s="7">
        <f ca="1">INT(Table1[[#This Row],[Store Age (Days)]] / 30)</f>
        <v>23</v>
      </c>
      <c r="X1819" s="7" t="str">
        <f ca="1">IF(Table1[[#This Row],[Store Age (Months)]] &lt; 12, "&lt;12",
 IF(Table1[[#This Row],[Store Age (Months)]] &lt; 24, "12–24",
 "&gt;24"))</f>
        <v>12–24</v>
      </c>
    </row>
    <row r="1820" spans="1:24" x14ac:dyDescent="0.2">
      <c r="A1820" s="4">
        <v>5</v>
      </c>
      <c r="B1820" s="4" t="str">
        <f t="shared" si="28"/>
        <v>May</v>
      </c>
      <c r="C1820" s="1" t="s">
        <v>63</v>
      </c>
      <c r="D1820" s="1" t="s">
        <v>983</v>
      </c>
      <c r="E1820" s="1" t="s">
        <v>504</v>
      </c>
      <c r="F1820" s="1" t="s">
        <v>897</v>
      </c>
      <c r="G1820" s="1" t="s">
        <v>923</v>
      </c>
      <c r="H1820" s="6">
        <v>45327</v>
      </c>
      <c r="I1820" s="7">
        <v>166406024</v>
      </c>
      <c r="J1820" s="7">
        <v>135326233</v>
      </c>
      <c r="K1820" s="7">
        <v>14827272</v>
      </c>
      <c r="L1820" s="7">
        <v>-7977037</v>
      </c>
      <c r="M1820" s="7">
        <f>Table1[[#This Row],[Profit (EBIT)]] * (1 - 11%)</f>
        <v>-7099562.9299999997</v>
      </c>
      <c r="N1820" s="9">
        <f>Table1[[#This Row],[Net Sales Actual]]/Table1[[#This Row],[Net Sales Target]]*100%</f>
        <v>0.81322917131894212</v>
      </c>
      <c r="O1820" s="9" t="str">
        <f>IF(Table1[[#This Row],[% Achievement]]&gt;=100%, "Achieved",
 IF(Table1[[#This Row],[% Achievement]]&gt;=50%, "Almost Achieve",
 IF(Table1[[#This Row],[% Achievement]]&gt;=0, "Needs Improvement",
 "Bad")))</f>
        <v>Almost Achieve</v>
      </c>
      <c r="P1820" s="7">
        <f>Table1[[#This Row],[Net Sales Actual]] - Table1[[#This Row],[Net Sales Target]]</f>
        <v>-31079791</v>
      </c>
      <c r="Q1820" s="7" t="str">
        <f>IF(Table1[[#This Row],[Profit]] &gt; 0, "Profit", "Loss")</f>
        <v>Loss</v>
      </c>
      <c r="R1820" s="9">
        <f>Table1[[#This Row],[Salary Cost]]/Table1[[#This Row],[Net Sales Actual]]</f>
        <v>0.10956687163530222</v>
      </c>
      <c r="S1820" s="9" t="str">
        <f>IF(Table1[[#This Row],[Salary Ratio]] &lt; 0.15, "Efficient",
 IF(Table1[[#This Row],[Salary Ratio]] &lt;= 0.25, "Needs Attention",
 "Too High"))</f>
        <v>Efficient</v>
      </c>
      <c r="T1820" s="9">
        <f>Table1[[#This Row],[Profit (EBIT)]]/Table1[[#This Row],[Net Sales Actual]]</f>
        <v>-5.8946715822644678E-2</v>
      </c>
      <c r="U1820" s="7" t="str">
        <f>IF(Table1[[#This Row],[Profit Ratio]] &gt; 0.15, "Healthy",
 IF(Table1[[#This Row],[Profit Ratio]] &gt;= 0.05, "Moderate",
 "Low"))</f>
        <v>Low</v>
      </c>
      <c r="V1820" s="7">
        <f ca="1">DATEDIF(Table1[[#This Row],[Store Open Date]], TODAY(), "d")</f>
        <v>605</v>
      </c>
      <c r="W1820" s="7">
        <f ca="1">INT(Table1[[#This Row],[Store Age (Days)]] / 30)</f>
        <v>20</v>
      </c>
      <c r="X1820" s="7" t="str">
        <f ca="1">IF(Table1[[#This Row],[Store Age (Months)]] &lt; 12, "&lt;12",
 IF(Table1[[#This Row],[Store Age (Months)]] &lt; 24, "12–24",
 "&gt;24"))</f>
        <v>12–24</v>
      </c>
    </row>
    <row r="1821" spans="1:24" x14ac:dyDescent="0.2">
      <c r="A1821" s="4">
        <v>5</v>
      </c>
      <c r="B1821" s="4" t="str">
        <f t="shared" si="28"/>
        <v>May</v>
      </c>
      <c r="C1821" s="1" t="s">
        <v>64</v>
      </c>
      <c r="D1821" s="1" t="s">
        <v>984</v>
      </c>
      <c r="E1821" s="1" t="s">
        <v>505</v>
      </c>
      <c r="F1821" s="1" t="s">
        <v>899</v>
      </c>
      <c r="G1821" s="1" t="s">
        <v>923</v>
      </c>
      <c r="H1821" s="6">
        <v>45359</v>
      </c>
      <c r="I1821" s="7">
        <v>87802553</v>
      </c>
      <c r="J1821" s="7">
        <v>72228736</v>
      </c>
      <c r="K1821" s="7">
        <v>10408086</v>
      </c>
      <c r="L1821" s="7">
        <v>4358521</v>
      </c>
      <c r="M1821" s="7">
        <f>Table1[[#This Row],[Profit (EBIT)]] * (1 - 11%)</f>
        <v>3879083.69</v>
      </c>
      <c r="N1821" s="9">
        <f>Table1[[#This Row],[Net Sales Actual]]/Table1[[#This Row],[Net Sales Target]]*100%</f>
        <v>0.82262683181888796</v>
      </c>
      <c r="O1821" s="9" t="str">
        <f>IF(Table1[[#This Row],[% Achievement]]&gt;=100%, "Achieved",
 IF(Table1[[#This Row],[% Achievement]]&gt;=50%, "Almost Achieve",
 IF(Table1[[#This Row],[% Achievement]]&gt;=0, "Needs Improvement",
 "Bad")))</f>
        <v>Almost Achieve</v>
      </c>
      <c r="P1821" s="7">
        <f>Table1[[#This Row],[Net Sales Actual]] - Table1[[#This Row],[Net Sales Target]]</f>
        <v>-15573817</v>
      </c>
      <c r="Q1821" s="7" t="str">
        <f>IF(Table1[[#This Row],[Profit]] &gt; 0, "Profit", "Loss")</f>
        <v>Profit</v>
      </c>
      <c r="R1821" s="9">
        <f>Table1[[#This Row],[Salary Cost]]/Table1[[#This Row],[Net Sales Actual]]</f>
        <v>0.14409896360362723</v>
      </c>
      <c r="S1821" s="9" t="str">
        <f>IF(Table1[[#This Row],[Salary Ratio]] &lt; 0.15, "Efficient",
 IF(Table1[[#This Row],[Salary Ratio]] &lt;= 0.25, "Needs Attention",
 "Too High"))</f>
        <v>Efficient</v>
      </c>
      <c r="T1821" s="9">
        <f>Table1[[#This Row],[Profit (EBIT)]]/Table1[[#This Row],[Net Sales Actual]]</f>
        <v>6.034330989815466E-2</v>
      </c>
      <c r="U1821" s="7" t="str">
        <f>IF(Table1[[#This Row],[Profit Ratio]] &gt; 0.15, "Healthy",
 IF(Table1[[#This Row],[Profit Ratio]] &gt;= 0.05, "Moderate",
 "Low"))</f>
        <v>Moderate</v>
      </c>
      <c r="V1821" s="7">
        <f ca="1">DATEDIF(Table1[[#This Row],[Store Open Date]], TODAY(), "d")</f>
        <v>573</v>
      </c>
      <c r="W1821" s="7">
        <f ca="1">INT(Table1[[#This Row],[Store Age (Days)]] / 30)</f>
        <v>19</v>
      </c>
      <c r="X1821" s="7" t="str">
        <f ca="1">IF(Table1[[#This Row],[Store Age (Months)]] &lt; 12, "&lt;12",
 IF(Table1[[#This Row],[Store Age (Months)]] &lt; 24, "12–24",
 "&gt;24"))</f>
        <v>12–24</v>
      </c>
    </row>
    <row r="1822" spans="1:24" x14ac:dyDescent="0.2">
      <c r="A1822" s="4">
        <v>5</v>
      </c>
      <c r="B1822" s="4" t="str">
        <f t="shared" si="28"/>
        <v>May</v>
      </c>
      <c r="C1822" s="1" t="s">
        <v>65</v>
      </c>
      <c r="D1822" s="1" t="s">
        <v>985</v>
      </c>
      <c r="E1822" s="1" t="s">
        <v>506</v>
      </c>
      <c r="F1822" s="1" t="s">
        <v>897</v>
      </c>
      <c r="G1822" s="1" t="s">
        <v>923</v>
      </c>
      <c r="H1822" s="6">
        <v>45288</v>
      </c>
      <c r="I1822" s="7">
        <v>99381783</v>
      </c>
      <c r="J1822" s="7">
        <v>76868513</v>
      </c>
      <c r="K1822" s="7">
        <v>10681854</v>
      </c>
      <c r="L1822" s="7">
        <v>9595822</v>
      </c>
      <c r="M1822" s="7">
        <f>Table1[[#This Row],[Profit (EBIT)]] * (1 - 11%)</f>
        <v>8540281.5800000001</v>
      </c>
      <c r="N1822" s="9">
        <f>Table1[[#This Row],[Net Sales Actual]]/Table1[[#This Row],[Net Sales Target]]*100%</f>
        <v>0.77346683345377287</v>
      </c>
      <c r="O1822" s="9" t="str">
        <f>IF(Table1[[#This Row],[% Achievement]]&gt;=100%, "Achieved",
 IF(Table1[[#This Row],[% Achievement]]&gt;=50%, "Almost Achieve",
 IF(Table1[[#This Row],[% Achievement]]&gt;=0, "Needs Improvement",
 "Bad")))</f>
        <v>Almost Achieve</v>
      </c>
      <c r="P1822" s="7">
        <f>Table1[[#This Row],[Net Sales Actual]] - Table1[[#This Row],[Net Sales Target]]</f>
        <v>-22513270</v>
      </c>
      <c r="Q1822" s="7" t="str">
        <f>IF(Table1[[#This Row],[Profit]] &gt; 0, "Profit", "Loss")</f>
        <v>Profit</v>
      </c>
      <c r="R1822" s="9">
        <f>Table1[[#This Row],[Salary Cost]]/Table1[[#This Row],[Net Sales Actual]]</f>
        <v>0.13896267253146943</v>
      </c>
      <c r="S1822" s="9" t="str">
        <f>IF(Table1[[#This Row],[Salary Ratio]] &lt; 0.15, "Efficient",
 IF(Table1[[#This Row],[Salary Ratio]] &lt;= 0.25, "Needs Attention",
 "Too High"))</f>
        <v>Efficient</v>
      </c>
      <c r="T1822" s="9">
        <f>Table1[[#This Row],[Profit (EBIT)]]/Table1[[#This Row],[Net Sales Actual]]</f>
        <v>0.12483423479259967</v>
      </c>
      <c r="U1822" s="7" t="str">
        <f>IF(Table1[[#This Row],[Profit Ratio]] &gt; 0.15, "Healthy",
 IF(Table1[[#This Row],[Profit Ratio]] &gt;= 0.05, "Moderate",
 "Low"))</f>
        <v>Moderate</v>
      </c>
      <c r="V1822" s="7">
        <f ca="1">DATEDIF(Table1[[#This Row],[Store Open Date]], TODAY(), "d")</f>
        <v>644</v>
      </c>
      <c r="W1822" s="7">
        <f ca="1">INT(Table1[[#This Row],[Store Age (Days)]] / 30)</f>
        <v>21</v>
      </c>
      <c r="X1822" s="7" t="str">
        <f ca="1">IF(Table1[[#This Row],[Store Age (Months)]] &lt; 12, "&lt;12",
 IF(Table1[[#This Row],[Store Age (Months)]] &lt; 24, "12–24",
 "&gt;24"))</f>
        <v>12–24</v>
      </c>
    </row>
    <row r="1823" spans="1:24" x14ac:dyDescent="0.2">
      <c r="A1823" s="4">
        <v>5</v>
      </c>
      <c r="B1823" s="4" t="str">
        <f t="shared" si="28"/>
        <v>May</v>
      </c>
      <c r="C1823" s="1" t="s">
        <v>66</v>
      </c>
      <c r="D1823" s="1" t="s">
        <v>986</v>
      </c>
      <c r="E1823" s="1" t="s">
        <v>507</v>
      </c>
      <c r="F1823" s="1" t="s">
        <v>897</v>
      </c>
      <c r="G1823" s="1" t="s">
        <v>923</v>
      </c>
      <c r="H1823" s="6">
        <v>45429</v>
      </c>
      <c r="I1823" s="7">
        <v>100122844</v>
      </c>
      <c r="J1823" s="7">
        <v>84996565</v>
      </c>
      <c r="K1823" s="7">
        <v>11100804</v>
      </c>
      <c r="L1823" s="7">
        <v>1139590</v>
      </c>
      <c r="M1823" s="7">
        <f>Table1[[#This Row],[Profit (EBIT)]] * (1 - 11%)</f>
        <v>1014235.1</v>
      </c>
      <c r="N1823" s="9">
        <f>Table1[[#This Row],[Net Sales Actual]]/Table1[[#This Row],[Net Sales Target]]*100%</f>
        <v>0.84892279927645686</v>
      </c>
      <c r="O1823" s="9" t="str">
        <f>IF(Table1[[#This Row],[% Achievement]]&gt;=100%, "Achieved",
 IF(Table1[[#This Row],[% Achievement]]&gt;=50%, "Almost Achieve",
 IF(Table1[[#This Row],[% Achievement]]&gt;=0, "Needs Improvement",
 "Bad")))</f>
        <v>Almost Achieve</v>
      </c>
      <c r="P1823" s="7">
        <f>Table1[[#This Row],[Net Sales Actual]] - Table1[[#This Row],[Net Sales Target]]</f>
        <v>-15126279</v>
      </c>
      <c r="Q1823" s="7" t="str">
        <f>IF(Table1[[#This Row],[Profit]] &gt; 0, "Profit", "Loss")</f>
        <v>Profit</v>
      </c>
      <c r="R1823" s="9">
        <f>Table1[[#This Row],[Salary Cost]]/Table1[[#This Row],[Net Sales Actual]]</f>
        <v>0.130602972014222</v>
      </c>
      <c r="S1823" s="9" t="str">
        <f>IF(Table1[[#This Row],[Salary Ratio]] &lt; 0.15, "Efficient",
 IF(Table1[[#This Row],[Salary Ratio]] &lt;= 0.25, "Needs Attention",
 "Too High"))</f>
        <v>Efficient</v>
      </c>
      <c r="T1823" s="9">
        <f>Table1[[#This Row],[Profit (EBIT)]]/Table1[[#This Row],[Net Sales Actual]]</f>
        <v>1.3407482996518741E-2</v>
      </c>
      <c r="U1823" s="7" t="str">
        <f>IF(Table1[[#This Row],[Profit Ratio]] &gt; 0.15, "Healthy",
 IF(Table1[[#This Row],[Profit Ratio]] &gt;= 0.05, "Moderate",
 "Low"))</f>
        <v>Low</v>
      </c>
      <c r="V1823" s="7">
        <f ca="1">DATEDIF(Table1[[#This Row],[Store Open Date]], TODAY(), "d")</f>
        <v>503</v>
      </c>
      <c r="W1823" s="7">
        <f ca="1">INT(Table1[[#This Row],[Store Age (Days)]] / 30)</f>
        <v>16</v>
      </c>
      <c r="X1823" s="7" t="str">
        <f ca="1">IF(Table1[[#This Row],[Store Age (Months)]] &lt; 12, "&lt;12",
 IF(Table1[[#This Row],[Store Age (Months)]] &lt; 24, "12–24",
 "&gt;24"))</f>
        <v>12–24</v>
      </c>
    </row>
    <row r="1824" spans="1:24" x14ac:dyDescent="0.2">
      <c r="A1824" s="4">
        <v>5</v>
      </c>
      <c r="B1824" s="4" t="str">
        <f t="shared" si="28"/>
        <v>May</v>
      </c>
      <c r="C1824" s="1" t="s">
        <v>67</v>
      </c>
      <c r="D1824" s="1" t="s">
        <v>987</v>
      </c>
      <c r="E1824" s="1" t="s">
        <v>508</v>
      </c>
      <c r="F1824" s="1" t="s">
        <v>897</v>
      </c>
      <c r="G1824" s="1" t="s">
        <v>923</v>
      </c>
      <c r="H1824" s="6">
        <v>45278</v>
      </c>
      <c r="I1824" s="7">
        <v>89028121</v>
      </c>
      <c r="J1824" s="7">
        <v>97173153</v>
      </c>
      <c r="K1824" s="7">
        <v>14932294</v>
      </c>
      <c r="L1824" s="7">
        <v>-6695063</v>
      </c>
      <c r="M1824" s="7">
        <f>Table1[[#This Row],[Profit (EBIT)]] * (1 - 11%)</f>
        <v>-5958606.0700000003</v>
      </c>
      <c r="N1824" s="9">
        <f>Table1[[#This Row],[Net Sales Actual]]/Table1[[#This Row],[Net Sales Target]]*100%</f>
        <v>1.0914883062622427</v>
      </c>
      <c r="O1824" s="9" t="str">
        <f>IF(Table1[[#This Row],[% Achievement]]&gt;=100%, "Achieved",
 IF(Table1[[#This Row],[% Achievement]]&gt;=50%, "Almost Achieve",
 IF(Table1[[#This Row],[% Achievement]]&gt;=0, "Needs Improvement",
 "Bad")))</f>
        <v>Achieved</v>
      </c>
      <c r="P1824" s="7">
        <f>Table1[[#This Row],[Net Sales Actual]] - Table1[[#This Row],[Net Sales Target]]</f>
        <v>8145032</v>
      </c>
      <c r="Q1824" s="7" t="str">
        <f>IF(Table1[[#This Row],[Profit]] &gt; 0, "Profit", "Loss")</f>
        <v>Loss</v>
      </c>
      <c r="R1824" s="9">
        <f>Table1[[#This Row],[Salary Cost]]/Table1[[#This Row],[Net Sales Actual]]</f>
        <v>0.15366686722617717</v>
      </c>
      <c r="S1824" s="9" t="str">
        <f>IF(Table1[[#This Row],[Salary Ratio]] &lt; 0.15, "Efficient",
 IF(Table1[[#This Row],[Salary Ratio]] &lt;= 0.25, "Needs Attention",
 "Too High"))</f>
        <v>Needs Attention</v>
      </c>
      <c r="T1824" s="9">
        <f>Table1[[#This Row],[Profit (EBIT)]]/Table1[[#This Row],[Net Sales Actual]]</f>
        <v>-6.8898278931012968E-2</v>
      </c>
      <c r="U1824" s="7" t="str">
        <f>IF(Table1[[#This Row],[Profit Ratio]] &gt; 0.15, "Healthy",
 IF(Table1[[#This Row],[Profit Ratio]] &gt;= 0.05, "Moderate",
 "Low"))</f>
        <v>Low</v>
      </c>
      <c r="V1824" s="7">
        <f ca="1">DATEDIF(Table1[[#This Row],[Store Open Date]], TODAY(), "d")</f>
        <v>654</v>
      </c>
      <c r="W1824" s="7">
        <f ca="1">INT(Table1[[#This Row],[Store Age (Days)]] / 30)</f>
        <v>21</v>
      </c>
      <c r="X1824" s="7" t="str">
        <f ca="1">IF(Table1[[#This Row],[Store Age (Months)]] &lt; 12, "&lt;12",
 IF(Table1[[#This Row],[Store Age (Months)]] &lt; 24, "12–24",
 "&gt;24"))</f>
        <v>12–24</v>
      </c>
    </row>
    <row r="1825" spans="1:24" x14ac:dyDescent="0.2">
      <c r="A1825" s="4">
        <v>5</v>
      </c>
      <c r="B1825" s="4" t="str">
        <f t="shared" si="28"/>
        <v>May</v>
      </c>
      <c r="C1825" s="1" t="s">
        <v>68</v>
      </c>
      <c r="D1825" s="1" t="s">
        <v>988</v>
      </c>
      <c r="E1825" s="1" t="s">
        <v>509</v>
      </c>
      <c r="F1825" s="1" t="s">
        <v>898</v>
      </c>
      <c r="G1825" s="1" t="s">
        <v>923</v>
      </c>
      <c r="H1825" s="6">
        <v>44961</v>
      </c>
      <c r="I1825" s="7">
        <v>109590585</v>
      </c>
      <c r="J1825" s="7">
        <v>87968260</v>
      </c>
      <c r="K1825" s="7">
        <v>8492363</v>
      </c>
      <c r="L1825" s="7">
        <v>6371913</v>
      </c>
      <c r="M1825" s="7">
        <f>Table1[[#This Row],[Profit (EBIT)]] * (1 - 11%)</f>
        <v>5671002.5700000003</v>
      </c>
      <c r="N1825" s="9">
        <f>Table1[[#This Row],[Net Sales Actual]]/Table1[[#This Row],[Net Sales Target]]*100%</f>
        <v>0.80269906397524937</v>
      </c>
      <c r="O1825" s="9" t="str">
        <f>IF(Table1[[#This Row],[% Achievement]]&gt;=100%, "Achieved",
 IF(Table1[[#This Row],[% Achievement]]&gt;=50%, "Almost Achieve",
 IF(Table1[[#This Row],[% Achievement]]&gt;=0, "Needs Improvement",
 "Bad")))</f>
        <v>Almost Achieve</v>
      </c>
      <c r="P1825" s="7">
        <f>Table1[[#This Row],[Net Sales Actual]] - Table1[[#This Row],[Net Sales Target]]</f>
        <v>-21622325</v>
      </c>
      <c r="Q1825" s="7" t="str">
        <f>IF(Table1[[#This Row],[Profit]] &gt; 0, "Profit", "Loss")</f>
        <v>Profit</v>
      </c>
      <c r="R1825" s="9">
        <f>Table1[[#This Row],[Salary Cost]]/Table1[[#This Row],[Net Sales Actual]]</f>
        <v>9.6538944842151017E-2</v>
      </c>
      <c r="S1825" s="9" t="str">
        <f>IF(Table1[[#This Row],[Salary Ratio]] &lt; 0.15, "Efficient",
 IF(Table1[[#This Row],[Salary Ratio]] &lt;= 0.25, "Needs Attention",
 "Too High"))</f>
        <v>Efficient</v>
      </c>
      <c r="T1825" s="9">
        <f>Table1[[#This Row],[Profit (EBIT)]]/Table1[[#This Row],[Net Sales Actual]]</f>
        <v>7.2434227981774332E-2</v>
      </c>
      <c r="U1825" s="7" t="str">
        <f>IF(Table1[[#This Row],[Profit Ratio]] &gt; 0.15, "Healthy",
 IF(Table1[[#This Row],[Profit Ratio]] &gt;= 0.05, "Moderate",
 "Low"))</f>
        <v>Moderate</v>
      </c>
      <c r="V1825" s="7">
        <f ca="1">DATEDIF(Table1[[#This Row],[Store Open Date]], TODAY(), "d")</f>
        <v>971</v>
      </c>
      <c r="W1825" s="7">
        <f ca="1">INT(Table1[[#This Row],[Store Age (Days)]] / 30)</f>
        <v>32</v>
      </c>
      <c r="X1825" s="7" t="str">
        <f ca="1">IF(Table1[[#This Row],[Store Age (Months)]] &lt; 12, "&lt;12",
 IF(Table1[[#This Row],[Store Age (Months)]] &lt; 24, "12–24",
 "&gt;24"))</f>
        <v>&gt;24</v>
      </c>
    </row>
    <row r="1826" spans="1:24" x14ac:dyDescent="0.2">
      <c r="A1826" s="4">
        <v>5</v>
      </c>
      <c r="B1826" s="4" t="str">
        <f t="shared" si="28"/>
        <v>May</v>
      </c>
      <c r="C1826" s="1" t="s">
        <v>69</v>
      </c>
      <c r="D1826" s="1" t="s">
        <v>989</v>
      </c>
      <c r="E1826" s="1" t="s">
        <v>510</v>
      </c>
      <c r="F1826" s="1" t="s">
        <v>898</v>
      </c>
      <c r="G1826" s="1" t="s">
        <v>923</v>
      </c>
      <c r="H1826" s="6">
        <v>44999</v>
      </c>
      <c r="I1826" s="7">
        <v>185435729</v>
      </c>
      <c r="J1826" s="7">
        <v>162368352</v>
      </c>
      <c r="K1826" s="7">
        <v>19021456</v>
      </c>
      <c r="L1826" s="7">
        <v>14358088</v>
      </c>
      <c r="M1826" s="7">
        <f>Table1[[#This Row],[Profit (EBIT)]] * (1 - 11%)</f>
        <v>12778698.32</v>
      </c>
      <c r="N1826" s="9">
        <f>Table1[[#This Row],[Net Sales Actual]]/Table1[[#This Row],[Net Sales Target]]*100%</f>
        <v>0.87560446347424237</v>
      </c>
      <c r="O1826" s="9" t="str">
        <f>IF(Table1[[#This Row],[% Achievement]]&gt;=100%, "Achieved",
 IF(Table1[[#This Row],[% Achievement]]&gt;=50%, "Almost Achieve",
 IF(Table1[[#This Row],[% Achievement]]&gt;=0, "Needs Improvement",
 "Bad")))</f>
        <v>Almost Achieve</v>
      </c>
      <c r="P1826" s="7">
        <f>Table1[[#This Row],[Net Sales Actual]] - Table1[[#This Row],[Net Sales Target]]</f>
        <v>-23067377</v>
      </c>
      <c r="Q1826" s="7" t="str">
        <f>IF(Table1[[#This Row],[Profit]] &gt; 0, "Profit", "Loss")</f>
        <v>Profit</v>
      </c>
      <c r="R1826" s="9">
        <f>Table1[[#This Row],[Salary Cost]]/Table1[[#This Row],[Net Sales Actual]]</f>
        <v>0.1171500219451633</v>
      </c>
      <c r="S1826" s="9" t="str">
        <f>IF(Table1[[#This Row],[Salary Ratio]] &lt; 0.15, "Efficient",
 IF(Table1[[#This Row],[Salary Ratio]] &lt;= 0.25, "Needs Attention",
 "Too High"))</f>
        <v>Efficient</v>
      </c>
      <c r="T1826" s="9">
        <f>Table1[[#This Row],[Profit (EBIT)]]/Table1[[#This Row],[Net Sales Actual]]</f>
        <v>8.8429104706316167E-2</v>
      </c>
      <c r="U1826" s="7" t="str">
        <f>IF(Table1[[#This Row],[Profit Ratio]] &gt; 0.15, "Healthy",
 IF(Table1[[#This Row],[Profit Ratio]] &gt;= 0.05, "Moderate",
 "Low"))</f>
        <v>Moderate</v>
      </c>
      <c r="V1826" s="7">
        <f ca="1">DATEDIF(Table1[[#This Row],[Store Open Date]], TODAY(), "d")</f>
        <v>933</v>
      </c>
      <c r="W1826" s="7">
        <f ca="1">INT(Table1[[#This Row],[Store Age (Days)]] / 30)</f>
        <v>31</v>
      </c>
      <c r="X1826" s="7" t="str">
        <f ca="1">IF(Table1[[#This Row],[Store Age (Months)]] &lt; 12, "&lt;12",
 IF(Table1[[#This Row],[Store Age (Months)]] &lt; 24, "12–24",
 "&gt;24"))</f>
        <v>&gt;24</v>
      </c>
    </row>
    <row r="1827" spans="1:24" x14ac:dyDescent="0.2">
      <c r="A1827" s="4">
        <v>5</v>
      </c>
      <c r="B1827" s="4" t="str">
        <f t="shared" si="28"/>
        <v>May</v>
      </c>
      <c r="C1827" s="1" t="s">
        <v>70</v>
      </c>
      <c r="D1827" s="1" t="s">
        <v>990</v>
      </c>
      <c r="E1827" s="1" t="s">
        <v>511</v>
      </c>
      <c r="F1827" s="1" t="s">
        <v>897</v>
      </c>
      <c r="G1827" s="1" t="s">
        <v>923</v>
      </c>
      <c r="H1827" s="6">
        <v>45100</v>
      </c>
      <c r="I1827" s="7">
        <v>187165956</v>
      </c>
      <c r="J1827" s="7">
        <v>183004616</v>
      </c>
      <c r="K1827" s="7">
        <v>28281049</v>
      </c>
      <c r="L1827" s="7">
        <v>579717</v>
      </c>
      <c r="M1827" s="7">
        <f>Table1[[#This Row],[Profit (EBIT)]] * (1 - 11%)</f>
        <v>515948.13</v>
      </c>
      <c r="N1827" s="9">
        <f>Table1[[#This Row],[Net Sales Actual]]/Table1[[#This Row],[Net Sales Target]]*100%</f>
        <v>0.97776657631049102</v>
      </c>
      <c r="O1827" s="9" t="str">
        <f>IF(Table1[[#This Row],[% Achievement]]&gt;=100%, "Achieved",
 IF(Table1[[#This Row],[% Achievement]]&gt;=50%, "Almost Achieve",
 IF(Table1[[#This Row],[% Achievement]]&gt;=0, "Needs Improvement",
 "Bad")))</f>
        <v>Almost Achieve</v>
      </c>
      <c r="P1827" s="7">
        <f>Table1[[#This Row],[Net Sales Actual]] - Table1[[#This Row],[Net Sales Target]]</f>
        <v>-4161340</v>
      </c>
      <c r="Q1827" s="7" t="str">
        <f>IF(Table1[[#This Row],[Profit]] &gt; 0, "Profit", "Loss")</f>
        <v>Profit</v>
      </c>
      <c r="R1827" s="9">
        <f>Table1[[#This Row],[Salary Cost]]/Table1[[#This Row],[Net Sales Actual]]</f>
        <v>0.15453735330916463</v>
      </c>
      <c r="S1827" s="9" t="str">
        <f>IF(Table1[[#This Row],[Salary Ratio]] &lt; 0.15, "Efficient",
 IF(Table1[[#This Row],[Salary Ratio]] &lt;= 0.25, "Needs Attention",
 "Too High"))</f>
        <v>Needs Attention</v>
      </c>
      <c r="T1827" s="9">
        <f>Table1[[#This Row],[Profit (EBIT)]]/Table1[[#This Row],[Net Sales Actual]]</f>
        <v>3.1677725549829846E-3</v>
      </c>
      <c r="U1827" s="7" t="str">
        <f>IF(Table1[[#This Row],[Profit Ratio]] &gt; 0.15, "Healthy",
 IF(Table1[[#This Row],[Profit Ratio]] &gt;= 0.05, "Moderate",
 "Low"))</f>
        <v>Low</v>
      </c>
      <c r="V1827" s="7">
        <f ca="1">DATEDIF(Table1[[#This Row],[Store Open Date]], TODAY(), "d")</f>
        <v>832</v>
      </c>
      <c r="W1827" s="7">
        <f ca="1">INT(Table1[[#This Row],[Store Age (Days)]] / 30)</f>
        <v>27</v>
      </c>
      <c r="X1827" s="7" t="str">
        <f ca="1">IF(Table1[[#This Row],[Store Age (Months)]] &lt; 12, "&lt;12",
 IF(Table1[[#This Row],[Store Age (Months)]] &lt; 24, "12–24",
 "&gt;24"))</f>
        <v>&gt;24</v>
      </c>
    </row>
    <row r="1828" spans="1:24" x14ac:dyDescent="0.2">
      <c r="A1828" s="4">
        <v>5</v>
      </c>
      <c r="B1828" s="4" t="str">
        <f t="shared" si="28"/>
        <v>May</v>
      </c>
      <c r="C1828" s="1" t="s">
        <v>71</v>
      </c>
      <c r="D1828" s="1" t="s">
        <v>991</v>
      </c>
      <c r="E1828" s="1" t="s">
        <v>512</v>
      </c>
      <c r="F1828" s="1" t="s">
        <v>897</v>
      </c>
      <c r="G1828" s="1" t="s">
        <v>923</v>
      </c>
      <c r="H1828" s="6">
        <v>45029</v>
      </c>
      <c r="I1828" s="7">
        <v>99772715</v>
      </c>
      <c r="J1828" s="7">
        <v>108574932</v>
      </c>
      <c r="K1828" s="7">
        <v>11130627</v>
      </c>
      <c r="L1828" s="7">
        <v>-1133670</v>
      </c>
      <c r="M1828" s="7">
        <f>Table1[[#This Row],[Profit (EBIT)]] * (1 - 11%)</f>
        <v>-1008966.3</v>
      </c>
      <c r="N1828" s="9">
        <f>Table1[[#This Row],[Net Sales Actual]]/Table1[[#This Row],[Net Sales Target]]*100%</f>
        <v>1.0882226869339979</v>
      </c>
      <c r="O1828" s="9" t="str">
        <f>IF(Table1[[#This Row],[% Achievement]]&gt;=100%, "Achieved",
 IF(Table1[[#This Row],[% Achievement]]&gt;=50%, "Almost Achieve",
 IF(Table1[[#This Row],[% Achievement]]&gt;=0, "Needs Improvement",
 "Bad")))</f>
        <v>Achieved</v>
      </c>
      <c r="P1828" s="7">
        <f>Table1[[#This Row],[Net Sales Actual]] - Table1[[#This Row],[Net Sales Target]]</f>
        <v>8802217</v>
      </c>
      <c r="Q1828" s="7" t="str">
        <f>IF(Table1[[#This Row],[Profit]] &gt; 0, "Profit", "Loss")</f>
        <v>Loss</v>
      </c>
      <c r="R1828" s="9">
        <f>Table1[[#This Row],[Salary Cost]]/Table1[[#This Row],[Net Sales Actual]]</f>
        <v>0.10251562487738883</v>
      </c>
      <c r="S1828" s="9" t="str">
        <f>IF(Table1[[#This Row],[Salary Ratio]] &lt; 0.15, "Efficient",
 IF(Table1[[#This Row],[Salary Ratio]] &lt;= 0.25, "Needs Attention",
 "Too High"))</f>
        <v>Efficient</v>
      </c>
      <c r="T1828" s="9">
        <f>Table1[[#This Row],[Profit (EBIT)]]/Table1[[#This Row],[Net Sales Actual]]</f>
        <v>-1.044136044220594E-2</v>
      </c>
      <c r="U1828" s="7" t="str">
        <f>IF(Table1[[#This Row],[Profit Ratio]] &gt; 0.15, "Healthy",
 IF(Table1[[#This Row],[Profit Ratio]] &gt;= 0.05, "Moderate",
 "Low"))</f>
        <v>Low</v>
      </c>
      <c r="V1828" s="7">
        <f ca="1">DATEDIF(Table1[[#This Row],[Store Open Date]], TODAY(), "d")</f>
        <v>903</v>
      </c>
      <c r="W1828" s="7">
        <f ca="1">INT(Table1[[#This Row],[Store Age (Days)]] / 30)</f>
        <v>30</v>
      </c>
      <c r="X1828" s="7" t="str">
        <f ca="1">IF(Table1[[#This Row],[Store Age (Months)]] &lt; 12, "&lt;12",
 IF(Table1[[#This Row],[Store Age (Months)]] &lt; 24, "12–24",
 "&gt;24"))</f>
        <v>&gt;24</v>
      </c>
    </row>
    <row r="1829" spans="1:24" x14ac:dyDescent="0.2">
      <c r="A1829" s="4">
        <v>5</v>
      </c>
      <c r="B1829" s="4" t="str">
        <f t="shared" si="28"/>
        <v>May</v>
      </c>
      <c r="C1829" s="1" t="s">
        <v>72</v>
      </c>
      <c r="D1829" s="1" t="s">
        <v>992</v>
      </c>
      <c r="E1829" s="1" t="s">
        <v>513</v>
      </c>
      <c r="F1829" s="1" t="s">
        <v>899</v>
      </c>
      <c r="G1829" s="1" t="s">
        <v>923</v>
      </c>
      <c r="H1829" s="6">
        <v>45071</v>
      </c>
      <c r="I1829" s="7">
        <v>202564175</v>
      </c>
      <c r="J1829" s="7">
        <v>236286099</v>
      </c>
      <c r="K1829" s="7">
        <v>29293143</v>
      </c>
      <c r="L1829" s="7">
        <v>33295204</v>
      </c>
      <c r="M1829" s="7">
        <f>Table1[[#This Row],[Profit (EBIT)]] * (1 - 11%)</f>
        <v>29632731.559999999</v>
      </c>
      <c r="N1829" s="9">
        <f>Table1[[#This Row],[Net Sales Actual]]/Table1[[#This Row],[Net Sales Target]]*100%</f>
        <v>1.1664752614819476</v>
      </c>
      <c r="O1829" s="9" t="str">
        <f>IF(Table1[[#This Row],[% Achievement]]&gt;=100%, "Achieved",
 IF(Table1[[#This Row],[% Achievement]]&gt;=50%, "Almost Achieve",
 IF(Table1[[#This Row],[% Achievement]]&gt;=0, "Needs Improvement",
 "Bad")))</f>
        <v>Achieved</v>
      </c>
      <c r="P1829" s="7">
        <f>Table1[[#This Row],[Net Sales Actual]] - Table1[[#This Row],[Net Sales Target]]</f>
        <v>33721924</v>
      </c>
      <c r="Q1829" s="7" t="str">
        <f>IF(Table1[[#This Row],[Profit]] &gt; 0, "Profit", "Loss")</f>
        <v>Profit</v>
      </c>
      <c r="R1829" s="9">
        <f>Table1[[#This Row],[Salary Cost]]/Table1[[#This Row],[Net Sales Actual]]</f>
        <v>0.12397319657810255</v>
      </c>
      <c r="S1829" s="9" t="str">
        <f>IF(Table1[[#This Row],[Salary Ratio]] &lt; 0.15, "Efficient",
 IF(Table1[[#This Row],[Salary Ratio]] &lt;= 0.25, "Needs Attention",
 "Too High"))</f>
        <v>Efficient</v>
      </c>
      <c r="T1829" s="9">
        <f>Table1[[#This Row],[Profit (EBIT)]]/Table1[[#This Row],[Net Sales Actual]]</f>
        <v>0.14091054929134872</v>
      </c>
      <c r="U1829" s="7" t="str">
        <f>IF(Table1[[#This Row],[Profit Ratio]] &gt; 0.15, "Healthy",
 IF(Table1[[#This Row],[Profit Ratio]] &gt;= 0.05, "Moderate",
 "Low"))</f>
        <v>Moderate</v>
      </c>
      <c r="V1829" s="7">
        <f ca="1">DATEDIF(Table1[[#This Row],[Store Open Date]], TODAY(), "d")</f>
        <v>861</v>
      </c>
      <c r="W1829" s="7">
        <f ca="1">INT(Table1[[#This Row],[Store Age (Days)]] / 30)</f>
        <v>28</v>
      </c>
      <c r="X1829" s="7" t="str">
        <f ca="1">IF(Table1[[#This Row],[Store Age (Months)]] &lt; 12, "&lt;12",
 IF(Table1[[#This Row],[Store Age (Months)]] &lt; 24, "12–24",
 "&gt;24"))</f>
        <v>&gt;24</v>
      </c>
    </row>
    <row r="1830" spans="1:24" x14ac:dyDescent="0.2">
      <c r="A1830" s="4">
        <v>5</v>
      </c>
      <c r="B1830" s="4" t="str">
        <f t="shared" si="28"/>
        <v>May</v>
      </c>
      <c r="C1830" s="1" t="s">
        <v>73</v>
      </c>
      <c r="D1830" s="1" t="s">
        <v>993</v>
      </c>
      <c r="E1830" s="1" t="s">
        <v>514</v>
      </c>
      <c r="F1830" s="1" t="s">
        <v>898</v>
      </c>
      <c r="G1830" s="1" t="s">
        <v>923</v>
      </c>
      <c r="H1830" s="6">
        <v>45073</v>
      </c>
      <c r="I1830" s="7">
        <v>112385856</v>
      </c>
      <c r="J1830" s="7">
        <v>97131382</v>
      </c>
      <c r="K1830" s="7">
        <v>10085770</v>
      </c>
      <c r="L1830" s="7">
        <v>7646218</v>
      </c>
      <c r="M1830" s="7">
        <f>Table1[[#This Row],[Profit (EBIT)]] * (1 - 11%)</f>
        <v>6805134.0200000005</v>
      </c>
      <c r="N1830" s="9">
        <f>Table1[[#This Row],[Net Sales Actual]]/Table1[[#This Row],[Net Sales Target]]*100%</f>
        <v>0.86426695900238548</v>
      </c>
      <c r="O1830" s="9" t="str">
        <f>IF(Table1[[#This Row],[% Achievement]]&gt;=100%, "Achieved",
 IF(Table1[[#This Row],[% Achievement]]&gt;=50%, "Almost Achieve",
 IF(Table1[[#This Row],[% Achievement]]&gt;=0, "Needs Improvement",
 "Bad")))</f>
        <v>Almost Achieve</v>
      </c>
      <c r="P1830" s="7">
        <f>Table1[[#This Row],[Net Sales Actual]] - Table1[[#This Row],[Net Sales Target]]</f>
        <v>-15254474</v>
      </c>
      <c r="Q1830" s="7" t="str">
        <f>IF(Table1[[#This Row],[Profit]] &gt; 0, "Profit", "Loss")</f>
        <v>Profit</v>
      </c>
      <c r="R1830" s="9">
        <f>Table1[[#This Row],[Salary Cost]]/Table1[[#This Row],[Net Sales Actual]]</f>
        <v>0.10383636876493738</v>
      </c>
      <c r="S1830" s="9" t="str">
        <f>IF(Table1[[#This Row],[Salary Ratio]] &lt; 0.15, "Efficient",
 IF(Table1[[#This Row],[Salary Ratio]] &lt;= 0.25, "Needs Attention",
 "Too High"))</f>
        <v>Efficient</v>
      </c>
      <c r="T1830" s="9">
        <f>Table1[[#This Row],[Profit (EBIT)]]/Table1[[#This Row],[Net Sales Actual]]</f>
        <v>7.8720366606129424E-2</v>
      </c>
      <c r="U1830" s="7" t="str">
        <f>IF(Table1[[#This Row],[Profit Ratio]] &gt; 0.15, "Healthy",
 IF(Table1[[#This Row],[Profit Ratio]] &gt;= 0.05, "Moderate",
 "Low"))</f>
        <v>Moderate</v>
      </c>
      <c r="V1830" s="7">
        <f ca="1">DATEDIF(Table1[[#This Row],[Store Open Date]], TODAY(), "d")</f>
        <v>859</v>
      </c>
      <c r="W1830" s="7">
        <f ca="1">INT(Table1[[#This Row],[Store Age (Days)]] / 30)</f>
        <v>28</v>
      </c>
      <c r="X1830" s="7" t="str">
        <f ca="1">IF(Table1[[#This Row],[Store Age (Months)]] &lt; 12, "&lt;12",
 IF(Table1[[#This Row],[Store Age (Months)]] &lt; 24, "12–24",
 "&gt;24"))</f>
        <v>&gt;24</v>
      </c>
    </row>
    <row r="1831" spans="1:24" x14ac:dyDescent="0.2">
      <c r="A1831" s="4">
        <v>5</v>
      </c>
      <c r="B1831" s="4" t="str">
        <f t="shared" si="28"/>
        <v>May</v>
      </c>
      <c r="C1831" s="1" t="s">
        <v>74</v>
      </c>
      <c r="D1831" s="1" t="s">
        <v>994</v>
      </c>
      <c r="E1831" s="1" t="s">
        <v>515</v>
      </c>
      <c r="F1831" s="1" t="s">
        <v>897</v>
      </c>
      <c r="G1831" s="1" t="s">
        <v>923</v>
      </c>
      <c r="H1831" s="6">
        <v>45107</v>
      </c>
      <c r="I1831" s="7">
        <v>191632719</v>
      </c>
      <c r="J1831" s="7">
        <v>130486236</v>
      </c>
      <c r="K1831" s="7">
        <v>19840811</v>
      </c>
      <c r="L1831" s="7">
        <v>6933463</v>
      </c>
      <c r="M1831" s="7">
        <f>Table1[[#This Row],[Profit (EBIT)]] * (1 - 11%)</f>
        <v>6170782.0700000003</v>
      </c>
      <c r="N1831" s="9">
        <f>Table1[[#This Row],[Net Sales Actual]]/Table1[[#This Row],[Net Sales Target]]*100%</f>
        <v>0.68091835611850815</v>
      </c>
      <c r="O1831" s="9" t="str">
        <f>IF(Table1[[#This Row],[% Achievement]]&gt;=100%, "Achieved",
 IF(Table1[[#This Row],[% Achievement]]&gt;=50%, "Almost Achieve",
 IF(Table1[[#This Row],[% Achievement]]&gt;=0, "Needs Improvement",
 "Bad")))</f>
        <v>Almost Achieve</v>
      </c>
      <c r="P1831" s="7">
        <f>Table1[[#This Row],[Net Sales Actual]] - Table1[[#This Row],[Net Sales Target]]</f>
        <v>-61146483</v>
      </c>
      <c r="Q1831" s="7" t="str">
        <f>IF(Table1[[#This Row],[Profit]] &gt; 0, "Profit", "Loss")</f>
        <v>Profit</v>
      </c>
      <c r="R1831" s="9">
        <f>Table1[[#This Row],[Salary Cost]]/Table1[[#This Row],[Net Sales Actual]]</f>
        <v>0.15205290311232519</v>
      </c>
      <c r="S1831" s="9" t="str">
        <f>IF(Table1[[#This Row],[Salary Ratio]] &lt; 0.15, "Efficient",
 IF(Table1[[#This Row],[Salary Ratio]] &lt;= 0.25, "Needs Attention",
 "Too High"))</f>
        <v>Needs Attention</v>
      </c>
      <c r="T1831" s="9">
        <f>Table1[[#This Row],[Profit (EBIT)]]/Table1[[#This Row],[Net Sales Actual]]</f>
        <v>5.3135588952079205E-2</v>
      </c>
      <c r="U1831" s="7" t="str">
        <f>IF(Table1[[#This Row],[Profit Ratio]] &gt; 0.15, "Healthy",
 IF(Table1[[#This Row],[Profit Ratio]] &gt;= 0.05, "Moderate",
 "Low"))</f>
        <v>Moderate</v>
      </c>
      <c r="V1831" s="7">
        <f ca="1">DATEDIF(Table1[[#This Row],[Store Open Date]], TODAY(), "d")</f>
        <v>825</v>
      </c>
      <c r="W1831" s="7">
        <f ca="1">INT(Table1[[#This Row],[Store Age (Days)]] / 30)</f>
        <v>27</v>
      </c>
      <c r="X1831" s="7" t="str">
        <f ca="1">IF(Table1[[#This Row],[Store Age (Months)]] &lt; 12, "&lt;12",
 IF(Table1[[#This Row],[Store Age (Months)]] &lt; 24, "12–24",
 "&gt;24"))</f>
        <v>&gt;24</v>
      </c>
    </row>
    <row r="1832" spans="1:24" x14ac:dyDescent="0.2">
      <c r="A1832" s="4">
        <v>5</v>
      </c>
      <c r="B1832" s="4" t="str">
        <f t="shared" si="28"/>
        <v>May</v>
      </c>
      <c r="C1832" s="1" t="s">
        <v>75</v>
      </c>
      <c r="D1832" s="1" t="s">
        <v>995</v>
      </c>
      <c r="E1832" s="1" t="s">
        <v>516</v>
      </c>
      <c r="F1832" s="1" t="s">
        <v>897</v>
      </c>
      <c r="G1832" s="1" t="s">
        <v>923</v>
      </c>
      <c r="H1832" s="6">
        <v>45115</v>
      </c>
      <c r="I1832" s="7">
        <v>142774360</v>
      </c>
      <c r="J1832" s="7">
        <v>116741638</v>
      </c>
      <c r="K1832" s="7">
        <v>17414581</v>
      </c>
      <c r="L1832" s="7">
        <v>-9096526</v>
      </c>
      <c r="M1832" s="7">
        <f>Table1[[#This Row],[Profit (EBIT)]] * (1 - 11%)</f>
        <v>-8095908.1399999997</v>
      </c>
      <c r="N1832" s="9">
        <f>Table1[[#This Row],[Net Sales Actual]]/Table1[[#This Row],[Net Sales Target]]*100%</f>
        <v>0.81766528668032556</v>
      </c>
      <c r="O1832" s="9" t="str">
        <f>IF(Table1[[#This Row],[% Achievement]]&gt;=100%, "Achieved",
 IF(Table1[[#This Row],[% Achievement]]&gt;=50%, "Almost Achieve",
 IF(Table1[[#This Row],[% Achievement]]&gt;=0, "Needs Improvement",
 "Bad")))</f>
        <v>Almost Achieve</v>
      </c>
      <c r="P1832" s="7">
        <f>Table1[[#This Row],[Net Sales Actual]] - Table1[[#This Row],[Net Sales Target]]</f>
        <v>-26032722</v>
      </c>
      <c r="Q1832" s="7" t="str">
        <f>IF(Table1[[#This Row],[Profit]] &gt; 0, "Profit", "Loss")</f>
        <v>Loss</v>
      </c>
      <c r="R1832" s="9">
        <f>Table1[[#This Row],[Salary Cost]]/Table1[[#This Row],[Net Sales Actual]]</f>
        <v>0.14917197752527681</v>
      </c>
      <c r="S1832" s="9" t="str">
        <f>IF(Table1[[#This Row],[Salary Ratio]] &lt; 0.15, "Efficient",
 IF(Table1[[#This Row],[Salary Ratio]] &lt;= 0.25, "Needs Attention",
 "Too High"))</f>
        <v>Efficient</v>
      </c>
      <c r="T1832" s="9">
        <f>Table1[[#This Row],[Profit (EBIT)]]/Table1[[#This Row],[Net Sales Actual]]</f>
        <v>-7.7920150477929731E-2</v>
      </c>
      <c r="U1832" s="7" t="str">
        <f>IF(Table1[[#This Row],[Profit Ratio]] &gt; 0.15, "Healthy",
 IF(Table1[[#This Row],[Profit Ratio]] &gt;= 0.05, "Moderate",
 "Low"))</f>
        <v>Low</v>
      </c>
      <c r="V1832" s="7">
        <f ca="1">DATEDIF(Table1[[#This Row],[Store Open Date]], TODAY(), "d")</f>
        <v>817</v>
      </c>
      <c r="W1832" s="7">
        <f ca="1">INT(Table1[[#This Row],[Store Age (Days)]] / 30)</f>
        <v>27</v>
      </c>
      <c r="X1832" s="7" t="str">
        <f ca="1">IF(Table1[[#This Row],[Store Age (Months)]] &lt; 12, "&lt;12",
 IF(Table1[[#This Row],[Store Age (Months)]] &lt; 24, "12–24",
 "&gt;24"))</f>
        <v>&gt;24</v>
      </c>
    </row>
    <row r="1833" spans="1:24" x14ac:dyDescent="0.2">
      <c r="A1833" s="4">
        <v>5</v>
      </c>
      <c r="B1833" s="4" t="str">
        <f t="shared" si="28"/>
        <v>May</v>
      </c>
      <c r="C1833" s="1" t="s">
        <v>76</v>
      </c>
      <c r="D1833" s="1" t="s">
        <v>996</v>
      </c>
      <c r="E1833" s="1" t="s">
        <v>517</v>
      </c>
      <c r="F1833" s="1" t="s">
        <v>899</v>
      </c>
      <c r="G1833" s="1" t="s">
        <v>923</v>
      </c>
      <c r="H1833" s="6">
        <v>45111</v>
      </c>
      <c r="I1833" s="7">
        <v>63528483</v>
      </c>
      <c r="J1833" s="7">
        <v>51442334</v>
      </c>
      <c r="K1833" s="7">
        <v>6021073</v>
      </c>
      <c r="L1833" s="7">
        <v>3577575</v>
      </c>
      <c r="M1833" s="7">
        <f>Table1[[#This Row],[Profit (EBIT)]] * (1 - 11%)</f>
        <v>3184041.75</v>
      </c>
      <c r="N1833" s="9">
        <f>Table1[[#This Row],[Net Sales Actual]]/Table1[[#This Row],[Net Sales Target]]*100%</f>
        <v>0.8097522807210743</v>
      </c>
      <c r="O1833" s="9" t="str">
        <f>IF(Table1[[#This Row],[% Achievement]]&gt;=100%, "Achieved",
 IF(Table1[[#This Row],[% Achievement]]&gt;=50%, "Almost Achieve",
 IF(Table1[[#This Row],[% Achievement]]&gt;=0, "Needs Improvement",
 "Bad")))</f>
        <v>Almost Achieve</v>
      </c>
      <c r="P1833" s="7">
        <f>Table1[[#This Row],[Net Sales Actual]] - Table1[[#This Row],[Net Sales Target]]</f>
        <v>-12086149</v>
      </c>
      <c r="Q1833" s="7" t="str">
        <f>IF(Table1[[#This Row],[Profit]] &gt; 0, "Profit", "Loss")</f>
        <v>Profit</v>
      </c>
      <c r="R1833" s="9">
        <f>Table1[[#This Row],[Salary Cost]]/Table1[[#This Row],[Net Sales Actual]]</f>
        <v>0.11704509752609592</v>
      </c>
      <c r="S1833" s="9" t="str">
        <f>IF(Table1[[#This Row],[Salary Ratio]] &lt; 0.15, "Efficient",
 IF(Table1[[#This Row],[Salary Ratio]] &lt;= 0.25, "Needs Attention",
 "Too High"))</f>
        <v>Efficient</v>
      </c>
      <c r="T1833" s="9">
        <f>Table1[[#This Row],[Profit (EBIT)]]/Table1[[#This Row],[Net Sales Actual]]</f>
        <v>6.9545347611949332E-2</v>
      </c>
      <c r="U1833" s="7" t="str">
        <f>IF(Table1[[#This Row],[Profit Ratio]] &gt; 0.15, "Healthy",
 IF(Table1[[#This Row],[Profit Ratio]] &gt;= 0.05, "Moderate",
 "Low"))</f>
        <v>Moderate</v>
      </c>
      <c r="V1833" s="7">
        <f ca="1">DATEDIF(Table1[[#This Row],[Store Open Date]], TODAY(), "d")</f>
        <v>821</v>
      </c>
      <c r="W1833" s="7">
        <f ca="1">INT(Table1[[#This Row],[Store Age (Days)]] / 30)</f>
        <v>27</v>
      </c>
      <c r="X1833" s="7" t="str">
        <f ca="1">IF(Table1[[#This Row],[Store Age (Months)]] &lt; 12, "&lt;12",
 IF(Table1[[#This Row],[Store Age (Months)]] &lt; 24, "12–24",
 "&gt;24"))</f>
        <v>&gt;24</v>
      </c>
    </row>
    <row r="1834" spans="1:24" x14ac:dyDescent="0.2">
      <c r="A1834" s="4">
        <v>5</v>
      </c>
      <c r="B1834" s="4" t="str">
        <f t="shared" si="28"/>
        <v>May</v>
      </c>
      <c r="C1834" s="1" t="s">
        <v>77</v>
      </c>
      <c r="D1834" s="1" t="s">
        <v>997</v>
      </c>
      <c r="E1834" s="1" t="s">
        <v>518</v>
      </c>
      <c r="F1834" s="1" t="s">
        <v>897</v>
      </c>
      <c r="G1834" s="1" t="s">
        <v>923</v>
      </c>
      <c r="H1834" s="6">
        <v>45101</v>
      </c>
      <c r="I1834" s="7">
        <v>142643619</v>
      </c>
      <c r="J1834" s="7">
        <v>175630042</v>
      </c>
      <c r="K1834" s="7">
        <v>20275749</v>
      </c>
      <c r="L1834" s="7">
        <v>13958975</v>
      </c>
      <c r="M1834" s="7">
        <f>Table1[[#This Row],[Profit (EBIT)]] * (1 - 11%)</f>
        <v>12423487.75</v>
      </c>
      <c r="N1834" s="9">
        <f>Table1[[#This Row],[Net Sales Actual]]/Table1[[#This Row],[Net Sales Target]]*100%</f>
        <v>1.2312506036459998</v>
      </c>
      <c r="O1834" s="9" t="str">
        <f>IF(Table1[[#This Row],[% Achievement]]&gt;=100%, "Achieved",
 IF(Table1[[#This Row],[% Achievement]]&gt;=50%, "Almost Achieve",
 IF(Table1[[#This Row],[% Achievement]]&gt;=0, "Needs Improvement",
 "Bad")))</f>
        <v>Achieved</v>
      </c>
      <c r="P1834" s="7">
        <f>Table1[[#This Row],[Net Sales Actual]] - Table1[[#This Row],[Net Sales Target]]</f>
        <v>32986423</v>
      </c>
      <c r="Q1834" s="7" t="str">
        <f>IF(Table1[[#This Row],[Profit]] &gt; 0, "Profit", "Loss")</f>
        <v>Profit</v>
      </c>
      <c r="R1834" s="9">
        <f>Table1[[#This Row],[Salary Cost]]/Table1[[#This Row],[Net Sales Actual]]</f>
        <v>0.11544579030505499</v>
      </c>
      <c r="S1834" s="9" t="str">
        <f>IF(Table1[[#This Row],[Salary Ratio]] &lt; 0.15, "Efficient",
 IF(Table1[[#This Row],[Salary Ratio]] &lt;= 0.25, "Needs Attention",
 "Too High"))</f>
        <v>Efficient</v>
      </c>
      <c r="T1834" s="9">
        <f>Table1[[#This Row],[Profit (EBIT)]]/Table1[[#This Row],[Net Sales Actual]]</f>
        <v>7.9479426418402832E-2</v>
      </c>
      <c r="U1834" s="7" t="str">
        <f>IF(Table1[[#This Row],[Profit Ratio]] &gt; 0.15, "Healthy",
 IF(Table1[[#This Row],[Profit Ratio]] &gt;= 0.05, "Moderate",
 "Low"))</f>
        <v>Moderate</v>
      </c>
      <c r="V1834" s="7">
        <f ca="1">DATEDIF(Table1[[#This Row],[Store Open Date]], TODAY(), "d")</f>
        <v>831</v>
      </c>
      <c r="W1834" s="7">
        <f ca="1">INT(Table1[[#This Row],[Store Age (Days)]] / 30)</f>
        <v>27</v>
      </c>
      <c r="X1834" s="7" t="str">
        <f ca="1">IF(Table1[[#This Row],[Store Age (Months)]] &lt; 12, "&lt;12",
 IF(Table1[[#This Row],[Store Age (Months)]] &lt; 24, "12–24",
 "&gt;24"))</f>
        <v>&gt;24</v>
      </c>
    </row>
    <row r="1835" spans="1:24" x14ac:dyDescent="0.2">
      <c r="A1835" s="4">
        <v>5</v>
      </c>
      <c r="B1835" s="4" t="str">
        <f t="shared" si="28"/>
        <v>May</v>
      </c>
      <c r="C1835" s="1" t="s">
        <v>78</v>
      </c>
      <c r="D1835" s="1" t="s">
        <v>998</v>
      </c>
      <c r="E1835" s="1" t="s">
        <v>519</v>
      </c>
      <c r="F1835" s="1" t="s">
        <v>899</v>
      </c>
      <c r="G1835" s="1" t="s">
        <v>923</v>
      </c>
      <c r="H1835" s="6">
        <v>44798</v>
      </c>
      <c r="I1835" s="7">
        <v>197150746</v>
      </c>
      <c r="J1835" s="7">
        <v>146065955</v>
      </c>
      <c r="K1835" s="7">
        <v>17301052</v>
      </c>
      <c r="L1835" s="7">
        <v>-2513609</v>
      </c>
      <c r="M1835" s="7">
        <f>Table1[[#This Row],[Profit (EBIT)]] * (1 - 11%)</f>
        <v>-2237112.0100000002</v>
      </c>
      <c r="N1835" s="9">
        <f>Table1[[#This Row],[Net Sales Actual]]/Table1[[#This Row],[Net Sales Target]]*100%</f>
        <v>0.74088461729685773</v>
      </c>
      <c r="O1835" s="9" t="str">
        <f>IF(Table1[[#This Row],[% Achievement]]&gt;=100%, "Achieved",
 IF(Table1[[#This Row],[% Achievement]]&gt;=50%, "Almost Achieve",
 IF(Table1[[#This Row],[% Achievement]]&gt;=0, "Needs Improvement",
 "Bad")))</f>
        <v>Almost Achieve</v>
      </c>
      <c r="P1835" s="7">
        <f>Table1[[#This Row],[Net Sales Actual]] - Table1[[#This Row],[Net Sales Target]]</f>
        <v>-51084791</v>
      </c>
      <c r="Q1835" s="7" t="str">
        <f>IF(Table1[[#This Row],[Profit]] &gt; 0, "Profit", "Loss")</f>
        <v>Loss</v>
      </c>
      <c r="R1835" s="9">
        <f>Table1[[#This Row],[Salary Cost]]/Table1[[#This Row],[Net Sales Actual]]</f>
        <v>0.11844684820634624</v>
      </c>
      <c r="S1835" s="9" t="str">
        <f>IF(Table1[[#This Row],[Salary Ratio]] &lt; 0.15, "Efficient",
 IF(Table1[[#This Row],[Salary Ratio]] &lt;= 0.25, "Needs Attention",
 "Too High"))</f>
        <v>Efficient</v>
      </c>
      <c r="T1835" s="9">
        <f>Table1[[#This Row],[Profit (EBIT)]]/Table1[[#This Row],[Net Sales Actual]]</f>
        <v>-1.7208726016955833E-2</v>
      </c>
      <c r="U1835" s="7" t="str">
        <f>IF(Table1[[#This Row],[Profit Ratio]] &gt; 0.15, "Healthy",
 IF(Table1[[#This Row],[Profit Ratio]] &gt;= 0.05, "Moderate",
 "Low"))</f>
        <v>Low</v>
      </c>
      <c r="V1835" s="7">
        <f ca="1">DATEDIF(Table1[[#This Row],[Store Open Date]], TODAY(), "d")</f>
        <v>1134</v>
      </c>
      <c r="W1835" s="7">
        <f ca="1">INT(Table1[[#This Row],[Store Age (Days)]] / 30)</f>
        <v>37</v>
      </c>
      <c r="X1835" s="7" t="str">
        <f ca="1">IF(Table1[[#This Row],[Store Age (Months)]] &lt; 12, "&lt;12",
 IF(Table1[[#This Row],[Store Age (Months)]] &lt; 24, "12–24",
 "&gt;24"))</f>
        <v>&gt;24</v>
      </c>
    </row>
    <row r="1836" spans="1:24" x14ac:dyDescent="0.2">
      <c r="A1836" s="4">
        <v>5</v>
      </c>
      <c r="B1836" s="4" t="str">
        <f t="shared" si="28"/>
        <v>May</v>
      </c>
      <c r="C1836" s="1" t="s">
        <v>79</v>
      </c>
      <c r="D1836" s="1" t="s">
        <v>999</v>
      </c>
      <c r="E1836" s="1" t="s">
        <v>520</v>
      </c>
      <c r="F1836" s="1" t="s">
        <v>897</v>
      </c>
      <c r="G1836" s="1" t="s">
        <v>923</v>
      </c>
      <c r="H1836" s="6">
        <v>45172</v>
      </c>
      <c r="I1836" s="7">
        <v>102726479</v>
      </c>
      <c r="J1836" s="7">
        <v>101713867</v>
      </c>
      <c r="K1836" s="7">
        <v>10359288</v>
      </c>
      <c r="L1836" s="7">
        <v>158649</v>
      </c>
      <c r="M1836" s="7">
        <f>Table1[[#This Row],[Profit (EBIT)]] * (1 - 11%)</f>
        <v>141197.61000000002</v>
      </c>
      <c r="N1836" s="9">
        <f>Table1[[#This Row],[Net Sales Actual]]/Table1[[#This Row],[Net Sales Target]]*100%</f>
        <v>0.99014263888086729</v>
      </c>
      <c r="O1836" s="9" t="str">
        <f>IF(Table1[[#This Row],[% Achievement]]&gt;=100%, "Achieved",
 IF(Table1[[#This Row],[% Achievement]]&gt;=50%, "Almost Achieve",
 IF(Table1[[#This Row],[% Achievement]]&gt;=0, "Needs Improvement",
 "Bad")))</f>
        <v>Almost Achieve</v>
      </c>
      <c r="P1836" s="7">
        <f>Table1[[#This Row],[Net Sales Actual]] - Table1[[#This Row],[Net Sales Target]]</f>
        <v>-1012612</v>
      </c>
      <c r="Q1836" s="7" t="str">
        <f>IF(Table1[[#This Row],[Profit]] &gt; 0, "Profit", "Loss")</f>
        <v>Profit</v>
      </c>
      <c r="R1836" s="9">
        <f>Table1[[#This Row],[Salary Cost]]/Table1[[#This Row],[Net Sales Actual]]</f>
        <v>0.10184735184633183</v>
      </c>
      <c r="S1836" s="9" t="str">
        <f>IF(Table1[[#This Row],[Salary Ratio]] &lt; 0.15, "Efficient",
 IF(Table1[[#This Row],[Salary Ratio]] &lt;= 0.25, "Needs Attention",
 "Too High"))</f>
        <v>Efficient</v>
      </c>
      <c r="T1836" s="9">
        <f>Table1[[#This Row],[Profit (EBIT)]]/Table1[[#This Row],[Net Sales Actual]]</f>
        <v>1.5597578253513851E-3</v>
      </c>
      <c r="U1836" s="7" t="str">
        <f>IF(Table1[[#This Row],[Profit Ratio]] &gt; 0.15, "Healthy",
 IF(Table1[[#This Row],[Profit Ratio]] &gt;= 0.05, "Moderate",
 "Low"))</f>
        <v>Low</v>
      </c>
      <c r="V1836" s="7">
        <f ca="1">DATEDIF(Table1[[#This Row],[Store Open Date]], TODAY(), "d")</f>
        <v>760</v>
      </c>
      <c r="W1836" s="7">
        <f ca="1">INT(Table1[[#This Row],[Store Age (Days)]] / 30)</f>
        <v>25</v>
      </c>
      <c r="X1836" s="7" t="str">
        <f ca="1">IF(Table1[[#This Row],[Store Age (Months)]] &lt; 12, "&lt;12",
 IF(Table1[[#This Row],[Store Age (Months)]] &lt; 24, "12–24",
 "&gt;24"))</f>
        <v>&gt;24</v>
      </c>
    </row>
    <row r="1837" spans="1:24" x14ac:dyDescent="0.2">
      <c r="A1837" s="4">
        <v>5</v>
      </c>
      <c r="B1837" s="4" t="str">
        <f t="shared" si="28"/>
        <v>May</v>
      </c>
      <c r="C1837" s="1" t="s">
        <v>80</v>
      </c>
      <c r="D1837" s="1" t="s">
        <v>1000</v>
      </c>
      <c r="E1837" s="1" t="s">
        <v>521</v>
      </c>
      <c r="F1837" s="1" t="s">
        <v>897</v>
      </c>
      <c r="G1837" s="1" t="s">
        <v>923</v>
      </c>
      <c r="H1837" s="6">
        <v>45284</v>
      </c>
      <c r="I1837" s="7">
        <v>127758675</v>
      </c>
      <c r="J1837" s="7">
        <v>139064567</v>
      </c>
      <c r="K1837" s="7">
        <v>22815579</v>
      </c>
      <c r="L1837" s="7">
        <v>939589</v>
      </c>
      <c r="M1837" s="7">
        <f>Table1[[#This Row],[Profit (EBIT)]] * (1 - 11%)</f>
        <v>836234.21</v>
      </c>
      <c r="N1837" s="9">
        <f>Table1[[#This Row],[Net Sales Actual]]/Table1[[#This Row],[Net Sales Target]]*100%</f>
        <v>1.0884941237845494</v>
      </c>
      <c r="O1837" s="9" t="str">
        <f>IF(Table1[[#This Row],[% Achievement]]&gt;=100%, "Achieved",
 IF(Table1[[#This Row],[% Achievement]]&gt;=50%, "Almost Achieve",
 IF(Table1[[#This Row],[% Achievement]]&gt;=0, "Needs Improvement",
 "Bad")))</f>
        <v>Achieved</v>
      </c>
      <c r="P1837" s="7">
        <f>Table1[[#This Row],[Net Sales Actual]] - Table1[[#This Row],[Net Sales Target]]</f>
        <v>11305892</v>
      </c>
      <c r="Q1837" s="7" t="str">
        <f>IF(Table1[[#This Row],[Profit]] &gt; 0, "Profit", "Loss")</f>
        <v>Profit</v>
      </c>
      <c r="R1837" s="9">
        <f>Table1[[#This Row],[Salary Cost]]/Table1[[#This Row],[Net Sales Actual]]</f>
        <v>0.16406464631641215</v>
      </c>
      <c r="S1837" s="9" t="str">
        <f>IF(Table1[[#This Row],[Salary Ratio]] &lt; 0.15, "Efficient",
 IF(Table1[[#This Row],[Salary Ratio]] &lt;= 0.25, "Needs Attention",
 "Too High"))</f>
        <v>Needs Attention</v>
      </c>
      <c r="T1837" s="9">
        <f>Table1[[#This Row],[Profit (EBIT)]]/Table1[[#This Row],[Net Sales Actual]]</f>
        <v>6.7564946288582624E-3</v>
      </c>
      <c r="U1837" s="7" t="str">
        <f>IF(Table1[[#This Row],[Profit Ratio]] &gt; 0.15, "Healthy",
 IF(Table1[[#This Row],[Profit Ratio]] &gt;= 0.05, "Moderate",
 "Low"))</f>
        <v>Low</v>
      </c>
      <c r="V1837" s="7">
        <f ca="1">DATEDIF(Table1[[#This Row],[Store Open Date]], TODAY(), "d")</f>
        <v>648</v>
      </c>
      <c r="W1837" s="7">
        <f ca="1">INT(Table1[[#This Row],[Store Age (Days)]] / 30)</f>
        <v>21</v>
      </c>
      <c r="X1837" s="7" t="str">
        <f ca="1">IF(Table1[[#This Row],[Store Age (Months)]] &lt; 12, "&lt;12",
 IF(Table1[[#This Row],[Store Age (Months)]] &lt; 24, "12–24",
 "&gt;24"))</f>
        <v>12–24</v>
      </c>
    </row>
    <row r="1838" spans="1:24" x14ac:dyDescent="0.2">
      <c r="A1838" s="4">
        <v>5</v>
      </c>
      <c r="B1838" s="4" t="str">
        <f t="shared" si="28"/>
        <v>May</v>
      </c>
      <c r="C1838" s="1" t="s">
        <v>81</v>
      </c>
      <c r="D1838" s="1" t="s">
        <v>1001</v>
      </c>
      <c r="E1838" s="1" t="s">
        <v>522</v>
      </c>
      <c r="F1838" s="1" t="s">
        <v>897</v>
      </c>
      <c r="G1838" s="1" t="s">
        <v>923</v>
      </c>
      <c r="H1838" s="6">
        <v>45254</v>
      </c>
      <c r="I1838" s="7">
        <v>74882643</v>
      </c>
      <c r="J1838" s="7">
        <v>50391198</v>
      </c>
      <c r="K1838" s="7">
        <v>5020853</v>
      </c>
      <c r="L1838" s="7">
        <v>1802583</v>
      </c>
      <c r="M1838" s="7">
        <f>Table1[[#This Row],[Profit (EBIT)]] * (1 - 11%)</f>
        <v>1604298.87</v>
      </c>
      <c r="N1838" s="9">
        <f>Table1[[#This Row],[Net Sales Actual]]/Table1[[#This Row],[Net Sales Target]]*100%</f>
        <v>0.67293562274504659</v>
      </c>
      <c r="O1838" s="9" t="str">
        <f>IF(Table1[[#This Row],[% Achievement]]&gt;=100%, "Achieved",
 IF(Table1[[#This Row],[% Achievement]]&gt;=50%, "Almost Achieve",
 IF(Table1[[#This Row],[% Achievement]]&gt;=0, "Needs Improvement",
 "Bad")))</f>
        <v>Almost Achieve</v>
      </c>
      <c r="P1838" s="7">
        <f>Table1[[#This Row],[Net Sales Actual]] - Table1[[#This Row],[Net Sales Target]]</f>
        <v>-24491445</v>
      </c>
      <c r="Q1838" s="7" t="str">
        <f>IF(Table1[[#This Row],[Profit]] &gt; 0, "Profit", "Loss")</f>
        <v>Profit</v>
      </c>
      <c r="R1838" s="9">
        <f>Table1[[#This Row],[Salary Cost]]/Table1[[#This Row],[Net Sales Actual]]</f>
        <v>9.9637500184059924E-2</v>
      </c>
      <c r="S1838" s="9" t="str">
        <f>IF(Table1[[#This Row],[Salary Ratio]] &lt; 0.15, "Efficient",
 IF(Table1[[#This Row],[Salary Ratio]] &lt;= 0.25, "Needs Attention",
 "Too High"))</f>
        <v>Efficient</v>
      </c>
      <c r="T1838" s="9">
        <f>Table1[[#This Row],[Profit (EBIT)]]/Table1[[#This Row],[Net Sales Actual]]</f>
        <v>3.5771783000674046E-2</v>
      </c>
      <c r="U1838" s="7" t="str">
        <f>IF(Table1[[#This Row],[Profit Ratio]] &gt; 0.15, "Healthy",
 IF(Table1[[#This Row],[Profit Ratio]] &gt;= 0.05, "Moderate",
 "Low"))</f>
        <v>Low</v>
      </c>
      <c r="V1838" s="7">
        <f ca="1">DATEDIF(Table1[[#This Row],[Store Open Date]], TODAY(), "d")</f>
        <v>678</v>
      </c>
      <c r="W1838" s="7">
        <f ca="1">INT(Table1[[#This Row],[Store Age (Days)]] / 30)</f>
        <v>22</v>
      </c>
      <c r="X1838" s="7" t="str">
        <f ca="1">IF(Table1[[#This Row],[Store Age (Months)]] &lt; 12, "&lt;12",
 IF(Table1[[#This Row],[Store Age (Months)]] &lt; 24, "12–24",
 "&gt;24"))</f>
        <v>12–24</v>
      </c>
    </row>
    <row r="1839" spans="1:24" x14ac:dyDescent="0.2">
      <c r="A1839" s="4">
        <v>5</v>
      </c>
      <c r="B1839" s="4" t="str">
        <f t="shared" si="28"/>
        <v>May</v>
      </c>
      <c r="C1839" s="1" t="s">
        <v>82</v>
      </c>
      <c r="D1839" s="1" t="s">
        <v>1002</v>
      </c>
      <c r="E1839" s="1" t="s">
        <v>523</v>
      </c>
      <c r="F1839" s="1" t="s">
        <v>898</v>
      </c>
      <c r="G1839" s="1" t="s">
        <v>923</v>
      </c>
      <c r="H1839" s="6">
        <v>45310</v>
      </c>
      <c r="I1839" s="7">
        <v>72223429</v>
      </c>
      <c r="J1839" s="7">
        <v>68228762</v>
      </c>
      <c r="K1839" s="7">
        <v>6157932</v>
      </c>
      <c r="L1839" s="7">
        <v>3692634</v>
      </c>
      <c r="M1839" s="7">
        <f>Table1[[#This Row],[Profit (EBIT)]] * (1 - 11%)</f>
        <v>3286444.2600000002</v>
      </c>
      <c r="N1839" s="9">
        <f>Table1[[#This Row],[Net Sales Actual]]/Table1[[#This Row],[Net Sales Target]]*100%</f>
        <v>0.94469015033888792</v>
      </c>
      <c r="O1839" s="9" t="str">
        <f>IF(Table1[[#This Row],[% Achievement]]&gt;=100%, "Achieved",
 IF(Table1[[#This Row],[% Achievement]]&gt;=50%, "Almost Achieve",
 IF(Table1[[#This Row],[% Achievement]]&gt;=0, "Needs Improvement",
 "Bad")))</f>
        <v>Almost Achieve</v>
      </c>
      <c r="P1839" s="7">
        <f>Table1[[#This Row],[Net Sales Actual]] - Table1[[#This Row],[Net Sales Target]]</f>
        <v>-3994667</v>
      </c>
      <c r="Q1839" s="7" t="str">
        <f>IF(Table1[[#This Row],[Profit]] &gt; 0, "Profit", "Loss")</f>
        <v>Profit</v>
      </c>
      <c r="R1839" s="9">
        <f>Table1[[#This Row],[Salary Cost]]/Table1[[#This Row],[Net Sales Actual]]</f>
        <v>9.0254195144270688E-2</v>
      </c>
      <c r="S1839" s="9" t="str">
        <f>IF(Table1[[#This Row],[Salary Ratio]] &lt; 0.15, "Efficient",
 IF(Table1[[#This Row],[Salary Ratio]] &lt;= 0.25, "Needs Attention",
 "Too High"))</f>
        <v>Efficient</v>
      </c>
      <c r="T1839" s="9">
        <f>Table1[[#This Row],[Profit (EBIT)]]/Table1[[#This Row],[Net Sales Actual]]</f>
        <v>5.4121368932357299E-2</v>
      </c>
      <c r="U1839" s="7" t="str">
        <f>IF(Table1[[#This Row],[Profit Ratio]] &gt; 0.15, "Healthy",
 IF(Table1[[#This Row],[Profit Ratio]] &gt;= 0.05, "Moderate",
 "Low"))</f>
        <v>Moderate</v>
      </c>
      <c r="V1839" s="7">
        <f ca="1">DATEDIF(Table1[[#This Row],[Store Open Date]], TODAY(), "d")</f>
        <v>622</v>
      </c>
      <c r="W1839" s="7">
        <f ca="1">INT(Table1[[#This Row],[Store Age (Days)]] / 30)</f>
        <v>20</v>
      </c>
      <c r="X1839" s="7" t="str">
        <f ca="1">IF(Table1[[#This Row],[Store Age (Months)]] &lt; 12, "&lt;12",
 IF(Table1[[#This Row],[Store Age (Months)]] &lt; 24, "12–24",
 "&gt;24"))</f>
        <v>12–24</v>
      </c>
    </row>
    <row r="1840" spans="1:24" x14ac:dyDescent="0.2">
      <c r="A1840" s="4">
        <v>5</v>
      </c>
      <c r="B1840" s="4" t="str">
        <f t="shared" si="28"/>
        <v>May</v>
      </c>
      <c r="C1840" s="1" t="s">
        <v>83</v>
      </c>
      <c r="D1840" s="1" t="s">
        <v>1003</v>
      </c>
      <c r="E1840" s="1" t="s">
        <v>524</v>
      </c>
      <c r="F1840" s="1" t="s">
        <v>899</v>
      </c>
      <c r="G1840" s="1" t="s">
        <v>923</v>
      </c>
      <c r="H1840" s="6">
        <v>45271</v>
      </c>
      <c r="I1840" s="7">
        <v>182011315</v>
      </c>
      <c r="J1840" s="7">
        <v>145525185</v>
      </c>
      <c r="K1840" s="7">
        <v>17665596</v>
      </c>
      <c r="L1840" s="7">
        <v>5871568</v>
      </c>
      <c r="M1840" s="7">
        <f>Table1[[#This Row],[Profit (EBIT)]] * (1 - 11%)</f>
        <v>5225695.5200000005</v>
      </c>
      <c r="N1840" s="9">
        <f>Table1[[#This Row],[Net Sales Actual]]/Table1[[#This Row],[Net Sales Target]]*100%</f>
        <v>0.79953922095447749</v>
      </c>
      <c r="O1840" s="9" t="str">
        <f>IF(Table1[[#This Row],[% Achievement]]&gt;=100%, "Achieved",
 IF(Table1[[#This Row],[% Achievement]]&gt;=50%, "Almost Achieve",
 IF(Table1[[#This Row],[% Achievement]]&gt;=0, "Needs Improvement",
 "Bad")))</f>
        <v>Almost Achieve</v>
      </c>
      <c r="P1840" s="7">
        <f>Table1[[#This Row],[Net Sales Actual]] - Table1[[#This Row],[Net Sales Target]]</f>
        <v>-36486130</v>
      </c>
      <c r="Q1840" s="7" t="str">
        <f>IF(Table1[[#This Row],[Profit]] &gt; 0, "Profit", "Loss")</f>
        <v>Profit</v>
      </c>
      <c r="R1840" s="9">
        <f>Table1[[#This Row],[Salary Cost]]/Table1[[#This Row],[Net Sales Actual]]</f>
        <v>0.1213920188453978</v>
      </c>
      <c r="S1840" s="9" t="str">
        <f>IF(Table1[[#This Row],[Salary Ratio]] &lt; 0.15, "Efficient",
 IF(Table1[[#This Row],[Salary Ratio]] &lt;= 0.25, "Needs Attention",
 "Too High"))</f>
        <v>Efficient</v>
      </c>
      <c r="T1840" s="9">
        <f>Table1[[#This Row],[Profit (EBIT)]]/Table1[[#This Row],[Net Sales Actual]]</f>
        <v>4.0347435394086598E-2</v>
      </c>
      <c r="U1840" s="7" t="str">
        <f>IF(Table1[[#This Row],[Profit Ratio]] &gt; 0.15, "Healthy",
 IF(Table1[[#This Row],[Profit Ratio]] &gt;= 0.05, "Moderate",
 "Low"))</f>
        <v>Low</v>
      </c>
      <c r="V1840" s="7">
        <f ca="1">DATEDIF(Table1[[#This Row],[Store Open Date]], TODAY(), "d")</f>
        <v>661</v>
      </c>
      <c r="W1840" s="7">
        <f ca="1">INT(Table1[[#This Row],[Store Age (Days)]] / 30)</f>
        <v>22</v>
      </c>
      <c r="X1840" s="7" t="str">
        <f ca="1">IF(Table1[[#This Row],[Store Age (Months)]] &lt; 12, "&lt;12",
 IF(Table1[[#This Row],[Store Age (Months)]] &lt; 24, "12–24",
 "&gt;24"))</f>
        <v>12–24</v>
      </c>
    </row>
    <row r="1841" spans="1:24" x14ac:dyDescent="0.2">
      <c r="A1841" s="4">
        <v>5</v>
      </c>
      <c r="B1841" s="4" t="str">
        <f t="shared" si="28"/>
        <v>May</v>
      </c>
      <c r="C1841" s="1" t="s">
        <v>84</v>
      </c>
      <c r="D1841" s="1" t="s">
        <v>1004</v>
      </c>
      <c r="E1841" s="1" t="s">
        <v>525</v>
      </c>
      <c r="F1841" s="1" t="s">
        <v>898</v>
      </c>
      <c r="G1841" s="1" t="s">
        <v>923</v>
      </c>
      <c r="H1841" s="6">
        <v>45322</v>
      </c>
      <c r="I1841" s="7">
        <v>161828804</v>
      </c>
      <c r="J1841" s="7">
        <v>148349767</v>
      </c>
      <c r="K1841" s="7">
        <v>26075188</v>
      </c>
      <c r="L1841" s="7">
        <v>12285704</v>
      </c>
      <c r="M1841" s="7">
        <f>Table1[[#This Row],[Profit (EBIT)]] * (1 - 11%)</f>
        <v>10934276.560000001</v>
      </c>
      <c r="N1841" s="9">
        <f>Table1[[#This Row],[Net Sales Actual]]/Table1[[#This Row],[Net Sales Target]]*100%</f>
        <v>0.91670804784542559</v>
      </c>
      <c r="O1841" s="9" t="str">
        <f>IF(Table1[[#This Row],[% Achievement]]&gt;=100%, "Achieved",
 IF(Table1[[#This Row],[% Achievement]]&gt;=50%, "Almost Achieve",
 IF(Table1[[#This Row],[% Achievement]]&gt;=0, "Needs Improvement",
 "Bad")))</f>
        <v>Almost Achieve</v>
      </c>
      <c r="P1841" s="7">
        <f>Table1[[#This Row],[Net Sales Actual]] - Table1[[#This Row],[Net Sales Target]]</f>
        <v>-13479037</v>
      </c>
      <c r="Q1841" s="7" t="str">
        <f>IF(Table1[[#This Row],[Profit]] &gt; 0, "Profit", "Loss")</f>
        <v>Profit</v>
      </c>
      <c r="R1841" s="9">
        <f>Table1[[#This Row],[Salary Cost]]/Table1[[#This Row],[Net Sales Actual]]</f>
        <v>0.17576831111571614</v>
      </c>
      <c r="S1841" s="9" t="str">
        <f>IF(Table1[[#This Row],[Salary Ratio]] &lt; 0.15, "Efficient",
 IF(Table1[[#This Row],[Salary Ratio]] &lt;= 0.25, "Needs Attention",
 "Too High"))</f>
        <v>Needs Attention</v>
      </c>
      <c r="T1841" s="9">
        <f>Table1[[#This Row],[Profit (EBIT)]]/Table1[[#This Row],[Net Sales Actual]]</f>
        <v>8.2815795726864871E-2</v>
      </c>
      <c r="U1841" s="7" t="str">
        <f>IF(Table1[[#This Row],[Profit Ratio]] &gt; 0.15, "Healthy",
 IF(Table1[[#This Row],[Profit Ratio]] &gt;= 0.05, "Moderate",
 "Low"))</f>
        <v>Moderate</v>
      </c>
      <c r="V1841" s="7">
        <f ca="1">DATEDIF(Table1[[#This Row],[Store Open Date]], TODAY(), "d")</f>
        <v>610</v>
      </c>
      <c r="W1841" s="7">
        <f ca="1">INT(Table1[[#This Row],[Store Age (Days)]] / 30)</f>
        <v>20</v>
      </c>
      <c r="X1841" s="7" t="str">
        <f ca="1">IF(Table1[[#This Row],[Store Age (Months)]] &lt; 12, "&lt;12",
 IF(Table1[[#This Row],[Store Age (Months)]] &lt; 24, "12–24",
 "&gt;24"))</f>
        <v>12–24</v>
      </c>
    </row>
    <row r="1842" spans="1:24" x14ac:dyDescent="0.2">
      <c r="A1842" s="4">
        <v>5</v>
      </c>
      <c r="B1842" s="4" t="str">
        <f t="shared" si="28"/>
        <v>May</v>
      </c>
      <c r="C1842" s="1" t="s">
        <v>85</v>
      </c>
      <c r="D1842" s="1" t="s">
        <v>1005</v>
      </c>
      <c r="E1842" s="1" t="s">
        <v>526</v>
      </c>
      <c r="F1842" s="1" t="s">
        <v>899</v>
      </c>
      <c r="G1842" s="1" t="s">
        <v>923</v>
      </c>
      <c r="H1842" s="6">
        <v>45183</v>
      </c>
      <c r="I1842" s="7">
        <v>133991908</v>
      </c>
      <c r="J1842" s="7">
        <v>134883639</v>
      </c>
      <c r="K1842" s="7">
        <v>19577232</v>
      </c>
      <c r="L1842" s="7">
        <v>-4683505</v>
      </c>
      <c r="M1842" s="7">
        <f>Table1[[#This Row],[Profit (EBIT)]] * (1 - 11%)</f>
        <v>-4168319.45</v>
      </c>
      <c r="N1842" s="9">
        <f>Table1[[#This Row],[Net Sales Actual]]/Table1[[#This Row],[Net Sales Target]]*100%</f>
        <v>1.0066551108444548</v>
      </c>
      <c r="O1842" s="9" t="str">
        <f>IF(Table1[[#This Row],[% Achievement]]&gt;=100%, "Achieved",
 IF(Table1[[#This Row],[% Achievement]]&gt;=50%, "Almost Achieve",
 IF(Table1[[#This Row],[% Achievement]]&gt;=0, "Needs Improvement",
 "Bad")))</f>
        <v>Achieved</v>
      </c>
      <c r="P1842" s="7">
        <f>Table1[[#This Row],[Net Sales Actual]] - Table1[[#This Row],[Net Sales Target]]</f>
        <v>891731</v>
      </c>
      <c r="Q1842" s="7" t="str">
        <f>IF(Table1[[#This Row],[Profit]] &gt; 0, "Profit", "Loss")</f>
        <v>Loss</v>
      </c>
      <c r="R1842" s="9">
        <f>Table1[[#This Row],[Salary Cost]]/Table1[[#This Row],[Net Sales Actual]]</f>
        <v>0.1451416357472384</v>
      </c>
      <c r="S1842" s="9" t="str">
        <f>IF(Table1[[#This Row],[Salary Ratio]] &lt; 0.15, "Efficient",
 IF(Table1[[#This Row],[Salary Ratio]] &lt;= 0.25, "Needs Attention",
 "Too High"))</f>
        <v>Efficient</v>
      </c>
      <c r="T1842" s="9">
        <f>Table1[[#This Row],[Profit (EBIT)]]/Table1[[#This Row],[Net Sales Actual]]</f>
        <v>-3.4722558159926274E-2</v>
      </c>
      <c r="U1842" s="7" t="str">
        <f>IF(Table1[[#This Row],[Profit Ratio]] &gt; 0.15, "Healthy",
 IF(Table1[[#This Row],[Profit Ratio]] &gt;= 0.05, "Moderate",
 "Low"))</f>
        <v>Low</v>
      </c>
      <c r="V1842" s="7">
        <f ca="1">DATEDIF(Table1[[#This Row],[Store Open Date]], TODAY(), "d")</f>
        <v>749</v>
      </c>
      <c r="W1842" s="7">
        <f ca="1">INT(Table1[[#This Row],[Store Age (Days)]] / 30)</f>
        <v>24</v>
      </c>
      <c r="X1842" s="7" t="str">
        <f ca="1">IF(Table1[[#This Row],[Store Age (Months)]] &lt; 12, "&lt;12",
 IF(Table1[[#This Row],[Store Age (Months)]] &lt; 24, "12–24",
 "&gt;24"))</f>
        <v>&gt;24</v>
      </c>
    </row>
    <row r="1843" spans="1:24" x14ac:dyDescent="0.2">
      <c r="A1843" s="4">
        <v>5</v>
      </c>
      <c r="B1843" s="4" t="str">
        <f t="shared" si="28"/>
        <v>May</v>
      </c>
      <c r="C1843" s="1" t="s">
        <v>86</v>
      </c>
      <c r="D1843" s="1" t="s">
        <v>1006</v>
      </c>
      <c r="E1843" s="1" t="s">
        <v>527</v>
      </c>
      <c r="F1843" s="1" t="s">
        <v>899</v>
      </c>
      <c r="G1843" s="1" t="s">
        <v>923</v>
      </c>
      <c r="H1843" s="6">
        <v>45184</v>
      </c>
      <c r="I1843" s="7">
        <v>108149427</v>
      </c>
      <c r="J1843" s="7">
        <v>105538433</v>
      </c>
      <c r="K1843" s="7">
        <v>13306523</v>
      </c>
      <c r="L1843" s="7">
        <v>-7148837</v>
      </c>
      <c r="M1843" s="7">
        <f>Table1[[#This Row],[Profit (EBIT)]] * (1 - 11%)</f>
        <v>-6362464.9299999997</v>
      </c>
      <c r="N1843" s="9">
        <f>Table1[[#This Row],[Net Sales Actual]]/Table1[[#This Row],[Net Sales Target]]*100%</f>
        <v>0.97585753274494924</v>
      </c>
      <c r="O1843" s="9" t="str">
        <f>IF(Table1[[#This Row],[% Achievement]]&gt;=100%, "Achieved",
 IF(Table1[[#This Row],[% Achievement]]&gt;=50%, "Almost Achieve",
 IF(Table1[[#This Row],[% Achievement]]&gt;=0, "Needs Improvement",
 "Bad")))</f>
        <v>Almost Achieve</v>
      </c>
      <c r="P1843" s="7">
        <f>Table1[[#This Row],[Net Sales Actual]] - Table1[[#This Row],[Net Sales Target]]</f>
        <v>-2610994</v>
      </c>
      <c r="Q1843" s="7" t="str">
        <f>IF(Table1[[#This Row],[Profit]] &gt; 0, "Profit", "Loss")</f>
        <v>Loss</v>
      </c>
      <c r="R1843" s="9">
        <f>Table1[[#This Row],[Salary Cost]]/Table1[[#This Row],[Net Sales Actual]]</f>
        <v>0.12608224910824667</v>
      </c>
      <c r="S1843" s="9" t="str">
        <f>IF(Table1[[#This Row],[Salary Ratio]] &lt; 0.15, "Efficient",
 IF(Table1[[#This Row],[Salary Ratio]] &lt;= 0.25, "Needs Attention",
 "Too High"))</f>
        <v>Efficient</v>
      </c>
      <c r="T1843" s="9">
        <f>Table1[[#This Row],[Profit (EBIT)]]/Table1[[#This Row],[Net Sales Actual]]</f>
        <v>-6.7736812048365361E-2</v>
      </c>
      <c r="U1843" s="7" t="str">
        <f>IF(Table1[[#This Row],[Profit Ratio]] &gt; 0.15, "Healthy",
 IF(Table1[[#This Row],[Profit Ratio]] &gt;= 0.05, "Moderate",
 "Low"))</f>
        <v>Low</v>
      </c>
      <c r="V1843" s="7">
        <f ca="1">DATEDIF(Table1[[#This Row],[Store Open Date]], TODAY(), "d")</f>
        <v>748</v>
      </c>
      <c r="W1843" s="7">
        <f ca="1">INT(Table1[[#This Row],[Store Age (Days)]] / 30)</f>
        <v>24</v>
      </c>
      <c r="X1843" s="7" t="str">
        <f ca="1">IF(Table1[[#This Row],[Store Age (Months)]] &lt; 12, "&lt;12",
 IF(Table1[[#This Row],[Store Age (Months)]] &lt; 24, "12–24",
 "&gt;24"))</f>
        <v>&gt;24</v>
      </c>
    </row>
    <row r="1844" spans="1:24" x14ac:dyDescent="0.2">
      <c r="A1844" s="4">
        <v>5</v>
      </c>
      <c r="B1844" s="4" t="str">
        <f t="shared" si="28"/>
        <v>May</v>
      </c>
      <c r="C1844" s="1" t="s">
        <v>87</v>
      </c>
      <c r="D1844" s="1" t="s">
        <v>1007</v>
      </c>
      <c r="E1844" s="1" t="s">
        <v>528</v>
      </c>
      <c r="F1844" s="1" t="s">
        <v>899</v>
      </c>
      <c r="G1844" s="1" t="s">
        <v>923</v>
      </c>
      <c r="H1844" s="6">
        <v>45294</v>
      </c>
      <c r="I1844" s="7">
        <v>162453650</v>
      </c>
      <c r="J1844" s="7">
        <v>117495780</v>
      </c>
      <c r="K1844" s="7">
        <v>18995175</v>
      </c>
      <c r="L1844" s="7">
        <v>15253614</v>
      </c>
      <c r="M1844" s="7">
        <f>Table1[[#This Row],[Profit (EBIT)]] * (1 - 11%)</f>
        <v>13575716.460000001</v>
      </c>
      <c r="N1844" s="9">
        <f>Table1[[#This Row],[Net Sales Actual]]/Table1[[#This Row],[Net Sales Target]]*100%</f>
        <v>0.72325724906765709</v>
      </c>
      <c r="O1844" s="9" t="str">
        <f>IF(Table1[[#This Row],[% Achievement]]&gt;=100%, "Achieved",
 IF(Table1[[#This Row],[% Achievement]]&gt;=50%, "Almost Achieve",
 IF(Table1[[#This Row],[% Achievement]]&gt;=0, "Needs Improvement",
 "Bad")))</f>
        <v>Almost Achieve</v>
      </c>
      <c r="P1844" s="7">
        <f>Table1[[#This Row],[Net Sales Actual]] - Table1[[#This Row],[Net Sales Target]]</f>
        <v>-44957870</v>
      </c>
      <c r="Q1844" s="7" t="str">
        <f>IF(Table1[[#This Row],[Profit]] &gt; 0, "Profit", "Loss")</f>
        <v>Profit</v>
      </c>
      <c r="R1844" s="9">
        <f>Table1[[#This Row],[Salary Cost]]/Table1[[#This Row],[Net Sales Actual]]</f>
        <v>0.1616668700782275</v>
      </c>
      <c r="S1844" s="9" t="str">
        <f>IF(Table1[[#This Row],[Salary Ratio]] &lt; 0.15, "Efficient",
 IF(Table1[[#This Row],[Salary Ratio]] &lt;= 0.25, "Needs Attention",
 "Too High"))</f>
        <v>Needs Attention</v>
      </c>
      <c r="T1844" s="9">
        <f>Table1[[#This Row],[Profit (EBIT)]]/Table1[[#This Row],[Net Sales Actual]]</f>
        <v>0.12982265405617122</v>
      </c>
      <c r="U1844" s="7" t="str">
        <f>IF(Table1[[#This Row],[Profit Ratio]] &gt; 0.15, "Healthy",
 IF(Table1[[#This Row],[Profit Ratio]] &gt;= 0.05, "Moderate",
 "Low"))</f>
        <v>Moderate</v>
      </c>
      <c r="V1844" s="7">
        <f ca="1">DATEDIF(Table1[[#This Row],[Store Open Date]], TODAY(), "d")</f>
        <v>638</v>
      </c>
      <c r="W1844" s="7">
        <f ca="1">INT(Table1[[#This Row],[Store Age (Days)]] / 30)</f>
        <v>21</v>
      </c>
      <c r="X1844" s="7" t="str">
        <f ca="1">IF(Table1[[#This Row],[Store Age (Months)]] &lt; 12, "&lt;12",
 IF(Table1[[#This Row],[Store Age (Months)]] &lt; 24, "12–24",
 "&gt;24"))</f>
        <v>12–24</v>
      </c>
    </row>
    <row r="1845" spans="1:24" x14ac:dyDescent="0.2">
      <c r="A1845" s="4">
        <v>5</v>
      </c>
      <c r="B1845" s="4" t="str">
        <f t="shared" si="28"/>
        <v>May</v>
      </c>
      <c r="C1845" s="1" t="s">
        <v>88</v>
      </c>
      <c r="D1845" s="1" t="s">
        <v>1008</v>
      </c>
      <c r="E1845" s="1" t="s">
        <v>529</v>
      </c>
      <c r="F1845" s="1" t="s">
        <v>898</v>
      </c>
      <c r="G1845" s="1" t="s">
        <v>923</v>
      </c>
      <c r="H1845" s="6">
        <v>45386</v>
      </c>
      <c r="I1845" s="7">
        <v>82440889</v>
      </c>
      <c r="J1845" s="7">
        <v>81276675</v>
      </c>
      <c r="K1845" s="7">
        <v>8228853</v>
      </c>
      <c r="L1845" s="7">
        <v>-6356061</v>
      </c>
      <c r="M1845" s="7">
        <f>Table1[[#This Row],[Profit (EBIT)]] * (1 - 11%)</f>
        <v>-5656894.29</v>
      </c>
      <c r="N1845" s="9">
        <f>Table1[[#This Row],[Net Sales Actual]]/Table1[[#This Row],[Net Sales Target]]*100%</f>
        <v>0.98587819692240342</v>
      </c>
      <c r="O1845" s="9" t="str">
        <f>IF(Table1[[#This Row],[% Achievement]]&gt;=100%, "Achieved",
 IF(Table1[[#This Row],[% Achievement]]&gt;=50%, "Almost Achieve",
 IF(Table1[[#This Row],[% Achievement]]&gt;=0, "Needs Improvement",
 "Bad")))</f>
        <v>Almost Achieve</v>
      </c>
      <c r="P1845" s="7">
        <f>Table1[[#This Row],[Net Sales Actual]] - Table1[[#This Row],[Net Sales Target]]</f>
        <v>-1164214</v>
      </c>
      <c r="Q1845" s="7" t="str">
        <f>IF(Table1[[#This Row],[Profit]] &gt; 0, "Profit", "Loss")</f>
        <v>Loss</v>
      </c>
      <c r="R1845" s="9">
        <f>Table1[[#This Row],[Salary Cost]]/Table1[[#This Row],[Net Sales Actual]]</f>
        <v>0.10124495127292055</v>
      </c>
      <c r="S1845" s="9" t="str">
        <f>IF(Table1[[#This Row],[Salary Ratio]] &lt; 0.15, "Efficient",
 IF(Table1[[#This Row],[Salary Ratio]] &lt;= 0.25, "Needs Attention",
 "Too High"))</f>
        <v>Efficient</v>
      </c>
      <c r="T1845" s="9">
        <f>Table1[[#This Row],[Profit (EBIT)]]/Table1[[#This Row],[Net Sales Actual]]</f>
        <v>-7.8202768506462642E-2</v>
      </c>
      <c r="U1845" s="7" t="str">
        <f>IF(Table1[[#This Row],[Profit Ratio]] &gt; 0.15, "Healthy",
 IF(Table1[[#This Row],[Profit Ratio]] &gt;= 0.05, "Moderate",
 "Low"))</f>
        <v>Low</v>
      </c>
      <c r="V1845" s="7">
        <f ca="1">DATEDIF(Table1[[#This Row],[Store Open Date]], TODAY(), "d")</f>
        <v>546</v>
      </c>
      <c r="W1845" s="7">
        <f ca="1">INT(Table1[[#This Row],[Store Age (Days)]] / 30)</f>
        <v>18</v>
      </c>
      <c r="X1845" s="7" t="str">
        <f ca="1">IF(Table1[[#This Row],[Store Age (Months)]] &lt; 12, "&lt;12",
 IF(Table1[[#This Row],[Store Age (Months)]] &lt; 24, "12–24",
 "&gt;24"))</f>
        <v>12–24</v>
      </c>
    </row>
    <row r="1846" spans="1:24" x14ac:dyDescent="0.2">
      <c r="A1846" s="4">
        <v>5</v>
      </c>
      <c r="B1846" s="4" t="str">
        <f t="shared" si="28"/>
        <v>May</v>
      </c>
      <c r="C1846" s="1" t="s">
        <v>89</v>
      </c>
      <c r="D1846" s="1" t="s">
        <v>1009</v>
      </c>
      <c r="E1846" s="1" t="s">
        <v>530</v>
      </c>
      <c r="F1846" s="1" t="s">
        <v>899</v>
      </c>
      <c r="G1846" s="1" t="s">
        <v>923</v>
      </c>
      <c r="H1846" s="6">
        <v>45288</v>
      </c>
      <c r="I1846" s="7">
        <v>147849672</v>
      </c>
      <c r="J1846" s="7">
        <v>167722057</v>
      </c>
      <c r="K1846" s="7">
        <v>23886847</v>
      </c>
      <c r="L1846" s="7">
        <v>12906739</v>
      </c>
      <c r="M1846" s="7">
        <f>Table1[[#This Row],[Profit (EBIT)]] * (1 - 11%)</f>
        <v>11486997.710000001</v>
      </c>
      <c r="N1846" s="9">
        <f>Table1[[#This Row],[Net Sales Actual]]/Table1[[#This Row],[Net Sales Target]]*100%</f>
        <v>1.1344093952403222</v>
      </c>
      <c r="O1846" s="9" t="str">
        <f>IF(Table1[[#This Row],[% Achievement]]&gt;=100%, "Achieved",
 IF(Table1[[#This Row],[% Achievement]]&gt;=50%, "Almost Achieve",
 IF(Table1[[#This Row],[% Achievement]]&gt;=0, "Needs Improvement",
 "Bad")))</f>
        <v>Achieved</v>
      </c>
      <c r="P1846" s="7">
        <f>Table1[[#This Row],[Net Sales Actual]] - Table1[[#This Row],[Net Sales Target]]</f>
        <v>19872385</v>
      </c>
      <c r="Q1846" s="7" t="str">
        <f>IF(Table1[[#This Row],[Profit]] &gt; 0, "Profit", "Loss")</f>
        <v>Profit</v>
      </c>
      <c r="R1846" s="9">
        <f>Table1[[#This Row],[Salary Cost]]/Table1[[#This Row],[Net Sales Actual]]</f>
        <v>0.14241923469851075</v>
      </c>
      <c r="S1846" s="9" t="str">
        <f>IF(Table1[[#This Row],[Salary Ratio]] &lt; 0.15, "Efficient",
 IF(Table1[[#This Row],[Salary Ratio]] &lt;= 0.25, "Needs Attention",
 "Too High"))</f>
        <v>Efficient</v>
      </c>
      <c r="T1846" s="9">
        <f>Table1[[#This Row],[Profit (EBIT)]]/Table1[[#This Row],[Net Sales Actual]]</f>
        <v>7.695314039703198E-2</v>
      </c>
      <c r="U1846" s="7" t="str">
        <f>IF(Table1[[#This Row],[Profit Ratio]] &gt; 0.15, "Healthy",
 IF(Table1[[#This Row],[Profit Ratio]] &gt;= 0.05, "Moderate",
 "Low"))</f>
        <v>Moderate</v>
      </c>
      <c r="V1846" s="7">
        <f ca="1">DATEDIF(Table1[[#This Row],[Store Open Date]], TODAY(), "d")</f>
        <v>644</v>
      </c>
      <c r="W1846" s="7">
        <f ca="1">INT(Table1[[#This Row],[Store Age (Days)]] / 30)</f>
        <v>21</v>
      </c>
      <c r="X1846" s="7" t="str">
        <f ca="1">IF(Table1[[#This Row],[Store Age (Months)]] &lt; 12, "&lt;12",
 IF(Table1[[#This Row],[Store Age (Months)]] &lt; 24, "12–24",
 "&gt;24"))</f>
        <v>12–24</v>
      </c>
    </row>
    <row r="1847" spans="1:24" x14ac:dyDescent="0.2">
      <c r="A1847" s="4">
        <v>5</v>
      </c>
      <c r="B1847" s="4" t="str">
        <f t="shared" si="28"/>
        <v>May</v>
      </c>
      <c r="C1847" s="1" t="s">
        <v>90</v>
      </c>
      <c r="D1847" s="1" t="s">
        <v>1010</v>
      </c>
      <c r="E1847" s="1" t="s">
        <v>531</v>
      </c>
      <c r="F1847" s="1" t="s">
        <v>899</v>
      </c>
      <c r="G1847" s="1" t="s">
        <v>923</v>
      </c>
      <c r="H1847" s="6">
        <v>45341</v>
      </c>
      <c r="I1847" s="7">
        <v>53285526</v>
      </c>
      <c r="J1847" s="7">
        <v>45580759</v>
      </c>
      <c r="K1847" s="7">
        <v>7961284</v>
      </c>
      <c r="L1847" s="7">
        <v>-1629526</v>
      </c>
      <c r="M1847" s="7">
        <f>Table1[[#This Row],[Profit (EBIT)]] * (1 - 11%)</f>
        <v>-1450278.1400000001</v>
      </c>
      <c r="N1847" s="9">
        <f>Table1[[#This Row],[Net Sales Actual]]/Table1[[#This Row],[Net Sales Target]]*100%</f>
        <v>0.85540600650165299</v>
      </c>
      <c r="O1847" s="9" t="str">
        <f>IF(Table1[[#This Row],[% Achievement]]&gt;=100%, "Achieved",
 IF(Table1[[#This Row],[% Achievement]]&gt;=50%, "Almost Achieve",
 IF(Table1[[#This Row],[% Achievement]]&gt;=0, "Needs Improvement",
 "Bad")))</f>
        <v>Almost Achieve</v>
      </c>
      <c r="P1847" s="7">
        <f>Table1[[#This Row],[Net Sales Actual]] - Table1[[#This Row],[Net Sales Target]]</f>
        <v>-7704767</v>
      </c>
      <c r="Q1847" s="7" t="str">
        <f>IF(Table1[[#This Row],[Profit]] &gt; 0, "Profit", "Loss")</f>
        <v>Loss</v>
      </c>
      <c r="R1847" s="9">
        <f>Table1[[#This Row],[Salary Cost]]/Table1[[#This Row],[Net Sales Actual]]</f>
        <v>0.17466326087286085</v>
      </c>
      <c r="S1847" s="9" t="str">
        <f>IF(Table1[[#This Row],[Salary Ratio]] &lt; 0.15, "Efficient",
 IF(Table1[[#This Row],[Salary Ratio]] &lt;= 0.25, "Needs Attention",
 "Too High"))</f>
        <v>Needs Attention</v>
      </c>
      <c r="T1847" s="9">
        <f>Table1[[#This Row],[Profit (EBIT)]]/Table1[[#This Row],[Net Sales Actual]]</f>
        <v>-3.5750304201823409E-2</v>
      </c>
      <c r="U1847" s="7" t="str">
        <f>IF(Table1[[#This Row],[Profit Ratio]] &gt; 0.15, "Healthy",
 IF(Table1[[#This Row],[Profit Ratio]] &gt;= 0.05, "Moderate",
 "Low"))</f>
        <v>Low</v>
      </c>
      <c r="V1847" s="7">
        <f ca="1">DATEDIF(Table1[[#This Row],[Store Open Date]], TODAY(), "d")</f>
        <v>591</v>
      </c>
      <c r="W1847" s="7">
        <f ca="1">INT(Table1[[#This Row],[Store Age (Days)]] / 30)</f>
        <v>19</v>
      </c>
      <c r="X1847" s="7" t="str">
        <f ca="1">IF(Table1[[#This Row],[Store Age (Months)]] &lt; 12, "&lt;12",
 IF(Table1[[#This Row],[Store Age (Months)]] &lt; 24, "12–24",
 "&gt;24"))</f>
        <v>12–24</v>
      </c>
    </row>
    <row r="1848" spans="1:24" x14ac:dyDescent="0.2">
      <c r="A1848" s="4">
        <v>5</v>
      </c>
      <c r="B1848" s="4" t="str">
        <f t="shared" si="28"/>
        <v>May</v>
      </c>
      <c r="C1848" s="1" t="s">
        <v>91</v>
      </c>
      <c r="D1848" s="1" t="s">
        <v>1011</v>
      </c>
      <c r="E1848" s="1" t="s">
        <v>532</v>
      </c>
      <c r="F1848" s="1" t="s">
        <v>899</v>
      </c>
      <c r="G1848" s="1" t="s">
        <v>923</v>
      </c>
      <c r="H1848" s="6">
        <v>45316</v>
      </c>
      <c r="I1848" s="7">
        <v>92257029</v>
      </c>
      <c r="J1848" s="7">
        <v>97810585</v>
      </c>
      <c r="K1848" s="7">
        <v>16594373</v>
      </c>
      <c r="L1848" s="7">
        <v>-4800255</v>
      </c>
      <c r="M1848" s="7">
        <f>Table1[[#This Row],[Profit (EBIT)]] * (1 - 11%)</f>
        <v>-4272226.95</v>
      </c>
      <c r="N1848" s="9">
        <f>Table1[[#This Row],[Net Sales Actual]]/Table1[[#This Row],[Net Sales Target]]*100%</f>
        <v>1.0601965623670799</v>
      </c>
      <c r="O1848" s="9" t="str">
        <f>IF(Table1[[#This Row],[% Achievement]]&gt;=100%, "Achieved",
 IF(Table1[[#This Row],[% Achievement]]&gt;=50%, "Almost Achieve",
 IF(Table1[[#This Row],[% Achievement]]&gt;=0, "Needs Improvement",
 "Bad")))</f>
        <v>Achieved</v>
      </c>
      <c r="P1848" s="7">
        <f>Table1[[#This Row],[Net Sales Actual]] - Table1[[#This Row],[Net Sales Target]]</f>
        <v>5553556</v>
      </c>
      <c r="Q1848" s="7" t="str">
        <f>IF(Table1[[#This Row],[Profit]] &gt; 0, "Profit", "Loss")</f>
        <v>Loss</v>
      </c>
      <c r="R1848" s="9">
        <f>Table1[[#This Row],[Salary Cost]]/Table1[[#This Row],[Net Sales Actual]]</f>
        <v>0.16965825324529038</v>
      </c>
      <c r="S1848" s="9" t="str">
        <f>IF(Table1[[#This Row],[Salary Ratio]] &lt; 0.15, "Efficient",
 IF(Table1[[#This Row],[Salary Ratio]] &lt;= 0.25, "Needs Attention",
 "Too High"))</f>
        <v>Needs Attention</v>
      </c>
      <c r="T1848" s="9">
        <f>Table1[[#This Row],[Profit (EBIT)]]/Table1[[#This Row],[Net Sales Actual]]</f>
        <v>-4.9077050300844229E-2</v>
      </c>
      <c r="U1848" s="7" t="str">
        <f>IF(Table1[[#This Row],[Profit Ratio]] &gt; 0.15, "Healthy",
 IF(Table1[[#This Row],[Profit Ratio]] &gt;= 0.05, "Moderate",
 "Low"))</f>
        <v>Low</v>
      </c>
      <c r="V1848" s="7">
        <f ca="1">DATEDIF(Table1[[#This Row],[Store Open Date]], TODAY(), "d")</f>
        <v>616</v>
      </c>
      <c r="W1848" s="7">
        <f ca="1">INT(Table1[[#This Row],[Store Age (Days)]] / 30)</f>
        <v>20</v>
      </c>
      <c r="X1848" s="7" t="str">
        <f ca="1">IF(Table1[[#This Row],[Store Age (Months)]] &lt; 12, "&lt;12",
 IF(Table1[[#This Row],[Store Age (Months)]] &lt; 24, "12–24",
 "&gt;24"))</f>
        <v>12–24</v>
      </c>
    </row>
    <row r="1849" spans="1:24" x14ac:dyDescent="0.2">
      <c r="A1849" s="4">
        <v>5</v>
      </c>
      <c r="B1849" s="4" t="str">
        <f t="shared" si="28"/>
        <v>May</v>
      </c>
      <c r="C1849" s="1" t="s">
        <v>92</v>
      </c>
      <c r="D1849" s="1" t="s">
        <v>1012</v>
      </c>
      <c r="E1849" s="1" t="s">
        <v>533</v>
      </c>
      <c r="F1849" s="1" t="s">
        <v>899</v>
      </c>
      <c r="G1849" s="1" t="s">
        <v>923</v>
      </c>
      <c r="H1849" s="6">
        <v>45286</v>
      </c>
      <c r="I1849" s="7">
        <v>68685884</v>
      </c>
      <c r="J1849" s="7">
        <v>76972913</v>
      </c>
      <c r="K1849" s="7">
        <v>11265024</v>
      </c>
      <c r="L1849" s="7">
        <v>6837881</v>
      </c>
      <c r="M1849" s="7">
        <f>Table1[[#This Row],[Profit (EBIT)]] * (1 - 11%)</f>
        <v>6085714.0899999999</v>
      </c>
      <c r="N1849" s="9">
        <f>Table1[[#This Row],[Net Sales Actual]]/Table1[[#This Row],[Net Sales Target]]*100%</f>
        <v>1.1206511224344147</v>
      </c>
      <c r="O1849" s="9" t="str">
        <f>IF(Table1[[#This Row],[% Achievement]]&gt;=100%, "Achieved",
 IF(Table1[[#This Row],[% Achievement]]&gt;=50%, "Almost Achieve",
 IF(Table1[[#This Row],[% Achievement]]&gt;=0, "Needs Improvement",
 "Bad")))</f>
        <v>Achieved</v>
      </c>
      <c r="P1849" s="7">
        <f>Table1[[#This Row],[Net Sales Actual]] - Table1[[#This Row],[Net Sales Target]]</f>
        <v>8287029</v>
      </c>
      <c r="Q1849" s="7" t="str">
        <f>IF(Table1[[#This Row],[Profit]] &gt; 0, "Profit", "Loss")</f>
        <v>Profit</v>
      </c>
      <c r="R1849" s="9">
        <f>Table1[[#This Row],[Salary Cost]]/Table1[[#This Row],[Net Sales Actual]]</f>
        <v>0.14635049605047429</v>
      </c>
      <c r="S1849" s="9" t="str">
        <f>IF(Table1[[#This Row],[Salary Ratio]] &lt; 0.15, "Efficient",
 IF(Table1[[#This Row],[Salary Ratio]] &lt;= 0.25, "Needs Attention",
 "Too High"))</f>
        <v>Efficient</v>
      </c>
      <c r="T1849" s="9">
        <f>Table1[[#This Row],[Profit (EBIT)]]/Table1[[#This Row],[Net Sales Actual]]</f>
        <v>8.883489962241653E-2</v>
      </c>
      <c r="U1849" s="7" t="str">
        <f>IF(Table1[[#This Row],[Profit Ratio]] &gt; 0.15, "Healthy",
 IF(Table1[[#This Row],[Profit Ratio]] &gt;= 0.05, "Moderate",
 "Low"))</f>
        <v>Moderate</v>
      </c>
      <c r="V1849" s="7">
        <f ca="1">DATEDIF(Table1[[#This Row],[Store Open Date]], TODAY(), "d")</f>
        <v>646</v>
      </c>
      <c r="W1849" s="7">
        <f ca="1">INT(Table1[[#This Row],[Store Age (Days)]] / 30)</f>
        <v>21</v>
      </c>
      <c r="X1849" s="7" t="str">
        <f ca="1">IF(Table1[[#This Row],[Store Age (Months)]] &lt; 12, "&lt;12",
 IF(Table1[[#This Row],[Store Age (Months)]] &lt; 24, "12–24",
 "&gt;24"))</f>
        <v>12–24</v>
      </c>
    </row>
    <row r="1850" spans="1:24" x14ac:dyDescent="0.2">
      <c r="A1850" s="4">
        <v>5</v>
      </c>
      <c r="B1850" s="4" t="str">
        <f t="shared" si="28"/>
        <v>May</v>
      </c>
      <c r="C1850" s="1" t="s">
        <v>93</v>
      </c>
      <c r="D1850" s="1" t="s">
        <v>1013</v>
      </c>
      <c r="E1850" s="1" t="s">
        <v>534</v>
      </c>
      <c r="F1850" s="1" t="s">
        <v>897</v>
      </c>
      <c r="G1850" s="1" t="s">
        <v>923</v>
      </c>
      <c r="H1850" s="6">
        <v>44966</v>
      </c>
      <c r="I1850" s="7">
        <v>190078240</v>
      </c>
      <c r="J1850" s="7">
        <v>216716592</v>
      </c>
      <c r="K1850" s="7">
        <v>21880542</v>
      </c>
      <c r="L1850" s="7">
        <v>21813239</v>
      </c>
      <c r="M1850" s="7">
        <f>Table1[[#This Row],[Profit (EBIT)]] * (1 - 11%)</f>
        <v>19413782.710000001</v>
      </c>
      <c r="N1850" s="9">
        <f>Table1[[#This Row],[Net Sales Actual]]/Table1[[#This Row],[Net Sales Target]]*100%</f>
        <v>1.1401441427487964</v>
      </c>
      <c r="O1850" s="9" t="str">
        <f>IF(Table1[[#This Row],[% Achievement]]&gt;=100%, "Achieved",
 IF(Table1[[#This Row],[% Achievement]]&gt;=50%, "Almost Achieve",
 IF(Table1[[#This Row],[% Achievement]]&gt;=0, "Needs Improvement",
 "Bad")))</f>
        <v>Achieved</v>
      </c>
      <c r="P1850" s="7">
        <f>Table1[[#This Row],[Net Sales Actual]] - Table1[[#This Row],[Net Sales Target]]</f>
        <v>26638352</v>
      </c>
      <c r="Q1850" s="7" t="str">
        <f>IF(Table1[[#This Row],[Profit]] &gt; 0, "Profit", "Loss")</f>
        <v>Profit</v>
      </c>
      <c r="R1850" s="9">
        <f>Table1[[#This Row],[Salary Cost]]/Table1[[#This Row],[Net Sales Actual]]</f>
        <v>0.10096385236622768</v>
      </c>
      <c r="S1850" s="9" t="str">
        <f>IF(Table1[[#This Row],[Salary Ratio]] &lt; 0.15, "Efficient",
 IF(Table1[[#This Row],[Salary Ratio]] &lt;= 0.25, "Needs Attention",
 "Too High"))</f>
        <v>Efficient</v>
      </c>
      <c r="T1850" s="9">
        <f>Table1[[#This Row],[Profit (EBIT)]]/Table1[[#This Row],[Net Sales Actual]]</f>
        <v>0.10065329469559027</v>
      </c>
      <c r="U1850" s="7" t="str">
        <f>IF(Table1[[#This Row],[Profit Ratio]] &gt; 0.15, "Healthy",
 IF(Table1[[#This Row],[Profit Ratio]] &gt;= 0.05, "Moderate",
 "Low"))</f>
        <v>Moderate</v>
      </c>
      <c r="V1850" s="7">
        <f ca="1">DATEDIF(Table1[[#This Row],[Store Open Date]], TODAY(), "d")</f>
        <v>966</v>
      </c>
      <c r="W1850" s="7">
        <f ca="1">INT(Table1[[#This Row],[Store Age (Days)]] / 30)</f>
        <v>32</v>
      </c>
      <c r="X1850" s="7" t="str">
        <f ca="1">IF(Table1[[#This Row],[Store Age (Months)]] &lt; 12, "&lt;12",
 IF(Table1[[#This Row],[Store Age (Months)]] &lt; 24, "12–24",
 "&gt;24"))</f>
        <v>&gt;24</v>
      </c>
    </row>
    <row r="1851" spans="1:24" x14ac:dyDescent="0.2">
      <c r="A1851" s="4">
        <v>5</v>
      </c>
      <c r="B1851" s="4" t="str">
        <f t="shared" si="28"/>
        <v>May</v>
      </c>
      <c r="C1851" s="1" t="s">
        <v>94</v>
      </c>
      <c r="D1851" s="1" t="s">
        <v>1014</v>
      </c>
      <c r="E1851" s="1" t="s">
        <v>535</v>
      </c>
      <c r="F1851" s="1" t="s">
        <v>899</v>
      </c>
      <c r="G1851" s="1" t="s">
        <v>923</v>
      </c>
      <c r="H1851" s="6">
        <v>44972</v>
      </c>
      <c r="I1851" s="7">
        <v>187792053</v>
      </c>
      <c r="J1851" s="7">
        <v>172705471</v>
      </c>
      <c r="K1851" s="7">
        <v>24837654</v>
      </c>
      <c r="L1851" s="7">
        <v>-3052982</v>
      </c>
      <c r="M1851" s="7">
        <f>Table1[[#This Row],[Profit (EBIT)]] * (1 - 11%)</f>
        <v>-2717153.98</v>
      </c>
      <c r="N1851" s="9">
        <f>Table1[[#This Row],[Net Sales Actual]]/Table1[[#This Row],[Net Sales Target]]*100%</f>
        <v>0.91966336296456597</v>
      </c>
      <c r="O1851" s="9" t="str">
        <f>IF(Table1[[#This Row],[% Achievement]]&gt;=100%, "Achieved",
 IF(Table1[[#This Row],[% Achievement]]&gt;=50%, "Almost Achieve",
 IF(Table1[[#This Row],[% Achievement]]&gt;=0, "Needs Improvement",
 "Bad")))</f>
        <v>Almost Achieve</v>
      </c>
      <c r="P1851" s="7">
        <f>Table1[[#This Row],[Net Sales Actual]] - Table1[[#This Row],[Net Sales Target]]</f>
        <v>-15086582</v>
      </c>
      <c r="Q1851" s="7" t="str">
        <f>IF(Table1[[#This Row],[Profit]] &gt; 0, "Profit", "Loss")</f>
        <v>Loss</v>
      </c>
      <c r="R1851" s="9">
        <f>Table1[[#This Row],[Salary Cost]]/Table1[[#This Row],[Net Sales Actual]]</f>
        <v>0.14381509662771483</v>
      </c>
      <c r="S1851" s="9" t="str">
        <f>IF(Table1[[#This Row],[Salary Ratio]] &lt; 0.15, "Efficient",
 IF(Table1[[#This Row],[Salary Ratio]] &lt;= 0.25, "Needs Attention",
 "Too High"))</f>
        <v>Efficient</v>
      </c>
      <c r="T1851" s="9">
        <f>Table1[[#This Row],[Profit (EBIT)]]/Table1[[#This Row],[Net Sales Actual]]</f>
        <v>-1.7677390196862958E-2</v>
      </c>
      <c r="U1851" s="7" t="str">
        <f>IF(Table1[[#This Row],[Profit Ratio]] &gt; 0.15, "Healthy",
 IF(Table1[[#This Row],[Profit Ratio]] &gt;= 0.05, "Moderate",
 "Low"))</f>
        <v>Low</v>
      </c>
      <c r="V1851" s="7">
        <f ca="1">DATEDIF(Table1[[#This Row],[Store Open Date]], TODAY(), "d")</f>
        <v>960</v>
      </c>
      <c r="W1851" s="7">
        <f ca="1">INT(Table1[[#This Row],[Store Age (Days)]] / 30)</f>
        <v>32</v>
      </c>
      <c r="X1851" s="7" t="str">
        <f ca="1">IF(Table1[[#This Row],[Store Age (Months)]] &lt; 12, "&lt;12",
 IF(Table1[[#This Row],[Store Age (Months)]] &lt; 24, "12–24",
 "&gt;24"))</f>
        <v>&gt;24</v>
      </c>
    </row>
    <row r="1852" spans="1:24" x14ac:dyDescent="0.2">
      <c r="A1852" s="4">
        <v>5</v>
      </c>
      <c r="B1852" s="4" t="str">
        <f t="shared" si="28"/>
        <v>May</v>
      </c>
      <c r="C1852" s="1" t="s">
        <v>95</v>
      </c>
      <c r="D1852" s="1" t="s">
        <v>1015</v>
      </c>
      <c r="E1852" s="1" t="s">
        <v>536</v>
      </c>
      <c r="F1852" s="1" t="s">
        <v>897</v>
      </c>
      <c r="G1852" s="1" t="s">
        <v>923</v>
      </c>
      <c r="H1852" s="6">
        <v>45065</v>
      </c>
      <c r="I1852" s="7">
        <v>85746127</v>
      </c>
      <c r="J1852" s="7">
        <v>75573816</v>
      </c>
      <c r="K1852" s="7">
        <v>10049797</v>
      </c>
      <c r="L1852" s="7">
        <v>-2425299</v>
      </c>
      <c r="M1852" s="7">
        <f>Table1[[#This Row],[Profit (EBIT)]] * (1 - 11%)</f>
        <v>-2158516.11</v>
      </c>
      <c r="N1852" s="9">
        <f>Table1[[#This Row],[Net Sales Actual]]/Table1[[#This Row],[Net Sales Target]]*100%</f>
        <v>0.88136710827767184</v>
      </c>
      <c r="O1852" s="9" t="str">
        <f>IF(Table1[[#This Row],[% Achievement]]&gt;=100%, "Achieved",
 IF(Table1[[#This Row],[% Achievement]]&gt;=50%, "Almost Achieve",
 IF(Table1[[#This Row],[% Achievement]]&gt;=0, "Needs Improvement",
 "Bad")))</f>
        <v>Almost Achieve</v>
      </c>
      <c r="P1852" s="7">
        <f>Table1[[#This Row],[Net Sales Actual]] - Table1[[#This Row],[Net Sales Target]]</f>
        <v>-10172311</v>
      </c>
      <c r="Q1852" s="7" t="str">
        <f>IF(Table1[[#This Row],[Profit]] &gt; 0, "Profit", "Loss")</f>
        <v>Loss</v>
      </c>
      <c r="R1852" s="9">
        <f>Table1[[#This Row],[Salary Cost]]/Table1[[#This Row],[Net Sales Actual]]</f>
        <v>0.1329798802272999</v>
      </c>
      <c r="S1852" s="9" t="str">
        <f>IF(Table1[[#This Row],[Salary Ratio]] &lt; 0.15, "Efficient",
 IF(Table1[[#This Row],[Salary Ratio]] &lt;= 0.25, "Needs Attention",
 "Too High"))</f>
        <v>Efficient</v>
      </c>
      <c r="T1852" s="9">
        <f>Table1[[#This Row],[Profit (EBIT)]]/Table1[[#This Row],[Net Sales Actual]]</f>
        <v>-3.2091789569022158E-2</v>
      </c>
      <c r="U1852" s="7" t="str">
        <f>IF(Table1[[#This Row],[Profit Ratio]] &gt; 0.15, "Healthy",
 IF(Table1[[#This Row],[Profit Ratio]] &gt;= 0.05, "Moderate",
 "Low"))</f>
        <v>Low</v>
      </c>
      <c r="V1852" s="7">
        <f ca="1">DATEDIF(Table1[[#This Row],[Store Open Date]], TODAY(), "d")</f>
        <v>867</v>
      </c>
      <c r="W1852" s="7">
        <f ca="1">INT(Table1[[#This Row],[Store Age (Days)]] / 30)</f>
        <v>28</v>
      </c>
      <c r="X1852" s="7" t="str">
        <f ca="1">IF(Table1[[#This Row],[Store Age (Months)]] &lt; 12, "&lt;12",
 IF(Table1[[#This Row],[Store Age (Months)]] &lt; 24, "12–24",
 "&gt;24"))</f>
        <v>&gt;24</v>
      </c>
    </row>
    <row r="1853" spans="1:24" x14ac:dyDescent="0.2">
      <c r="A1853" s="4">
        <v>5</v>
      </c>
      <c r="B1853" s="4" t="str">
        <f t="shared" si="28"/>
        <v>May</v>
      </c>
      <c r="C1853" s="1" t="s">
        <v>96</v>
      </c>
      <c r="D1853" s="1" t="s">
        <v>1016</v>
      </c>
      <c r="E1853" s="1" t="s">
        <v>537</v>
      </c>
      <c r="F1853" s="1" t="s">
        <v>897</v>
      </c>
      <c r="G1853" s="1" t="s">
        <v>923</v>
      </c>
      <c r="H1853" s="6">
        <v>45016</v>
      </c>
      <c r="I1853" s="7">
        <v>128904789</v>
      </c>
      <c r="J1853" s="7">
        <v>127383191</v>
      </c>
      <c r="K1853" s="7">
        <v>20673128</v>
      </c>
      <c r="L1853" s="7">
        <v>11151797</v>
      </c>
      <c r="M1853" s="7">
        <f>Table1[[#This Row],[Profit (EBIT)]] * (1 - 11%)</f>
        <v>9925099.3300000001</v>
      </c>
      <c r="N1853" s="9">
        <f>Table1[[#This Row],[Net Sales Actual]]/Table1[[#This Row],[Net Sales Target]]*100%</f>
        <v>0.98819595445751829</v>
      </c>
      <c r="O1853" s="9" t="str">
        <f>IF(Table1[[#This Row],[% Achievement]]&gt;=100%, "Achieved",
 IF(Table1[[#This Row],[% Achievement]]&gt;=50%, "Almost Achieve",
 IF(Table1[[#This Row],[% Achievement]]&gt;=0, "Needs Improvement",
 "Bad")))</f>
        <v>Almost Achieve</v>
      </c>
      <c r="P1853" s="7">
        <f>Table1[[#This Row],[Net Sales Actual]] - Table1[[#This Row],[Net Sales Target]]</f>
        <v>-1521598</v>
      </c>
      <c r="Q1853" s="7" t="str">
        <f>IF(Table1[[#This Row],[Profit]] &gt; 0, "Profit", "Loss")</f>
        <v>Profit</v>
      </c>
      <c r="R1853" s="9">
        <f>Table1[[#This Row],[Salary Cost]]/Table1[[#This Row],[Net Sales Actual]]</f>
        <v>0.16229086300719223</v>
      </c>
      <c r="S1853" s="9" t="str">
        <f>IF(Table1[[#This Row],[Salary Ratio]] &lt; 0.15, "Efficient",
 IF(Table1[[#This Row],[Salary Ratio]] &lt;= 0.25, "Needs Attention",
 "Too High"))</f>
        <v>Needs Attention</v>
      </c>
      <c r="T1853" s="9">
        <f>Table1[[#This Row],[Profit (EBIT)]]/Table1[[#This Row],[Net Sales Actual]]</f>
        <v>8.7545279031359793E-2</v>
      </c>
      <c r="U1853" s="7" t="str">
        <f>IF(Table1[[#This Row],[Profit Ratio]] &gt; 0.15, "Healthy",
 IF(Table1[[#This Row],[Profit Ratio]] &gt;= 0.05, "Moderate",
 "Low"))</f>
        <v>Moderate</v>
      </c>
      <c r="V1853" s="7">
        <f ca="1">DATEDIF(Table1[[#This Row],[Store Open Date]], TODAY(), "d")</f>
        <v>916</v>
      </c>
      <c r="W1853" s="7">
        <f ca="1">INT(Table1[[#This Row],[Store Age (Days)]] / 30)</f>
        <v>30</v>
      </c>
      <c r="X1853" s="7" t="str">
        <f ca="1">IF(Table1[[#This Row],[Store Age (Months)]] &lt; 12, "&lt;12",
 IF(Table1[[#This Row],[Store Age (Months)]] &lt; 24, "12–24",
 "&gt;24"))</f>
        <v>&gt;24</v>
      </c>
    </row>
    <row r="1854" spans="1:24" x14ac:dyDescent="0.2">
      <c r="A1854" s="4">
        <v>5</v>
      </c>
      <c r="B1854" s="4" t="str">
        <f t="shared" si="28"/>
        <v>May</v>
      </c>
      <c r="C1854" s="1" t="s">
        <v>97</v>
      </c>
      <c r="D1854" s="1" t="s">
        <v>1017</v>
      </c>
      <c r="E1854" s="1" t="s">
        <v>538</v>
      </c>
      <c r="F1854" s="1" t="s">
        <v>899</v>
      </c>
      <c r="G1854" s="1" t="s">
        <v>923</v>
      </c>
      <c r="H1854" s="6">
        <v>45096</v>
      </c>
      <c r="I1854" s="7">
        <v>177638048</v>
      </c>
      <c r="J1854" s="7">
        <v>204205052</v>
      </c>
      <c r="K1854" s="7">
        <v>22798260</v>
      </c>
      <c r="L1854" s="7">
        <v>22821498</v>
      </c>
      <c r="M1854" s="7">
        <f>Table1[[#This Row],[Profit (EBIT)]] * (1 - 11%)</f>
        <v>20311133.219999999</v>
      </c>
      <c r="N1854" s="9">
        <f>Table1[[#This Row],[Net Sales Actual]]/Table1[[#This Row],[Net Sales Target]]*100%</f>
        <v>1.1495569462686281</v>
      </c>
      <c r="O1854" s="9" t="str">
        <f>IF(Table1[[#This Row],[% Achievement]]&gt;=100%, "Achieved",
 IF(Table1[[#This Row],[% Achievement]]&gt;=50%, "Almost Achieve",
 IF(Table1[[#This Row],[% Achievement]]&gt;=0, "Needs Improvement",
 "Bad")))</f>
        <v>Achieved</v>
      </c>
      <c r="P1854" s="7">
        <f>Table1[[#This Row],[Net Sales Actual]] - Table1[[#This Row],[Net Sales Target]]</f>
        <v>26567004</v>
      </c>
      <c r="Q1854" s="7" t="str">
        <f>IF(Table1[[#This Row],[Profit]] &gt; 0, "Profit", "Loss")</f>
        <v>Profit</v>
      </c>
      <c r="R1854" s="9">
        <f>Table1[[#This Row],[Salary Cost]]/Table1[[#This Row],[Net Sales Actual]]</f>
        <v>0.11164395678124554</v>
      </c>
      <c r="S1854" s="9" t="str">
        <f>IF(Table1[[#This Row],[Salary Ratio]] &lt; 0.15, "Efficient",
 IF(Table1[[#This Row],[Salary Ratio]] &lt;= 0.25, "Needs Attention",
 "Too High"))</f>
        <v>Efficient</v>
      </c>
      <c r="T1854" s="9">
        <f>Table1[[#This Row],[Profit (EBIT)]]/Table1[[#This Row],[Net Sales Actual]]</f>
        <v>0.11175775416173347</v>
      </c>
      <c r="U1854" s="7" t="str">
        <f>IF(Table1[[#This Row],[Profit Ratio]] &gt; 0.15, "Healthy",
 IF(Table1[[#This Row],[Profit Ratio]] &gt;= 0.05, "Moderate",
 "Low"))</f>
        <v>Moderate</v>
      </c>
      <c r="V1854" s="7">
        <f ca="1">DATEDIF(Table1[[#This Row],[Store Open Date]], TODAY(), "d")</f>
        <v>836</v>
      </c>
      <c r="W1854" s="7">
        <f ca="1">INT(Table1[[#This Row],[Store Age (Days)]] / 30)</f>
        <v>27</v>
      </c>
      <c r="X1854" s="7" t="str">
        <f ca="1">IF(Table1[[#This Row],[Store Age (Months)]] &lt; 12, "&lt;12",
 IF(Table1[[#This Row],[Store Age (Months)]] &lt; 24, "12–24",
 "&gt;24"))</f>
        <v>&gt;24</v>
      </c>
    </row>
    <row r="1855" spans="1:24" x14ac:dyDescent="0.2">
      <c r="A1855" s="4">
        <v>5</v>
      </c>
      <c r="B1855" s="4" t="str">
        <f t="shared" si="28"/>
        <v>May</v>
      </c>
      <c r="C1855" s="1" t="s">
        <v>98</v>
      </c>
      <c r="D1855" s="1" t="s">
        <v>1018</v>
      </c>
      <c r="E1855" s="1" t="s">
        <v>539</v>
      </c>
      <c r="F1855" s="1" t="s">
        <v>899</v>
      </c>
      <c r="G1855" s="1" t="s">
        <v>923</v>
      </c>
      <c r="H1855" s="6">
        <v>45105</v>
      </c>
      <c r="I1855" s="7">
        <v>231984460</v>
      </c>
      <c r="J1855" s="7">
        <v>187516860</v>
      </c>
      <c r="K1855" s="7">
        <v>19359421</v>
      </c>
      <c r="L1855" s="7">
        <v>-12734091</v>
      </c>
      <c r="M1855" s="7">
        <f>Table1[[#This Row],[Profit (EBIT)]] * (1 - 11%)</f>
        <v>-11333340.99</v>
      </c>
      <c r="N1855" s="9">
        <f>Table1[[#This Row],[Net Sales Actual]]/Table1[[#This Row],[Net Sales Target]]*100%</f>
        <v>0.80831647085326319</v>
      </c>
      <c r="O1855" s="9" t="str">
        <f>IF(Table1[[#This Row],[% Achievement]]&gt;=100%, "Achieved",
 IF(Table1[[#This Row],[% Achievement]]&gt;=50%, "Almost Achieve",
 IF(Table1[[#This Row],[% Achievement]]&gt;=0, "Needs Improvement",
 "Bad")))</f>
        <v>Almost Achieve</v>
      </c>
      <c r="P1855" s="7">
        <f>Table1[[#This Row],[Net Sales Actual]] - Table1[[#This Row],[Net Sales Target]]</f>
        <v>-44467600</v>
      </c>
      <c r="Q1855" s="7" t="str">
        <f>IF(Table1[[#This Row],[Profit]] &gt; 0, "Profit", "Loss")</f>
        <v>Loss</v>
      </c>
      <c r="R1855" s="9">
        <f>Table1[[#This Row],[Salary Cost]]/Table1[[#This Row],[Net Sales Actual]]</f>
        <v>0.10324096190603874</v>
      </c>
      <c r="S1855" s="9" t="str">
        <f>IF(Table1[[#This Row],[Salary Ratio]] &lt; 0.15, "Efficient",
 IF(Table1[[#This Row],[Salary Ratio]] &lt;= 0.25, "Needs Attention",
 "Too High"))</f>
        <v>Efficient</v>
      </c>
      <c r="T1855" s="9">
        <f>Table1[[#This Row],[Profit (EBIT)]]/Table1[[#This Row],[Net Sales Actual]]</f>
        <v>-6.7909045618617978E-2</v>
      </c>
      <c r="U1855" s="7" t="str">
        <f>IF(Table1[[#This Row],[Profit Ratio]] &gt; 0.15, "Healthy",
 IF(Table1[[#This Row],[Profit Ratio]] &gt;= 0.05, "Moderate",
 "Low"))</f>
        <v>Low</v>
      </c>
      <c r="V1855" s="7">
        <f ca="1">DATEDIF(Table1[[#This Row],[Store Open Date]], TODAY(), "d")</f>
        <v>827</v>
      </c>
      <c r="W1855" s="7">
        <f ca="1">INT(Table1[[#This Row],[Store Age (Days)]] / 30)</f>
        <v>27</v>
      </c>
      <c r="X1855" s="7" t="str">
        <f ca="1">IF(Table1[[#This Row],[Store Age (Months)]] &lt; 12, "&lt;12",
 IF(Table1[[#This Row],[Store Age (Months)]] &lt; 24, "12–24",
 "&gt;24"))</f>
        <v>&gt;24</v>
      </c>
    </row>
    <row r="1856" spans="1:24" x14ac:dyDescent="0.2">
      <c r="A1856" s="4">
        <v>5</v>
      </c>
      <c r="B1856" s="4" t="str">
        <f t="shared" si="28"/>
        <v>May</v>
      </c>
      <c r="C1856" s="1" t="s">
        <v>99</v>
      </c>
      <c r="D1856" s="1" t="s">
        <v>1019</v>
      </c>
      <c r="E1856" s="1" t="s">
        <v>540</v>
      </c>
      <c r="F1856" s="1" t="s">
        <v>897</v>
      </c>
      <c r="G1856" s="1" t="s">
        <v>923</v>
      </c>
      <c r="H1856" s="6">
        <v>45115</v>
      </c>
      <c r="I1856" s="7">
        <v>142877962</v>
      </c>
      <c r="J1856" s="7">
        <v>95926804</v>
      </c>
      <c r="K1856" s="7">
        <v>10313973</v>
      </c>
      <c r="L1856" s="7">
        <v>12634198</v>
      </c>
      <c r="M1856" s="7">
        <f>Table1[[#This Row],[Profit (EBIT)]] * (1 - 11%)</f>
        <v>11244436.220000001</v>
      </c>
      <c r="N1856" s="9">
        <f>Table1[[#This Row],[Net Sales Actual]]/Table1[[#This Row],[Net Sales Target]]*100%</f>
        <v>0.67138978368126501</v>
      </c>
      <c r="O1856" s="9" t="str">
        <f>IF(Table1[[#This Row],[% Achievement]]&gt;=100%, "Achieved",
 IF(Table1[[#This Row],[% Achievement]]&gt;=50%, "Almost Achieve",
 IF(Table1[[#This Row],[% Achievement]]&gt;=0, "Needs Improvement",
 "Bad")))</f>
        <v>Almost Achieve</v>
      </c>
      <c r="P1856" s="7">
        <f>Table1[[#This Row],[Net Sales Actual]] - Table1[[#This Row],[Net Sales Target]]</f>
        <v>-46951158</v>
      </c>
      <c r="Q1856" s="7" t="str">
        <f>IF(Table1[[#This Row],[Profit]] &gt; 0, "Profit", "Loss")</f>
        <v>Profit</v>
      </c>
      <c r="R1856" s="9">
        <f>Table1[[#This Row],[Salary Cost]]/Table1[[#This Row],[Net Sales Actual]]</f>
        <v>0.10751919765824784</v>
      </c>
      <c r="S1856" s="9" t="str">
        <f>IF(Table1[[#This Row],[Salary Ratio]] &lt; 0.15, "Efficient",
 IF(Table1[[#This Row],[Salary Ratio]] &lt;= 0.25, "Needs Attention",
 "Too High"))</f>
        <v>Efficient</v>
      </c>
      <c r="T1856" s="9">
        <f>Table1[[#This Row],[Profit (EBIT)]]/Table1[[#This Row],[Net Sales Actual]]</f>
        <v>0.1317066499995142</v>
      </c>
      <c r="U1856" s="7" t="str">
        <f>IF(Table1[[#This Row],[Profit Ratio]] &gt; 0.15, "Healthy",
 IF(Table1[[#This Row],[Profit Ratio]] &gt;= 0.05, "Moderate",
 "Low"))</f>
        <v>Moderate</v>
      </c>
      <c r="V1856" s="7">
        <f ca="1">DATEDIF(Table1[[#This Row],[Store Open Date]], TODAY(), "d")</f>
        <v>817</v>
      </c>
      <c r="W1856" s="7">
        <f ca="1">INT(Table1[[#This Row],[Store Age (Days)]] / 30)</f>
        <v>27</v>
      </c>
      <c r="X1856" s="7" t="str">
        <f ca="1">IF(Table1[[#This Row],[Store Age (Months)]] &lt; 12, "&lt;12",
 IF(Table1[[#This Row],[Store Age (Months)]] &lt; 24, "12–24",
 "&gt;24"))</f>
        <v>&gt;24</v>
      </c>
    </row>
    <row r="1857" spans="1:24" x14ac:dyDescent="0.2">
      <c r="A1857" s="4">
        <v>5</v>
      </c>
      <c r="B1857" s="4" t="str">
        <f t="shared" si="28"/>
        <v>May</v>
      </c>
      <c r="C1857" s="1" t="s">
        <v>100</v>
      </c>
      <c r="D1857" s="1" t="s">
        <v>1020</v>
      </c>
      <c r="E1857" s="1" t="s">
        <v>541</v>
      </c>
      <c r="F1857" s="1" t="s">
        <v>899</v>
      </c>
      <c r="G1857" s="1" t="s">
        <v>923</v>
      </c>
      <c r="H1857" s="6">
        <v>45132</v>
      </c>
      <c r="I1857" s="7">
        <v>136002400</v>
      </c>
      <c r="J1857" s="7">
        <v>122756261</v>
      </c>
      <c r="K1857" s="7">
        <v>14238832</v>
      </c>
      <c r="L1857" s="7">
        <v>-859755</v>
      </c>
      <c r="M1857" s="7">
        <f>Table1[[#This Row],[Profit (EBIT)]] * (1 - 11%)</f>
        <v>-765181.95</v>
      </c>
      <c r="N1857" s="9">
        <f>Table1[[#This Row],[Net Sales Actual]]/Table1[[#This Row],[Net Sales Target]]*100%</f>
        <v>0.90260363787697862</v>
      </c>
      <c r="O1857" s="9" t="str">
        <f>IF(Table1[[#This Row],[% Achievement]]&gt;=100%, "Achieved",
 IF(Table1[[#This Row],[% Achievement]]&gt;=50%, "Almost Achieve",
 IF(Table1[[#This Row],[% Achievement]]&gt;=0, "Needs Improvement",
 "Bad")))</f>
        <v>Almost Achieve</v>
      </c>
      <c r="P1857" s="7">
        <f>Table1[[#This Row],[Net Sales Actual]] - Table1[[#This Row],[Net Sales Target]]</f>
        <v>-13246139</v>
      </c>
      <c r="Q1857" s="7" t="str">
        <f>IF(Table1[[#This Row],[Profit]] &gt; 0, "Profit", "Loss")</f>
        <v>Loss</v>
      </c>
      <c r="R1857" s="9">
        <f>Table1[[#This Row],[Salary Cost]]/Table1[[#This Row],[Net Sales Actual]]</f>
        <v>0.11599271502738259</v>
      </c>
      <c r="S1857" s="9" t="str">
        <f>IF(Table1[[#This Row],[Salary Ratio]] &lt; 0.15, "Efficient",
 IF(Table1[[#This Row],[Salary Ratio]] &lt;= 0.25, "Needs Attention",
 "Too High"))</f>
        <v>Efficient</v>
      </c>
      <c r="T1857" s="9">
        <f>Table1[[#This Row],[Profit (EBIT)]]/Table1[[#This Row],[Net Sales Actual]]</f>
        <v>-7.0037568185625987E-3</v>
      </c>
      <c r="U1857" s="7" t="str">
        <f>IF(Table1[[#This Row],[Profit Ratio]] &gt; 0.15, "Healthy",
 IF(Table1[[#This Row],[Profit Ratio]] &gt;= 0.05, "Moderate",
 "Low"))</f>
        <v>Low</v>
      </c>
      <c r="V1857" s="7">
        <f ca="1">DATEDIF(Table1[[#This Row],[Store Open Date]], TODAY(), "d")</f>
        <v>800</v>
      </c>
      <c r="W1857" s="7">
        <f ca="1">INT(Table1[[#This Row],[Store Age (Days)]] / 30)</f>
        <v>26</v>
      </c>
      <c r="X1857" s="7" t="str">
        <f ca="1">IF(Table1[[#This Row],[Store Age (Months)]] &lt; 12, "&lt;12",
 IF(Table1[[#This Row],[Store Age (Months)]] &lt; 24, "12–24",
 "&gt;24"))</f>
        <v>&gt;24</v>
      </c>
    </row>
    <row r="1858" spans="1:24" x14ac:dyDescent="0.2">
      <c r="A1858" s="4">
        <v>5</v>
      </c>
      <c r="B1858" s="4" t="str">
        <f t="shared" si="28"/>
        <v>May</v>
      </c>
      <c r="C1858" s="1" t="s">
        <v>101</v>
      </c>
      <c r="D1858" s="1" t="s">
        <v>1021</v>
      </c>
      <c r="E1858" s="1" t="s">
        <v>542</v>
      </c>
      <c r="F1858" s="1" t="s">
        <v>899</v>
      </c>
      <c r="G1858" s="1" t="s">
        <v>923</v>
      </c>
      <c r="H1858" s="6">
        <v>45186</v>
      </c>
      <c r="I1858" s="7">
        <v>115096467</v>
      </c>
      <c r="J1858" s="7">
        <v>100366168</v>
      </c>
      <c r="K1858" s="7">
        <v>14942617</v>
      </c>
      <c r="L1858" s="7">
        <v>-8403511</v>
      </c>
      <c r="M1858" s="7">
        <f>Table1[[#This Row],[Profit (EBIT)]] * (1 - 11%)</f>
        <v>-7479124.79</v>
      </c>
      <c r="N1858" s="9">
        <f>Table1[[#This Row],[Net Sales Actual]]/Table1[[#This Row],[Net Sales Target]]*100%</f>
        <v>0.87201780051163513</v>
      </c>
      <c r="O1858" s="9" t="str">
        <f>IF(Table1[[#This Row],[% Achievement]]&gt;=100%, "Achieved",
 IF(Table1[[#This Row],[% Achievement]]&gt;=50%, "Almost Achieve",
 IF(Table1[[#This Row],[% Achievement]]&gt;=0, "Needs Improvement",
 "Bad")))</f>
        <v>Almost Achieve</v>
      </c>
      <c r="P1858" s="7">
        <f>Table1[[#This Row],[Net Sales Actual]] - Table1[[#This Row],[Net Sales Target]]</f>
        <v>-14730299</v>
      </c>
      <c r="Q1858" s="7" t="str">
        <f>IF(Table1[[#This Row],[Profit]] &gt; 0, "Profit", "Loss")</f>
        <v>Loss</v>
      </c>
      <c r="R1858" s="9">
        <f>Table1[[#This Row],[Salary Cost]]/Table1[[#This Row],[Net Sales Actual]]</f>
        <v>0.14888101536366319</v>
      </c>
      <c r="S1858" s="9" t="str">
        <f>IF(Table1[[#This Row],[Salary Ratio]] &lt; 0.15, "Efficient",
 IF(Table1[[#This Row],[Salary Ratio]] &lt;= 0.25, "Needs Attention",
 "Too High"))</f>
        <v>Efficient</v>
      </c>
      <c r="T1858" s="9">
        <f>Table1[[#This Row],[Profit (EBIT)]]/Table1[[#This Row],[Net Sales Actual]]</f>
        <v>-8.3728522942113318E-2</v>
      </c>
      <c r="U1858" s="7" t="str">
        <f>IF(Table1[[#This Row],[Profit Ratio]] &gt; 0.15, "Healthy",
 IF(Table1[[#This Row],[Profit Ratio]] &gt;= 0.05, "Moderate",
 "Low"))</f>
        <v>Low</v>
      </c>
      <c r="V1858" s="7">
        <f ca="1">DATEDIF(Table1[[#This Row],[Store Open Date]], TODAY(), "d")</f>
        <v>746</v>
      </c>
      <c r="W1858" s="7">
        <f ca="1">INT(Table1[[#This Row],[Store Age (Days)]] / 30)</f>
        <v>24</v>
      </c>
      <c r="X1858" s="7" t="str">
        <f ca="1">IF(Table1[[#This Row],[Store Age (Months)]] &lt; 12, "&lt;12",
 IF(Table1[[#This Row],[Store Age (Months)]] &lt; 24, "12–24",
 "&gt;24"))</f>
        <v>&gt;24</v>
      </c>
    </row>
    <row r="1859" spans="1:24" x14ac:dyDescent="0.2">
      <c r="A1859" s="4">
        <v>5</v>
      </c>
      <c r="B1859" s="4" t="str">
        <f t="shared" ref="B1859:B1922" si="29">TEXT(DATE(2024, A1859, 1), "mmmm")</f>
        <v>May</v>
      </c>
      <c r="C1859" s="1" t="s">
        <v>102</v>
      </c>
      <c r="D1859" s="1" t="s">
        <v>1022</v>
      </c>
      <c r="E1859" s="1" t="s">
        <v>543</v>
      </c>
      <c r="F1859" s="1" t="s">
        <v>898</v>
      </c>
      <c r="G1859" s="1" t="s">
        <v>923</v>
      </c>
      <c r="H1859" s="6">
        <v>45552</v>
      </c>
      <c r="I1859" s="7">
        <v>127802870</v>
      </c>
      <c r="J1859" s="7">
        <v>101461566</v>
      </c>
      <c r="K1859" s="7">
        <v>14068576</v>
      </c>
      <c r="L1859" s="7">
        <v>11405876</v>
      </c>
      <c r="M1859" s="7">
        <f>Table1[[#This Row],[Profit (EBIT)]] * (1 - 11%)</f>
        <v>10151229.640000001</v>
      </c>
      <c r="N1859" s="9">
        <f>Table1[[#This Row],[Net Sales Actual]]/Table1[[#This Row],[Net Sales Target]]*100%</f>
        <v>0.79389113875142236</v>
      </c>
      <c r="O1859" s="9" t="str">
        <f>IF(Table1[[#This Row],[% Achievement]]&gt;=100%, "Achieved",
 IF(Table1[[#This Row],[% Achievement]]&gt;=50%, "Almost Achieve",
 IF(Table1[[#This Row],[% Achievement]]&gt;=0, "Needs Improvement",
 "Bad")))</f>
        <v>Almost Achieve</v>
      </c>
      <c r="P1859" s="7">
        <f>Table1[[#This Row],[Net Sales Actual]] - Table1[[#This Row],[Net Sales Target]]</f>
        <v>-26341304</v>
      </c>
      <c r="Q1859" s="7" t="str">
        <f>IF(Table1[[#This Row],[Profit]] &gt; 0, "Profit", "Loss")</f>
        <v>Profit</v>
      </c>
      <c r="R1859" s="9">
        <f>Table1[[#This Row],[Salary Cost]]/Table1[[#This Row],[Net Sales Actual]]</f>
        <v>0.13865916479152313</v>
      </c>
      <c r="S1859" s="9" t="str">
        <f>IF(Table1[[#This Row],[Salary Ratio]] &lt; 0.15, "Efficient",
 IF(Table1[[#This Row],[Salary Ratio]] &lt;= 0.25, "Needs Attention",
 "Too High"))</f>
        <v>Efficient</v>
      </c>
      <c r="T1859" s="9">
        <f>Table1[[#This Row],[Profit (EBIT)]]/Table1[[#This Row],[Net Sales Actual]]</f>
        <v>0.11241572991294063</v>
      </c>
      <c r="U1859" s="7" t="str">
        <f>IF(Table1[[#This Row],[Profit Ratio]] &gt; 0.15, "Healthy",
 IF(Table1[[#This Row],[Profit Ratio]] &gt;= 0.05, "Moderate",
 "Low"))</f>
        <v>Moderate</v>
      </c>
      <c r="V1859" s="7">
        <f ca="1">DATEDIF(Table1[[#This Row],[Store Open Date]], TODAY(), "d")</f>
        <v>380</v>
      </c>
      <c r="W1859" s="7">
        <f ca="1">INT(Table1[[#This Row],[Store Age (Days)]] / 30)</f>
        <v>12</v>
      </c>
      <c r="X1859" s="7" t="str">
        <f ca="1">IF(Table1[[#This Row],[Store Age (Months)]] &lt; 12, "&lt;12",
 IF(Table1[[#This Row],[Store Age (Months)]] &lt; 24, "12–24",
 "&gt;24"))</f>
        <v>12–24</v>
      </c>
    </row>
    <row r="1860" spans="1:24" x14ac:dyDescent="0.2">
      <c r="A1860" s="4">
        <v>5</v>
      </c>
      <c r="B1860" s="4" t="str">
        <f t="shared" si="29"/>
        <v>May</v>
      </c>
      <c r="C1860" s="1" t="s">
        <v>103</v>
      </c>
      <c r="D1860" s="1" t="s">
        <v>1023</v>
      </c>
      <c r="E1860" s="1" t="s">
        <v>544</v>
      </c>
      <c r="F1860" s="1" t="s">
        <v>899</v>
      </c>
      <c r="G1860" s="1" t="s">
        <v>923</v>
      </c>
      <c r="H1860" s="6">
        <v>45203</v>
      </c>
      <c r="I1860" s="7">
        <v>54334723</v>
      </c>
      <c r="J1860" s="7">
        <v>39054225</v>
      </c>
      <c r="K1860" s="7">
        <v>3645558</v>
      </c>
      <c r="L1860" s="7">
        <v>-3223790</v>
      </c>
      <c r="M1860" s="7">
        <f>Table1[[#This Row],[Profit (EBIT)]] * (1 - 11%)</f>
        <v>-2869173.1</v>
      </c>
      <c r="N1860" s="9">
        <f>Table1[[#This Row],[Net Sales Actual]]/Table1[[#This Row],[Net Sales Target]]*100%</f>
        <v>0.7187710333960845</v>
      </c>
      <c r="O1860" s="9" t="str">
        <f>IF(Table1[[#This Row],[% Achievement]]&gt;=100%, "Achieved",
 IF(Table1[[#This Row],[% Achievement]]&gt;=50%, "Almost Achieve",
 IF(Table1[[#This Row],[% Achievement]]&gt;=0, "Needs Improvement",
 "Bad")))</f>
        <v>Almost Achieve</v>
      </c>
      <c r="P1860" s="7">
        <f>Table1[[#This Row],[Net Sales Actual]] - Table1[[#This Row],[Net Sales Target]]</f>
        <v>-15280498</v>
      </c>
      <c r="Q1860" s="7" t="str">
        <f>IF(Table1[[#This Row],[Profit]] &gt; 0, "Profit", "Loss")</f>
        <v>Loss</v>
      </c>
      <c r="R1860" s="9">
        <f>Table1[[#This Row],[Salary Cost]]/Table1[[#This Row],[Net Sales Actual]]</f>
        <v>9.3346059229187109E-2</v>
      </c>
      <c r="S1860" s="9" t="str">
        <f>IF(Table1[[#This Row],[Salary Ratio]] &lt; 0.15, "Efficient",
 IF(Table1[[#This Row],[Salary Ratio]] &lt;= 0.25, "Needs Attention",
 "Too High"))</f>
        <v>Efficient</v>
      </c>
      <c r="T1860" s="9">
        <f>Table1[[#This Row],[Profit (EBIT)]]/Table1[[#This Row],[Net Sales Actual]]</f>
        <v>-8.2546510652816693E-2</v>
      </c>
      <c r="U1860" s="7" t="str">
        <f>IF(Table1[[#This Row],[Profit Ratio]] &gt; 0.15, "Healthy",
 IF(Table1[[#This Row],[Profit Ratio]] &gt;= 0.05, "Moderate",
 "Low"))</f>
        <v>Low</v>
      </c>
      <c r="V1860" s="7">
        <f ca="1">DATEDIF(Table1[[#This Row],[Store Open Date]], TODAY(), "d")</f>
        <v>729</v>
      </c>
      <c r="W1860" s="7">
        <f ca="1">INT(Table1[[#This Row],[Store Age (Days)]] / 30)</f>
        <v>24</v>
      </c>
      <c r="X1860" s="7" t="str">
        <f ca="1">IF(Table1[[#This Row],[Store Age (Months)]] &lt; 12, "&lt;12",
 IF(Table1[[#This Row],[Store Age (Months)]] &lt; 24, "12–24",
 "&gt;24"))</f>
        <v>&gt;24</v>
      </c>
    </row>
    <row r="1861" spans="1:24" x14ac:dyDescent="0.2">
      <c r="A1861" s="4">
        <v>5</v>
      </c>
      <c r="B1861" s="4" t="str">
        <f t="shared" si="29"/>
        <v>May</v>
      </c>
      <c r="C1861" s="1" t="s">
        <v>104</v>
      </c>
      <c r="D1861" s="1" t="s">
        <v>1024</v>
      </c>
      <c r="E1861" s="1" t="s">
        <v>545</v>
      </c>
      <c r="F1861" s="1" t="s">
        <v>898</v>
      </c>
      <c r="G1861" s="1" t="s">
        <v>923</v>
      </c>
      <c r="H1861" s="6">
        <v>45290</v>
      </c>
      <c r="I1861" s="7">
        <v>181416077</v>
      </c>
      <c r="J1861" s="7">
        <v>203046815</v>
      </c>
      <c r="K1861" s="7">
        <v>20594845</v>
      </c>
      <c r="L1861" s="7">
        <v>-8155174</v>
      </c>
      <c r="M1861" s="7">
        <f>Table1[[#This Row],[Profit (EBIT)]] * (1 - 11%)</f>
        <v>-7258104.8600000003</v>
      </c>
      <c r="N1861" s="9">
        <f>Table1[[#This Row],[Net Sales Actual]]/Table1[[#This Row],[Net Sales Target]]*100%</f>
        <v>1.1192327513509179</v>
      </c>
      <c r="O1861" s="9" t="str">
        <f>IF(Table1[[#This Row],[% Achievement]]&gt;=100%, "Achieved",
 IF(Table1[[#This Row],[% Achievement]]&gt;=50%, "Almost Achieve",
 IF(Table1[[#This Row],[% Achievement]]&gt;=0, "Needs Improvement",
 "Bad")))</f>
        <v>Achieved</v>
      </c>
      <c r="P1861" s="7">
        <f>Table1[[#This Row],[Net Sales Actual]] - Table1[[#This Row],[Net Sales Target]]</f>
        <v>21630738</v>
      </c>
      <c r="Q1861" s="7" t="str">
        <f>IF(Table1[[#This Row],[Profit]] &gt; 0, "Profit", "Loss")</f>
        <v>Loss</v>
      </c>
      <c r="R1861" s="9">
        <f>Table1[[#This Row],[Salary Cost]]/Table1[[#This Row],[Net Sales Actual]]</f>
        <v>0.10142904728645953</v>
      </c>
      <c r="S1861" s="9" t="str">
        <f>IF(Table1[[#This Row],[Salary Ratio]] &lt; 0.15, "Efficient",
 IF(Table1[[#This Row],[Salary Ratio]] &lt;= 0.25, "Needs Attention",
 "Too High"))</f>
        <v>Efficient</v>
      </c>
      <c r="T1861" s="9">
        <f>Table1[[#This Row],[Profit (EBIT)]]/Table1[[#This Row],[Net Sales Actual]]</f>
        <v>-4.0164008482477302E-2</v>
      </c>
      <c r="U1861" s="7" t="str">
        <f>IF(Table1[[#This Row],[Profit Ratio]] &gt; 0.15, "Healthy",
 IF(Table1[[#This Row],[Profit Ratio]] &gt;= 0.05, "Moderate",
 "Low"))</f>
        <v>Low</v>
      </c>
      <c r="V1861" s="7">
        <f ca="1">DATEDIF(Table1[[#This Row],[Store Open Date]], TODAY(), "d")</f>
        <v>642</v>
      </c>
      <c r="W1861" s="7">
        <f ca="1">INT(Table1[[#This Row],[Store Age (Days)]] / 30)</f>
        <v>21</v>
      </c>
      <c r="X1861" s="7" t="str">
        <f ca="1">IF(Table1[[#This Row],[Store Age (Months)]] &lt; 12, "&lt;12",
 IF(Table1[[#This Row],[Store Age (Months)]] &lt; 24, "12–24",
 "&gt;24"))</f>
        <v>12–24</v>
      </c>
    </row>
    <row r="1862" spans="1:24" x14ac:dyDescent="0.2">
      <c r="A1862" s="4">
        <v>5</v>
      </c>
      <c r="B1862" s="4" t="str">
        <f t="shared" si="29"/>
        <v>May</v>
      </c>
      <c r="C1862" s="1" t="s">
        <v>105</v>
      </c>
      <c r="D1862" s="1" t="s">
        <v>1025</v>
      </c>
      <c r="E1862" s="1" t="s">
        <v>546</v>
      </c>
      <c r="F1862" s="1" t="s">
        <v>898</v>
      </c>
      <c r="G1862" s="1" t="s">
        <v>923</v>
      </c>
      <c r="H1862" s="6">
        <v>45250</v>
      </c>
      <c r="I1862" s="7">
        <v>96269309</v>
      </c>
      <c r="J1862" s="7">
        <v>94342179</v>
      </c>
      <c r="K1862" s="7">
        <v>16357982</v>
      </c>
      <c r="L1862" s="7">
        <v>7984971</v>
      </c>
      <c r="M1862" s="7">
        <f>Table1[[#This Row],[Profit (EBIT)]] * (1 - 11%)</f>
        <v>7106624.1900000004</v>
      </c>
      <c r="N1862" s="9">
        <f>Table1[[#This Row],[Net Sales Actual]]/Table1[[#This Row],[Net Sales Target]]*100%</f>
        <v>0.97998188602350933</v>
      </c>
      <c r="O1862" s="9" t="str">
        <f>IF(Table1[[#This Row],[% Achievement]]&gt;=100%, "Achieved",
 IF(Table1[[#This Row],[% Achievement]]&gt;=50%, "Almost Achieve",
 IF(Table1[[#This Row],[% Achievement]]&gt;=0, "Needs Improvement",
 "Bad")))</f>
        <v>Almost Achieve</v>
      </c>
      <c r="P1862" s="7">
        <f>Table1[[#This Row],[Net Sales Actual]] - Table1[[#This Row],[Net Sales Target]]</f>
        <v>-1927130</v>
      </c>
      <c r="Q1862" s="7" t="str">
        <f>IF(Table1[[#This Row],[Profit]] &gt; 0, "Profit", "Loss")</f>
        <v>Profit</v>
      </c>
      <c r="R1862" s="9">
        <f>Table1[[#This Row],[Salary Cost]]/Table1[[#This Row],[Net Sales Actual]]</f>
        <v>0.17338991078423152</v>
      </c>
      <c r="S1862" s="9" t="str">
        <f>IF(Table1[[#This Row],[Salary Ratio]] &lt; 0.15, "Efficient",
 IF(Table1[[#This Row],[Salary Ratio]] &lt;= 0.25, "Needs Attention",
 "Too High"))</f>
        <v>Needs Attention</v>
      </c>
      <c r="T1862" s="9">
        <f>Table1[[#This Row],[Profit (EBIT)]]/Table1[[#This Row],[Net Sales Actual]]</f>
        <v>8.4638399119443694E-2</v>
      </c>
      <c r="U1862" s="7" t="str">
        <f>IF(Table1[[#This Row],[Profit Ratio]] &gt; 0.15, "Healthy",
 IF(Table1[[#This Row],[Profit Ratio]] &gt;= 0.05, "Moderate",
 "Low"))</f>
        <v>Moderate</v>
      </c>
      <c r="V1862" s="7">
        <f ca="1">DATEDIF(Table1[[#This Row],[Store Open Date]], TODAY(), "d")</f>
        <v>682</v>
      </c>
      <c r="W1862" s="7">
        <f ca="1">INT(Table1[[#This Row],[Store Age (Days)]] / 30)</f>
        <v>22</v>
      </c>
      <c r="X1862" s="7" t="str">
        <f ca="1">IF(Table1[[#This Row],[Store Age (Months)]] &lt; 12, "&lt;12",
 IF(Table1[[#This Row],[Store Age (Months)]] &lt; 24, "12–24",
 "&gt;24"))</f>
        <v>12–24</v>
      </c>
    </row>
    <row r="1863" spans="1:24" x14ac:dyDescent="0.2">
      <c r="A1863" s="4">
        <v>5</v>
      </c>
      <c r="B1863" s="4" t="str">
        <f t="shared" si="29"/>
        <v>May</v>
      </c>
      <c r="C1863" s="1" t="s">
        <v>106</v>
      </c>
      <c r="D1863" s="1" t="s">
        <v>1026</v>
      </c>
      <c r="E1863" s="1" t="s">
        <v>547</v>
      </c>
      <c r="F1863" s="1" t="s">
        <v>899</v>
      </c>
      <c r="G1863" s="1" t="s">
        <v>923</v>
      </c>
      <c r="H1863" s="6">
        <v>45269</v>
      </c>
      <c r="I1863" s="7">
        <v>149363427</v>
      </c>
      <c r="J1863" s="7">
        <v>107697535</v>
      </c>
      <c r="K1863" s="7">
        <v>15671337</v>
      </c>
      <c r="L1863" s="7">
        <v>14863863</v>
      </c>
      <c r="M1863" s="7">
        <f>Table1[[#This Row],[Profit (EBIT)]] * (1 - 11%)</f>
        <v>13228838.07</v>
      </c>
      <c r="N1863" s="9">
        <f>Table1[[#This Row],[Net Sales Actual]]/Table1[[#This Row],[Net Sales Target]]*100%</f>
        <v>0.72104354568672291</v>
      </c>
      <c r="O1863" s="9" t="str">
        <f>IF(Table1[[#This Row],[% Achievement]]&gt;=100%, "Achieved",
 IF(Table1[[#This Row],[% Achievement]]&gt;=50%, "Almost Achieve",
 IF(Table1[[#This Row],[% Achievement]]&gt;=0, "Needs Improvement",
 "Bad")))</f>
        <v>Almost Achieve</v>
      </c>
      <c r="P1863" s="7">
        <f>Table1[[#This Row],[Net Sales Actual]] - Table1[[#This Row],[Net Sales Target]]</f>
        <v>-41665892</v>
      </c>
      <c r="Q1863" s="7" t="str">
        <f>IF(Table1[[#This Row],[Profit]] &gt; 0, "Profit", "Loss")</f>
        <v>Profit</v>
      </c>
      <c r="R1863" s="9">
        <f>Table1[[#This Row],[Salary Cost]]/Table1[[#This Row],[Net Sales Actual]]</f>
        <v>0.1455124947845835</v>
      </c>
      <c r="S1863" s="9" t="str">
        <f>IF(Table1[[#This Row],[Salary Ratio]] &lt; 0.15, "Efficient",
 IF(Table1[[#This Row],[Salary Ratio]] &lt;= 0.25, "Needs Attention",
 "Too High"))</f>
        <v>Efficient</v>
      </c>
      <c r="T1863" s="9">
        <f>Table1[[#This Row],[Profit (EBIT)]]/Table1[[#This Row],[Net Sales Actual]]</f>
        <v>0.13801488585602262</v>
      </c>
      <c r="U1863" s="7" t="str">
        <f>IF(Table1[[#This Row],[Profit Ratio]] &gt; 0.15, "Healthy",
 IF(Table1[[#This Row],[Profit Ratio]] &gt;= 0.05, "Moderate",
 "Low"))</f>
        <v>Moderate</v>
      </c>
      <c r="V1863" s="7">
        <f ca="1">DATEDIF(Table1[[#This Row],[Store Open Date]], TODAY(), "d")</f>
        <v>663</v>
      </c>
      <c r="W1863" s="7">
        <f ca="1">INT(Table1[[#This Row],[Store Age (Days)]] / 30)</f>
        <v>22</v>
      </c>
      <c r="X1863" s="7" t="str">
        <f ca="1">IF(Table1[[#This Row],[Store Age (Months)]] &lt; 12, "&lt;12",
 IF(Table1[[#This Row],[Store Age (Months)]] &lt; 24, "12–24",
 "&gt;24"))</f>
        <v>12–24</v>
      </c>
    </row>
    <row r="1864" spans="1:24" x14ac:dyDescent="0.2">
      <c r="A1864" s="4">
        <v>5</v>
      </c>
      <c r="B1864" s="4" t="str">
        <f t="shared" si="29"/>
        <v>May</v>
      </c>
      <c r="C1864" s="1" t="s">
        <v>107</v>
      </c>
      <c r="D1864" s="1" t="s">
        <v>1027</v>
      </c>
      <c r="E1864" s="1" t="s">
        <v>548</v>
      </c>
      <c r="F1864" s="1" t="s">
        <v>898</v>
      </c>
      <c r="G1864" s="1" t="s">
        <v>923</v>
      </c>
      <c r="H1864" s="6">
        <v>45271</v>
      </c>
      <c r="I1864" s="7">
        <v>137765922</v>
      </c>
      <c r="J1864" s="7">
        <v>166838001</v>
      </c>
      <c r="K1864" s="7">
        <v>16715712</v>
      </c>
      <c r="L1864" s="7">
        <v>487589</v>
      </c>
      <c r="M1864" s="7">
        <f>Table1[[#This Row],[Profit (EBIT)]] * (1 - 11%)</f>
        <v>433954.21</v>
      </c>
      <c r="N1864" s="9">
        <f>Table1[[#This Row],[Net Sales Actual]]/Table1[[#This Row],[Net Sales Target]]*100%</f>
        <v>1.2110251837170589</v>
      </c>
      <c r="O1864" s="9" t="str">
        <f>IF(Table1[[#This Row],[% Achievement]]&gt;=100%, "Achieved",
 IF(Table1[[#This Row],[% Achievement]]&gt;=50%, "Almost Achieve",
 IF(Table1[[#This Row],[% Achievement]]&gt;=0, "Needs Improvement",
 "Bad")))</f>
        <v>Achieved</v>
      </c>
      <c r="P1864" s="7">
        <f>Table1[[#This Row],[Net Sales Actual]] - Table1[[#This Row],[Net Sales Target]]</f>
        <v>29072079</v>
      </c>
      <c r="Q1864" s="7" t="str">
        <f>IF(Table1[[#This Row],[Profit]] &gt; 0, "Profit", "Loss")</f>
        <v>Profit</v>
      </c>
      <c r="R1864" s="9">
        <f>Table1[[#This Row],[Salary Cost]]/Table1[[#This Row],[Net Sales Actual]]</f>
        <v>0.10019127476839045</v>
      </c>
      <c r="S1864" s="9" t="str">
        <f>IF(Table1[[#This Row],[Salary Ratio]] &lt; 0.15, "Efficient",
 IF(Table1[[#This Row],[Salary Ratio]] &lt;= 0.25, "Needs Attention",
 "Too High"))</f>
        <v>Efficient</v>
      </c>
      <c r="T1864" s="9">
        <f>Table1[[#This Row],[Profit (EBIT)]]/Table1[[#This Row],[Net Sales Actual]]</f>
        <v>2.9225296220133927E-3</v>
      </c>
      <c r="U1864" s="7" t="str">
        <f>IF(Table1[[#This Row],[Profit Ratio]] &gt; 0.15, "Healthy",
 IF(Table1[[#This Row],[Profit Ratio]] &gt;= 0.05, "Moderate",
 "Low"))</f>
        <v>Low</v>
      </c>
      <c r="V1864" s="7">
        <f ca="1">DATEDIF(Table1[[#This Row],[Store Open Date]], TODAY(), "d")</f>
        <v>661</v>
      </c>
      <c r="W1864" s="7">
        <f ca="1">INT(Table1[[#This Row],[Store Age (Days)]] / 30)</f>
        <v>22</v>
      </c>
      <c r="X1864" s="7" t="str">
        <f ca="1">IF(Table1[[#This Row],[Store Age (Months)]] &lt; 12, "&lt;12",
 IF(Table1[[#This Row],[Store Age (Months)]] &lt; 24, "12–24",
 "&gt;24"))</f>
        <v>12–24</v>
      </c>
    </row>
    <row r="1865" spans="1:24" x14ac:dyDescent="0.2">
      <c r="A1865" s="4">
        <v>5</v>
      </c>
      <c r="B1865" s="4" t="str">
        <f t="shared" si="29"/>
        <v>May</v>
      </c>
      <c r="C1865" s="1" t="s">
        <v>108</v>
      </c>
      <c r="D1865" s="1" t="s">
        <v>1028</v>
      </c>
      <c r="E1865" s="1" t="s">
        <v>549</v>
      </c>
      <c r="F1865" s="1" t="s">
        <v>899</v>
      </c>
      <c r="G1865" s="1" t="s">
        <v>923</v>
      </c>
      <c r="H1865" s="6">
        <v>45322</v>
      </c>
      <c r="I1865" s="7">
        <v>207158420</v>
      </c>
      <c r="J1865" s="7">
        <v>153037795</v>
      </c>
      <c r="K1865" s="7">
        <v>23563672</v>
      </c>
      <c r="L1865" s="7">
        <v>6374157</v>
      </c>
      <c r="M1865" s="7">
        <f>Table1[[#This Row],[Profit (EBIT)]] * (1 - 11%)</f>
        <v>5672999.7300000004</v>
      </c>
      <c r="N1865" s="9">
        <f>Table1[[#This Row],[Net Sales Actual]]/Table1[[#This Row],[Net Sales Target]]*100%</f>
        <v>0.73874764540104143</v>
      </c>
      <c r="O1865" s="9" t="str">
        <f>IF(Table1[[#This Row],[% Achievement]]&gt;=100%, "Achieved",
 IF(Table1[[#This Row],[% Achievement]]&gt;=50%, "Almost Achieve",
 IF(Table1[[#This Row],[% Achievement]]&gt;=0, "Needs Improvement",
 "Bad")))</f>
        <v>Almost Achieve</v>
      </c>
      <c r="P1865" s="7">
        <f>Table1[[#This Row],[Net Sales Actual]] - Table1[[#This Row],[Net Sales Target]]</f>
        <v>-54120625</v>
      </c>
      <c r="Q1865" s="7" t="str">
        <f>IF(Table1[[#This Row],[Profit]] &gt; 0, "Profit", "Loss")</f>
        <v>Profit</v>
      </c>
      <c r="R1865" s="9">
        <f>Table1[[#This Row],[Salary Cost]]/Table1[[#This Row],[Net Sales Actual]]</f>
        <v>0.15397289277462473</v>
      </c>
      <c r="S1865" s="9" t="str">
        <f>IF(Table1[[#This Row],[Salary Ratio]] &lt; 0.15, "Efficient",
 IF(Table1[[#This Row],[Salary Ratio]] &lt;= 0.25, "Needs Attention",
 "Too High"))</f>
        <v>Needs Attention</v>
      </c>
      <c r="T1865" s="9">
        <f>Table1[[#This Row],[Profit (EBIT)]]/Table1[[#This Row],[Net Sales Actual]]</f>
        <v>4.1650868009435182E-2</v>
      </c>
      <c r="U1865" s="7" t="str">
        <f>IF(Table1[[#This Row],[Profit Ratio]] &gt; 0.15, "Healthy",
 IF(Table1[[#This Row],[Profit Ratio]] &gt;= 0.05, "Moderate",
 "Low"))</f>
        <v>Low</v>
      </c>
      <c r="V1865" s="7">
        <f ca="1">DATEDIF(Table1[[#This Row],[Store Open Date]], TODAY(), "d")</f>
        <v>610</v>
      </c>
      <c r="W1865" s="7">
        <f ca="1">INT(Table1[[#This Row],[Store Age (Days)]] / 30)</f>
        <v>20</v>
      </c>
      <c r="X1865" s="7" t="str">
        <f ca="1">IF(Table1[[#This Row],[Store Age (Months)]] &lt; 12, "&lt;12",
 IF(Table1[[#This Row],[Store Age (Months)]] &lt; 24, "12–24",
 "&gt;24"))</f>
        <v>12–24</v>
      </c>
    </row>
    <row r="1866" spans="1:24" x14ac:dyDescent="0.2">
      <c r="A1866" s="4">
        <v>5</v>
      </c>
      <c r="B1866" s="4" t="str">
        <f t="shared" si="29"/>
        <v>May</v>
      </c>
      <c r="C1866" s="1" t="s">
        <v>109</v>
      </c>
      <c r="D1866" s="1" t="s">
        <v>1029</v>
      </c>
      <c r="E1866" s="1" t="s">
        <v>550</v>
      </c>
      <c r="F1866" s="1" t="s">
        <v>899</v>
      </c>
      <c r="G1866" s="1" t="s">
        <v>923</v>
      </c>
      <c r="H1866" s="6">
        <v>45212</v>
      </c>
      <c r="I1866" s="7">
        <v>182119748</v>
      </c>
      <c r="J1866" s="7">
        <v>216429052</v>
      </c>
      <c r="K1866" s="7">
        <v>32887027</v>
      </c>
      <c r="L1866" s="7">
        <v>23432687</v>
      </c>
      <c r="M1866" s="7">
        <f>Table1[[#This Row],[Profit (EBIT)]] * (1 - 11%)</f>
        <v>20855091.43</v>
      </c>
      <c r="N1866" s="9">
        <f>Table1[[#This Row],[Net Sales Actual]]/Table1[[#This Row],[Net Sales Target]]*100%</f>
        <v>1.1883887078517152</v>
      </c>
      <c r="O1866" s="9" t="str">
        <f>IF(Table1[[#This Row],[% Achievement]]&gt;=100%, "Achieved",
 IF(Table1[[#This Row],[% Achievement]]&gt;=50%, "Almost Achieve",
 IF(Table1[[#This Row],[% Achievement]]&gt;=0, "Needs Improvement",
 "Bad")))</f>
        <v>Achieved</v>
      </c>
      <c r="P1866" s="7">
        <f>Table1[[#This Row],[Net Sales Actual]] - Table1[[#This Row],[Net Sales Target]]</f>
        <v>34309304</v>
      </c>
      <c r="Q1866" s="7" t="str">
        <f>IF(Table1[[#This Row],[Profit]] &gt; 0, "Profit", "Loss")</f>
        <v>Profit</v>
      </c>
      <c r="R1866" s="9">
        <f>Table1[[#This Row],[Salary Cost]]/Table1[[#This Row],[Net Sales Actual]]</f>
        <v>0.15195292266030902</v>
      </c>
      <c r="S1866" s="9" t="str">
        <f>IF(Table1[[#This Row],[Salary Ratio]] &lt; 0.15, "Efficient",
 IF(Table1[[#This Row],[Salary Ratio]] &lt;= 0.25, "Needs Attention",
 "Too High"))</f>
        <v>Needs Attention</v>
      </c>
      <c r="T1866" s="9">
        <f>Table1[[#This Row],[Profit (EBIT)]]/Table1[[#This Row],[Net Sales Actual]]</f>
        <v>0.1082696005155537</v>
      </c>
      <c r="U1866" s="7" t="str">
        <f>IF(Table1[[#This Row],[Profit Ratio]] &gt; 0.15, "Healthy",
 IF(Table1[[#This Row],[Profit Ratio]] &gt;= 0.05, "Moderate",
 "Low"))</f>
        <v>Moderate</v>
      </c>
      <c r="V1866" s="7">
        <f ca="1">DATEDIF(Table1[[#This Row],[Store Open Date]], TODAY(), "d")</f>
        <v>720</v>
      </c>
      <c r="W1866" s="7">
        <f ca="1">INT(Table1[[#This Row],[Store Age (Days)]] / 30)</f>
        <v>24</v>
      </c>
      <c r="X1866" s="7" t="str">
        <f ca="1">IF(Table1[[#This Row],[Store Age (Months)]] &lt; 12, "&lt;12",
 IF(Table1[[#This Row],[Store Age (Months)]] &lt; 24, "12–24",
 "&gt;24"))</f>
        <v>&gt;24</v>
      </c>
    </row>
    <row r="1867" spans="1:24" x14ac:dyDescent="0.2">
      <c r="A1867" s="4">
        <v>5</v>
      </c>
      <c r="B1867" s="4" t="str">
        <f t="shared" si="29"/>
        <v>May</v>
      </c>
      <c r="C1867" s="1" t="s">
        <v>110</v>
      </c>
      <c r="D1867" s="1" t="s">
        <v>1030</v>
      </c>
      <c r="E1867" s="1" t="s">
        <v>551</v>
      </c>
      <c r="F1867" s="1" t="s">
        <v>899</v>
      </c>
      <c r="G1867" s="1" t="s">
        <v>923</v>
      </c>
      <c r="H1867" s="6">
        <v>45273</v>
      </c>
      <c r="I1867" s="7">
        <v>135577942</v>
      </c>
      <c r="J1867" s="7">
        <v>136696094</v>
      </c>
      <c r="K1867" s="7">
        <v>13059510</v>
      </c>
      <c r="L1867" s="7">
        <v>4336357</v>
      </c>
      <c r="M1867" s="7">
        <f>Table1[[#This Row],[Profit (EBIT)]] * (1 - 11%)</f>
        <v>3859357.73</v>
      </c>
      <c r="N1867" s="9">
        <f>Table1[[#This Row],[Net Sales Actual]]/Table1[[#This Row],[Net Sales Target]]*100%</f>
        <v>1.0082473002872399</v>
      </c>
      <c r="O1867" s="9" t="str">
        <f>IF(Table1[[#This Row],[% Achievement]]&gt;=100%, "Achieved",
 IF(Table1[[#This Row],[% Achievement]]&gt;=50%, "Almost Achieve",
 IF(Table1[[#This Row],[% Achievement]]&gt;=0, "Needs Improvement",
 "Bad")))</f>
        <v>Achieved</v>
      </c>
      <c r="P1867" s="7">
        <f>Table1[[#This Row],[Net Sales Actual]] - Table1[[#This Row],[Net Sales Target]]</f>
        <v>1118152</v>
      </c>
      <c r="Q1867" s="7" t="str">
        <f>IF(Table1[[#This Row],[Profit]] &gt; 0, "Profit", "Loss")</f>
        <v>Profit</v>
      </c>
      <c r="R1867" s="9">
        <f>Table1[[#This Row],[Salary Cost]]/Table1[[#This Row],[Net Sales Actual]]</f>
        <v>9.5536819069607065E-2</v>
      </c>
      <c r="S1867" s="9" t="str">
        <f>IF(Table1[[#This Row],[Salary Ratio]] &lt; 0.15, "Efficient",
 IF(Table1[[#This Row],[Salary Ratio]] &lt;= 0.25, "Needs Attention",
 "Too High"))</f>
        <v>Efficient</v>
      </c>
      <c r="T1867" s="9">
        <f>Table1[[#This Row],[Profit (EBIT)]]/Table1[[#This Row],[Net Sales Actual]]</f>
        <v>3.1722610888940253E-2</v>
      </c>
      <c r="U1867" s="7" t="str">
        <f>IF(Table1[[#This Row],[Profit Ratio]] &gt; 0.15, "Healthy",
 IF(Table1[[#This Row],[Profit Ratio]] &gt;= 0.05, "Moderate",
 "Low"))</f>
        <v>Low</v>
      </c>
      <c r="V1867" s="7">
        <f ca="1">DATEDIF(Table1[[#This Row],[Store Open Date]], TODAY(), "d")</f>
        <v>659</v>
      </c>
      <c r="W1867" s="7">
        <f ca="1">INT(Table1[[#This Row],[Store Age (Days)]] / 30)</f>
        <v>21</v>
      </c>
      <c r="X1867" s="7" t="str">
        <f ca="1">IF(Table1[[#This Row],[Store Age (Months)]] &lt; 12, "&lt;12",
 IF(Table1[[#This Row],[Store Age (Months)]] &lt; 24, "12–24",
 "&gt;24"))</f>
        <v>12–24</v>
      </c>
    </row>
    <row r="1868" spans="1:24" x14ac:dyDescent="0.2">
      <c r="A1868" s="4">
        <v>5</v>
      </c>
      <c r="B1868" s="4" t="str">
        <f t="shared" si="29"/>
        <v>May</v>
      </c>
      <c r="C1868" s="1" t="s">
        <v>111</v>
      </c>
      <c r="D1868" s="1" t="s">
        <v>1031</v>
      </c>
      <c r="E1868" s="1" t="s">
        <v>552</v>
      </c>
      <c r="F1868" s="1" t="s">
        <v>899</v>
      </c>
      <c r="G1868" s="1" t="s">
        <v>923</v>
      </c>
      <c r="H1868" s="6">
        <v>45278</v>
      </c>
      <c r="I1868" s="7">
        <v>67881318</v>
      </c>
      <c r="J1868" s="7">
        <v>59992361</v>
      </c>
      <c r="K1868" s="7">
        <v>5958675</v>
      </c>
      <c r="L1868" s="7">
        <v>7887350</v>
      </c>
      <c r="M1868" s="7">
        <f>Table1[[#This Row],[Profit (EBIT)]] * (1 - 11%)</f>
        <v>7019741.5</v>
      </c>
      <c r="N1868" s="9">
        <f>Table1[[#This Row],[Net Sales Actual]]/Table1[[#This Row],[Net Sales Target]]*100%</f>
        <v>0.88378309036368441</v>
      </c>
      <c r="O1868" s="9" t="str">
        <f>IF(Table1[[#This Row],[% Achievement]]&gt;=100%, "Achieved",
 IF(Table1[[#This Row],[% Achievement]]&gt;=50%, "Almost Achieve",
 IF(Table1[[#This Row],[% Achievement]]&gt;=0, "Needs Improvement",
 "Bad")))</f>
        <v>Almost Achieve</v>
      </c>
      <c r="P1868" s="7">
        <f>Table1[[#This Row],[Net Sales Actual]] - Table1[[#This Row],[Net Sales Target]]</f>
        <v>-7888957</v>
      </c>
      <c r="Q1868" s="7" t="str">
        <f>IF(Table1[[#This Row],[Profit]] &gt; 0, "Profit", "Loss")</f>
        <v>Profit</v>
      </c>
      <c r="R1868" s="9">
        <f>Table1[[#This Row],[Salary Cost]]/Table1[[#This Row],[Net Sales Actual]]</f>
        <v>9.9323895587306518E-2</v>
      </c>
      <c r="S1868" s="9" t="str">
        <f>IF(Table1[[#This Row],[Salary Ratio]] &lt; 0.15, "Efficient",
 IF(Table1[[#This Row],[Salary Ratio]] &lt;= 0.25, "Needs Attention",
 "Too High"))</f>
        <v>Efficient</v>
      </c>
      <c r="T1868" s="9">
        <f>Table1[[#This Row],[Profit (EBIT)]]/Table1[[#This Row],[Net Sales Actual]]</f>
        <v>0.13147257198295631</v>
      </c>
      <c r="U1868" s="7" t="str">
        <f>IF(Table1[[#This Row],[Profit Ratio]] &gt; 0.15, "Healthy",
 IF(Table1[[#This Row],[Profit Ratio]] &gt;= 0.05, "Moderate",
 "Low"))</f>
        <v>Moderate</v>
      </c>
      <c r="V1868" s="7">
        <f ca="1">DATEDIF(Table1[[#This Row],[Store Open Date]], TODAY(), "d")</f>
        <v>654</v>
      </c>
      <c r="W1868" s="7">
        <f ca="1">INT(Table1[[#This Row],[Store Age (Days)]] / 30)</f>
        <v>21</v>
      </c>
      <c r="X1868" s="7" t="str">
        <f ca="1">IF(Table1[[#This Row],[Store Age (Months)]] &lt; 12, "&lt;12",
 IF(Table1[[#This Row],[Store Age (Months)]] &lt; 24, "12–24",
 "&gt;24"))</f>
        <v>12–24</v>
      </c>
    </row>
    <row r="1869" spans="1:24" x14ac:dyDescent="0.2">
      <c r="A1869" s="4">
        <v>5</v>
      </c>
      <c r="B1869" s="4" t="str">
        <f t="shared" si="29"/>
        <v>May</v>
      </c>
      <c r="C1869" s="1" t="s">
        <v>112</v>
      </c>
      <c r="D1869" s="1" t="s">
        <v>1032</v>
      </c>
      <c r="E1869" s="1" t="s">
        <v>553</v>
      </c>
      <c r="F1869" s="1" t="s">
        <v>897</v>
      </c>
      <c r="G1869" s="1" t="s">
        <v>923</v>
      </c>
      <c r="H1869" s="6">
        <v>45314</v>
      </c>
      <c r="I1869" s="7">
        <v>102043217</v>
      </c>
      <c r="J1869" s="7">
        <v>89046308</v>
      </c>
      <c r="K1869" s="7">
        <v>12742723</v>
      </c>
      <c r="L1869" s="7">
        <v>4176966</v>
      </c>
      <c r="M1869" s="7">
        <f>Table1[[#This Row],[Profit (EBIT)]] * (1 - 11%)</f>
        <v>3717499.74</v>
      </c>
      <c r="N1869" s="9">
        <f>Table1[[#This Row],[Net Sales Actual]]/Table1[[#This Row],[Net Sales Target]]*100%</f>
        <v>0.87263328830567932</v>
      </c>
      <c r="O1869" s="9" t="str">
        <f>IF(Table1[[#This Row],[% Achievement]]&gt;=100%, "Achieved",
 IF(Table1[[#This Row],[% Achievement]]&gt;=50%, "Almost Achieve",
 IF(Table1[[#This Row],[% Achievement]]&gt;=0, "Needs Improvement",
 "Bad")))</f>
        <v>Almost Achieve</v>
      </c>
      <c r="P1869" s="7">
        <f>Table1[[#This Row],[Net Sales Actual]] - Table1[[#This Row],[Net Sales Target]]</f>
        <v>-12996909</v>
      </c>
      <c r="Q1869" s="7" t="str">
        <f>IF(Table1[[#This Row],[Profit]] &gt; 0, "Profit", "Loss")</f>
        <v>Profit</v>
      </c>
      <c r="R1869" s="9">
        <f>Table1[[#This Row],[Salary Cost]]/Table1[[#This Row],[Net Sales Actual]]</f>
        <v>0.14310220475395791</v>
      </c>
      <c r="S1869" s="9" t="str">
        <f>IF(Table1[[#This Row],[Salary Ratio]] &lt; 0.15, "Efficient",
 IF(Table1[[#This Row],[Salary Ratio]] &lt;= 0.25, "Needs Attention",
 "Too High"))</f>
        <v>Efficient</v>
      </c>
      <c r="T1869" s="9">
        <f>Table1[[#This Row],[Profit (EBIT)]]/Table1[[#This Row],[Net Sales Actual]]</f>
        <v>4.6907795436055583E-2</v>
      </c>
      <c r="U1869" s="7" t="str">
        <f>IF(Table1[[#This Row],[Profit Ratio]] &gt; 0.15, "Healthy",
 IF(Table1[[#This Row],[Profit Ratio]] &gt;= 0.05, "Moderate",
 "Low"))</f>
        <v>Low</v>
      </c>
      <c r="V1869" s="7">
        <f ca="1">DATEDIF(Table1[[#This Row],[Store Open Date]], TODAY(), "d")</f>
        <v>618</v>
      </c>
      <c r="W1869" s="7">
        <f ca="1">INT(Table1[[#This Row],[Store Age (Days)]] / 30)</f>
        <v>20</v>
      </c>
      <c r="X1869" s="7" t="str">
        <f ca="1">IF(Table1[[#This Row],[Store Age (Months)]] &lt; 12, "&lt;12",
 IF(Table1[[#This Row],[Store Age (Months)]] &lt; 24, "12–24",
 "&gt;24"))</f>
        <v>12–24</v>
      </c>
    </row>
    <row r="1870" spans="1:24" x14ac:dyDescent="0.2">
      <c r="A1870" s="4">
        <v>5</v>
      </c>
      <c r="B1870" s="4" t="str">
        <f t="shared" si="29"/>
        <v>May</v>
      </c>
      <c r="C1870" s="1" t="s">
        <v>113</v>
      </c>
      <c r="D1870" s="1" t="s">
        <v>1033</v>
      </c>
      <c r="E1870" s="1" t="s">
        <v>554</v>
      </c>
      <c r="F1870" s="1" t="s">
        <v>899</v>
      </c>
      <c r="G1870" s="1" t="s">
        <v>923</v>
      </c>
      <c r="H1870" s="6">
        <v>45172</v>
      </c>
      <c r="I1870" s="7">
        <v>91684193</v>
      </c>
      <c r="J1870" s="7">
        <v>110928417</v>
      </c>
      <c r="K1870" s="7">
        <v>15089183</v>
      </c>
      <c r="L1870" s="7">
        <v>6384032</v>
      </c>
      <c r="M1870" s="7">
        <f>Table1[[#This Row],[Profit (EBIT)]] * (1 - 11%)</f>
        <v>5681788.4800000004</v>
      </c>
      <c r="N1870" s="9">
        <f>Table1[[#This Row],[Net Sales Actual]]/Table1[[#This Row],[Net Sales Target]]*100%</f>
        <v>1.209896857575002</v>
      </c>
      <c r="O1870" s="9" t="str">
        <f>IF(Table1[[#This Row],[% Achievement]]&gt;=100%, "Achieved",
 IF(Table1[[#This Row],[% Achievement]]&gt;=50%, "Almost Achieve",
 IF(Table1[[#This Row],[% Achievement]]&gt;=0, "Needs Improvement",
 "Bad")))</f>
        <v>Achieved</v>
      </c>
      <c r="P1870" s="7">
        <f>Table1[[#This Row],[Net Sales Actual]] - Table1[[#This Row],[Net Sales Target]]</f>
        <v>19244224</v>
      </c>
      <c r="Q1870" s="7" t="str">
        <f>IF(Table1[[#This Row],[Profit]] &gt; 0, "Profit", "Loss")</f>
        <v>Profit</v>
      </c>
      <c r="R1870" s="9">
        <f>Table1[[#This Row],[Salary Cost]]/Table1[[#This Row],[Net Sales Actual]]</f>
        <v>0.13602630784860115</v>
      </c>
      <c r="S1870" s="9" t="str">
        <f>IF(Table1[[#This Row],[Salary Ratio]] &lt; 0.15, "Efficient",
 IF(Table1[[#This Row],[Salary Ratio]] &lt;= 0.25, "Needs Attention",
 "Too High"))</f>
        <v>Efficient</v>
      </c>
      <c r="T1870" s="9">
        <f>Table1[[#This Row],[Profit (EBIT)]]/Table1[[#This Row],[Net Sales Actual]]</f>
        <v>5.7550915920850113E-2</v>
      </c>
      <c r="U1870" s="7" t="str">
        <f>IF(Table1[[#This Row],[Profit Ratio]] &gt; 0.15, "Healthy",
 IF(Table1[[#This Row],[Profit Ratio]] &gt;= 0.05, "Moderate",
 "Low"))</f>
        <v>Moderate</v>
      </c>
      <c r="V1870" s="7">
        <f ca="1">DATEDIF(Table1[[#This Row],[Store Open Date]], TODAY(), "d")</f>
        <v>760</v>
      </c>
      <c r="W1870" s="7">
        <f ca="1">INT(Table1[[#This Row],[Store Age (Days)]] / 30)</f>
        <v>25</v>
      </c>
      <c r="X1870" s="7" t="str">
        <f ca="1">IF(Table1[[#This Row],[Store Age (Months)]] &lt; 12, "&lt;12",
 IF(Table1[[#This Row],[Store Age (Months)]] &lt; 24, "12–24",
 "&gt;24"))</f>
        <v>&gt;24</v>
      </c>
    </row>
    <row r="1871" spans="1:24" x14ac:dyDescent="0.2">
      <c r="A1871" s="4">
        <v>5</v>
      </c>
      <c r="B1871" s="4" t="str">
        <f t="shared" si="29"/>
        <v>May</v>
      </c>
      <c r="C1871" s="1" t="s">
        <v>114</v>
      </c>
      <c r="D1871" s="1" t="s">
        <v>1034</v>
      </c>
      <c r="E1871" s="1" t="s">
        <v>555</v>
      </c>
      <c r="F1871" s="1" t="s">
        <v>899</v>
      </c>
      <c r="G1871" s="1" t="s">
        <v>923</v>
      </c>
      <c r="H1871" s="6">
        <v>45245</v>
      </c>
      <c r="I1871" s="7">
        <v>147984749</v>
      </c>
      <c r="J1871" s="7">
        <v>113122472</v>
      </c>
      <c r="K1871" s="7">
        <v>13525584</v>
      </c>
      <c r="L1871" s="7">
        <v>16052765</v>
      </c>
      <c r="M1871" s="7">
        <f>Table1[[#This Row],[Profit (EBIT)]] * (1 - 11%)</f>
        <v>14286960.85</v>
      </c>
      <c r="N1871" s="9">
        <f>Table1[[#This Row],[Net Sales Actual]]/Table1[[#This Row],[Net Sales Target]]*100%</f>
        <v>0.76441979842125485</v>
      </c>
      <c r="O1871" s="9" t="str">
        <f>IF(Table1[[#This Row],[% Achievement]]&gt;=100%, "Achieved",
 IF(Table1[[#This Row],[% Achievement]]&gt;=50%, "Almost Achieve",
 IF(Table1[[#This Row],[% Achievement]]&gt;=0, "Needs Improvement",
 "Bad")))</f>
        <v>Almost Achieve</v>
      </c>
      <c r="P1871" s="7">
        <f>Table1[[#This Row],[Net Sales Actual]] - Table1[[#This Row],[Net Sales Target]]</f>
        <v>-34862277</v>
      </c>
      <c r="Q1871" s="7" t="str">
        <f>IF(Table1[[#This Row],[Profit]] &gt; 0, "Profit", "Loss")</f>
        <v>Profit</v>
      </c>
      <c r="R1871" s="9">
        <f>Table1[[#This Row],[Salary Cost]]/Table1[[#This Row],[Net Sales Actual]]</f>
        <v>0.11956584541398636</v>
      </c>
      <c r="S1871" s="9" t="str">
        <f>IF(Table1[[#This Row],[Salary Ratio]] &lt; 0.15, "Efficient",
 IF(Table1[[#This Row],[Salary Ratio]] &lt;= 0.25, "Needs Attention",
 "Too High"))</f>
        <v>Efficient</v>
      </c>
      <c r="T1871" s="9">
        <f>Table1[[#This Row],[Profit (EBIT)]]/Table1[[#This Row],[Net Sales Actual]]</f>
        <v>0.14190606619699753</v>
      </c>
      <c r="U1871" s="7" t="str">
        <f>IF(Table1[[#This Row],[Profit Ratio]] &gt; 0.15, "Healthy",
 IF(Table1[[#This Row],[Profit Ratio]] &gt;= 0.05, "Moderate",
 "Low"))</f>
        <v>Moderate</v>
      </c>
      <c r="V1871" s="7">
        <f ca="1">DATEDIF(Table1[[#This Row],[Store Open Date]], TODAY(), "d")</f>
        <v>687</v>
      </c>
      <c r="W1871" s="7">
        <f ca="1">INT(Table1[[#This Row],[Store Age (Days)]] / 30)</f>
        <v>22</v>
      </c>
      <c r="X1871" s="7" t="str">
        <f ca="1">IF(Table1[[#This Row],[Store Age (Months)]] &lt; 12, "&lt;12",
 IF(Table1[[#This Row],[Store Age (Months)]] &lt; 24, "12–24",
 "&gt;24"))</f>
        <v>12–24</v>
      </c>
    </row>
    <row r="1872" spans="1:24" x14ac:dyDescent="0.2">
      <c r="A1872" s="4">
        <v>5</v>
      </c>
      <c r="B1872" s="4" t="str">
        <f t="shared" si="29"/>
        <v>May</v>
      </c>
      <c r="C1872" s="1" t="s">
        <v>115</v>
      </c>
      <c r="D1872" s="1" t="s">
        <v>1035</v>
      </c>
      <c r="E1872" s="1" t="s">
        <v>556</v>
      </c>
      <c r="F1872" s="1" t="s">
        <v>899</v>
      </c>
      <c r="G1872" s="1" t="s">
        <v>923</v>
      </c>
      <c r="H1872" s="6">
        <v>45406</v>
      </c>
      <c r="I1872" s="7">
        <v>137850869</v>
      </c>
      <c r="J1872" s="7">
        <v>125203124</v>
      </c>
      <c r="K1872" s="7">
        <v>16129992</v>
      </c>
      <c r="L1872" s="7">
        <v>-2809927</v>
      </c>
      <c r="M1872" s="7">
        <f>Table1[[#This Row],[Profit (EBIT)]] * (1 - 11%)</f>
        <v>-2500835.0300000003</v>
      </c>
      <c r="N1872" s="9">
        <f>Table1[[#This Row],[Net Sales Actual]]/Table1[[#This Row],[Net Sales Target]]*100%</f>
        <v>0.90825052397747308</v>
      </c>
      <c r="O1872" s="9" t="str">
        <f>IF(Table1[[#This Row],[% Achievement]]&gt;=100%, "Achieved",
 IF(Table1[[#This Row],[% Achievement]]&gt;=50%, "Almost Achieve",
 IF(Table1[[#This Row],[% Achievement]]&gt;=0, "Needs Improvement",
 "Bad")))</f>
        <v>Almost Achieve</v>
      </c>
      <c r="P1872" s="7">
        <f>Table1[[#This Row],[Net Sales Actual]] - Table1[[#This Row],[Net Sales Target]]</f>
        <v>-12647745</v>
      </c>
      <c r="Q1872" s="7" t="str">
        <f>IF(Table1[[#This Row],[Profit]] &gt; 0, "Profit", "Loss")</f>
        <v>Loss</v>
      </c>
      <c r="R1872" s="9">
        <f>Table1[[#This Row],[Salary Cost]]/Table1[[#This Row],[Net Sales Actual]]</f>
        <v>0.12883058732623956</v>
      </c>
      <c r="S1872" s="9" t="str">
        <f>IF(Table1[[#This Row],[Salary Ratio]] &lt; 0.15, "Efficient",
 IF(Table1[[#This Row],[Salary Ratio]] &lt;= 0.25, "Needs Attention",
 "Too High"))</f>
        <v>Efficient</v>
      </c>
      <c r="T1872" s="9">
        <f>Table1[[#This Row],[Profit (EBIT)]]/Table1[[#This Row],[Net Sales Actual]]</f>
        <v>-2.2442946391657129E-2</v>
      </c>
      <c r="U1872" s="7" t="str">
        <f>IF(Table1[[#This Row],[Profit Ratio]] &gt; 0.15, "Healthy",
 IF(Table1[[#This Row],[Profit Ratio]] &gt;= 0.05, "Moderate",
 "Low"))</f>
        <v>Low</v>
      </c>
      <c r="V1872" s="7">
        <f ca="1">DATEDIF(Table1[[#This Row],[Store Open Date]], TODAY(), "d")</f>
        <v>526</v>
      </c>
      <c r="W1872" s="7">
        <f ca="1">INT(Table1[[#This Row],[Store Age (Days)]] / 30)</f>
        <v>17</v>
      </c>
      <c r="X1872" s="7" t="str">
        <f ca="1">IF(Table1[[#This Row],[Store Age (Months)]] &lt; 12, "&lt;12",
 IF(Table1[[#This Row],[Store Age (Months)]] &lt; 24, "12–24",
 "&gt;24"))</f>
        <v>12–24</v>
      </c>
    </row>
    <row r="1873" spans="1:24" x14ac:dyDescent="0.2">
      <c r="A1873" s="4">
        <v>5</v>
      </c>
      <c r="B1873" s="4" t="str">
        <f t="shared" si="29"/>
        <v>May</v>
      </c>
      <c r="C1873" s="1" t="s">
        <v>116</v>
      </c>
      <c r="D1873" s="1" t="s">
        <v>1036</v>
      </c>
      <c r="E1873" s="1" t="s">
        <v>557</v>
      </c>
      <c r="F1873" s="1" t="s">
        <v>899</v>
      </c>
      <c r="G1873" s="1" t="s">
        <v>923</v>
      </c>
      <c r="H1873" s="6">
        <v>45341</v>
      </c>
      <c r="I1873" s="7">
        <v>89363980</v>
      </c>
      <c r="J1873" s="7">
        <v>84958277</v>
      </c>
      <c r="K1873" s="7">
        <v>11341944</v>
      </c>
      <c r="L1873" s="7">
        <v>1715954</v>
      </c>
      <c r="M1873" s="7">
        <f>Table1[[#This Row],[Profit (EBIT)]] * (1 - 11%)</f>
        <v>1527199.06</v>
      </c>
      <c r="N1873" s="9">
        <f>Table1[[#This Row],[Net Sales Actual]]/Table1[[#This Row],[Net Sales Target]]*100%</f>
        <v>0.95069934217343499</v>
      </c>
      <c r="O1873" s="9" t="str">
        <f>IF(Table1[[#This Row],[% Achievement]]&gt;=100%, "Achieved",
 IF(Table1[[#This Row],[% Achievement]]&gt;=50%, "Almost Achieve",
 IF(Table1[[#This Row],[% Achievement]]&gt;=0, "Needs Improvement",
 "Bad")))</f>
        <v>Almost Achieve</v>
      </c>
      <c r="P1873" s="7">
        <f>Table1[[#This Row],[Net Sales Actual]] - Table1[[#This Row],[Net Sales Target]]</f>
        <v>-4405703</v>
      </c>
      <c r="Q1873" s="7" t="str">
        <f>IF(Table1[[#This Row],[Profit]] &gt; 0, "Profit", "Loss")</f>
        <v>Profit</v>
      </c>
      <c r="R1873" s="9">
        <f>Table1[[#This Row],[Salary Cost]]/Table1[[#This Row],[Net Sales Actual]]</f>
        <v>0.1335001650280643</v>
      </c>
      <c r="S1873" s="9" t="str">
        <f>IF(Table1[[#This Row],[Salary Ratio]] &lt; 0.15, "Efficient",
 IF(Table1[[#This Row],[Salary Ratio]] &lt;= 0.25, "Needs Attention",
 "Too High"))</f>
        <v>Efficient</v>
      </c>
      <c r="T1873" s="9">
        <f>Table1[[#This Row],[Profit (EBIT)]]/Table1[[#This Row],[Net Sales Actual]]</f>
        <v>2.0197608291891326E-2</v>
      </c>
      <c r="U1873" s="7" t="str">
        <f>IF(Table1[[#This Row],[Profit Ratio]] &gt; 0.15, "Healthy",
 IF(Table1[[#This Row],[Profit Ratio]] &gt;= 0.05, "Moderate",
 "Low"))</f>
        <v>Low</v>
      </c>
      <c r="V1873" s="7">
        <f ca="1">DATEDIF(Table1[[#This Row],[Store Open Date]], TODAY(), "d")</f>
        <v>591</v>
      </c>
      <c r="W1873" s="7">
        <f ca="1">INT(Table1[[#This Row],[Store Age (Days)]] / 30)</f>
        <v>19</v>
      </c>
      <c r="X1873" s="7" t="str">
        <f ca="1">IF(Table1[[#This Row],[Store Age (Months)]] &lt; 12, "&lt;12",
 IF(Table1[[#This Row],[Store Age (Months)]] &lt; 24, "12–24",
 "&gt;24"))</f>
        <v>12–24</v>
      </c>
    </row>
    <row r="1874" spans="1:24" x14ac:dyDescent="0.2">
      <c r="A1874" s="4">
        <v>5</v>
      </c>
      <c r="B1874" s="4" t="str">
        <f t="shared" si="29"/>
        <v>May</v>
      </c>
      <c r="C1874" s="1" t="s">
        <v>117</v>
      </c>
      <c r="D1874" s="1" t="s">
        <v>1037</v>
      </c>
      <c r="E1874" s="1" t="s">
        <v>558</v>
      </c>
      <c r="F1874" s="1" t="s">
        <v>898</v>
      </c>
      <c r="G1874" s="1" t="s">
        <v>923</v>
      </c>
      <c r="H1874" s="6">
        <v>45260</v>
      </c>
      <c r="I1874" s="7">
        <v>157124791</v>
      </c>
      <c r="J1874" s="7">
        <v>174489085</v>
      </c>
      <c r="K1874" s="7">
        <v>30993842</v>
      </c>
      <c r="L1874" s="7">
        <v>-11192983</v>
      </c>
      <c r="M1874" s="7">
        <f>Table1[[#This Row],[Profit (EBIT)]] * (1 - 11%)</f>
        <v>-9961754.870000001</v>
      </c>
      <c r="N1874" s="9">
        <f>Table1[[#This Row],[Net Sales Actual]]/Table1[[#This Row],[Net Sales Target]]*100%</f>
        <v>1.1105127579771927</v>
      </c>
      <c r="O1874" s="9" t="str">
        <f>IF(Table1[[#This Row],[% Achievement]]&gt;=100%, "Achieved",
 IF(Table1[[#This Row],[% Achievement]]&gt;=50%, "Almost Achieve",
 IF(Table1[[#This Row],[% Achievement]]&gt;=0, "Needs Improvement",
 "Bad")))</f>
        <v>Achieved</v>
      </c>
      <c r="P1874" s="7">
        <f>Table1[[#This Row],[Net Sales Actual]] - Table1[[#This Row],[Net Sales Target]]</f>
        <v>17364294</v>
      </c>
      <c r="Q1874" s="7" t="str">
        <f>IF(Table1[[#This Row],[Profit]] &gt; 0, "Profit", "Loss")</f>
        <v>Loss</v>
      </c>
      <c r="R1874" s="9">
        <f>Table1[[#This Row],[Salary Cost]]/Table1[[#This Row],[Net Sales Actual]]</f>
        <v>0.17762625094859086</v>
      </c>
      <c r="S1874" s="9" t="str">
        <f>IF(Table1[[#This Row],[Salary Ratio]] &lt; 0.15, "Efficient",
 IF(Table1[[#This Row],[Salary Ratio]] &lt;= 0.25, "Needs Attention",
 "Too High"))</f>
        <v>Needs Attention</v>
      </c>
      <c r="T1874" s="9">
        <f>Table1[[#This Row],[Profit (EBIT)]]/Table1[[#This Row],[Net Sales Actual]]</f>
        <v>-6.4147181469832337E-2</v>
      </c>
      <c r="U1874" s="7" t="str">
        <f>IF(Table1[[#This Row],[Profit Ratio]] &gt; 0.15, "Healthy",
 IF(Table1[[#This Row],[Profit Ratio]] &gt;= 0.05, "Moderate",
 "Low"))</f>
        <v>Low</v>
      </c>
      <c r="V1874" s="7">
        <f ca="1">DATEDIF(Table1[[#This Row],[Store Open Date]], TODAY(), "d")</f>
        <v>672</v>
      </c>
      <c r="W1874" s="7">
        <f ca="1">INT(Table1[[#This Row],[Store Age (Days)]] / 30)</f>
        <v>22</v>
      </c>
      <c r="X1874" s="7" t="str">
        <f ca="1">IF(Table1[[#This Row],[Store Age (Months)]] &lt; 12, "&lt;12",
 IF(Table1[[#This Row],[Store Age (Months)]] &lt; 24, "12–24",
 "&gt;24"))</f>
        <v>12–24</v>
      </c>
    </row>
    <row r="1875" spans="1:24" x14ac:dyDescent="0.2">
      <c r="A1875" s="4">
        <v>5</v>
      </c>
      <c r="B1875" s="4" t="str">
        <f t="shared" si="29"/>
        <v>May</v>
      </c>
      <c r="C1875" s="1" t="s">
        <v>118</v>
      </c>
      <c r="D1875" s="1" t="s">
        <v>1038</v>
      </c>
      <c r="E1875" s="1" t="s">
        <v>559</v>
      </c>
      <c r="F1875" s="1" t="s">
        <v>899</v>
      </c>
      <c r="G1875" s="1" t="s">
        <v>923</v>
      </c>
      <c r="H1875" s="6">
        <v>45465</v>
      </c>
      <c r="I1875" s="7">
        <v>44320042</v>
      </c>
      <c r="J1875" s="7">
        <v>46475243</v>
      </c>
      <c r="K1875" s="7">
        <v>6202345</v>
      </c>
      <c r="L1875" s="7">
        <v>-3277642</v>
      </c>
      <c r="M1875" s="7">
        <f>Table1[[#This Row],[Profit (EBIT)]] * (1 - 11%)</f>
        <v>-2917101.38</v>
      </c>
      <c r="N1875" s="9">
        <f>Table1[[#This Row],[Net Sales Actual]]/Table1[[#This Row],[Net Sales Target]]*100%</f>
        <v>1.0486281353253231</v>
      </c>
      <c r="O1875" s="9" t="str">
        <f>IF(Table1[[#This Row],[% Achievement]]&gt;=100%, "Achieved",
 IF(Table1[[#This Row],[% Achievement]]&gt;=50%, "Almost Achieve",
 IF(Table1[[#This Row],[% Achievement]]&gt;=0, "Needs Improvement",
 "Bad")))</f>
        <v>Achieved</v>
      </c>
      <c r="P1875" s="7">
        <f>Table1[[#This Row],[Net Sales Actual]] - Table1[[#This Row],[Net Sales Target]]</f>
        <v>2155201</v>
      </c>
      <c r="Q1875" s="7" t="str">
        <f>IF(Table1[[#This Row],[Profit]] &gt; 0, "Profit", "Loss")</f>
        <v>Loss</v>
      </c>
      <c r="R1875" s="9">
        <f>Table1[[#This Row],[Salary Cost]]/Table1[[#This Row],[Net Sales Actual]]</f>
        <v>0.13345481593286129</v>
      </c>
      <c r="S1875" s="9" t="str">
        <f>IF(Table1[[#This Row],[Salary Ratio]] &lt; 0.15, "Efficient",
 IF(Table1[[#This Row],[Salary Ratio]] &lt;= 0.25, "Needs Attention",
 "Too High"))</f>
        <v>Efficient</v>
      </c>
      <c r="T1875" s="9">
        <f>Table1[[#This Row],[Profit (EBIT)]]/Table1[[#This Row],[Net Sales Actual]]</f>
        <v>-7.0524472567039614E-2</v>
      </c>
      <c r="U1875" s="7" t="str">
        <f>IF(Table1[[#This Row],[Profit Ratio]] &gt; 0.15, "Healthy",
 IF(Table1[[#This Row],[Profit Ratio]] &gt;= 0.05, "Moderate",
 "Low"))</f>
        <v>Low</v>
      </c>
      <c r="V1875" s="7">
        <f ca="1">DATEDIF(Table1[[#This Row],[Store Open Date]], TODAY(), "d")</f>
        <v>467</v>
      </c>
      <c r="W1875" s="7">
        <f ca="1">INT(Table1[[#This Row],[Store Age (Days)]] / 30)</f>
        <v>15</v>
      </c>
      <c r="X1875" s="7" t="str">
        <f ca="1">IF(Table1[[#This Row],[Store Age (Months)]] &lt; 12, "&lt;12",
 IF(Table1[[#This Row],[Store Age (Months)]] &lt; 24, "12–24",
 "&gt;24"))</f>
        <v>12–24</v>
      </c>
    </row>
    <row r="1876" spans="1:24" x14ac:dyDescent="0.2">
      <c r="A1876" s="4">
        <v>5</v>
      </c>
      <c r="B1876" s="4" t="str">
        <f t="shared" si="29"/>
        <v>May</v>
      </c>
      <c r="C1876" s="1" t="s">
        <v>119</v>
      </c>
      <c r="D1876" s="1" t="s">
        <v>1039</v>
      </c>
      <c r="E1876" s="1" t="s">
        <v>560</v>
      </c>
      <c r="F1876" s="1" t="s">
        <v>899</v>
      </c>
      <c r="G1876" s="1" t="s">
        <v>923</v>
      </c>
      <c r="H1876" s="6">
        <v>45044</v>
      </c>
      <c r="I1876" s="7">
        <v>195907540</v>
      </c>
      <c r="J1876" s="7">
        <v>200509226</v>
      </c>
      <c r="K1876" s="7">
        <v>26545584</v>
      </c>
      <c r="L1876" s="7">
        <v>-4723852</v>
      </c>
      <c r="M1876" s="7">
        <f>Table1[[#This Row],[Profit (EBIT)]] * (1 - 11%)</f>
        <v>-4204228.28</v>
      </c>
      <c r="N1876" s="9">
        <f>Table1[[#This Row],[Net Sales Actual]]/Table1[[#This Row],[Net Sales Target]]*100%</f>
        <v>1.0234890704053554</v>
      </c>
      <c r="O1876" s="9" t="str">
        <f>IF(Table1[[#This Row],[% Achievement]]&gt;=100%, "Achieved",
 IF(Table1[[#This Row],[% Achievement]]&gt;=50%, "Almost Achieve",
 IF(Table1[[#This Row],[% Achievement]]&gt;=0, "Needs Improvement",
 "Bad")))</f>
        <v>Achieved</v>
      </c>
      <c r="P1876" s="7">
        <f>Table1[[#This Row],[Net Sales Actual]] - Table1[[#This Row],[Net Sales Target]]</f>
        <v>4601686</v>
      </c>
      <c r="Q1876" s="7" t="str">
        <f>IF(Table1[[#This Row],[Profit]] &gt; 0, "Profit", "Loss")</f>
        <v>Loss</v>
      </c>
      <c r="R1876" s="9">
        <f>Table1[[#This Row],[Salary Cost]]/Table1[[#This Row],[Net Sales Actual]]</f>
        <v>0.13239083572144456</v>
      </c>
      <c r="S1876" s="9" t="str">
        <f>IF(Table1[[#This Row],[Salary Ratio]] &lt; 0.15, "Efficient",
 IF(Table1[[#This Row],[Salary Ratio]] &lt;= 0.25, "Needs Attention",
 "Too High"))</f>
        <v>Efficient</v>
      </c>
      <c r="T1876" s="9">
        <f>Table1[[#This Row],[Profit (EBIT)]]/Table1[[#This Row],[Net Sales Actual]]</f>
        <v>-2.3559275023085472E-2</v>
      </c>
      <c r="U1876" s="7" t="str">
        <f>IF(Table1[[#This Row],[Profit Ratio]] &gt; 0.15, "Healthy",
 IF(Table1[[#This Row],[Profit Ratio]] &gt;= 0.05, "Moderate",
 "Low"))</f>
        <v>Low</v>
      </c>
      <c r="V1876" s="7">
        <f ca="1">DATEDIF(Table1[[#This Row],[Store Open Date]], TODAY(), "d")</f>
        <v>888</v>
      </c>
      <c r="W1876" s="7">
        <f ca="1">INT(Table1[[#This Row],[Store Age (Days)]] / 30)</f>
        <v>29</v>
      </c>
      <c r="X1876" s="7" t="str">
        <f ca="1">IF(Table1[[#This Row],[Store Age (Months)]] &lt; 12, "&lt;12",
 IF(Table1[[#This Row],[Store Age (Months)]] &lt; 24, "12–24",
 "&gt;24"))</f>
        <v>&gt;24</v>
      </c>
    </row>
    <row r="1877" spans="1:24" x14ac:dyDescent="0.2">
      <c r="A1877" s="4">
        <v>5</v>
      </c>
      <c r="B1877" s="4" t="str">
        <f t="shared" si="29"/>
        <v>May</v>
      </c>
      <c r="C1877" s="1" t="s">
        <v>120</v>
      </c>
      <c r="D1877" s="1" t="s">
        <v>1040</v>
      </c>
      <c r="E1877" s="1" t="s">
        <v>561</v>
      </c>
      <c r="F1877" s="1" t="s">
        <v>899</v>
      </c>
      <c r="G1877" s="1" t="s">
        <v>923</v>
      </c>
      <c r="H1877" s="6">
        <v>45087</v>
      </c>
      <c r="I1877" s="7">
        <v>224489786</v>
      </c>
      <c r="J1877" s="7">
        <v>163177003</v>
      </c>
      <c r="K1877" s="7">
        <v>16069507</v>
      </c>
      <c r="L1877" s="7">
        <v>-15113897</v>
      </c>
      <c r="M1877" s="7">
        <f>Table1[[#This Row],[Profit (EBIT)]] * (1 - 11%)</f>
        <v>-13451368.33</v>
      </c>
      <c r="N1877" s="9">
        <f>Table1[[#This Row],[Net Sales Actual]]/Table1[[#This Row],[Net Sales Target]]*100%</f>
        <v>0.72687940911485394</v>
      </c>
      <c r="O1877" s="9" t="str">
        <f>IF(Table1[[#This Row],[% Achievement]]&gt;=100%, "Achieved",
 IF(Table1[[#This Row],[% Achievement]]&gt;=50%, "Almost Achieve",
 IF(Table1[[#This Row],[% Achievement]]&gt;=0, "Needs Improvement",
 "Bad")))</f>
        <v>Almost Achieve</v>
      </c>
      <c r="P1877" s="7">
        <f>Table1[[#This Row],[Net Sales Actual]] - Table1[[#This Row],[Net Sales Target]]</f>
        <v>-61312783</v>
      </c>
      <c r="Q1877" s="7" t="str">
        <f>IF(Table1[[#This Row],[Profit]] &gt; 0, "Profit", "Loss")</f>
        <v>Loss</v>
      </c>
      <c r="R1877" s="9">
        <f>Table1[[#This Row],[Salary Cost]]/Table1[[#This Row],[Net Sales Actual]]</f>
        <v>9.8478993390998859E-2</v>
      </c>
      <c r="S1877" s="9" t="str">
        <f>IF(Table1[[#This Row],[Salary Ratio]] &lt; 0.15, "Efficient",
 IF(Table1[[#This Row],[Salary Ratio]] &lt;= 0.25, "Needs Attention",
 "Too High"))</f>
        <v>Efficient</v>
      </c>
      <c r="T1877" s="9">
        <f>Table1[[#This Row],[Profit (EBIT)]]/Table1[[#This Row],[Net Sales Actual]]</f>
        <v>-9.2622714733889305E-2</v>
      </c>
      <c r="U1877" s="7" t="str">
        <f>IF(Table1[[#This Row],[Profit Ratio]] &gt; 0.15, "Healthy",
 IF(Table1[[#This Row],[Profit Ratio]] &gt;= 0.05, "Moderate",
 "Low"))</f>
        <v>Low</v>
      </c>
      <c r="V1877" s="7">
        <f ca="1">DATEDIF(Table1[[#This Row],[Store Open Date]], TODAY(), "d")</f>
        <v>845</v>
      </c>
      <c r="W1877" s="7">
        <f ca="1">INT(Table1[[#This Row],[Store Age (Days)]] / 30)</f>
        <v>28</v>
      </c>
      <c r="X1877" s="7" t="str">
        <f ca="1">IF(Table1[[#This Row],[Store Age (Months)]] &lt; 12, "&lt;12",
 IF(Table1[[#This Row],[Store Age (Months)]] &lt; 24, "12–24",
 "&gt;24"))</f>
        <v>&gt;24</v>
      </c>
    </row>
    <row r="1878" spans="1:24" x14ac:dyDescent="0.2">
      <c r="A1878" s="4">
        <v>5</v>
      </c>
      <c r="B1878" s="4" t="str">
        <f t="shared" si="29"/>
        <v>May</v>
      </c>
      <c r="C1878" s="1" t="s">
        <v>121</v>
      </c>
      <c r="D1878" s="1" t="s">
        <v>1041</v>
      </c>
      <c r="E1878" s="1" t="s">
        <v>562</v>
      </c>
      <c r="F1878" s="1" t="s">
        <v>899</v>
      </c>
      <c r="G1878" s="1" t="s">
        <v>923</v>
      </c>
      <c r="H1878" s="6">
        <v>45104</v>
      </c>
      <c r="I1878" s="7">
        <v>72523569</v>
      </c>
      <c r="J1878" s="7">
        <v>80664353</v>
      </c>
      <c r="K1878" s="7">
        <v>14135552</v>
      </c>
      <c r="L1878" s="7">
        <v>6279407</v>
      </c>
      <c r="M1878" s="7">
        <f>Table1[[#This Row],[Profit (EBIT)]] * (1 - 11%)</f>
        <v>5588672.2300000004</v>
      </c>
      <c r="N1878" s="9">
        <f>Table1[[#This Row],[Net Sales Actual]]/Table1[[#This Row],[Net Sales Target]]*100%</f>
        <v>1.1122501844883006</v>
      </c>
      <c r="O1878" s="9" t="str">
        <f>IF(Table1[[#This Row],[% Achievement]]&gt;=100%, "Achieved",
 IF(Table1[[#This Row],[% Achievement]]&gt;=50%, "Almost Achieve",
 IF(Table1[[#This Row],[% Achievement]]&gt;=0, "Needs Improvement",
 "Bad")))</f>
        <v>Achieved</v>
      </c>
      <c r="P1878" s="7">
        <f>Table1[[#This Row],[Net Sales Actual]] - Table1[[#This Row],[Net Sales Target]]</f>
        <v>8140784</v>
      </c>
      <c r="Q1878" s="7" t="str">
        <f>IF(Table1[[#This Row],[Profit]] &gt; 0, "Profit", "Loss")</f>
        <v>Profit</v>
      </c>
      <c r="R1878" s="9">
        <f>Table1[[#This Row],[Salary Cost]]/Table1[[#This Row],[Net Sales Actual]]</f>
        <v>0.17523914187968506</v>
      </c>
      <c r="S1878" s="9" t="str">
        <f>IF(Table1[[#This Row],[Salary Ratio]] &lt; 0.15, "Efficient",
 IF(Table1[[#This Row],[Salary Ratio]] &lt;= 0.25, "Needs Attention",
 "Too High"))</f>
        <v>Needs Attention</v>
      </c>
      <c r="T1878" s="9">
        <f>Table1[[#This Row],[Profit (EBIT)]]/Table1[[#This Row],[Net Sales Actual]]</f>
        <v>7.7846121198046431E-2</v>
      </c>
      <c r="U1878" s="7" t="str">
        <f>IF(Table1[[#This Row],[Profit Ratio]] &gt; 0.15, "Healthy",
 IF(Table1[[#This Row],[Profit Ratio]] &gt;= 0.05, "Moderate",
 "Low"))</f>
        <v>Moderate</v>
      </c>
      <c r="V1878" s="7">
        <f ca="1">DATEDIF(Table1[[#This Row],[Store Open Date]], TODAY(), "d")</f>
        <v>828</v>
      </c>
      <c r="W1878" s="7">
        <f ca="1">INT(Table1[[#This Row],[Store Age (Days)]] / 30)</f>
        <v>27</v>
      </c>
      <c r="X1878" s="7" t="str">
        <f ca="1">IF(Table1[[#This Row],[Store Age (Months)]] &lt; 12, "&lt;12",
 IF(Table1[[#This Row],[Store Age (Months)]] &lt; 24, "12–24",
 "&gt;24"))</f>
        <v>&gt;24</v>
      </c>
    </row>
    <row r="1879" spans="1:24" x14ac:dyDescent="0.2">
      <c r="A1879" s="4">
        <v>5</v>
      </c>
      <c r="B1879" s="4" t="str">
        <f t="shared" si="29"/>
        <v>May</v>
      </c>
      <c r="C1879" s="1" t="s">
        <v>122</v>
      </c>
      <c r="D1879" s="1" t="s">
        <v>1042</v>
      </c>
      <c r="E1879" s="1" t="s">
        <v>563</v>
      </c>
      <c r="F1879" s="1" t="s">
        <v>897</v>
      </c>
      <c r="G1879" s="1" t="s">
        <v>923</v>
      </c>
      <c r="H1879" s="6">
        <v>45170</v>
      </c>
      <c r="I1879" s="7">
        <v>101282845</v>
      </c>
      <c r="J1879" s="7">
        <v>105634669</v>
      </c>
      <c r="K1879" s="7">
        <v>18891034</v>
      </c>
      <c r="L1879" s="7">
        <v>7717607</v>
      </c>
      <c r="M1879" s="7">
        <f>Table1[[#This Row],[Profit (EBIT)]] * (1 - 11%)</f>
        <v>6868670.2300000004</v>
      </c>
      <c r="N1879" s="9">
        <f>Table1[[#This Row],[Net Sales Actual]]/Table1[[#This Row],[Net Sales Target]]*100%</f>
        <v>1.0429670394823527</v>
      </c>
      <c r="O1879" s="9" t="str">
        <f>IF(Table1[[#This Row],[% Achievement]]&gt;=100%, "Achieved",
 IF(Table1[[#This Row],[% Achievement]]&gt;=50%, "Almost Achieve",
 IF(Table1[[#This Row],[% Achievement]]&gt;=0, "Needs Improvement",
 "Bad")))</f>
        <v>Achieved</v>
      </c>
      <c r="P1879" s="7">
        <f>Table1[[#This Row],[Net Sales Actual]] - Table1[[#This Row],[Net Sales Target]]</f>
        <v>4351824</v>
      </c>
      <c r="Q1879" s="7" t="str">
        <f>IF(Table1[[#This Row],[Profit]] &gt; 0, "Profit", "Loss")</f>
        <v>Profit</v>
      </c>
      <c r="R1879" s="9">
        <f>Table1[[#This Row],[Salary Cost]]/Table1[[#This Row],[Net Sales Actual]]</f>
        <v>0.17883365545453642</v>
      </c>
      <c r="S1879" s="9" t="str">
        <f>IF(Table1[[#This Row],[Salary Ratio]] &lt; 0.15, "Efficient",
 IF(Table1[[#This Row],[Salary Ratio]] &lt;= 0.25, "Needs Attention",
 "Too High"))</f>
        <v>Needs Attention</v>
      </c>
      <c r="T1879" s="9">
        <f>Table1[[#This Row],[Profit (EBIT)]]/Table1[[#This Row],[Net Sales Actual]]</f>
        <v>7.3059413855880967E-2</v>
      </c>
      <c r="U1879" s="7" t="str">
        <f>IF(Table1[[#This Row],[Profit Ratio]] &gt; 0.15, "Healthy",
 IF(Table1[[#This Row],[Profit Ratio]] &gt;= 0.05, "Moderate",
 "Low"))</f>
        <v>Moderate</v>
      </c>
      <c r="V1879" s="7">
        <f ca="1">DATEDIF(Table1[[#This Row],[Store Open Date]], TODAY(), "d")</f>
        <v>762</v>
      </c>
      <c r="W1879" s="7">
        <f ca="1">INT(Table1[[#This Row],[Store Age (Days)]] / 30)</f>
        <v>25</v>
      </c>
      <c r="X1879" s="7" t="str">
        <f ca="1">IF(Table1[[#This Row],[Store Age (Months)]] &lt; 12, "&lt;12",
 IF(Table1[[#This Row],[Store Age (Months)]] &lt; 24, "12–24",
 "&gt;24"))</f>
        <v>&gt;24</v>
      </c>
    </row>
    <row r="1880" spans="1:24" x14ac:dyDescent="0.2">
      <c r="A1880" s="4">
        <v>5</v>
      </c>
      <c r="B1880" s="4" t="str">
        <f t="shared" si="29"/>
        <v>May</v>
      </c>
      <c r="C1880" s="1" t="s">
        <v>123</v>
      </c>
      <c r="D1880" s="1" t="s">
        <v>1043</v>
      </c>
      <c r="E1880" s="1" t="s">
        <v>564</v>
      </c>
      <c r="F1880" s="1" t="s">
        <v>898</v>
      </c>
      <c r="G1880" s="1" t="s">
        <v>923</v>
      </c>
      <c r="H1880" s="6">
        <v>45241</v>
      </c>
      <c r="I1880" s="7">
        <v>62379057</v>
      </c>
      <c r="J1880" s="7">
        <v>57695061</v>
      </c>
      <c r="K1880" s="7">
        <v>9003091</v>
      </c>
      <c r="L1880" s="7">
        <v>-2677637</v>
      </c>
      <c r="M1880" s="7">
        <f>Table1[[#This Row],[Profit (EBIT)]] * (1 - 11%)</f>
        <v>-2383096.9300000002</v>
      </c>
      <c r="N1880" s="9">
        <f>Table1[[#This Row],[Net Sales Actual]]/Table1[[#This Row],[Net Sales Target]]*100%</f>
        <v>0.92491075971218994</v>
      </c>
      <c r="O1880" s="9" t="str">
        <f>IF(Table1[[#This Row],[% Achievement]]&gt;=100%, "Achieved",
 IF(Table1[[#This Row],[% Achievement]]&gt;=50%, "Almost Achieve",
 IF(Table1[[#This Row],[% Achievement]]&gt;=0, "Needs Improvement",
 "Bad")))</f>
        <v>Almost Achieve</v>
      </c>
      <c r="P1880" s="7">
        <f>Table1[[#This Row],[Net Sales Actual]] - Table1[[#This Row],[Net Sales Target]]</f>
        <v>-4683996</v>
      </c>
      <c r="Q1880" s="7" t="str">
        <f>IF(Table1[[#This Row],[Profit]] &gt; 0, "Profit", "Loss")</f>
        <v>Loss</v>
      </c>
      <c r="R1880" s="9">
        <f>Table1[[#This Row],[Salary Cost]]/Table1[[#This Row],[Net Sales Actual]]</f>
        <v>0.15604613018781624</v>
      </c>
      <c r="S1880" s="9" t="str">
        <f>IF(Table1[[#This Row],[Salary Ratio]] &lt; 0.15, "Efficient",
 IF(Table1[[#This Row],[Salary Ratio]] &lt;= 0.25, "Needs Attention",
 "Too High"))</f>
        <v>Needs Attention</v>
      </c>
      <c r="T1880" s="9">
        <f>Table1[[#This Row],[Profit (EBIT)]]/Table1[[#This Row],[Net Sales Actual]]</f>
        <v>-4.6410159788200935E-2</v>
      </c>
      <c r="U1880" s="7" t="str">
        <f>IF(Table1[[#This Row],[Profit Ratio]] &gt; 0.15, "Healthy",
 IF(Table1[[#This Row],[Profit Ratio]] &gt;= 0.05, "Moderate",
 "Low"))</f>
        <v>Low</v>
      </c>
      <c r="V1880" s="7">
        <f ca="1">DATEDIF(Table1[[#This Row],[Store Open Date]], TODAY(), "d")</f>
        <v>691</v>
      </c>
      <c r="W1880" s="7">
        <f ca="1">INT(Table1[[#This Row],[Store Age (Days)]] / 30)</f>
        <v>23</v>
      </c>
      <c r="X1880" s="7" t="str">
        <f ca="1">IF(Table1[[#This Row],[Store Age (Months)]] &lt; 12, "&lt;12",
 IF(Table1[[#This Row],[Store Age (Months)]] &lt; 24, "12–24",
 "&gt;24"))</f>
        <v>12–24</v>
      </c>
    </row>
    <row r="1881" spans="1:24" x14ac:dyDescent="0.2">
      <c r="A1881" s="4">
        <v>5</v>
      </c>
      <c r="B1881" s="4" t="str">
        <f t="shared" si="29"/>
        <v>May</v>
      </c>
      <c r="C1881" s="1" t="s">
        <v>124</v>
      </c>
      <c r="D1881" s="1" t="s">
        <v>1044</v>
      </c>
      <c r="E1881" s="1" t="s">
        <v>565</v>
      </c>
      <c r="F1881" s="1" t="s">
        <v>899</v>
      </c>
      <c r="G1881" s="1" t="s">
        <v>923</v>
      </c>
      <c r="H1881" s="6">
        <v>45230</v>
      </c>
      <c r="I1881" s="7">
        <v>156247989</v>
      </c>
      <c r="J1881" s="7">
        <v>152800532</v>
      </c>
      <c r="K1881" s="7">
        <v>17826179</v>
      </c>
      <c r="L1881" s="7">
        <v>5204808</v>
      </c>
      <c r="M1881" s="7">
        <f>Table1[[#This Row],[Profit (EBIT)]] * (1 - 11%)</f>
        <v>4632279.12</v>
      </c>
      <c r="N1881" s="9">
        <f>Table1[[#This Row],[Net Sales Actual]]/Table1[[#This Row],[Net Sales Target]]*100%</f>
        <v>0.97793599122738151</v>
      </c>
      <c r="O1881" s="9" t="str">
        <f>IF(Table1[[#This Row],[% Achievement]]&gt;=100%, "Achieved",
 IF(Table1[[#This Row],[% Achievement]]&gt;=50%, "Almost Achieve",
 IF(Table1[[#This Row],[% Achievement]]&gt;=0, "Needs Improvement",
 "Bad")))</f>
        <v>Almost Achieve</v>
      </c>
      <c r="P1881" s="7">
        <f>Table1[[#This Row],[Net Sales Actual]] - Table1[[#This Row],[Net Sales Target]]</f>
        <v>-3447457</v>
      </c>
      <c r="Q1881" s="7" t="str">
        <f>IF(Table1[[#This Row],[Profit]] &gt; 0, "Profit", "Loss")</f>
        <v>Profit</v>
      </c>
      <c r="R1881" s="9">
        <f>Table1[[#This Row],[Salary Cost]]/Table1[[#This Row],[Net Sales Actual]]</f>
        <v>0.11666306894795367</v>
      </c>
      <c r="S1881" s="9" t="str">
        <f>IF(Table1[[#This Row],[Salary Ratio]] &lt; 0.15, "Efficient",
 IF(Table1[[#This Row],[Salary Ratio]] &lt;= 0.25, "Needs Attention",
 "Too High"))</f>
        <v>Efficient</v>
      </c>
      <c r="T1881" s="9">
        <f>Table1[[#This Row],[Profit (EBIT)]]/Table1[[#This Row],[Net Sales Actual]]</f>
        <v>3.4062760985675102E-2</v>
      </c>
      <c r="U1881" s="7" t="str">
        <f>IF(Table1[[#This Row],[Profit Ratio]] &gt; 0.15, "Healthy",
 IF(Table1[[#This Row],[Profit Ratio]] &gt;= 0.05, "Moderate",
 "Low"))</f>
        <v>Low</v>
      </c>
      <c r="V1881" s="7">
        <f ca="1">DATEDIF(Table1[[#This Row],[Store Open Date]], TODAY(), "d")</f>
        <v>702</v>
      </c>
      <c r="W1881" s="7">
        <f ca="1">INT(Table1[[#This Row],[Store Age (Days)]] / 30)</f>
        <v>23</v>
      </c>
      <c r="X1881" s="7" t="str">
        <f ca="1">IF(Table1[[#This Row],[Store Age (Months)]] &lt; 12, "&lt;12",
 IF(Table1[[#This Row],[Store Age (Months)]] &lt; 24, "12–24",
 "&gt;24"))</f>
        <v>12–24</v>
      </c>
    </row>
    <row r="1882" spans="1:24" x14ac:dyDescent="0.2">
      <c r="A1882" s="4">
        <v>5</v>
      </c>
      <c r="B1882" s="4" t="str">
        <f t="shared" si="29"/>
        <v>May</v>
      </c>
      <c r="C1882" s="1" t="s">
        <v>125</v>
      </c>
      <c r="D1882" s="1" t="s">
        <v>1045</v>
      </c>
      <c r="E1882" s="1" t="s">
        <v>566</v>
      </c>
      <c r="F1882" s="1" t="s">
        <v>899</v>
      </c>
      <c r="G1882" s="1" t="s">
        <v>923</v>
      </c>
      <c r="H1882" s="6">
        <v>45233</v>
      </c>
      <c r="I1882" s="7">
        <v>141019465</v>
      </c>
      <c r="J1882" s="7">
        <v>125241897</v>
      </c>
      <c r="K1882" s="7">
        <v>17397143</v>
      </c>
      <c r="L1882" s="7">
        <v>10532752</v>
      </c>
      <c r="M1882" s="7">
        <f>Table1[[#This Row],[Profit (EBIT)]] * (1 - 11%)</f>
        <v>9374149.2799999993</v>
      </c>
      <c r="N1882" s="9">
        <f>Table1[[#This Row],[Net Sales Actual]]/Table1[[#This Row],[Net Sales Target]]*100%</f>
        <v>0.88811779990797723</v>
      </c>
      <c r="O1882" s="9" t="str">
        <f>IF(Table1[[#This Row],[% Achievement]]&gt;=100%, "Achieved",
 IF(Table1[[#This Row],[% Achievement]]&gt;=50%, "Almost Achieve",
 IF(Table1[[#This Row],[% Achievement]]&gt;=0, "Needs Improvement",
 "Bad")))</f>
        <v>Almost Achieve</v>
      </c>
      <c r="P1882" s="7">
        <f>Table1[[#This Row],[Net Sales Actual]] - Table1[[#This Row],[Net Sales Target]]</f>
        <v>-15777568</v>
      </c>
      <c r="Q1882" s="7" t="str">
        <f>IF(Table1[[#This Row],[Profit]] &gt; 0, "Profit", "Loss")</f>
        <v>Profit</v>
      </c>
      <c r="R1882" s="9">
        <f>Table1[[#This Row],[Salary Cost]]/Table1[[#This Row],[Net Sales Actual]]</f>
        <v>0.13890833192984933</v>
      </c>
      <c r="S1882" s="9" t="str">
        <f>IF(Table1[[#This Row],[Salary Ratio]] &lt; 0.15, "Efficient",
 IF(Table1[[#This Row],[Salary Ratio]] &lt;= 0.25, "Needs Attention",
 "Too High"))</f>
        <v>Efficient</v>
      </c>
      <c r="T1882" s="9">
        <f>Table1[[#This Row],[Profit (EBIT)]]/Table1[[#This Row],[Net Sales Actual]]</f>
        <v>8.4099269112795375E-2</v>
      </c>
      <c r="U1882" s="7" t="str">
        <f>IF(Table1[[#This Row],[Profit Ratio]] &gt; 0.15, "Healthy",
 IF(Table1[[#This Row],[Profit Ratio]] &gt;= 0.05, "Moderate",
 "Low"))</f>
        <v>Moderate</v>
      </c>
      <c r="V1882" s="7">
        <f ca="1">DATEDIF(Table1[[#This Row],[Store Open Date]], TODAY(), "d")</f>
        <v>699</v>
      </c>
      <c r="W1882" s="7">
        <f ca="1">INT(Table1[[#This Row],[Store Age (Days)]] / 30)</f>
        <v>23</v>
      </c>
      <c r="X1882" s="7" t="str">
        <f ca="1">IF(Table1[[#This Row],[Store Age (Months)]] &lt; 12, "&lt;12",
 IF(Table1[[#This Row],[Store Age (Months)]] &lt; 24, "12–24",
 "&gt;24"))</f>
        <v>12–24</v>
      </c>
    </row>
    <row r="1883" spans="1:24" x14ac:dyDescent="0.2">
      <c r="A1883" s="4">
        <v>5</v>
      </c>
      <c r="B1883" s="4" t="str">
        <f t="shared" si="29"/>
        <v>May</v>
      </c>
      <c r="C1883" s="1" t="s">
        <v>126</v>
      </c>
      <c r="D1883" s="1" t="s">
        <v>1046</v>
      </c>
      <c r="E1883" s="1" t="s">
        <v>567</v>
      </c>
      <c r="F1883" s="1" t="s">
        <v>899</v>
      </c>
      <c r="G1883" s="1" t="s">
        <v>923</v>
      </c>
      <c r="H1883" s="6">
        <v>44966</v>
      </c>
      <c r="I1883" s="7">
        <v>115435019</v>
      </c>
      <c r="J1883" s="7">
        <v>82902328</v>
      </c>
      <c r="K1883" s="7">
        <v>11759304</v>
      </c>
      <c r="L1883" s="7">
        <v>3065205</v>
      </c>
      <c r="M1883" s="7">
        <f>Table1[[#This Row],[Profit (EBIT)]] * (1 - 11%)</f>
        <v>2728032.45</v>
      </c>
      <c r="N1883" s="9">
        <f>Table1[[#This Row],[Net Sales Actual]]/Table1[[#This Row],[Net Sales Target]]*100%</f>
        <v>0.7181731221441563</v>
      </c>
      <c r="O1883" s="9" t="str">
        <f>IF(Table1[[#This Row],[% Achievement]]&gt;=100%, "Achieved",
 IF(Table1[[#This Row],[% Achievement]]&gt;=50%, "Almost Achieve",
 IF(Table1[[#This Row],[% Achievement]]&gt;=0, "Needs Improvement",
 "Bad")))</f>
        <v>Almost Achieve</v>
      </c>
      <c r="P1883" s="7">
        <f>Table1[[#This Row],[Net Sales Actual]] - Table1[[#This Row],[Net Sales Target]]</f>
        <v>-32532691</v>
      </c>
      <c r="Q1883" s="7" t="str">
        <f>IF(Table1[[#This Row],[Profit]] &gt; 0, "Profit", "Loss")</f>
        <v>Profit</v>
      </c>
      <c r="R1883" s="9">
        <f>Table1[[#This Row],[Salary Cost]]/Table1[[#This Row],[Net Sales Actual]]</f>
        <v>0.14184528087076156</v>
      </c>
      <c r="S1883" s="9" t="str">
        <f>IF(Table1[[#This Row],[Salary Ratio]] &lt; 0.15, "Efficient",
 IF(Table1[[#This Row],[Salary Ratio]] &lt;= 0.25, "Needs Attention",
 "Too High"))</f>
        <v>Efficient</v>
      </c>
      <c r="T1883" s="9">
        <f>Table1[[#This Row],[Profit (EBIT)]]/Table1[[#This Row],[Net Sales Actual]]</f>
        <v>3.6973690292509034E-2</v>
      </c>
      <c r="U1883" s="7" t="str">
        <f>IF(Table1[[#This Row],[Profit Ratio]] &gt; 0.15, "Healthy",
 IF(Table1[[#This Row],[Profit Ratio]] &gt;= 0.05, "Moderate",
 "Low"))</f>
        <v>Low</v>
      </c>
      <c r="V1883" s="7">
        <f ca="1">DATEDIF(Table1[[#This Row],[Store Open Date]], TODAY(), "d")</f>
        <v>966</v>
      </c>
      <c r="W1883" s="7">
        <f ca="1">INT(Table1[[#This Row],[Store Age (Days)]] / 30)</f>
        <v>32</v>
      </c>
      <c r="X1883" s="7" t="str">
        <f ca="1">IF(Table1[[#This Row],[Store Age (Months)]] &lt; 12, "&lt;12",
 IF(Table1[[#This Row],[Store Age (Months)]] &lt; 24, "12–24",
 "&gt;24"))</f>
        <v>&gt;24</v>
      </c>
    </row>
    <row r="1884" spans="1:24" x14ac:dyDescent="0.2">
      <c r="A1884" s="4">
        <v>5</v>
      </c>
      <c r="B1884" s="4" t="str">
        <f t="shared" si="29"/>
        <v>May</v>
      </c>
      <c r="C1884" s="1" t="s">
        <v>127</v>
      </c>
      <c r="D1884" s="1" t="s">
        <v>1047</v>
      </c>
      <c r="E1884" s="1" t="s">
        <v>568</v>
      </c>
      <c r="F1884" s="1" t="s">
        <v>898</v>
      </c>
      <c r="G1884" s="1" t="s">
        <v>923</v>
      </c>
      <c r="H1884" s="6">
        <v>44987</v>
      </c>
      <c r="I1884" s="7">
        <v>141821615</v>
      </c>
      <c r="J1884" s="7">
        <v>152819480</v>
      </c>
      <c r="K1884" s="7">
        <v>14898064</v>
      </c>
      <c r="L1884" s="7">
        <v>681127</v>
      </c>
      <c r="M1884" s="7">
        <f>Table1[[#This Row],[Profit (EBIT)]] * (1 - 11%)</f>
        <v>606203.03</v>
      </c>
      <c r="N1884" s="9">
        <f>Table1[[#This Row],[Net Sales Actual]]/Table1[[#This Row],[Net Sales Target]]*100%</f>
        <v>1.0775471707891635</v>
      </c>
      <c r="O1884" s="9" t="str">
        <f>IF(Table1[[#This Row],[% Achievement]]&gt;=100%, "Achieved",
 IF(Table1[[#This Row],[% Achievement]]&gt;=50%, "Almost Achieve",
 IF(Table1[[#This Row],[% Achievement]]&gt;=0, "Needs Improvement",
 "Bad")))</f>
        <v>Achieved</v>
      </c>
      <c r="P1884" s="7">
        <f>Table1[[#This Row],[Net Sales Actual]] - Table1[[#This Row],[Net Sales Target]]</f>
        <v>10997865</v>
      </c>
      <c r="Q1884" s="7" t="str">
        <f>IF(Table1[[#This Row],[Profit]] &gt; 0, "Profit", "Loss")</f>
        <v>Profit</v>
      </c>
      <c r="R1884" s="9">
        <f>Table1[[#This Row],[Salary Cost]]/Table1[[#This Row],[Net Sales Actual]]</f>
        <v>9.7487990405411659E-2</v>
      </c>
      <c r="S1884" s="9" t="str">
        <f>IF(Table1[[#This Row],[Salary Ratio]] &lt; 0.15, "Efficient",
 IF(Table1[[#This Row],[Salary Ratio]] &lt;= 0.25, "Needs Attention",
 "Too High"))</f>
        <v>Efficient</v>
      </c>
      <c r="T1884" s="9">
        <f>Table1[[#This Row],[Profit (EBIT)]]/Table1[[#This Row],[Net Sales Actual]]</f>
        <v>4.4570692165684638E-3</v>
      </c>
      <c r="U1884" s="7" t="str">
        <f>IF(Table1[[#This Row],[Profit Ratio]] &gt; 0.15, "Healthy",
 IF(Table1[[#This Row],[Profit Ratio]] &gt;= 0.05, "Moderate",
 "Low"))</f>
        <v>Low</v>
      </c>
      <c r="V1884" s="7">
        <f ca="1">DATEDIF(Table1[[#This Row],[Store Open Date]], TODAY(), "d")</f>
        <v>945</v>
      </c>
      <c r="W1884" s="7">
        <f ca="1">INT(Table1[[#This Row],[Store Age (Days)]] / 30)</f>
        <v>31</v>
      </c>
      <c r="X1884" s="7" t="str">
        <f ca="1">IF(Table1[[#This Row],[Store Age (Months)]] &lt; 12, "&lt;12",
 IF(Table1[[#This Row],[Store Age (Months)]] &lt; 24, "12–24",
 "&gt;24"))</f>
        <v>&gt;24</v>
      </c>
    </row>
    <row r="1885" spans="1:24" x14ac:dyDescent="0.2">
      <c r="A1885" s="4">
        <v>5</v>
      </c>
      <c r="B1885" s="4" t="str">
        <f t="shared" si="29"/>
        <v>May</v>
      </c>
      <c r="C1885" s="1" t="s">
        <v>128</v>
      </c>
      <c r="D1885" s="1" t="s">
        <v>1048</v>
      </c>
      <c r="E1885" s="1" t="s">
        <v>569</v>
      </c>
      <c r="F1885" s="1" t="s">
        <v>898</v>
      </c>
      <c r="G1885" s="1" t="s">
        <v>923</v>
      </c>
      <c r="H1885" s="6">
        <v>45230</v>
      </c>
      <c r="I1885" s="7">
        <v>240625763</v>
      </c>
      <c r="J1885" s="7">
        <v>265604098</v>
      </c>
      <c r="K1885" s="7">
        <v>41269246</v>
      </c>
      <c r="L1885" s="7">
        <v>8403702</v>
      </c>
      <c r="M1885" s="7">
        <f>Table1[[#This Row],[Profit (EBIT)]] * (1 - 11%)</f>
        <v>7479294.7800000003</v>
      </c>
      <c r="N1885" s="9">
        <f>Table1[[#This Row],[Net Sales Actual]]/Table1[[#This Row],[Net Sales Target]]*100%</f>
        <v>1.1038057383739079</v>
      </c>
      <c r="O1885" s="9" t="str">
        <f>IF(Table1[[#This Row],[% Achievement]]&gt;=100%, "Achieved",
 IF(Table1[[#This Row],[% Achievement]]&gt;=50%, "Almost Achieve",
 IF(Table1[[#This Row],[% Achievement]]&gt;=0, "Needs Improvement",
 "Bad")))</f>
        <v>Achieved</v>
      </c>
      <c r="P1885" s="7">
        <f>Table1[[#This Row],[Net Sales Actual]] - Table1[[#This Row],[Net Sales Target]]</f>
        <v>24978335</v>
      </c>
      <c r="Q1885" s="7" t="str">
        <f>IF(Table1[[#This Row],[Profit]] &gt; 0, "Profit", "Loss")</f>
        <v>Profit</v>
      </c>
      <c r="R1885" s="9">
        <f>Table1[[#This Row],[Salary Cost]]/Table1[[#This Row],[Net Sales Actual]]</f>
        <v>0.15537879991595613</v>
      </c>
      <c r="S1885" s="9" t="str">
        <f>IF(Table1[[#This Row],[Salary Ratio]] &lt; 0.15, "Efficient",
 IF(Table1[[#This Row],[Salary Ratio]] &lt;= 0.25, "Needs Attention",
 "Too High"))</f>
        <v>Needs Attention</v>
      </c>
      <c r="T1885" s="9">
        <f>Table1[[#This Row],[Profit (EBIT)]]/Table1[[#This Row],[Net Sales Actual]]</f>
        <v>3.1639956097364128E-2</v>
      </c>
      <c r="U1885" s="7" t="str">
        <f>IF(Table1[[#This Row],[Profit Ratio]] &gt; 0.15, "Healthy",
 IF(Table1[[#This Row],[Profit Ratio]] &gt;= 0.05, "Moderate",
 "Low"))</f>
        <v>Low</v>
      </c>
      <c r="V1885" s="7">
        <f ca="1">DATEDIF(Table1[[#This Row],[Store Open Date]], TODAY(), "d")</f>
        <v>702</v>
      </c>
      <c r="W1885" s="7">
        <f ca="1">INT(Table1[[#This Row],[Store Age (Days)]] / 30)</f>
        <v>23</v>
      </c>
      <c r="X1885" s="7" t="str">
        <f ca="1">IF(Table1[[#This Row],[Store Age (Months)]] &lt; 12, "&lt;12",
 IF(Table1[[#This Row],[Store Age (Months)]] &lt; 24, "12–24",
 "&gt;24"))</f>
        <v>12–24</v>
      </c>
    </row>
    <row r="1886" spans="1:24" x14ac:dyDescent="0.2">
      <c r="A1886" s="4">
        <v>5</v>
      </c>
      <c r="B1886" s="4" t="str">
        <f t="shared" si="29"/>
        <v>May</v>
      </c>
      <c r="C1886" s="1" t="s">
        <v>129</v>
      </c>
      <c r="D1886" s="1" t="s">
        <v>1049</v>
      </c>
      <c r="E1886" s="1" t="s">
        <v>570</v>
      </c>
      <c r="F1886" s="1" t="s">
        <v>900</v>
      </c>
      <c r="G1886" s="1" t="s">
        <v>923</v>
      </c>
      <c r="H1886" s="6">
        <v>44897</v>
      </c>
      <c r="I1886" s="7">
        <v>83515272</v>
      </c>
      <c r="J1886" s="7">
        <v>97519896</v>
      </c>
      <c r="K1886" s="7">
        <v>12787374</v>
      </c>
      <c r="L1886" s="7">
        <v>-8934296</v>
      </c>
      <c r="M1886" s="7">
        <f>Table1[[#This Row],[Profit (EBIT)]] * (1 - 11%)</f>
        <v>-7951523.4400000004</v>
      </c>
      <c r="N1886" s="9">
        <f>Table1[[#This Row],[Net Sales Actual]]/Table1[[#This Row],[Net Sales Target]]*100%</f>
        <v>1.1676893778182271</v>
      </c>
      <c r="O1886" s="9" t="str">
        <f>IF(Table1[[#This Row],[% Achievement]]&gt;=100%, "Achieved",
 IF(Table1[[#This Row],[% Achievement]]&gt;=50%, "Almost Achieve",
 IF(Table1[[#This Row],[% Achievement]]&gt;=0, "Needs Improvement",
 "Bad")))</f>
        <v>Achieved</v>
      </c>
      <c r="P1886" s="7">
        <f>Table1[[#This Row],[Net Sales Actual]] - Table1[[#This Row],[Net Sales Target]]</f>
        <v>14004624</v>
      </c>
      <c r="Q1886" s="7" t="str">
        <f>IF(Table1[[#This Row],[Profit]] &gt; 0, "Profit", "Loss")</f>
        <v>Loss</v>
      </c>
      <c r="R1886" s="9">
        <f>Table1[[#This Row],[Salary Cost]]/Table1[[#This Row],[Net Sales Actual]]</f>
        <v>0.13112579611446673</v>
      </c>
      <c r="S1886" s="9" t="str">
        <f>IF(Table1[[#This Row],[Salary Ratio]] &lt; 0.15, "Efficient",
 IF(Table1[[#This Row],[Salary Ratio]] &lt;= 0.25, "Needs Attention",
 "Too High"))</f>
        <v>Efficient</v>
      </c>
      <c r="T1886" s="9">
        <f>Table1[[#This Row],[Profit (EBIT)]]/Table1[[#This Row],[Net Sales Actual]]</f>
        <v>-9.1615110007910588E-2</v>
      </c>
      <c r="U1886" s="7" t="str">
        <f>IF(Table1[[#This Row],[Profit Ratio]] &gt; 0.15, "Healthy",
 IF(Table1[[#This Row],[Profit Ratio]] &gt;= 0.05, "Moderate",
 "Low"))</f>
        <v>Low</v>
      </c>
      <c r="V1886" s="7">
        <f ca="1">DATEDIF(Table1[[#This Row],[Store Open Date]], TODAY(), "d")</f>
        <v>1035</v>
      </c>
      <c r="W1886" s="7">
        <f ca="1">INT(Table1[[#This Row],[Store Age (Days)]] / 30)</f>
        <v>34</v>
      </c>
      <c r="X1886" s="7" t="str">
        <f ca="1">IF(Table1[[#This Row],[Store Age (Months)]] &lt; 12, "&lt;12",
 IF(Table1[[#This Row],[Store Age (Months)]] &lt; 24, "12–24",
 "&gt;24"))</f>
        <v>&gt;24</v>
      </c>
    </row>
    <row r="1887" spans="1:24" x14ac:dyDescent="0.2">
      <c r="A1887" s="4">
        <v>5</v>
      </c>
      <c r="B1887" s="4" t="str">
        <f t="shared" si="29"/>
        <v>May</v>
      </c>
      <c r="C1887" s="1" t="s">
        <v>130</v>
      </c>
      <c r="D1887" s="1" t="s">
        <v>1050</v>
      </c>
      <c r="E1887" s="1" t="s">
        <v>571</v>
      </c>
      <c r="F1887" s="1" t="s">
        <v>900</v>
      </c>
      <c r="G1887" s="1" t="s">
        <v>923</v>
      </c>
      <c r="H1887" s="6">
        <v>44923</v>
      </c>
      <c r="I1887" s="7">
        <v>138789723</v>
      </c>
      <c r="J1887" s="7">
        <v>106281013</v>
      </c>
      <c r="K1887" s="7">
        <v>16853658</v>
      </c>
      <c r="L1887" s="7">
        <v>12051238</v>
      </c>
      <c r="M1887" s="7">
        <f>Table1[[#This Row],[Profit (EBIT)]] * (1 - 11%)</f>
        <v>10725601.82</v>
      </c>
      <c r="N1887" s="9">
        <f>Table1[[#This Row],[Net Sales Actual]]/Table1[[#This Row],[Net Sales Target]]*100%</f>
        <v>0.76577004912676427</v>
      </c>
      <c r="O1887" s="9" t="str">
        <f>IF(Table1[[#This Row],[% Achievement]]&gt;=100%, "Achieved",
 IF(Table1[[#This Row],[% Achievement]]&gt;=50%, "Almost Achieve",
 IF(Table1[[#This Row],[% Achievement]]&gt;=0, "Needs Improvement",
 "Bad")))</f>
        <v>Almost Achieve</v>
      </c>
      <c r="P1887" s="7">
        <f>Table1[[#This Row],[Net Sales Actual]] - Table1[[#This Row],[Net Sales Target]]</f>
        <v>-32508710</v>
      </c>
      <c r="Q1887" s="7" t="str">
        <f>IF(Table1[[#This Row],[Profit]] &gt; 0, "Profit", "Loss")</f>
        <v>Profit</v>
      </c>
      <c r="R1887" s="9">
        <f>Table1[[#This Row],[Salary Cost]]/Table1[[#This Row],[Net Sales Actual]]</f>
        <v>0.15857637713709033</v>
      </c>
      <c r="S1887" s="9" t="str">
        <f>IF(Table1[[#This Row],[Salary Ratio]] &lt; 0.15, "Efficient",
 IF(Table1[[#This Row],[Salary Ratio]] &lt;= 0.25, "Needs Attention",
 "Too High"))</f>
        <v>Needs Attention</v>
      </c>
      <c r="T1887" s="9">
        <f>Table1[[#This Row],[Profit (EBIT)]]/Table1[[#This Row],[Net Sales Actual]]</f>
        <v>0.1133903193037876</v>
      </c>
      <c r="U1887" s="7" t="str">
        <f>IF(Table1[[#This Row],[Profit Ratio]] &gt; 0.15, "Healthy",
 IF(Table1[[#This Row],[Profit Ratio]] &gt;= 0.05, "Moderate",
 "Low"))</f>
        <v>Moderate</v>
      </c>
      <c r="V1887" s="7">
        <f ca="1">DATEDIF(Table1[[#This Row],[Store Open Date]], TODAY(), "d")</f>
        <v>1009</v>
      </c>
      <c r="W1887" s="7">
        <f ca="1">INT(Table1[[#This Row],[Store Age (Days)]] / 30)</f>
        <v>33</v>
      </c>
      <c r="X1887" s="7" t="str">
        <f ca="1">IF(Table1[[#This Row],[Store Age (Months)]] &lt; 12, "&lt;12",
 IF(Table1[[#This Row],[Store Age (Months)]] &lt; 24, "12–24",
 "&gt;24"))</f>
        <v>&gt;24</v>
      </c>
    </row>
    <row r="1888" spans="1:24" x14ac:dyDescent="0.2">
      <c r="A1888" s="4">
        <v>5</v>
      </c>
      <c r="B1888" s="4" t="str">
        <f t="shared" si="29"/>
        <v>May</v>
      </c>
      <c r="C1888" s="1" t="s">
        <v>131</v>
      </c>
      <c r="D1888" s="1" t="s">
        <v>1051</v>
      </c>
      <c r="E1888" s="1" t="s">
        <v>572</v>
      </c>
      <c r="F1888" s="1" t="s">
        <v>900</v>
      </c>
      <c r="G1888" s="1" t="s">
        <v>923</v>
      </c>
      <c r="H1888" s="6">
        <v>45026</v>
      </c>
      <c r="I1888" s="7">
        <v>80606920</v>
      </c>
      <c r="J1888" s="7">
        <v>99604453</v>
      </c>
      <c r="K1888" s="7">
        <v>13170958</v>
      </c>
      <c r="L1888" s="7">
        <v>13567279</v>
      </c>
      <c r="M1888" s="7">
        <f>Table1[[#This Row],[Profit (EBIT)]] * (1 - 11%)</f>
        <v>12074878.310000001</v>
      </c>
      <c r="N1888" s="9">
        <f>Table1[[#This Row],[Net Sales Actual]]/Table1[[#This Row],[Net Sales Target]]*100%</f>
        <v>1.2356811673240957</v>
      </c>
      <c r="O1888" s="9" t="str">
        <f>IF(Table1[[#This Row],[% Achievement]]&gt;=100%, "Achieved",
 IF(Table1[[#This Row],[% Achievement]]&gt;=50%, "Almost Achieve",
 IF(Table1[[#This Row],[% Achievement]]&gt;=0, "Needs Improvement",
 "Bad")))</f>
        <v>Achieved</v>
      </c>
      <c r="P1888" s="7">
        <f>Table1[[#This Row],[Net Sales Actual]] - Table1[[#This Row],[Net Sales Target]]</f>
        <v>18997533</v>
      </c>
      <c r="Q1888" s="7" t="str">
        <f>IF(Table1[[#This Row],[Profit]] &gt; 0, "Profit", "Loss")</f>
        <v>Profit</v>
      </c>
      <c r="R1888" s="9">
        <f>Table1[[#This Row],[Salary Cost]]/Table1[[#This Row],[Net Sales Actual]]</f>
        <v>0.13223262217001483</v>
      </c>
      <c r="S1888" s="9" t="str">
        <f>IF(Table1[[#This Row],[Salary Ratio]] &lt; 0.15, "Efficient",
 IF(Table1[[#This Row],[Salary Ratio]] &lt;= 0.25, "Needs Attention",
 "Too High"))</f>
        <v>Efficient</v>
      </c>
      <c r="T1888" s="9">
        <f>Table1[[#This Row],[Profit (EBIT)]]/Table1[[#This Row],[Net Sales Actual]]</f>
        <v>0.13621157078188059</v>
      </c>
      <c r="U1888" s="7" t="str">
        <f>IF(Table1[[#This Row],[Profit Ratio]] &gt; 0.15, "Healthy",
 IF(Table1[[#This Row],[Profit Ratio]] &gt;= 0.05, "Moderate",
 "Low"))</f>
        <v>Moderate</v>
      </c>
      <c r="V1888" s="7">
        <f ca="1">DATEDIF(Table1[[#This Row],[Store Open Date]], TODAY(), "d")</f>
        <v>906</v>
      </c>
      <c r="W1888" s="7">
        <f ca="1">INT(Table1[[#This Row],[Store Age (Days)]] / 30)</f>
        <v>30</v>
      </c>
      <c r="X1888" s="7" t="str">
        <f ca="1">IF(Table1[[#This Row],[Store Age (Months)]] &lt; 12, "&lt;12",
 IF(Table1[[#This Row],[Store Age (Months)]] &lt; 24, "12–24",
 "&gt;24"))</f>
        <v>&gt;24</v>
      </c>
    </row>
    <row r="1889" spans="1:24" x14ac:dyDescent="0.2">
      <c r="A1889" s="4">
        <v>5</v>
      </c>
      <c r="B1889" s="4" t="str">
        <f t="shared" si="29"/>
        <v>May</v>
      </c>
      <c r="C1889" s="1" t="s">
        <v>132</v>
      </c>
      <c r="D1889" s="1" t="s">
        <v>1052</v>
      </c>
      <c r="E1889" s="1" t="s">
        <v>573</v>
      </c>
      <c r="F1889" s="1" t="s">
        <v>900</v>
      </c>
      <c r="G1889" s="1" t="s">
        <v>923</v>
      </c>
      <c r="H1889" s="6">
        <v>45063</v>
      </c>
      <c r="I1889" s="7">
        <v>166257873</v>
      </c>
      <c r="J1889" s="7">
        <v>140675746</v>
      </c>
      <c r="K1889" s="7">
        <v>14766013</v>
      </c>
      <c r="L1889" s="7">
        <v>4422471</v>
      </c>
      <c r="M1889" s="7">
        <f>Table1[[#This Row],[Profit (EBIT)]] * (1 - 11%)</f>
        <v>3935999.19</v>
      </c>
      <c r="N1889" s="9">
        <f>Table1[[#This Row],[Net Sales Actual]]/Table1[[#This Row],[Net Sales Target]]*100%</f>
        <v>0.84612983109678064</v>
      </c>
      <c r="O1889" s="9" t="str">
        <f>IF(Table1[[#This Row],[% Achievement]]&gt;=100%, "Achieved",
 IF(Table1[[#This Row],[% Achievement]]&gt;=50%, "Almost Achieve",
 IF(Table1[[#This Row],[% Achievement]]&gt;=0, "Needs Improvement",
 "Bad")))</f>
        <v>Almost Achieve</v>
      </c>
      <c r="P1889" s="7">
        <f>Table1[[#This Row],[Net Sales Actual]] - Table1[[#This Row],[Net Sales Target]]</f>
        <v>-25582127</v>
      </c>
      <c r="Q1889" s="7" t="str">
        <f>IF(Table1[[#This Row],[Profit]] &gt; 0, "Profit", "Loss")</f>
        <v>Profit</v>
      </c>
      <c r="R1889" s="9">
        <f>Table1[[#This Row],[Salary Cost]]/Table1[[#This Row],[Net Sales Actual]]</f>
        <v>0.10496488143734457</v>
      </c>
      <c r="S1889" s="9" t="str">
        <f>IF(Table1[[#This Row],[Salary Ratio]] &lt; 0.15, "Efficient",
 IF(Table1[[#This Row],[Salary Ratio]] &lt;= 0.25, "Needs Attention",
 "Too High"))</f>
        <v>Efficient</v>
      </c>
      <c r="T1889" s="9">
        <f>Table1[[#This Row],[Profit (EBIT)]]/Table1[[#This Row],[Net Sales Actual]]</f>
        <v>3.1437338174840741E-2</v>
      </c>
      <c r="U1889" s="7" t="str">
        <f>IF(Table1[[#This Row],[Profit Ratio]] &gt; 0.15, "Healthy",
 IF(Table1[[#This Row],[Profit Ratio]] &gt;= 0.05, "Moderate",
 "Low"))</f>
        <v>Low</v>
      </c>
      <c r="V1889" s="7">
        <f ca="1">DATEDIF(Table1[[#This Row],[Store Open Date]], TODAY(), "d")</f>
        <v>869</v>
      </c>
      <c r="W1889" s="7">
        <f ca="1">INT(Table1[[#This Row],[Store Age (Days)]] / 30)</f>
        <v>28</v>
      </c>
      <c r="X1889" s="7" t="str">
        <f ca="1">IF(Table1[[#This Row],[Store Age (Months)]] &lt; 12, "&lt;12",
 IF(Table1[[#This Row],[Store Age (Months)]] &lt; 24, "12–24",
 "&gt;24"))</f>
        <v>&gt;24</v>
      </c>
    </row>
    <row r="1890" spans="1:24" x14ac:dyDescent="0.2">
      <c r="A1890" s="4">
        <v>5</v>
      </c>
      <c r="B1890" s="4" t="str">
        <f t="shared" si="29"/>
        <v>May</v>
      </c>
      <c r="C1890" s="1" t="s">
        <v>133</v>
      </c>
      <c r="D1890" s="1" t="s">
        <v>1053</v>
      </c>
      <c r="E1890" s="1" t="s">
        <v>574</v>
      </c>
      <c r="F1890" s="1" t="s">
        <v>900</v>
      </c>
      <c r="G1890" s="1" t="s">
        <v>923</v>
      </c>
      <c r="H1890" s="6">
        <v>45042</v>
      </c>
      <c r="I1890" s="7">
        <v>166681855</v>
      </c>
      <c r="J1890" s="7">
        <v>143139407</v>
      </c>
      <c r="K1890" s="7">
        <v>15672980</v>
      </c>
      <c r="L1890" s="7">
        <v>-5481892</v>
      </c>
      <c r="M1890" s="7">
        <f>Table1[[#This Row],[Profit (EBIT)]] * (1 - 11%)</f>
        <v>-4878883.88</v>
      </c>
      <c r="N1890" s="9">
        <f>Table1[[#This Row],[Net Sales Actual]]/Table1[[#This Row],[Net Sales Target]]*100%</f>
        <v>0.85875818336674981</v>
      </c>
      <c r="O1890" s="9" t="str">
        <f>IF(Table1[[#This Row],[% Achievement]]&gt;=100%, "Achieved",
 IF(Table1[[#This Row],[% Achievement]]&gt;=50%, "Almost Achieve",
 IF(Table1[[#This Row],[% Achievement]]&gt;=0, "Needs Improvement",
 "Bad")))</f>
        <v>Almost Achieve</v>
      </c>
      <c r="P1890" s="7">
        <f>Table1[[#This Row],[Net Sales Actual]] - Table1[[#This Row],[Net Sales Target]]</f>
        <v>-23542448</v>
      </c>
      <c r="Q1890" s="7" t="str">
        <f>IF(Table1[[#This Row],[Profit]] &gt; 0, "Profit", "Loss")</f>
        <v>Loss</v>
      </c>
      <c r="R1890" s="9">
        <f>Table1[[#This Row],[Salary Cost]]/Table1[[#This Row],[Net Sales Actual]]</f>
        <v>0.10949451537129813</v>
      </c>
      <c r="S1890" s="9" t="str">
        <f>IF(Table1[[#This Row],[Salary Ratio]] &lt; 0.15, "Efficient",
 IF(Table1[[#This Row],[Salary Ratio]] &lt;= 0.25, "Needs Attention",
 "Too High"))</f>
        <v>Efficient</v>
      </c>
      <c r="T1890" s="9">
        <f>Table1[[#This Row],[Profit (EBIT)]]/Table1[[#This Row],[Net Sales Actual]]</f>
        <v>-3.8297573777149992E-2</v>
      </c>
      <c r="U1890" s="7" t="str">
        <f>IF(Table1[[#This Row],[Profit Ratio]] &gt; 0.15, "Healthy",
 IF(Table1[[#This Row],[Profit Ratio]] &gt;= 0.05, "Moderate",
 "Low"))</f>
        <v>Low</v>
      </c>
      <c r="V1890" s="7">
        <f ca="1">DATEDIF(Table1[[#This Row],[Store Open Date]], TODAY(), "d")</f>
        <v>890</v>
      </c>
      <c r="W1890" s="7">
        <f ca="1">INT(Table1[[#This Row],[Store Age (Days)]] / 30)</f>
        <v>29</v>
      </c>
      <c r="X1890" s="7" t="str">
        <f ca="1">IF(Table1[[#This Row],[Store Age (Months)]] &lt; 12, "&lt;12",
 IF(Table1[[#This Row],[Store Age (Months)]] &lt; 24, "12–24",
 "&gt;24"))</f>
        <v>&gt;24</v>
      </c>
    </row>
    <row r="1891" spans="1:24" x14ac:dyDescent="0.2">
      <c r="A1891" s="4">
        <v>5</v>
      </c>
      <c r="B1891" s="4" t="str">
        <f t="shared" si="29"/>
        <v>May</v>
      </c>
      <c r="C1891" s="1" t="s">
        <v>134</v>
      </c>
      <c r="D1891" s="1" t="s">
        <v>1054</v>
      </c>
      <c r="E1891" s="1" t="s">
        <v>575</v>
      </c>
      <c r="F1891" s="1" t="s">
        <v>900</v>
      </c>
      <c r="G1891" s="1" t="s">
        <v>923</v>
      </c>
      <c r="H1891" s="6">
        <v>45105</v>
      </c>
      <c r="I1891" s="7">
        <v>185594574</v>
      </c>
      <c r="J1891" s="7">
        <v>181929648</v>
      </c>
      <c r="K1891" s="7">
        <v>26479294</v>
      </c>
      <c r="L1891" s="7">
        <v>-9555067</v>
      </c>
      <c r="M1891" s="7">
        <f>Table1[[#This Row],[Profit (EBIT)]] * (1 - 11%)</f>
        <v>-8504009.6300000008</v>
      </c>
      <c r="N1891" s="9">
        <f>Table1[[#This Row],[Net Sales Actual]]/Table1[[#This Row],[Net Sales Target]]*100%</f>
        <v>0.9802530541652581</v>
      </c>
      <c r="O1891" s="9" t="str">
        <f>IF(Table1[[#This Row],[% Achievement]]&gt;=100%, "Achieved",
 IF(Table1[[#This Row],[% Achievement]]&gt;=50%, "Almost Achieve",
 IF(Table1[[#This Row],[% Achievement]]&gt;=0, "Needs Improvement",
 "Bad")))</f>
        <v>Almost Achieve</v>
      </c>
      <c r="P1891" s="7">
        <f>Table1[[#This Row],[Net Sales Actual]] - Table1[[#This Row],[Net Sales Target]]</f>
        <v>-3664926</v>
      </c>
      <c r="Q1891" s="7" t="str">
        <f>IF(Table1[[#This Row],[Profit]] &gt; 0, "Profit", "Loss")</f>
        <v>Loss</v>
      </c>
      <c r="R1891" s="9">
        <f>Table1[[#This Row],[Salary Cost]]/Table1[[#This Row],[Net Sales Actual]]</f>
        <v>0.14554688744299665</v>
      </c>
      <c r="S1891" s="9" t="str">
        <f>IF(Table1[[#This Row],[Salary Ratio]] &lt; 0.15, "Efficient",
 IF(Table1[[#This Row],[Salary Ratio]] &lt;= 0.25, "Needs Attention",
 "Too High"))</f>
        <v>Efficient</v>
      </c>
      <c r="T1891" s="9">
        <f>Table1[[#This Row],[Profit (EBIT)]]/Table1[[#This Row],[Net Sales Actual]]</f>
        <v>-5.2520669967986745E-2</v>
      </c>
      <c r="U1891" s="7" t="str">
        <f>IF(Table1[[#This Row],[Profit Ratio]] &gt; 0.15, "Healthy",
 IF(Table1[[#This Row],[Profit Ratio]] &gt;= 0.05, "Moderate",
 "Low"))</f>
        <v>Low</v>
      </c>
      <c r="V1891" s="7">
        <f ca="1">DATEDIF(Table1[[#This Row],[Store Open Date]], TODAY(), "d")</f>
        <v>827</v>
      </c>
      <c r="W1891" s="7">
        <f ca="1">INT(Table1[[#This Row],[Store Age (Days)]] / 30)</f>
        <v>27</v>
      </c>
      <c r="X1891" s="7" t="str">
        <f ca="1">IF(Table1[[#This Row],[Store Age (Months)]] &lt; 12, "&lt;12",
 IF(Table1[[#This Row],[Store Age (Months)]] &lt; 24, "12–24",
 "&gt;24"))</f>
        <v>&gt;24</v>
      </c>
    </row>
    <row r="1892" spans="1:24" x14ac:dyDescent="0.2">
      <c r="A1892" s="4">
        <v>5</v>
      </c>
      <c r="B1892" s="4" t="str">
        <f t="shared" si="29"/>
        <v>May</v>
      </c>
      <c r="C1892" s="1" t="s">
        <v>135</v>
      </c>
      <c r="D1892" s="1" t="s">
        <v>1055</v>
      </c>
      <c r="E1892" s="1" t="s">
        <v>576</v>
      </c>
      <c r="F1892" s="1" t="s">
        <v>900</v>
      </c>
      <c r="G1892" s="1" t="s">
        <v>923</v>
      </c>
      <c r="H1892" s="6">
        <v>45147</v>
      </c>
      <c r="I1892" s="7">
        <v>101976208</v>
      </c>
      <c r="J1892" s="7">
        <v>118274911</v>
      </c>
      <c r="K1892" s="7">
        <v>11848572</v>
      </c>
      <c r="L1892" s="7">
        <v>-4262704</v>
      </c>
      <c r="M1892" s="7">
        <f>Table1[[#This Row],[Profit (EBIT)]] * (1 - 11%)</f>
        <v>-3793806.56</v>
      </c>
      <c r="N1892" s="9">
        <f>Table1[[#This Row],[Net Sales Actual]]/Table1[[#This Row],[Net Sales Target]]*100%</f>
        <v>1.1598284866603394</v>
      </c>
      <c r="O1892" s="9" t="str">
        <f>IF(Table1[[#This Row],[% Achievement]]&gt;=100%, "Achieved",
 IF(Table1[[#This Row],[% Achievement]]&gt;=50%, "Almost Achieve",
 IF(Table1[[#This Row],[% Achievement]]&gt;=0, "Needs Improvement",
 "Bad")))</f>
        <v>Achieved</v>
      </c>
      <c r="P1892" s="7">
        <f>Table1[[#This Row],[Net Sales Actual]] - Table1[[#This Row],[Net Sales Target]]</f>
        <v>16298703</v>
      </c>
      <c r="Q1892" s="7" t="str">
        <f>IF(Table1[[#This Row],[Profit]] &gt; 0, "Profit", "Loss")</f>
        <v>Loss</v>
      </c>
      <c r="R1892" s="9">
        <f>Table1[[#This Row],[Salary Cost]]/Table1[[#This Row],[Net Sales Actual]]</f>
        <v>0.10017823644779576</v>
      </c>
      <c r="S1892" s="9" t="str">
        <f>IF(Table1[[#This Row],[Salary Ratio]] &lt; 0.15, "Efficient",
 IF(Table1[[#This Row],[Salary Ratio]] &lt;= 0.25, "Needs Attention",
 "Too High"))</f>
        <v>Efficient</v>
      </c>
      <c r="T1892" s="9">
        <f>Table1[[#This Row],[Profit (EBIT)]]/Table1[[#This Row],[Net Sales Actual]]</f>
        <v>-3.6040644325659225E-2</v>
      </c>
      <c r="U1892" s="7" t="str">
        <f>IF(Table1[[#This Row],[Profit Ratio]] &gt; 0.15, "Healthy",
 IF(Table1[[#This Row],[Profit Ratio]] &gt;= 0.05, "Moderate",
 "Low"))</f>
        <v>Low</v>
      </c>
      <c r="V1892" s="7">
        <f ca="1">DATEDIF(Table1[[#This Row],[Store Open Date]], TODAY(), "d")</f>
        <v>785</v>
      </c>
      <c r="W1892" s="7">
        <f ca="1">INT(Table1[[#This Row],[Store Age (Days)]] / 30)</f>
        <v>26</v>
      </c>
      <c r="X1892" s="7" t="str">
        <f ca="1">IF(Table1[[#This Row],[Store Age (Months)]] &lt; 12, "&lt;12",
 IF(Table1[[#This Row],[Store Age (Months)]] &lt; 24, "12–24",
 "&gt;24"))</f>
        <v>&gt;24</v>
      </c>
    </row>
    <row r="1893" spans="1:24" x14ac:dyDescent="0.2">
      <c r="A1893" s="4">
        <v>5</v>
      </c>
      <c r="B1893" s="4" t="str">
        <f t="shared" si="29"/>
        <v>May</v>
      </c>
      <c r="C1893" s="1" t="s">
        <v>136</v>
      </c>
      <c r="D1893" s="1" t="s">
        <v>1056</v>
      </c>
      <c r="E1893" s="1" t="s">
        <v>577</v>
      </c>
      <c r="F1893" s="1" t="s">
        <v>900</v>
      </c>
      <c r="G1893" s="1" t="s">
        <v>923</v>
      </c>
      <c r="H1893" s="6">
        <v>45140</v>
      </c>
      <c r="I1893" s="7">
        <v>142750697</v>
      </c>
      <c r="J1893" s="7">
        <v>126486501</v>
      </c>
      <c r="K1893" s="7">
        <v>21170866</v>
      </c>
      <c r="L1893" s="7">
        <v>6553568</v>
      </c>
      <c r="M1893" s="7">
        <f>Table1[[#This Row],[Profit (EBIT)]] * (1 - 11%)</f>
        <v>5832675.5200000005</v>
      </c>
      <c r="N1893" s="9">
        <f>Table1[[#This Row],[Net Sales Actual]]/Table1[[#This Row],[Net Sales Target]]*100%</f>
        <v>0.88606573318517667</v>
      </c>
      <c r="O1893" s="9" t="str">
        <f>IF(Table1[[#This Row],[% Achievement]]&gt;=100%, "Achieved",
 IF(Table1[[#This Row],[% Achievement]]&gt;=50%, "Almost Achieve",
 IF(Table1[[#This Row],[% Achievement]]&gt;=0, "Needs Improvement",
 "Bad")))</f>
        <v>Almost Achieve</v>
      </c>
      <c r="P1893" s="7">
        <f>Table1[[#This Row],[Net Sales Actual]] - Table1[[#This Row],[Net Sales Target]]</f>
        <v>-16264196</v>
      </c>
      <c r="Q1893" s="7" t="str">
        <f>IF(Table1[[#This Row],[Profit]] &gt; 0, "Profit", "Loss")</f>
        <v>Profit</v>
      </c>
      <c r="R1893" s="9">
        <f>Table1[[#This Row],[Salary Cost]]/Table1[[#This Row],[Net Sales Actual]]</f>
        <v>0.16737648549547593</v>
      </c>
      <c r="S1893" s="9" t="str">
        <f>IF(Table1[[#This Row],[Salary Ratio]] &lt; 0.15, "Efficient",
 IF(Table1[[#This Row],[Salary Ratio]] &lt;= 0.25, "Needs Attention",
 "Too High"))</f>
        <v>Needs Attention</v>
      </c>
      <c r="T1893" s="9">
        <f>Table1[[#This Row],[Profit (EBIT)]]/Table1[[#This Row],[Net Sales Actual]]</f>
        <v>5.1812390636056888E-2</v>
      </c>
      <c r="U1893" s="7" t="str">
        <f>IF(Table1[[#This Row],[Profit Ratio]] &gt; 0.15, "Healthy",
 IF(Table1[[#This Row],[Profit Ratio]] &gt;= 0.05, "Moderate",
 "Low"))</f>
        <v>Moderate</v>
      </c>
      <c r="V1893" s="7">
        <f ca="1">DATEDIF(Table1[[#This Row],[Store Open Date]], TODAY(), "d")</f>
        <v>792</v>
      </c>
      <c r="W1893" s="7">
        <f ca="1">INT(Table1[[#This Row],[Store Age (Days)]] / 30)</f>
        <v>26</v>
      </c>
      <c r="X1893" s="7" t="str">
        <f ca="1">IF(Table1[[#This Row],[Store Age (Months)]] &lt; 12, "&lt;12",
 IF(Table1[[#This Row],[Store Age (Months)]] &lt; 24, "12–24",
 "&gt;24"))</f>
        <v>&gt;24</v>
      </c>
    </row>
    <row r="1894" spans="1:24" x14ac:dyDescent="0.2">
      <c r="A1894" s="4">
        <v>5</v>
      </c>
      <c r="B1894" s="4" t="str">
        <f t="shared" si="29"/>
        <v>May</v>
      </c>
      <c r="C1894" s="1" t="s">
        <v>137</v>
      </c>
      <c r="D1894" s="1" t="s">
        <v>1057</v>
      </c>
      <c r="E1894" s="1" t="s">
        <v>578</v>
      </c>
      <c r="F1894" s="1" t="s">
        <v>900</v>
      </c>
      <c r="G1894" s="1" t="s">
        <v>923</v>
      </c>
      <c r="H1894" s="6">
        <v>45187</v>
      </c>
      <c r="I1894" s="7">
        <v>189895130</v>
      </c>
      <c r="J1894" s="7">
        <v>125250618</v>
      </c>
      <c r="K1894" s="7">
        <v>15049543</v>
      </c>
      <c r="L1894" s="7">
        <v>-12464761</v>
      </c>
      <c r="M1894" s="7">
        <f>Table1[[#This Row],[Profit (EBIT)]] * (1 - 11%)</f>
        <v>-11093637.290000001</v>
      </c>
      <c r="N1894" s="9">
        <f>Table1[[#This Row],[Net Sales Actual]]/Table1[[#This Row],[Net Sales Target]]*100%</f>
        <v>0.65957783119556568</v>
      </c>
      <c r="O1894" s="9" t="str">
        <f>IF(Table1[[#This Row],[% Achievement]]&gt;=100%, "Achieved",
 IF(Table1[[#This Row],[% Achievement]]&gt;=50%, "Almost Achieve",
 IF(Table1[[#This Row],[% Achievement]]&gt;=0, "Needs Improvement",
 "Bad")))</f>
        <v>Almost Achieve</v>
      </c>
      <c r="P1894" s="7">
        <f>Table1[[#This Row],[Net Sales Actual]] - Table1[[#This Row],[Net Sales Target]]</f>
        <v>-64644512</v>
      </c>
      <c r="Q1894" s="7" t="str">
        <f>IF(Table1[[#This Row],[Profit]] &gt; 0, "Profit", "Loss")</f>
        <v>Loss</v>
      </c>
      <c r="R1894" s="9">
        <f>Table1[[#This Row],[Salary Cost]]/Table1[[#This Row],[Net Sales Actual]]</f>
        <v>0.1201554390733625</v>
      </c>
      <c r="S1894" s="9" t="str">
        <f>IF(Table1[[#This Row],[Salary Ratio]] &lt; 0.15, "Efficient",
 IF(Table1[[#This Row],[Salary Ratio]] &lt;= 0.25, "Needs Attention",
 "Too High"))</f>
        <v>Efficient</v>
      </c>
      <c r="T1894" s="9">
        <f>Table1[[#This Row],[Profit (EBIT)]]/Table1[[#This Row],[Net Sales Actual]]</f>
        <v>-9.9518558862519937E-2</v>
      </c>
      <c r="U1894" s="7" t="str">
        <f>IF(Table1[[#This Row],[Profit Ratio]] &gt; 0.15, "Healthy",
 IF(Table1[[#This Row],[Profit Ratio]] &gt;= 0.05, "Moderate",
 "Low"))</f>
        <v>Low</v>
      </c>
      <c r="V1894" s="7">
        <f ca="1">DATEDIF(Table1[[#This Row],[Store Open Date]], TODAY(), "d")</f>
        <v>745</v>
      </c>
      <c r="W1894" s="7">
        <f ca="1">INT(Table1[[#This Row],[Store Age (Days)]] / 30)</f>
        <v>24</v>
      </c>
      <c r="X1894" s="7" t="str">
        <f ca="1">IF(Table1[[#This Row],[Store Age (Months)]] &lt; 12, "&lt;12",
 IF(Table1[[#This Row],[Store Age (Months)]] &lt; 24, "12–24",
 "&gt;24"))</f>
        <v>&gt;24</v>
      </c>
    </row>
    <row r="1895" spans="1:24" x14ac:dyDescent="0.2">
      <c r="A1895" s="4">
        <v>5</v>
      </c>
      <c r="B1895" s="4" t="str">
        <f t="shared" si="29"/>
        <v>May</v>
      </c>
      <c r="C1895" s="1" t="s">
        <v>138</v>
      </c>
      <c r="D1895" s="1" t="s">
        <v>1058</v>
      </c>
      <c r="E1895" s="1" t="s">
        <v>579</v>
      </c>
      <c r="F1895" s="1" t="s">
        <v>900</v>
      </c>
      <c r="G1895" s="1" t="s">
        <v>923</v>
      </c>
      <c r="H1895" s="6">
        <v>45318</v>
      </c>
      <c r="I1895" s="7">
        <v>87530405</v>
      </c>
      <c r="J1895" s="7">
        <v>75960299</v>
      </c>
      <c r="K1895" s="7">
        <v>9642026</v>
      </c>
      <c r="L1895" s="7">
        <v>1890393</v>
      </c>
      <c r="M1895" s="7">
        <f>Table1[[#This Row],[Profit (EBIT)]] * (1 - 11%)</f>
        <v>1682449.77</v>
      </c>
      <c r="N1895" s="9">
        <f>Table1[[#This Row],[Net Sales Actual]]/Table1[[#This Row],[Net Sales Target]]*100%</f>
        <v>0.86781614914268934</v>
      </c>
      <c r="O1895" s="9" t="str">
        <f>IF(Table1[[#This Row],[% Achievement]]&gt;=100%, "Achieved",
 IF(Table1[[#This Row],[% Achievement]]&gt;=50%, "Almost Achieve",
 IF(Table1[[#This Row],[% Achievement]]&gt;=0, "Needs Improvement",
 "Bad")))</f>
        <v>Almost Achieve</v>
      </c>
      <c r="P1895" s="7">
        <f>Table1[[#This Row],[Net Sales Actual]] - Table1[[#This Row],[Net Sales Target]]</f>
        <v>-11570106</v>
      </c>
      <c r="Q1895" s="7" t="str">
        <f>IF(Table1[[#This Row],[Profit]] &gt; 0, "Profit", "Loss")</f>
        <v>Profit</v>
      </c>
      <c r="R1895" s="9">
        <f>Table1[[#This Row],[Salary Cost]]/Table1[[#This Row],[Net Sales Actual]]</f>
        <v>0.12693507170107374</v>
      </c>
      <c r="S1895" s="9" t="str">
        <f>IF(Table1[[#This Row],[Salary Ratio]] &lt; 0.15, "Efficient",
 IF(Table1[[#This Row],[Salary Ratio]] &lt;= 0.25, "Needs Attention",
 "Too High"))</f>
        <v>Efficient</v>
      </c>
      <c r="T1895" s="9">
        <f>Table1[[#This Row],[Profit (EBIT)]]/Table1[[#This Row],[Net Sales Actual]]</f>
        <v>2.4886592402697097E-2</v>
      </c>
      <c r="U1895" s="7" t="str">
        <f>IF(Table1[[#This Row],[Profit Ratio]] &gt; 0.15, "Healthy",
 IF(Table1[[#This Row],[Profit Ratio]] &gt;= 0.05, "Moderate",
 "Low"))</f>
        <v>Low</v>
      </c>
      <c r="V1895" s="7">
        <f ca="1">DATEDIF(Table1[[#This Row],[Store Open Date]], TODAY(), "d")</f>
        <v>614</v>
      </c>
      <c r="W1895" s="7">
        <f ca="1">INT(Table1[[#This Row],[Store Age (Days)]] / 30)</f>
        <v>20</v>
      </c>
      <c r="X1895" s="7" t="str">
        <f ca="1">IF(Table1[[#This Row],[Store Age (Months)]] &lt; 12, "&lt;12",
 IF(Table1[[#This Row],[Store Age (Months)]] &lt; 24, "12–24",
 "&gt;24"))</f>
        <v>12–24</v>
      </c>
    </row>
    <row r="1896" spans="1:24" x14ac:dyDescent="0.2">
      <c r="A1896" s="4">
        <v>5</v>
      </c>
      <c r="B1896" s="4" t="str">
        <f t="shared" si="29"/>
        <v>May</v>
      </c>
      <c r="C1896" s="1" t="s">
        <v>139</v>
      </c>
      <c r="D1896" s="1" t="s">
        <v>1059</v>
      </c>
      <c r="E1896" s="1" t="s">
        <v>580</v>
      </c>
      <c r="F1896" s="1" t="s">
        <v>900</v>
      </c>
      <c r="G1896" s="1" t="s">
        <v>923</v>
      </c>
      <c r="H1896" s="6">
        <v>45217</v>
      </c>
      <c r="I1896" s="7">
        <v>102292554</v>
      </c>
      <c r="J1896" s="7">
        <v>118929641</v>
      </c>
      <c r="K1896" s="7">
        <v>11141776</v>
      </c>
      <c r="L1896" s="7">
        <v>1423636</v>
      </c>
      <c r="M1896" s="7">
        <f>Table1[[#This Row],[Profit (EBIT)]] * (1 - 11%)</f>
        <v>1267036.04</v>
      </c>
      <c r="N1896" s="9">
        <f>Table1[[#This Row],[Net Sales Actual]]/Table1[[#This Row],[Net Sales Target]]*100%</f>
        <v>1.1626422095199618</v>
      </c>
      <c r="O1896" s="9" t="str">
        <f>IF(Table1[[#This Row],[% Achievement]]&gt;=100%, "Achieved",
 IF(Table1[[#This Row],[% Achievement]]&gt;=50%, "Almost Achieve",
 IF(Table1[[#This Row],[% Achievement]]&gt;=0, "Needs Improvement",
 "Bad")))</f>
        <v>Achieved</v>
      </c>
      <c r="P1896" s="7">
        <f>Table1[[#This Row],[Net Sales Actual]] - Table1[[#This Row],[Net Sales Target]]</f>
        <v>16637087</v>
      </c>
      <c r="Q1896" s="7" t="str">
        <f>IF(Table1[[#This Row],[Profit]] &gt; 0, "Profit", "Loss")</f>
        <v>Profit</v>
      </c>
      <c r="R1896" s="9">
        <f>Table1[[#This Row],[Salary Cost]]/Table1[[#This Row],[Net Sales Actual]]</f>
        <v>9.3683760468090543E-2</v>
      </c>
      <c r="S1896" s="9" t="str">
        <f>IF(Table1[[#This Row],[Salary Ratio]] &lt; 0.15, "Efficient",
 IF(Table1[[#This Row],[Salary Ratio]] &lt;= 0.25, "Needs Attention",
 "Too High"))</f>
        <v>Efficient</v>
      </c>
      <c r="T1896" s="9">
        <f>Table1[[#This Row],[Profit (EBIT)]]/Table1[[#This Row],[Net Sales Actual]]</f>
        <v>1.1970405258349347E-2</v>
      </c>
      <c r="U1896" s="7" t="str">
        <f>IF(Table1[[#This Row],[Profit Ratio]] &gt; 0.15, "Healthy",
 IF(Table1[[#This Row],[Profit Ratio]] &gt;= 0.05, "Moderate",
 "Low"))</f>
        <v>Low</v>
      </c>
      <c r="V1896" s="7">
        <f ca="1">DATEDIF(Table1[[#This Row],[Store Open Date]], TODAY(), "d")</f>
        <v>715</v>
      </c>
      <c r="W1896" s="7">
        <f ca="1">INT(Table1[[#This Row],[Store Age (Days)]] / 30)</f>
        <v>23</v>
      </c>
      <c r="X1896" s="7" t="str">
        <f ca="1">IF(Table1[[#This Row],[Store Age (Months)]] &lt; 12, "&lt;12",
 IF(Table1[[#This Row],[Store Age (Months)]] &lt; 24, "12–24",
 "&gt;24"))</f>
        <v>12–24</v>
      </c>
    </row>
    <row r="1897" spans="1:24" x14ac:dyDescent="0.2">
      <c r="A1897" s="4">
        <v>5</v>
      </c>
      <c r="B1897" s="4" t="str">
        <f t="shared" si="29"/>
        <v>May</v>
      </c>
      <c r="C1897" s="1" t="s">
        <v>140</v>
      </c>
      <c r="D1897" s="1" t="s">
        <v>1060</v>
      </c>
      <c r="E1897" s="1" t="s">
        <v>581</v>
      </c>
      <c r="F1897" s="1" t="s">
        <v>900</v>
      </c>
      <c r="G1897" s="1" t="s">
        <v>923</v>
      </c>
      <c r="H1897" s="6">
        <v>45175</v>
      </c>
      <c r="I1897" s="7">
        <v>207401703</v>
      </c>
      <c r="J1897" s="7">
        <v>235046040</v>
      </c>
      <c r="K1897" s="7">
        <v>32375692</v>
      </c>
      <c r="L1897" s="7">
        <v>7211703</v>
      </c>
      <c r="M1897" s="7">
        <f>Table1[[#This Row],[Profit (EBIT)]] * (1 - 11%)</f>
        <v>6418415.6699999999</v>
      </c>
      <c r="N1897" s="9">
        <f>Table1[[#This Row],[Net Sales Actual]]/Table1[[#This Row],[Net Sales Target]]*100%</f>
        <v>1.1332888621459392</v>
      </c>
      <c r="O1897" s="9" t="str">
        <f>IF(Table1[[#This Row],[% Achievement]]&gt;=100%, "Achieved",
 IF(Table1[[#This Row],[% Achievement]]&gt;=50%, "Almost Achieve",
 IF(Table1[[#This Row],[% Achievement]]&gt;=0, "Needs Improvement",
 "Bad")))</f>
        <v>Achieved</v>
      </c>
      <c r="P1897" s="7">
        <f>Table1[[#This Row],[Net Sales Actual]] - Table1[[#This Row],[Net Sales Target]]</f>
        <v>27644337</v>
      </c>
      <c r="Q1897" s="7" t="str">
        <f>IF(Table1[[#This Row],[Profit]] &gt; 0, "Profit", "Loss")</f>
        <v>Profit</v>
      </c>
      <c r="R1897" s="9">
        <f>Table1[[#This Row],[Salary Cost]]/Table1[[#This Row],[Net Sales Actual]]</f>
        <v>0.13774191643475467</v>
      </c>
      <c r="S1897" s="9" t="str">
        <f>IF(Table1[[#This Row],[Salary Ratio]] &lt; 0.15, "Efficient",
 IF(Table1[[#This Row],[Salary Ratio]] &lt;= 0.25, "Needs Attention",
 "Too High"))</f>
        <v>Efficient</v>
      </c>
      <c r="T1897" s="9">
        <f>Table1[[#This Row],[Profit (EBIT)]]/Table1[[#This Row],[Net Sales Actual]]</f>
        <v>3.0682086794570119E-2</v>
      </c>
      <c r="U1897" s="7" t="str">
        <f>IF(Table1[[#This Row],[Profit Ratio]] &gt; 0.15, "Healthy",
 IF(Table1[[#This Row],[Profit Ratio]] &gt;= 0.05, "Moderate",
 "Low"))</f>
        <v>Low</v>
      </c>
      <c r="V1897" s="7">
        <f ca="1">DATEDIF(Table1[[#This Row],[Store Open Date]], TODAY(), "d")</f>
        <v>757</v>
      </c>
      <c r="W1897" s="7">
        <f ca="1">INT(Table1[[#This Row],[Store Age (Days)]] / 30)</f>
        <v>25</v>
      </c>
      <c r="X1897" s="7" t="str">
        <f ca="1">IF(Table1[[#This Row],[Store Age (Months)]] &lt; 12, "&lt;12",
 IF(Table1[[#This Row],[Store Age (Months)]] &lt; 24, "12–24",
 "&gt;24"))</f>
        <v>&gt;24</v>
      </c>
    </row>
    <row r="1898" spans="1:24" x14ac:dyDescent="0.2">
      <c r="A1898" s="4">
        <v>5</v>
      </c>
      <c r="B1898" s="4" t="str">
        <f t="shared" si="29"/>
        <v>May</v>
      </c>
      <c r="C1898" s="1" t="s">
        <v>141</v>
      </c>
      <c r="D1898" s="1" t="s">
        <v>1061</v>
      </c>
      <c r="E1898" s="1" t="s">
        <v>582</v>
      </c>
      <c r="F1898" s="1" t="s">
        <v>900</v>
      </c>
      <c r="G1898" s="1" t="s">
        <v>923</v>
      </c>
      <c r="H1898" s="6">
        <v>45199</v>
      </c>
      <c r="I1898" s="7">
        <v>123034546</v>
      </c>
      <c r="J1898" s="7">
        <v>130611444</v>
      </c>
      <c r="K1898" s="7">
        <v>11895198</v>
      </c>
      <c r="L1898" s="7">
        <v>-11554739</v>
      </c>
      <c r="M1898" s="7">
        <f>Table1[[#This Row],[Profit (EBIT)]] * (1 - 11%)</f>
        <v>-10283717.710000001</v>
      </c>
      <c r="N1898" s="9">
        <f>Table1[[#This Row],[Net Sales Actual]]/Table1[[#This Row],[Net Sales Target]]*100%</f>
        <v>1.0615835002959251</v>
      </c>
      <c r="O1898" s="9" t="str">
        <f>IF(Table1[[#This Row],[% Achievement]]&gt;=100%, "Achieved",
 IF(Table1[[#This Row],[% Achievement]]&gt;=50%, "Almost Achieve",
 IF(Table1[[#This Row],[% Achievement]]&gt;=0, "Needs Improvement",
 "Bad")))</f>
        <v>Achieved</v>
      </c>
      <c r="P1898" s="7">
        <f>Table1[[#This Row],[Net Sales Actual]] - Table1[[#This Row],[Net Sales Target]]</f>
        <v>7576898</v>
      </c>
      <c r="Q1898" s="7" t="str">
        <f>IF(Table1[[#This Row],[Profit]] &gt; 0, "Profit", "Loss")</f>
        <v>Loss</v>
      </c>
      <c r="R1898" s="9">
        <f>Table1[[#This Row],[Salary Cost]]/Table1[[#This Row],[Net Sales Actual]]</f>
        <v>9.1073168136782873E-2</v>
      </c>
      <c r="S1898" s="9" t="str">
        <f>IF(Table1[[#This Row],[Salary Ratio]] &lt; 0.15, "Efficient",
 IF(Table1[[#This Row],[Salary Ratio]] &lt;= 0.25, "Needs Attention",
 "Too High"))</f>
        <v>Efficient</v>
      </c>
      <c r="T1898" s="9">
        <f>Table1[[#This Row],[Profit (EBIT)]]/Table1[[#This Row],[Net Sales Actual]]</f>
        <v>-8.8466512934348998E-2</v>
      </c>
      <c r="U1898" s="7" t="str">
        <f>IF(Table1[[#This Row],[Profit Ratio]] &gt; 0.15, "Healthy",
 IF(Table1[[#This Row],[Profit Ratio]] &gt;= 0.05, "Moderate",
 "Low"))</f>
        <v>Low</v>
      </c>
      <c r="V1898" s="7">
        <f ca="1">DATEDIF(Table1[[#This Row],[Store Open Date]], TODAY(), "d")</f>
        <v>733</v>
      </c>
      <c r="W1898" s="7">
        <f ca="1">INT(Table1[[#This Row],[Store Age (Days)]] / 30)</f>
        <v>24</v>
      </c>
      <c r="X1898" s="7" t="str">
        <f ca="1">IF(Table1[[#This Row],[Store Age (Months)]] &lt; 12, "&lt;12",
 IF(Table1[[#This Row],[Store Age (Months)]] &lt; 24, "12–24",
 "&gt;24"))</f>
        <v>&gt;24</v>
      </c>
    </row>
    <row r="1899" spans="1:24" x14ac:dyDescent="0.2">
      <c r="A1899" s="4">
        <v>5</v>
      </c>
      <c r="B1899" s="4" t="str">
        <f t="shared" si="29"/>
        <v>May</v>
      </c>
      <c r="C1899" s="1" t="s">
        <v>142</v>
      </c>
      <c r="D1899" s="1" t="s">
        <v>1062</v>
      </c>
      <c r="E1899" s="1" t="s">
        <v>583</v>
      </c>
      <c r="F1899" s="1" t="s">
        <v>900</v>
      </c>
      <c r="G1899" s="1" t="s">
        <v>923</v>
      </c>
      <c r="H1899" s="6">
        <v>45275</v>
      </c>
      <c r="I1899" s="7">
        <v>114599583</v>
      </c>
      <c r="J1899" s="7">
        <v>93730936</v>
      </c>
      <c r="K1899" s="7">
        <v>9829303</v>
      </c>
      <c r="L1899" s="7">
        <v>-7329970</v>
      </c>
      <c r="M1899" s="7">
        <f>Table1[[#This Row],[Profit (EBIT)]] * (1 - 11%)</f>
        <v>-6523673.2999999998</v>
      </c>
      <c r="N1899" s="9">
        <f>Table1[[#This Row],[Net Sales Actual]]/Table1[[#This Row],[Net Sales Target]]*100%</f>
        <v>0.81789945082086379</v>
      </c>
      <c r="O1899" s="9" t="str">
        <f>IF(Table1[[#This Row],[% Achievement]]&gt;=100%, "Achieved",
 IF(Table1[[#This Row],[% Achievement]]&gt;=50%, "Almost Achieve",
 IF(Table1[[#This Row],[% Achievement]]&gt;=0, "Needs Improvement",
 "Bad")))</f>
        <v>Almost Achieve</v>
      </c>
      <c r="P1899" s="7">
        <f>Table1[[#This Row],[Net Sales Actual]] - Table1[[#This Row],[Net Sales Target]]</f>
        <v>-20868647</v>
      </c>
      <c r="Q1899" s="7" t="str">
        <f>IF(Table1[[#This Row],[Profit]] &gt; 0, "Profit", "Loss")</f>
        <v>Loss</v>
      </c>
      <c r="R1899" s="9">
        <f>Table1[[#This Row],[Salary Cost]]/Table1[[#This Row],[Net Sales Actual]]</f>
        <v>0.10486722334662273</v>
      </c>
      <c r="S1899" s="9" t="str">
        <f>IF(Table1[[#This Row],[Salary Ratio]] &lt; 0.15, "Efficient",
 IF(Table1[[#This Row],[Salary Ratio]] &lt;= 0.25, "Needs Attention",
 "Too High"))</f>
        <v>Efficient</v>
      </c>
      <c r="T1899" s="9">
        <f>Table1[[#This Row],[Profit (EBIT)]]/Table1[[#This Row],[Net Sales Actual]]</f>
        <v>-7.8202249041874505E-2</v>
      </c>
      <c r="U1899" s="7" t="str">
        <f>IF(Table1[[#This Row],[Profit Ratio]] &gt; 0.15, "Healthy",
 IF(Table1[[#This Row],[Profit Ratio]] &gt;= 0.05, "Moderate",
 "Low"))</f>
        <v>Low</v>
      </c>
      <c r="V1899" s="7">
        <f ca="1">DATEDIF(Table1[[#This Row],[Store Open Date]], TODAY(), "d")</f>
        <v>657</v>
      </c>
      <c r="W1899" s="7">
        <f ca="1">INT(Table1[[#This Row],[Store Age (Days)]] / 30)</f>
        <v>21</v>
      </c>
      <c r="X1899" s="7" t="str">
        <f ca="1">IF(Table1[[#This Row],[Store Age (Months)]] &lt; 12, "&lt;12",
 IF(Table1[[#This Row],[Store Age (Months)]] &lt; 24, "12–24",
 "&gt;24"))</f>
        <v>12–24</v>
      </c>
    </row>
    <row r="1900" spans="1:24" x14ac:dyDescent="0.2">
      <c r="A1900" s="4">
        <v>5</v>
      </c>
      <c r="B1900" s="4" t="str">
        <f t="shared" si="29"/>
        <v>May</v>
      </c>
      <c r="C1900" s="1" t="s">
        <v>143</v>
      </c>
      <c r="D1900" s="1" t="s">
        <v>1063</v>
      </c>
      <c r="E1900" s="1" t="s">
        <v>584</v>
      </c>
      <c r="F1900" s="1" t="s">
        <v>900</v>
      </c>
      <c r="G1900" s="1" t="s">
        <v>923</v>
      </c>
      <c r="H1900" s="6">
        <v>45323</v>
      </c>
      <c r="I1900" s="7">
        <v>158737019</v>
      </c>
      <c r="J1900" s="7">
        <v>150683808</v>
      </c>
      <c r="K1900" s="7">
        <v>17534642</v>
      </c>
      <c r="L1900" s="7">
        <v>-4746804</v>
      </c>
      <c r="M1900" s="7">
        <f>Table1[[#This Row],[Profit (EBIT)]] * (1 - 11%)</f>
        <v>-4224655.5600000005</v>
      </c>
      <c r="N1900" s="9">
        <f>Table1[[#This Row],[Net Sales Actual]]/Table1[[#This Row],[Net Sales Target]]*100%</f>
        <v>0.94926696336662342</v>
      </c>
      <c r="O1900" s="9" t="str">
        <f>IF(Table1[[#This Row],[% Achievement]]&gt;=100%, "Achieved",
 IF(Table1[[#This Row],[% Achievement]]&gt;=50%, "Almost Achieve",
 IF(Table1[[#This Row],[% Achievement]]&gt;=0, "Needs Improvement",
 "Bad")))</f>
        <v>Almost Achieve</v>
      </c>
      <c r="P1900" s="7">
        <f>Table1[[#This Row],[Net Sales Actual]] - Table1[[#This Row],[Net Sales Target]]</f>
        <v>-8053211</v>
      </c>
      <c r="Q1900" s="7" t="str">
        <f>IF(Table1[[#This Row],[Profit]] &gt; 0, "Profit", "Loss")</f>
        <v>Loss</v>
      </c>
      <c r="R1900" s="9">
        <f>Table1[[#This Row],[Salary Cost]]/Table1[[#This Row],[Net Sales Actual]]</f>
        <v>0.11636712817876224</v>
      </c>
      <c r="S1900" s="9" t="str">
        <f>IF(Table1[[#This Row],[Salary Ratio]] &lt; 0.15, "Efficient",
 IF(Table1[[#This Row],[Salary Ratio]] &lt;= 0.25, "Needs Attention",
 "Too High"))</f>
        <v>Efficient</v>
      </c>
      <c r="T1900" s="9">
        <f>Table1[[#This Row],[Profit (EBIT)]]/Table1[[#This Row],[Net Sales Actual]]</f>
        <v>-3.1501752331610837E-2</v>
      </c>
      <c r="U1900" s="7" t="str">
        <f>IF(Table1[[#This Row],[Profit Ratio]] &gt; 0.15, "Healthy",
 IF(Table1[[#This Row],[Profit Ratio]] &gt;= 0.05, "Moderate",
 "Low"))</f>
        <v>Low</v>
      </c>
      <c r="V1900" s="7">
        <f ca="1">DATEDIF(Table1[[#This Row],[Store Open Date]], TODAY(), "d")</f>
        <v>609</v>
      </c>
      <c r="W1900" s="7">
        <f ca="1">INT(Table1[[#This Row],[Store Age (Days)]] / 30)</f>
        <v>20</v>
      </c>
      <c r="X1900" s="7" t="str">
        <f ca="1">IF(Table1[[#This Row],[Store Age (Months)]] &lt; 12, "&lt;12",
 IF(Table1[[#This Row],[Store Age (Months)]] &lt; 24, "12–24",
 "&gt;24"))</f>
        <v>12–24</v>
      </c>
    </row>
    <row r="1901" spans="1:24" x14ac:dyDescent="0.2">
      <c r="A1901" s="4">
        <v>5</v>
      </c>
      <c r="B1901" s="4" t="str">
        <f t="shared" si="29"/>
        <v>May</v>
      </c>
      <c r="C1901" s="1" t="s">
        <v>144</v>
      </c>
      <c r="D1901" s="1" t="s">
        <v>1064</v>
      </c>
      <c r="E1901" s="1" t="s">
        <v>585</v>
      </c>
      <c r="F1901" s="1" t="s">
        <v>900</v>
      </c>
      <c r="G1901" s="1" t="s">
        <v>923</v>
      </c>
      <c r="H1901" s="6">
        <v>45297</v>
      </c>
      <c r="I1901" s="7">
        <v>154325106</v>
      </c>
      <c r="J1901" s="7">
        <v>108612889</v>
      </c>
      <c r="K1901" s="7">
        <v>16567467</v>
      </c>
      <c r="L1901" s="7">
        <v>977737</v>
      </c>
      <c r="M1901" s="7">
        <f>Table1[[#This Row],[Profit (EBIT)]] * (1 - 11%)</f>
        <v>870185.93</v>
      </c>
      <c r="N1901" s="9">
        <f>Table1[[#This Row],[Net Sales Actual]]/Table1[[#This Row],[Net Sales Target]]*100%</f>
        <v>0.70379273868763781</v>
      </c>
      <c r="O1901" s="9" t="str">
        <f>IF(Table1[[#This Row],[% Achievement]]&gt;=100%, "Achieved",
 IF(Table1[[#This Row],[% Achievement]]&gt;=50%, "Almost Achieve",
 IF(Table1[[#This Row],[% Achievement]]&gt;=0, "Needs Improvement",
 "Bad")))</f>
        <v>Almost Achieve</v>
      </c>
      <c r="P1901" s="7">
        <f>Table1[[#This Row],[Net Sales Actual]] - Table1[[#This Row],[Net Sales Target]]</f>
        <v>-45712217</v>
      </c>
      <c r="Q1901" s="7" t="str">
        <f>IF(Table1[[#This Row],[Profit]] &gt; 0, "Profit", "Loss")</f>
        <v>Profit</v>
      </c>
      <c r="R1901" s="9">
        <f>Table1[[#This Row],[Salary Cost]]/Table1[[#This Row],[Net Sales Actual]]</f>
        <v>0.15253684118465904</v>
      </c>
      <c r="S1901" s="9" t="str">
        <f>IF(Table1[[#This Row],[Salary Ratio]] &lt; 0.15, "Efficient",
 IF(Table1[[#This Row],[Salary Ratio]] &lt;= 0.25, "Needs Attention",
 "Too High"))</f>
        <v>Needs Attention</v>
      </c>
      <c r="T1901" s="9">
        <f>Table1[[#This Row],[Profit (EBIT)]]/Table1[[#This Row],[Net Sales Actual]]</f>
        <v>9.0020347400942436E-3</v>
      </c>
      <c r="U1901" s="7" t="str">
        <f>IF(Table1[[#This Row],[Profit Ratio]] &gt; 0.15, "Healthy",
 IF(Table1[[#This Row],[Profit Ratio]] &gt;= 0.05, "Moderate",
 "Low"))</f>
        <v>Low</v>
      </c>
      <c r="V1901" s="7">
        <f ca="1">DATEDIF(Table1[[#This Row],[Store Open Date]], TODAY(), "d")</f>
        <v>635</v>
      </c>
      <c r="W1901" s="7">
        <f ca="1">INT(Table1[[#This Row],[Store Age (Days)]] / 30)</f>
        <v>21</v>
      </c>
      <c r="X1901" s="7" t="str">
        <f ca="1">IF(Table1[[#This Row],[Store Age (Months)]] &lt; 12, "&lt;12",
 IF(Table1[[#This Row],[Store Age (Months)]] &lt; 24, "12–24",
 "&gt;24"))</f>
        <v>12–24</v>
      </c>
    </row>
    <row r="1902" spans="1:24" x14ac:dyDescent="0.2">
      <c r="A1902" s="4">
        <v>5</v>
      </c>
      <c r="B1902" s="4" t="str">
        <f t="shared" si="29"/>
        <v>May</v>
      </c>
      <c r="C1902" s="1" t="s">
        <v>145</v>
      </c>
      <c r="D1902" s="1" t="s">
        <v>1065</v>
      </c>
      <c r="E1902" s="1" t="s">
        <v>586</v>
      </c>
      <c r="F1902" s="1" t="s">
        <v>900</v>
      </c>
      <c r="G1902" s="1" t="s">
        <v>923</v>
      </c>
      <c r="H1902" s="6">
        <v>45408</v>
      </c>
      <c r="I1902" s="7">
        <v>129016518</v>
      </c>
      <c r="J1902" s="7">
        <v>118670978</v>
      </c>
      <c r="K1902" s="7">
        <v>11999176</v>
      </c>
      <c r="L1902" s="7">
        <v>-8785251</v>
      </c>
      <c r="M1902" s="7">
        <f>Table1[[#This Row],[Profit (EBIT)]] * (1 - 11%)</f>
        <v>-7818873.3899999997</v>
      </c>
      <c r="N1902" s="9">
        <f>Table1[[#This Row],[Net Sales Actual]]/Table1[[#This Row],[Net Sales Target]]*100%</f>
        <v>0.91981228326127973</v>
      </c>
      <c r="O1902" s="9" t="str">
        <f>IF(Table1[[#This Row],[% Achievement]]&gt;=100%, "Achieved",
 IF(Table1[[#This Row],[% Achievement]]&gt;=50%, "Almost Achieve",
 IF(Table1[[#This Row],[% Achievement]]&gt;=0, "Needs Improvement",
 "Bad")))</f>
        <v>Almost Achieve</v>
      </c>
      <c r="P1902" s="7">
        <f>Table1[[#This Row],[Net Sales Actual]] - Table1[[#This Row],[Net Sales Target]]</f>
        <v>-10345540</v>
      </c>
      <c r="Q1902" s="7" t="str">
        <f>IF(Table1[[#This Row],[Profit]] &gt; 0, "Profit", "Loss")</f>
        <v>Loss</v>
      </c>
      <c r="R1902" s="9">
        <f>Table1[[#This Row],[Salary Cost]]/Table1[[#This Row],[Net Sales Actual]]</f>
        <v>0.10111297810320566</v>
      </c>
      <c r="S1902" s="9" t="str">
        <f>IF(Table1[[#This Row],[Salary Ratio]] &lt; 0.15, "Efficient",
 IF(Table1[[#This Row],[Salary Ratio]] &lt;= 0.25, "Needs Attention",
 "Too High"))</f>
        <v>Efficient</v>
      </c>
      <c r="T1902" s="9">
        <f>Table1[[#This Row],[Profit (EBIT)]]/Table1[[#This Row],[Net Sales Actual]]</f>
        <v>-7.4030324415123638E-2</v>
      </c>
      <c r="U1902" s="7" t="str">
        <f>IF(Table1[[#This Row],[Profit Ratio]] &gt; 0.15, "Healthy",
 IF(Table1[[#This Row],[Profit Ratio]] &gt;= 0.05, "Moderate",
 "Low"))</f>
        <v>Low</v>
      </c>
      <c r="V1902" s="7">
        <f ca="1">DATEDIF(Table1[[#This Row],[Store Open Date]], TODAY(), "d")</f>
        <v>524</v>
      </c>
      <c r="W1902" s="7">
        <f ca="1">INT(Table1[[#This Row],[Store Age (Days)]] / 30)</f>
        <v>17</v>
      </c>
      <c r="X1902" s="7" t="str">
        <f ca="1">IF(Table1[[#This Row],[Store Age (Months)]] &lt; 12, "&lt;12",
 IF(Table1[[#This Row],[Store Age (Months)]] &lt; 24, "12–24",
 "&gt;24"))</f>
        <v>12–24</v>
      </c>
    </row>
    <row r="1903" spans="1:24" x14ac:dyDescent="0.2">
      <c r="A1903" s="4">
        <v>5</v>
      </c>
      <c r="B1903" s="4" t="str">
        <f t="shared" si="29"/>
        <v>May</v>
      </c>
      <c r="C1903" s="1" t="s">
        <v>146</v>
      </c>
      <c r="D1903" s="1" t="s">
        <v>1066</v>
      </c>
      <c r="E1903" s="1" t="s">
        <v>587</v>
      </c>
      <c r="F1903" s="1" t="s">
        <v>898</v>
      </c>
      <c r="G1903" s="1" t="s">
        <v>923</v>
      </c>
      <c r="H1903" s="6">
        <v>45165</v>
      </c>
      <c r="I1903" s="7">
        <v>184718592</v>
      </c>
      <c r="J1903" s="7">
        <v>153667776</v>
      </c>
      <c r="K1903" s="7">
        <v>22273030</v>
      </c>
      <c r="L1903" s="7">
        <v>11238679</v>
      </c>
      <c r="M1903" s="7">
        <f>Table1[[#This Row],[Profit (EBIT)]] * (1 - 11%)</f>
        <v>10002424.310000001</v>
      </c>
      <c r="N1903" s="9">
        <f>Table1[[#This Row],[Net Sales Actual]]/Table1[[#This Row],[Net Sales Target]]*100%</f>
        <v>0.83190205347602475</v>
      </c>
      <c r="O1903" s="9" t="str">
        <f>IF(Table1[[#This Row],[% Achievement]]&gt;=100%, "Achieved",
 IF(Table1[[#This Row],[% Achievement]]&gt;=50%, "Almost Achieve",
 IF(Table1[[#This Row],[% Achievement]]&gt;=0, "Needs Improvement",
 "Bad")))</f>
        <v>Almost Achieve</v>
      </c>
      <c r="P1903" s="7">
        <f>Table1[[#This Row],[Net Sales Actual]] - Table1[[#This Row],[Net Sales Target]]</f>
        <v>-31050816</v>
      </c>
      <c r="Q1903" s="7" t="str">
        <f>IF(Table1[[#This Row],[Profit]] &gt; 0, "Profit", "Loss")</f>
        <v>Profit</v>
      </c>
      <c r="R1903" s="9">
        <f>Table1[[#This Row],[Salary Cost]]/Table1[[#This Row],[Net Sales Actual]]</f>
        <v>0.14494274974084351</v>
      </c>
      <c r="S1903" s="9" t="str">
        <f>IF(Table1[[#This Row],[Salary Ratio]] &lt; 0.15, "Efficient",
 IF(Table1[[#This Row],[Salary Ratio]] &lt;= 0.25, "Needs Attention",
 "Too High"))</f>
        <v>Efficient</v>
      </c>
      <c r="T1903" s="9">
        <f>Table1[[#This Row],[Profit (EBIT)]]/Table1[[#This Row],[Net Sales Actual]]</f>
        <v>7.3136211719495442E-2</v>
      </c>
      <c r="U1903" s="7" t="str">
        <f>IF(Table1[[#This Row],[Profit Ratio]] &gt; 0.15, "Healthy",
 IF(Table1[[#This Row],[Profit Ratio]] &gt;= 0.05, "Moderate",
 "Low"))</f>
        <v>Moderate</v>
      </c>
      <c r="V1903" s="7">
        <f ca="1">DATEDIF(Table1[[#This Row],[Store Open Date]], TODAY(), "d")</f>
        <v>767</v>
      </c>
      <c r="W1903" s="7">
        <f ca="1">INT(Table1[[#This Row],[Store Age (Days)]] / 30)</f>
        <v>25</v>
      </c>
      <c r="X1903" s="7" t="str">
        <f ca="1">IF(Table1[[#This Row],[Store Age (Months)]] &lt; 12, "&lt;12",
 IF(Table1[[#This Row],[Store Age (Months)]] &lt; 24, "12–24",
 "&gt;24"))</f>
        <v>&gt;24</v>
      </c>
    </row>
    <row r="1904" spans="1:24" x14ac:dyDescent="0.2">
      <c r="A1904" s="4">
        <v>5</v>
      </c>
      <c r="B1904" s="4" t="str">
        <f t="shared" si="29"/>
        <v>May</v>
      </c>
      <c r="C1904" s="1" t="s">
        <v>147</v>
      </c>
      <c r="D1904" s="1" t="s">
        <v>1067</v>
      </c>
      <c r="E1904" s="1" t="s">
        <v>588</v>
      </c>
      <c r="F1904" s="1" t="s">
        <v>900</v>
      </c>
      <c r="G1904" s="1" t="s">
        <v>923</v>
      </c>
      <c r="H1904" s="6">
        <v>45197</v>
      </c>
      <c r="I1904" s="7">
        <v>85551802</v>
      </c>
      <c r="J1904" s="7">
        <v>73854468</v>
      </c>
      <c r="K1904" s="7">
        <v>7374133</v>
      </c>
      <c r="L1904" s="7">
        <v>-2694591</v>
      </c>
      <c r="M1904" s="7">
        <f>Table1[[#This Row],[Profit (EBIT)]] * (1 - 11%)</f>
        <v>-2398185.9900000002</v>
      </c>
      <c r="N1904" s="9">
        <f>Table1[[#This Row],[Net Sales Actual]]/Table1[[#This Row],[Net Sales Target]]*100%</f>
        <v>0.8632719156517592</v>
      </c>
      <c r="O1904" s="9" t="str">
        <f>IF(Table1[[#This Row],[% Achievement]]&gt;=100%, "Achieved",
 IF(Table1[[#This Row],[% Achievement]]&gt;=50%, "Almost Achieve",
 IF(Table1[[#This Row],[% Achievement]]&gt;=0, "Needs Improvement",
 "Bad")))</f>
        <v>Almost Achieve</v>
      </c>
      <c r="P1904" s="7">
        <f>Table1[[#This Row],[Net Sales Actual]] - Table1[[#This Row],[Net Sales Target]]</f>
        <v>-11697334</v>
      </c>
      <c r="Q1904" s="7" t="str">
        <f>IF(Table1[[#This Row],[Profit]] &gt; 0, "Profit", "Loss")</f>
        <v>Loss</v>
      </c>
      <c r="R1904" s="9">
        <f>Table1[[#This Row],[Salary Cost]]/Table1[[#This Row],[Net Sales Actual]]</f>
        <v>9.9846809538997688E-2</v>
      </c>
      <c r="S1904" s="9" t="str">
        <f>IF(Table1[[#This Row],[Salary Ratio]] &lt; 0.15, "Efficient",
 IF(Table1[[#This Row],[Salary Ratio]] &lt;= 0.25, "Needs Attention",
 "Too High"))</f>
        <v>Efficient</v>
      </c>
      <c r="T1904" s="9">
        <f>Table1[[#This Row],[Profit (EBIT)]]/Table1[[#This Row],[Net Sales Actual]]</f>
        <v>-3.6485145353697492E-2</v>
      </c>
      <c r="U1904" s="7" t="str">
        <f>IF(Table1[[#This Row],[Profit Ratio]] &gt; 0.15, "Healthy",
 IF(Table1[[#This Row],[Profit Ratio]] &gt;= 0.05, "Moderate",
 "Low"))</f>
        <v>Low</v>
      </c>
      <c r="V1904" s="7">
        <f ca="1">DATEDIF(Table1[[#This Row],[Store Open Date]], TODAY(), "d")</f>
        <v>735</v>
      </c>
      <c r="W1904" s="7">
        <f ca="1">INT(Table1[[#This Row],[Store Age (Days)]] / 30)</f>
        <v>24</v>
      </c>
      <c r="X1904" s="7" t="str">
        <f ca="1">IF(Table1[[#This Row],[Store Age (Months)]] &lt; 12, "&lt;12",
 IF(Table1[[#This Row],[Store Age (Months)]] &lt; 24, "12–24",
 "&gt;24"))</f>
        <v>&gt;24</v>
      </c>
    </row>
    <row r="1905" spans="1:24" x14ac:dyDescent="0.2">
      <c r="A1905" s="4">
        <v>5</v>
      </c>
      <c r="B1905" s="4" t="str">
        <f t="shared" si="29"/>
        <v>May</v>
      </c>
      <c r="C1905" s="1" t="s">
        <v>148</v>
      </c>
      <c r="D1905" s="1" t="s">
        <v>1068</v>
      </c>
      <c r="E1905" s="1" t="s">
        <v>589</v>
      </c>
      <c r="F1905" s="1" t="s">
        <v>898</v>
      </c>
      <c r="G1905" s="1" t="s">
        <v>923</v>
      </c>
      <c r="H1905" s="6">
        <v>45448</v>
      </c>
      <c r="I1905" s="7">
        <v>189183756</v>
      </c>
      <c r="J1905" s="7">
        <v>127132168</v>
      </c>
      <c r="K1905" s="7">
        <v>15634949</v>
      </c>
      <c r="L1905" s="7">
        <v>-8717861</v>
      </c>
      <c r="M1905" s="7">
        <f>Table1[[#This Row],[Profit (EBIT)]] * (1 - 11%)</f>
        <v>-7758896.29</v>
      </c>
      <c r="N1905" s="9">
        <f>Table1[[#This Row],[Net Sales Actual]]/Table1[[#This Row],[Net Sales Target]]*100%</f>
        <v>0.67200361536325559</v>
      </c>
      <c r="O1905" s="9" t="str">
        <f>IF(Table1[[#This Row],[% Achievement]]&gt;=100%, "Achieved",
 IF(Table1[[#This Row],[% Achievement]]&gt;=50%, "Almost Achieve",
 IF(Table1[[#This Row],[% Achievement]]&gt;=0, "Needs Improvement",
 "Bad")))</f>
        <v>Almost Achieve</v>
      </c>
      <c r="P1905" s="7">
        <f>Table1[[#This Row],[Net Sales Actual]] - Table1[[#This Row],[Net Sales Target]]</f>
        <v>-62051588</v>
      </c>
      <c r="Q1905" s="7" t="str">
        <f>IF(Table1[[#This Row],[Profit]] &gt; 0, "Profit", "Loss")</f>
        <v>Loss</v>
      </c>
      <c r="R1905" s="9">
        <f>Table1[[#This Row],[Salary Cost]]/Table1[[#This Row],[Net Sales Actual]]</f>
        <v>0.12298184830766042</v>
      </c>
      <c r="S1905" s="9" t="str">
        <f>IF(Table1[[#This Row],[Salary Ratio]] &lt; 0.15, "Efficient",
 IF(Table1[[#This Row],[Salary Ratio]] &lt;= 0.25, "Needs Attention",
 "Too High"))</f>
        <v>Efficient</v>
      </c>
      <c r="T1905" s="9">
        <f>Table1[[#This Row],[Profit (EBIT)]]/Table1[[#This Row],[Net Sales Actual]]</f>
        <v>-6.8573211148259497E-2</v>
      </c>
      <c r="U1905" s="7" t="str">
        <f>IF(Table1[[#This Row],[Profit Ratio]] &gt; 0.15, "Healthy",
 IF(Table1[[#This Row],[Profit Ratio]] &gt;= 0.05, "Moderate",
 "Low"))</f>
        <v>Low</v>
      </c>
      <c r="V1905" s="7">
        <f ca="1">DATEDIF(Table1[[#This Row],[Store Open Date]], TODAY(), "d")</f>
        <v>484</v>
      </c>
      <c r="W1905" s="7">
        <f ca="1">INT(Table1[[#This Row],[Store Age (Days)]] / 30)</f>
        <v>16</v>
      </c>
      <c r="X1905" s="7" t="str">
        <f ca="1">IF(Table1[[#This Row],[Store Age (Months)]] &lt; 12, "&lt;12",
 IF(Table1[[#This Row],[Store Age (Months)]] &lt; 24, "12–24",
 "&gt;24"))</f>
        <v>12–24</v>
      </c>
    </row>
    <row r="1906" spans="1:24" x14ac:dyDescent="0.2">
      <c r="A1906" s="4">
        <v>5</v>
      </c>
      <c r="B1906" s="4" t="str">
        <f t="shared" si="29"/>
        <v>May</v>
      </c>
      <c r="C1906" s="1" t="s">
        <v>149</v>
      </c>
      <c r="D1906" s="1" t="s">
        <v>1069</v>
      </c>
      <c r="E1906" s="1" t="s">
        <v>590</v>
      </c>
      <c r="F1906" s="1" t="s">
        <v>897</v>
      </c>
      <c r="G1906" s="1" t="s">
        <v>923</v>
      </c>
      <c r="H1906" s="6">
        <v>45260</v>
      </c>
      <c r="I1906" s="7">
        <v>103347027</v>
      </c>
      <c r="J1906" s="7">
        <v>81418283</v>
      </c>
      <c r="K1906" s="7">
        <v>14001716</v>
      </c>
      <c r="L1906" s="7">
        <v>8697110</v>
      </c>
      <c r="M1906" s="7">
        <f>Table1[[#This Row],[Profit (EBIT)]] * (1 - 11%)</f>
        <v>7740427.9000000004</v>
      </c>
      <c r="N1906" s="9">
        <f>Table1[[#This Row],[Net Sales Actual]]/Table1[[#This Row],[Net Sales Target]]*100%</f>
        <v>0.78781446707702585</v>
      </c>
      <c r="O1906" s="9" t="str">
        <f>IF(Table1[[#This Row],[% Achievement]]&gt;=100%, "Achieved",
 IF(Table1[[#This Row],[% Achievement]]&gt;=50%, "Almost Achieve",
 IF(Table1[[#This Row],[% Achievement]]&gt;=0, "Needs Improvement",
 "Bad")))</f>
        <v>Almost Achieve</v>
      </c>
      <c r="P1906" s="7">
        <f>Table1[[#This Row],[Net Sales Actual]] - Table1[[#This Row],[Net Sales Target]]</f>
        <v>-21928744</v>
      </c>
      <c r="Q1906" s="7" t="str">
        <f>IF(Table1[[#This Row],[Profit]] &gt; 0, "Profit", "Loss")</f>
        <v>Profit</v>
      </c>
      <c r="R1906" s="9">
        <f>Table1[[#This Row],[Salary Cost]]/Table1[[#This Row],[Net Sales Actual]]</f>
        <v>0.1719726268361616</v>
      </c>
      <c r="S1906" s="9" t="str">
        <f>IF(Table1[[#This Row],[Salary Ratio]] &lt; 0.15, "Efficient",
 IF(Table1[[#This Row],[Salary Ratio]] &lt;= 0.25, "Needs Attention",
 "Too High"))</f>
        <v>Needs Attention</v>
      </c>
      <c r="T1906" s="9">
        <f>Table1[[#This Row],[Profit (EBIT)]]/Table1[[#This Row],[Net Sales Actual]]</f>
        <v>0.10682011066236806</v>
      </c>
      <c r="U1906" s="7" t="str">
        <f>IF(Table1[[#This Row],[Profit Ratio]] &gt; 0.15, "Healthy",
 IF(Table1[[#This Row],[Profit Ratio]] &gt;= 0.05, "Moderate",
 "Low"))</f>
        <v>Moderate</v>
      </c>
      <c r="V1906" s="7">
        <f ca="1">DATEDIF(Table1[[#This Row],[Store Open Date]], TODAY(), "d")</f>
        <v>672</v>
      </c>
      <c r="W1906" s="7">
        <f ca="1">INT(Table1[[#This Row],[Store Age (Days)]] / 30)</f>
        <v>22</v>
      </c>
      <c r="X1906" s="7" t="str">
        <f ca="1">IF(Table1[[#This Row],[Store Age (Months)]] &lt; 12, "&lt;12",
 IF(Table1[[#This Row],[Store Age (Months)]] &lt; 24, "12–24",
 "&gt;24"))</f>
        <v>12–24</v>
      </c>
    </row>
    <row r="1907" spans="1:24" x14ac:dyDescent="0.2">
      <c r="A1907" s="4">
        <v>5</v>
      </c>
      <c r="B1907" s="4" t="str">
        <f t="shared" si="29"/>
        <v>May</v>
      </c>
      <c r="C1907" s="1" t="s">
        <v>150</v>
      </c>
      <c r="D1907" s="1" t="s">
        <v>1070</v>
      </c>
      <c r="E1907" s="1" t="s">
        <v>591</v>
      </c>
      <c r="F1907" s="1" t="s">
        <v>897</v>
      </c>
      <c r="G1907" s="1" t="s">
        <v>923</v>
      </c>
      <c r="H1907" s="6">
        <v>45133</v>
      </c>
      <c r="I1907" s="7">
        <v>93816487</v>
      </c>
      <c r="J1907" s="7">
        <v>72287754</v>
      </c>
      <c r="K1907" s="7">
        <v>11859533</v>
      </c>
      <c r="L1907" s="7">
        <v>-436421</v>
      </c>
      <c r="M1907" s="7">
        <f>Table1[[#This Row],[Profit (EBIT)]] * (1 - 11%)</f>
        <v>-388414.69</v>
      </c>
      <c r="N1907" s="9">
        <f>Table1[[#This Row],[Net Sales Actual]]/Table1[[#This Row],[Net Sales Target]]*100%</f>
        <v>0.77052292525086774</v>
      </c>
      <c r="O1907" s="9" t="str">
        <f>IF(Table1[[#This Row],[% Achievement]]&gt;=100%, "Achieved",
 IF(Table1[[#This Row],[% Achievement]]&gt;=50%, "Almost Achieve",
 IF(Table1[[#This Row],[% Achievement]]&gt;=0, "Needs Improvement",
 "Bad")))</f>
        <v>Almost Achieve</v>
      </c>
      <c r="P1907" s="7">
        <f>Table1[[#This Row],[Net Sales Actual]] - Table1[[#This Row],[Net Sales Target]]</f>
        <v>-21528733</v>
      </c>
      <c r="Q1907" s="7" t="str">
        <f>IF(Table1[[#This Row],[Profit]] &gt; 0, "Profit", "Loss")</f>
        <v>Loss</v>
      </c>
      <c r="R1907" s="9">
        <f>Table1[[#This Row],[Salary Cost]]/Table1[[#This Row],[Net Sales Actual]]</f>
        <v>0.16406005642394145</v>
      </c>
      <c r="S1907" s="9" t="str">
        <f>IF(Table1[[#This Row],[Salary Ratio]] &lt; 0.15, "Efficient",
 IF(Table1[[#This Row],[Salary Ratio]] &lt;= 0.25, "Needs Attention",
 "Too High"))</f>
        <v>Needs Attention</v>
      </c>
      <c r="T1907" s="9">
        <f>Table1[[#This Row],[Profit (EBIT)]]/Table1[[#This Row],[Net Sales Actual]]</f>
        <v>-6.0372743079000627E-3</v>
      </c>
      <c r="U1907" s="7" t="str">
        <f>IF(Table1[[#This Row],[Profit Ratio]] &gt; 0.15, "Healthy",
 IF(Table1[[#This Row],[Profit Ratio]] &gt;= 0.05, "Moderate",
 "Low"))</f>
        <v>Low</v>
      </c>
      <c r="V1907" s="7">
        <f ca="1">DATEDIF(Table1[[#This Row],[Store Open Date]], TODAY(), "d")</f>
        <v>799</v>
      </c>
      <c r="W1907" s="7">
        <f ca="1">INT(Table1[[#This Row],[Store Age (Days)]] / 30)</f>
        <v>26</v>
      </c>
      <c r="X1907" s="7" t="str">
        <f ca="1">IF(Table1[[#This Row],[Store Age (Months)]] &lt; 12, "&lt;12",
 IF(Table1[[#This Row],[Store Age (Months)]] &lt; 24, "12–24",
 "&gt;24"))</f>
        <v>&gt;24</v>
      </c>
    </row>
    <row r="1908" spans="1:24" x14ac:dyDescent="0.2">
      <c r="A1908" s="4">
        <v>5</v>
      </c>
      <c r="B1908" s="4" t="str">
        <f t="shared" si="29"/>
        <v>May</v>
      </c>
      <c r="C1908" s="1" t="s">
        <v>151</v>
      </c>
      <c r="D1908" s="1" t="s">
        <v>1071</v>
      </c>
      <c r="E1908" s="1" t="s">
        <v>592</v>
      </c>
      <c r="F1908" s="1" t="s">
        <v>897</v>
      </c>
      <c r="G1908" s="1" t="s">
        <v>923</v>
      </c>
      <c r="H1908" s="6">
        <v>45160</v>
      </c>
      <c r="I1908" s="7">
        <v>88923532</v>
      </c>
      <c r="J1908" s="7">
        <v>68985131</v>
      </c>
      <c r="K1908" s="7">
        <v>11842770</v>
      </c>
      <c r="L1908" s="7">
        <v>-5546950</v>
      </c>
      <c r="M1908" s="7">
        <f>Table1[[#This Row],[Profit (EBIT)]] * (1 - 11%)</f>
        <v>-4936785.5</v>
      </c>
      <c r="N1908" s="9">
        <f>Table1[[#This Row],[Net Sales Actual]]/Table1[[#This Row],[Net Sales Target]]*100%</f>
        <v>0.77578037498555497</v>
      </c>
      <c r="O1908" s="9" t="str">
        <f>IF(Table1[[#This Row],[% Achievement]]&gt;=100%, "Achieved",
 IF(Table1[[#This Row],[% Achievement]]&gt;=50%, "Almost Achieve",
 IF(Table1[[#This Row],[% Achievement]]&gt;=0, "Needs Improvement",
 "Bad")))</f>
        <v>Almost Achieve</v>
      </c>
      <c r="P1908" s="7">
        <f>Table1[[#This Row],[Net Sales Actual]] - Table1[[#This Row],[Net Sales Target]]</f>
        <v>-19938401</v>
      </c>
      <c r="Q1908" s="7" t="str">
        <f>IF(Table1[[#This Row],[Profit]] &gt; 0, "Profit", "Loss")</f>
        <v>Loss</v>
      </c>
      <c r="R1908" s="9">
        <f>Table1[[#This Row],[Salary Cost]]/Table1[[#This Row],[Net Sales Actual]]</f>
        <v>0.17167134175624019</v>
      </c>
      <c r="S1908" s="9" t="str">
        <f>IF(Table1[[#This Row],[Salary Ratio]] &lt; 0.15, "Efficient",
 IF(Table1[[#This Row],[Salary Ratio]] &lt;= 0.25, "Needs Attention",
 "Too High"))</f>
        <v>Needs Attention</v>
      </c>
      <c r="T1908" s="9">
        <f>Table1[[#This Row],[Profit (EBIT)]]/Table1[[#This Row],[Net Sales Actual]]</f>
        <v>-8.0407907031444209E-2</v>
      </c>
      <c r="U1908" s="7" t="str">
        <f>IF(Table1[[#This Row],[Profit Ratio]] &gt; 0.15, "Healthy",
 IF(Table1[[#This Row],[Profit Ratio]] &gt;= 0.05, "Moderate",
 "Low"))</f>
        <v>Low</v>
      </c>
      <c r="V1908" s="7">
        <f ca="1">DATEDIF(Table1[[#This Row],[Store Open Date]], TODAY(), "d")</f>
        <v>772</v>
      </c>
      <c r="W1908" s="7">
        <f ca="1">INT(Table1[[#This Row],[Store Age (Days)]] / 30)</f>
        <v>25</v>
      </c>
      <c r="X1908" s="7" t="str">
        <f ca="1">IF(Table1[[#This Row],[Store Age (Months)]] &lt; 12, "&lt;12",
 IF(Table1[[#This Row],[Store Age (Months)]] &lt; 24, "12–24",
 "&gt;24"))</f>
        <v>&gt;24</v>
      </c>
    </row>
    <row r="1909" spans="1:24" x14ac:dyDescent="0.2">
      <c r="A1909" s="4">
        <v>5</v>
      </c>
      <c r="B1909" s="4" t="str">
        <f t="shared" si="29"/>
        <v>May</v>
      </c>
      <c r="C1909" s="1" t="s">
        <v>152</v>
      </c>
      <c r="D1909" s="1" t="s">
        <v>1072</v>
      </c>
      <c r="E1909" s="1" t="s">
        <v>593</v>
      </c>
      <c r="F1909" s="1" t="s">
        <v>897</v>
      </c>
      <c r="G1909" s="1" t="s">
        <v>923</v>
      </c>
      <c r="H1909" s="6">
        <v>45256</v>
      </c>
      <c r="I1909" s="7">
        <v>136653934</v>
      </c>
      <c r="J1909" s="7">
        <v>131509652</v>
      </c>
      <c r="K1909" s="7">
        <v>13421289</v>
      </c>
      <c r="L1909" s="7">
        <v>11412165</v>
      </c>
      <c r="M1909" s="7">
        <f>Table1[[#This Row],[Profit (EBIT)]] * (1 - 11%)</f>
        <v>10156826.85</v>
      </c>
      <c r="N1909" s="9">
        <f>Table1[[#This Row],[Net Sales Actual]]/Table1[[#This Row],[Net Sales Target]]*100%</f>
        <v>0.96235540500429351</v>
      </c>
      <c r="O1909" s="9" t="str">
        <f>IF(Table1[[#This Row],[% Achievement]]&gt;=100%, "Achieved",
 IF(Table1[[#This Row],[% Achievement]]&gt;=50%, "Almost Achieve",
 IF(Table1[[#This Row],[% Achievement]]&gt;=0, "Needs Improvement",
 "Bad")))</f>
        <v>Almost Achieve</v>
      </c>
      <c r="P1909" s="7">
        <f>Table1[[#This Row],[Net Sales Actual]] - Table1[[#This Row],[Net Sales Target]]</f>
        <v>-5144282</v>
      </c>
      <c r="Q1909" s="7" t="str">
        <f>IF(Table1[[#This Row],[Profit]] &gt; 0, "Profit", "Loss")</f>
        <v>Profit</v>
      </c>
      <c r="R1909" s="9">
        <f>Table1[[#This Row],[Salary Cost]]/Table1[[#This Row],[Net Sales Actual]]</f>
        <v>0.10205554342125397</v>
      </c>
      <c r="S1909" s="9" t="str">
        <f>IF(Table1[[#This Row],[Salary Ratio]] &lt; 0.15, "Efficient",
 IF(Table1[[#This Row],[Salary Ratio]] &lt;= 0.25, "Needs Attention",
 "Too High"))</f>
        <v>Efficient</v>
      </c>
      <c r="T1909" s="9">
        <f>Table1[[#This Row],[Profit (EBIT)]]/Table1[[#This Row],[Net Sales Actual]]</f>
        <v>8.67781552642235E-2</v>
      </c>
      <c r="U1909" s="7" t="str">
        <f>IF(Table1[[#This Row],[Profit Ratio]] &gt; 0.15, "Healthy",
 IF(Table1[[#This Row],[Profit Ratio]] &gt;= 0.05, "Moderate",
 "Low"))</f>
        <v>Moderate</v>
      </c>
      <c r="V1909" s="7">
        <f ca="1">DATEDIF(Table1[[#This Row],[Store Open Date]], TODAY(), "d")</f>
        <v>676</v>
      </c>
      <c r="W1909" s="7">
        <f ca="1">INT(Table1[[#This Row],[Store Age (Days)]] / 30)</f>
        <v>22</v>
      </c>
      <c r="X1909" s="7" t="str">
        <f ca="1">IF(Table1[[#This Row],[Store Age (Months)]] &lt; 12, "&lt;12",
 IF(Table1[[#This Row],[Store Age (Months)]] &lt; 24, "12–24",
 "&gt;24"))</f>
        <v>12–24</v>
      </c>
    </row>
    <row r="1910" spans="1:24" x14ac:dyDescent="0.2">
      <c r="A1910" s="4">
        <v>5</v>
      </c>
      <c r="B1910" s="4" t="str">
        <f t="shared" si="29"/>
        <v>May</v>
      </c>
      <c r="C1910" s="1" t="s">
        <v>153</v>
      </c>
      <c r="D1910" s="1" t="s">
        <v>1073</v>
      </c>
      <c r="E1910" s="1" t="s">
        <v>594</v>
      </c>
      <c r="F1910" s="1" t="s">
        <v>900</v>
      </c>
      <c r="G1910" s="1" t="s">
        <v>923</v>
      </c>
      <c r="H1910" s="6">
        <v>45236</v>
      </c>
      <c r="I1910" s="7">
        <v>181222846</v>
      </c>
      <c r="J1910" s="7">
        <v>130456747</v>
      </c>
      <c r="K1910" s="7">
        <v>19590105</v>
      </c>
      <c r="L1910" s="7">
        <v>-10562704</v>
      </c>
      <c r="M1910" s="7">
        <f>Table1[[#This Row],[Profit (EBIT)]] * (1 - 11%)</f>
        <v>-9400806.5600000005</v>
      </c>
      <c r="N1910" s="9">
        <f>Table1[[#This Row],[Net Sales Actual]]/Table1[[#This Row],[Net Sales Target]]*100%</f>
        <v>0.71986921008844551</v>
      </c>
      <c r="O1910" s="9" t="str">
        <f>IF(Table1[[#This Row],[% Achievement]]&gt;=100%, "Achieved",
 IF(Table1[[#This Row],[% Achievement]]&gt;=50%, "Almost Achieve",
 IF(Table1[[#This Row],[% Achievement]]&gt;=0, "Needs Improvement",
 "Bad")))</f>
        <v>Almost Achieve</v>
      </c>
      <c r="P1910" s="7">
        <f>Table1[[#This Row],[Net Sales Actual]] - Table1[[#This Row],[Net Sales Target]]</f>
        <v>-50766099</v>
      </c>
      <c r="Q1910" s="7" t="str">
        <f>IF(Table1[[#This Row],[Profit]] &gt; 0, "Profit", "Loss")</f>
        <v>Loss</v>
      </c>
      <c r="R1910" s="9">
        <f>Table1[[#This Row],[Salary Cost]]/Table1[[#This Row],[Net Sales Actual]]</f>
        <v>0.15016551807780398</v>
      </c>
      <c r="S1910" s="9" t="str">
        <f>IF(Table1[[#This Row],[Salary Ratio]] &lt; 0.15, "Efficient",
 IF(Table1[[#This Row],[Salary Ratio]] &lt;= 0.25, "Needs Attention",
 "Too High"))</f>
        <v>Needs Attention</v>
      </c>
      <c r="T1910" s="9">
        <f>Table1[[#This Row],[Profit (EBIT)]]/Table1[[#This Row],[Net Sales Actual]]</f>
        <v>-8.0967096320437915E-2</v>
      </c>
      <c r="U1910" s="7" t="str">
        <f>IF(Table1[[#This Row],[Profit Ratio]] &gt; 0.15, "Healthy",
 IF(Table1[[#This Row],[Profit Ratio]] &gt;= 0.05, "Moderate",
 "Low"))</f>
        <v>Low</v>
      </c>
      <c r="V1910" s="7">
        <f ca="1">DATEDIF(Table1[[#This Row],[Store Open Date]], TODAY(), "d")</f>
        <v>696</v>
      </c>
      <c r="W1910" s="7">
        <f ca="1">INT(Table1[[#This Row],[Store Age (Days)]] / 30)</f>
        <v>23</v>
      </c>
      <c r="X1910" s="7" t="str">
        <f ca="1">IF(Table1[[#This Row],[Store Age (Months)]] &lt; 12, "&lt;12",
 IF(Table1[[#This Row],[Store Age (Months)]] &lt; 24, "12–24",
 "&gt;24"))</f>
        <v>12–24</v>
      </c>
    </row>
    <row r="1911" spans="1:24" x14ac:dyDescent="0.2">
      <c r="A1911" s="4">
        <v>5</v>
      </c>
      <c r="B1911" s="4" t="str">
        <f t="shared" si="29"/>
        <v>May</v>
      </c>
      <c r="C1911" s="1" t="s">
        <v>154</v>
      </c>
      <c r="D1911" s="1" t="s">
        <v>1074</v>
      </c>
      <c r="E1911" s="1" t="s">
        <v>595</v>
      </c>
      <c r="F1911" s="1" t="s">
        <v>900</v>
      </c>
      <c r="G1911" s="1" t="s">
        <v>923</v>
      </c>
      <c r="H1911" s="6">
        <v>44898</v>
      </c>
      <c r="I1911" s="7">
        <v>102193669</v>
      </c>
      <c r="J1911" s="7">
        <v>72410305</v>
      </c>
      <c r="K1911" s="7">
        <v>8099976</v>
      </c>
      <c r="L1911" s="7">
        <v>10830085</v>
      </c>
      <c r="M1911" s="7">
        <f>Table1[[#This Row],[Profit (EBIT)]] * (1 - 11%)</f>
        <v>9638775.6500000004</v>
      </c>
      <c r="N1911" s="9">
        <f>Table1[[#This Row],[Net Sales Actual]]/Table1[[#This Row],[Net Sales Target]]*100%</f>
        <v>0.70855959775746968</v>
      </c>
      <c r="O1911" s="9" t="str">
        <f>IF(Table1[[#This Row],[% Achievement]]&gt;=100%, "Achieved",
 IF(Table1[[#This Row],[% Achievement]]&gt;=50%, "Almost Achieve",
 IF(Table1[[#This Row],[% Achievement]]&gt;=0, "Needs Improvement",
 "Bad")))</f>
        <v>Almost Achieve</v>
      </c>
      <c r="P1911" s="7">
        <f>Table1[[#This Row],[Net Sales Actual]] - Table1[[#This Row],[Net Sales Target]]</f>
        <v>-29783364</v>
      </c>
      <c r="Q1911" s="7" t="str">
        <f>IF(Table1[[#This Row],[Profit]] &gt; 0, "Profit", "Loss")</f>
        <v>Profit</v>
      </c>
      <c r="R1911" s="9">
        <f>Table1[[#This Row],[Salary Cost]]/Table1[[#This Row],[Net Sales Actual]]</f>
        <v>0.11186219972419671</v>
      </c>
      <c r="S1911" s="9" t="str">
        <f>IF(Table1[[#This Row],[Salary Ratio]] &lt; 0.15, "Efficient",
 IF(Table1[[#This Row],[Salary Ratio]] &lt;= 0.25, "Needs Attention",
 "Too High"))</f>
        <v>Efficient</v>
      </c>
      <c r="T1911" s="9">
        <f>Table1[[#This Row],[Profit (EBIT)]]/Table1[[#This Row],[Net Sales Actual]]</f>
        <v>0.14956552109537447</v>
      </c>
      <c r="U1911" s="7" t="str">
        <f>IF(Table1[[#This Row],[Profit Ratio]] &gt; 0.15, "Healthy",
 IF(Table1[[#This Row],[Profit Ratio]] &gt;= 0.05, "Moderate",
 "Low"))</f>
        <v>Moderate</v>
      </c>
      <c r="V1911" s="7">
        <f ca="1">DATEDIF(Table1[[#This Row],[Store Open Date]], TODAY(), "d")</f>
        <v>1034</v>
      </c>
      <c r="W1911" s="7">
        <f ca="1">INT(Table1[[#This Row],[Store Age (Days)]] / 30)</f>
        <v>34</v>
      </c>
      <c r="X1911" s="7" t="str">
        <f ca="1">IF(Table1[[#This Row],[Store Age (Months)]] &lt; 12, "&lt;12",
 IF(Table1[[#This Row],[Store Age (Months)]] &lt; 24, "12–24",
 "&gt;24"))</f>
        <v>&gt;24</v>
      </c>
    </row>
    <row r="1912" spans="1:24" x14ac:dyDescent="0.2">
      <c r="A1912" s="4">
        <v>5</v>
      </c>
      <c r="B1912" s="4" t="str">
        <f t="shared" si="29"/>
        <v>May</v>
      </c>
      <c r="C1912" s="1" t="s">
        <v>155</v>
      </c>
      <c r="D1912" s="1" t="s">
        <v>1075</v>
      </c>
      <c r="E1912" s="1" t="s">
        <v>596</v>
      </c>
      <c r="F1912" s="1" t="s">
        <v>900</v>
      </c>
      <c r="G1912" s="1" t="s">
        <v>923</v>
      </c>
      <c r="H1912" s="6">
        <v>45017</v>
      </c>
      <c r="I1912" s="7">
        <v>95073594</v>
      </c>
      <c r="J1912" s="7">
        <v>112540977</v>
      </c>
      <c r="K1912" s="7">
        <v>10429830</v>
      </c>
      <c r="L1912" s="7">
        <v>647519</v>
      </c>
      <c r="M1912" s="7">
        <f>Table1[[#This Row],[Profit (EBIT)]] * (1 - 11%)</f>
        <v>576291.91</v>
      </c>
      <c r="N1912" s="9">
        <f>Table1[[#This Row],[Net Sales Actual]]/Table1[[#This Row],[Net Sales Target]]*100%</f>
        <v>1.1837248626574484</v>
      </c>
      <c r="O1912" s="9" t="str">
        <f>IF(Table1[[#This Row],[% Achievement]]&gt;=100%, "Achieved",
 IF(Table1[[#This Row],[% Achievement]]&gt;=50%, "Almost Achieve",
 IF(Table1[[#This Row],[% Achievement]]&gt;=0, "Needs Improvement",
 "Bad")))</f>
        <v>Achieved</v>
      </c>
      <c r="P1912" s="7">
        <f>Table1[[#This Row],[Net Sales Actual]] - Table1[[#This Row],[Net Sales Target]]</f>
        <v>17467383</v>
      </c>
      <c r="Q1912" s="7" t="str">
        <f>IF(Table1[[#This Row],[Profit]] &gt; 0, "Profit", "Loss")</f>
        <v>Profit</v>
      </c>
      <c r="R1912" s="9">
        <f>Table1[[#This Row],[Salary Cost]]/Table1[[#This Row],[Net Sales Actual]]</f>
        <v>9.2675843750672254E-2</v>
      </c>
      <c r="S1912" s="9" t="str">
        <f>IF(Table1[[#This Row],[Salary Ratio]] &lt; 0.15, "Efficient",
 IF(Table1[[#This Row],[Salary Ratio]] &lt;= 0.25, "Needs Attention",
 "Too High"))</f>
        <v>Efficient</v>
      </c>
      <c r="T1912" s="9">
        <f>Table1[[#This Row],[Profit (EBIT)]]/Table1[[#This Row],[Net Sales Actual]]</f>
        <v>5.7536287427111992E-3</v>
      </c>
      <c r="U1912" s="7" t="str">
        <f>IF(Table1[[#This Row],[Profit Ratio]] &gt; 0.15, "Healthy",
 IF(Table1[[#This Row],[Profit Ratio]] &gt;= 0.05, "Moderate",
 "Low"))</f>
        <v>Low</v>
      </c>
      <c r="V1912" s="7">
        <f ca="1">DATEDIF(Table1[[#This Row],[Store Open Date]], TODAY(), "d")</f>
        <v>915</v>
      </c>
      <c r="W1912" s="7">
        <f ca="1">INT(Table1[[#This Row],[Store Age (Days)]] / 30)</f>
        <v>30</v>
      </c>
      <c r="X1912" s="7" t="str">
        <f ca="1">IF(Table1[[#This Row],[Store Age (Months)]] &lt; 12, "&lt;12",
 IF(Table1[[#This Row],[Store Age (Months)]] &lt; 24, "12–24",
 "&gt;24"))</f>
        <v>&gt;24</v>
      </c>
    </row>
    <row r="1913" spans="1:24" x14ac:dyDescent="0.2">
      <c r="A1913" s="4">
        <v>5</v>
      </c>
      <c r="B1913" s="4" t="str">
        <f t="shared" si="29"/>
        <v>May</v>
      </c>
      <c r="C1913" s="1" t="s">
        <v>156</v>
      </c>
      <c r="D1913" s="1" t="s">
        <v>1076</v>
      </c>
      <c r="E1913" s="1" t="s">
        <v>597</v>
      </c>
      <c r="F1913" s="1" t="s">
        <v>900</v>
      </c>
      <c r="G1913" s="1" t="s">
        <v>923</v>
      </c>
      <c r="H1913" s="6">
        <v>45101</v>
      </c>
      <c r="I1913" s="7">
        <v>273100497</v>
      </c>
      <c r="J1913" s="7">
        <v>244554661</v>
      </c>
      <c r="K1913" s="7">
        <v>30260185</v>
      </c>
      <c r="L1913" s="7">
        <v>-7809170</v>
      </c>
      <c r="M1913" s="7">
        <f>Table1[[#This Row],[Profit (EBIT)]] * (1 - 11%)</f>
        <v>-6950161.2999999998</v>
      </c>
      <c r="N1913" s="9">
        <f>Table1[[#This Row],[Net Sales Actual]]/Table1[[#This Row],[Net Sales Target]]*100%</f>
        <v>0.8954749760122187</v>
      </c>
      <c r="O1913" s="9" t="str">
        <f>IF(Table1[[#This Row],[% Achievement]]&gt;=100%, "Achieved",
 IF(Table1[[#This Row],[% Achievement]]&gt;=50%, "Almost Achieve",
 IF(Table1[[#This Row],[% Achievement]]&gt;=0, "Needs Improvement",
 "Bad")))</f>
        <v>Almost Achieve</v>
      </c>
      <c r="P1913" s="7">
        <f>Table1[[#This Row],[Net Sales Actual]] - Table1[[#This Row],[Net Sales Target]]</f>
        <v>-28545836</v>
      </c>
      <c r="Q1913" s="7" t="str">
        <f>IF(Table1[[#This Row],[Profit]] &gt; 0, "Profit", "Loss")</f>
        <v>Loss</v>
      </c>
      <c r="R1913" s="9">
        <f>Table1[[#This Row],[Salary Cost]]/Table1[[#This Row],[Net Sales Actual]]</f>
        <v>0.1237358751465383</v>
      </c>
      <c r="S1913" s="9" t="str">
        <f>IF(Table1[[#This Row],[Salary Ratio]] &lt; 0.15, "Efficient",
 IF(Table1[[#This Row],[Salary Ratio]] &lt;= 0.25, "Needs Attention",
 "Too High"))</f>
        <v>Efficient</v>
      </c>
      <c r="T1913" s="9">
        <f>Table1[[#This Row],[Profit (EBIT)]]/Table1[[#This Row],[Net Sales Actual]]</f>
        <v>-3.1932206763378761E-2</v>
      </c>
      <c r="U1913" s="7" t="str">
        <f>IF(Table1[[#This Row],[Profit Ratio]] &gt; 0.15, "Healthy",
 IF(Table1[[#This Row],[Profit Ratio]] &gt;= 0.05, "Moderate",
 "Low"))</f>
        <v>Low</v>
      </c>
      <c r="V1913" s="7">
        <f ca="1">DATEDIF(Table1[[#This Row],[Store Open Date]], TODAY(), "d")</f>
        <v>831</v>
      </c>
      <c r="W1913" s="7">
        <f ca="1">INT(Table1[[#This Row],[Store Age (Days)]] / 30)</f>
        <v>27</v>
      </c>
      <c r="X1913" s="7" t="str">
        <f ca="1">IF(Table1[[#This Row],[Store Age (Months)]] &lt; 12, "&lt;12",
 IF(Table1[[#This Row],[Store Age (Months)]] &lt; 24, "12–24",
 "&gt;24"))</f>
        <v>&gt;24</v>
      </c>
    </row>
    <row r="1914" spans="1:24" x14ac:dyDescent="0.2">
      <c r="A1914" s="4">
        <v>5</v>
      </c>
      <c r="B1914" s="4" t="str">
        <f t="shared" si="29"/>
        <v>May</v>
      </c>
      <c r="C1914" s="1" t="s">
        <v>157</v>
      </c>
      <c r="D1914" s="1" t="s">
        <v>1077</v>
      </c>
      <c r="E1914" s="1" t="s">
        <v>598</v>
      </c>
      <c r="F1914" s="1" t="s">
        <v>900</v>
      </c>
      <c r="G1914" s="1" t="s">
        <v>923</v>
      </c>
      <c r="H1914" s="6">
        <v>45033</v>
      </c>
      <c r="I1914" s="7">
        <v>162440631</v>
      </c>
      <c r="J1914" s="7">
        <v>160890404</v>
      </c>
      <c r="K1914" s="7">
        <v>19138907</v>
      </c>
      <c r="L1914" s="7">
        <v>531664</v>
      </c>
      <c r="M1914" s="7">
        <f>Table1[[#This Row],[Profit (EBIT)]] * (1 - 11%)</f>
        <v>473180.96</v>
      </c>
      <c r="N1914" s="9">
        <f>Table1[[#This Row],[Net Sales Actual]]/Table1[[#This Row],[Net Sales Target]]*100%</f>
        <v>0.99045665489935208</v>
      </c>
      <c r="O1914" s="9" t="str">
        <f>IF(Table1[[#This Row],[% Achievement]]&gt;=100%, "Achieved",
 IF(Table1[[#This Row],[% Achievement]]&gt;=50%, "Almost Achieve",
 IF(Table1[[#This Row],[% Achievement]]&gt;=0, "Needs Improvement",
 "Bad")))</f>
        <v>Almost Achieve</v>
      </c>
      <c r="P1914" s="7">
        <f>Table1[[#This Row],[Net Sales Actual]] - Table1[[#This Row],[Net Sales Target]]</f>
        <v>-1550227</v>
      </c>
      <c r="Q1914" s="7" t="str">
        <f>IF(Table1[[#This Row],[Profit]] &gt; 0, "Profit", "Loss")</f>
        <v>Profit</v>
      </c>
      <c r="R1914" s="9">
        <f>Table1[[#This Row],[Salary Cost]]/Table1[[#This Row],[Net Sales Actual]]</f>
        <v>0.11895617466408998</v>
      </c>
      <c r="S1914" s="9" t="str">
        <f>IF(Table1[[#This Row],[Salary Ratio]] &lt; 0.15, "Efficient",
 IF(Table1[[#This Row],[Salary Ratio]] &lt;= 0.25, "Needs Attention",
 "Too High"))</f>
        <v>Efficient</v>
      </c>
      <c r="T1914" s="9">
        <f>Table1[[#This Row],[Profit (EBIT)]]/Table1[[#This Row],[Net Sales Actual]]</f>
        <v>3.3045103174705187E-3</v>
      </c>
      <c r="U1914" s="7" t="str">
        <f>IF(Table1[[#This Row],[Profit Ratio]] &gt; 0.15, "Healthy",
 IF(Table1[[#This Row],[Profit Ratio]] &gt;= 0.05, "Moderate",
 "Low"))</f>
        <v>Low</v>
      </c>
      <c r="V1914" s="7">
        <f ca="1">DATEDIF(Table1[[#This Row],[Store Open Date]], TODAY(), "d")</f>
        <v>899</v>
      </c>
      <c r="W1914" s="7">
        <f ca="1">INT(Table1[[#This Row],[Store Age (Days)]] / 30)</f>
        <v>29</v>
      </c>
      <c r="X1914" s="7" t="str">
        <f ca="1">IF(Table1[[#This Row],[Store Age (Months)]] &lt; 12, "&lt;12",
 IF(Table1[[#This Row],[Store Age (Months)]] &lt; 24, "12–24",
 "&gt;24"))</f>
        <v>&gt;24</v>
      </c>
    </row>
    <row r="1915" spans="1:24" x14ac:dyDescent="0.2">
      <c r="A1915" s="4">
        <v>5</v>
      </c>
      <c r="B1915" s="4" t="str">
        <f t="shared" si="29"/>
        <v>May</v>
      </c>
      <c r="C1915" s="1" t="s">
        <v>158</v>
      </c>
      <c r="D1915" s="1" t="s">
        <v>1078</v>
      </c>
      <c r="E1915" s="1" t="s">
        <v>599</v>
      </c>
      <c r="F1915" s="1" t="s">
        <v>900</v>
      </c>
      <c r="G1915" s="1" t="s">
        <v>923</v>
      </c>
      <c r="H1915" s="6">
        <v>45072</v>
      </c>
      <c r="I1915" s="7">
        <v>196366571</v>
      </c>
      <c r="J1915" s="7">
        <v>213277771</v>
      </c>
      <c r="K1915" s="7">
        <v>37286263</v>
      </c>
      <c r="L1915" s="7">
        <v>21727791</v>
      </c>
      <c r="M1915" s="7">
        <f>Table1[[#This Row],[Profit (EBIT)]] * (1 - 11%)</f>
        <v>19337733.990000002</v>
      </c>
      <c r="N1915" s="9">
        <f>Table1[[#This Row],[Net Sales Actual]]/Table1[[#This Row],[Net Sales Target]]*100%</f>
        <v>1.0861205647879852</v>
      </c>
      <c r="O1915" s="9" t="str">
        <f>IF(Table1[[#This Row],[% Achievement]]&gt;=100%, "Achieved",
 IF(Table1[[#This Row],[% Achievement]]&gt;=50%, "Almost Achieve",
 IF(Table1[[#This Row],[% Achievement]]&gt;=0, "Needs Improvement",
 "Bad")))</f>
        <v>Achieved</v>
      </c>
      <c r="P1915" s="7">
        <f>Table1[[#This Row],[Net Sales Actual]] - Table1[[#This Row],[Net Sales Target]]</f>
        <v>16911200</v>
      </c>
      <c r="Q1915" s="7" t="str">
        <f>IF(Table1[[#This Row],[Profit]] &gt; 0, "Profit", "Loss")</f>
        <v>Profit</v>
      </c>
      <c r="R1915" s="9">
        <f>Table1[[#This Row],[Salary Cost]]/Table1[[#This Row],[Net Sales Actual]]</f>
        <v>0.17482489068211426</v>
      </c>
      <c r="S1915" s="9" t="str">
        <f>IF(Table1[[#This Row],[Salary Ratio]] &lt; 0.15, "Efficient",
 IF(Table1[[#This Row],[Salary Ratio]] &lt;= 0.25, "Needs Attention",
 "Too High"))</f>
        <v>Needs Attention</v>
      </c>
      <c r="T1915" s="9">
        <f>Table1[[#This Row],[Profit (EBIT)]]/Table1[[#This Row],[Net Sales Actual]]</f>
        <v>0.10187555364126531</v>
      </c>
      <c r="U1915" s="7" t="str">
        <f>IF(Table1[[#This Row],[Profit Ratio]] &gt; 0.15, "Healthy",
 IF(Table1[[#This Row],[Profit Ratio]] &gt;= 0.05, "Moderate",
 "Low"))</f>
        <v>Moderate</v>
      </c>
      <c r="V1915" s="7">
        <f ca="1">DATEDIF(Table1[[#This Row],[Store Open Date]], TODAY(), "d")</f>
        <v>860</v>
      </c>
      <c r="W1915" s="7">
        <f ca="1">INT(Table1[[#This Row],[Store Age (Days)]] / 30)</f>
        <v>28</v>
      </c>
      <c r="X1915" s="7" t="str">
        <f ca="1">IF(Table1[[#This Row],[Store Age (Months)]] &lt; 12, "&lt;12",
 IF(Table1[[#This Row],[Store Age (Months)]] &lt; 24, "12–24",
 "&gt;24"))</f>
        <v>&gt;24</v>
      </c>
    </row>
    <row r="1916" spans="1:24" x14ac:dyDescent="0.2">
      <c r="A1916" s="4">
        <v>5</v>
      </c>
      <c r="B1916" s="4" t="str">
        <f t="shared" si="29"/>
        <v>May</v>
      </c>
      <c r="C1916" s="1" t="s">
        <v>159</v>
      </c>
      <c r="D1916" s="1" t="s">
        <v>1079</v>
      </c>
      <c r="E1916" s="1" t="s">
        <v>600</v>
      </c>
      <c r="F1916" s="1" t="s">
        <v>900</v>
      </c>
      <c r="G1916" s="1" t="s">
        <v>923</v>
      </c>
      <c r="H1916" s="6">
        <v>45140</v>
      </c>
      <c r="I1916" s="7">
        <v>207231154</v>
      </c>
      <c r="J1916" s="7">
        <v>217388153</v>
      </c>
      <c r="K1916" s="7">
        <v>23901931</v>
      </c>
      <c r="L1916" s="7">
        <v>-11235609</v>
      </c>
      <c r="M1916" s="7">
        <f>Table1[[#This Row],[Profit (EBIT)]] * (1 - 11%)</f>
        <v>-9999692.0099999998</v>
      </c>
      <c r="N1916" s="9">
        <f>Table1[[#This Row],[Net Sales Actual]]/Table1[[#This Row],[Net Sales Target]]*100%</f>
        <v>1.0490128960050089</v>
      </c>
      <c r="O1916" s="9" t="str">
        <f>IF(Table1[[#This Row],[% Achievement]]&gt;=100%, "Achieved",
 IF(Table1[[#This Row],[% Achievement]]&gt;=50%, "Almost Achieve",
 IF(Table1[[#This Row],[% Achievement]]&gt;=0, "Needs Improvement",
 "Bad")))</f>
        <v>Achieved</v>
      </c>
      <c r="P1916" s="7">
        <f>Table1[[#This Row],[Net Sales Actual]] - Table1[[#This Row],[Net Sales Target]]</f>
        <v>10156999</v>
      </c>
      <c r="Q1916" s="7" t="str">
        <f>IF(Table1[[#This Row],[Profit]] &gt; 0, "Profit", "Loss")</f>
        <v>Loss</v>
      </c>
      <c r="R1916" s="9">
        <f>Table1[[#This Row],[Salary Cost]]/Table1[[#This Row],[Net Sales Actual]]</f>
        <v>0.10995047646409692</v>
      </c>
      <c r="S1916" s="9" t="str">
        <f>IF(Table1[[#This Row],[Salary Ratio]] &lt; 0.15, "Efficient",
 IF(Table1[[#This Row],[Salary Ratio]] &lt;= 0.25, "Needs Attention",
 "Too High"))</f>
        <v>Efficient</v>
      </c>
      <c r="T1916" s="9">
        <f>Table1[[#This Row],[Profit (EBIT)]]/Table1[[#This Row],[Net Sales Actual]]</f>
        <v>-5.168455062958284E-2</v>
      </c>
      <c r="U1916" s="7" t="str">
        <f>IF(Table1[[#This Row],[Profit Ratio]] &gt; 0.15, "Healthy",
 IF(Table1[[#This Row],[Profit Ratio]] &gt;= 0.05, "Moderate",
 "Low"))</f>
        <v>Low</v>
      </c>
      <c r="V1916" s="7">
        <f ca="1">DATEDIF(Table1[[#This Row],[Store Open Date]], TODAY(), "d")</f>
        <v>792</v>
      </c>
      <c r="W1916" s="7">
        <f ca="1">INT(Table1[[#This Row],[Store Age (Days)]] / 30)</f>
        <v>26</v>
      </c>
      <c r="X1916" s="7" t="str">
        <f ca="1">IF(Table1[[#This Row],[Store Age (Months)]] &lt; 12, "&lt;12",
 IF(Table1[[#This Row],[Store Age (Months)]] &lt; 24, "12–24",
 "&gt;24"))</f>
        <v>&gt;24</v>
      </c>
    </row>
    <row r="1917" spans="1:24" x14ac:dyDescent="0.2">
      <c r="A1917" s="4">
        <v>5</v>
      </c>
      <c r="B1917" s="4" t="str">
        <f t="shared" si="29"/>
        <v>May</v>
      </c>
      <c r="C1917" s="1" t="s">
        <v>160</v>
      </c>
      <c r="D1917" s="1" t="s">
        <v>1080</v>
      </c>
      <c r="E1917" s="1" t="s">
        <v>601</v>
      </c>
      <c r="F1917" s="1" t="s">
        <v>900</v>
      </c>
      <c r="G1917" s="1" t="s">
        <v>923</v>
      </c>
      <c r="H1917" s="6">
        <v>45174</v>
      </c>
      <c r="I1917" s="7">
        <v>82007206</v>
      </c>
      <c r="J1917" s="7">
        <v>77793400</v>
      </c>
      <c r="K1917" s="7">
        <v>13383344</v>
      </c>
      <c r="L1917" s="7">
        <v>6115004</v>
      </c>
      <c r="M1917" s="7">
        <f>Table1[[#This Row],[Profit (EBIT)]] * (1 - 11%)</f>
        <v>5442353.5600000005</v>
      </c>
      <c r="N1917" s="9">
        <f>Table1[[#This Row],[Net Sales Actual]]/Table1[[#This Row],[Net Sales Target]]*100%</f>
        <v>0.94861663742086277</v>
      </c>
      <c r="O1917" s="9" t="str">
        <f>IF(Table1[[#This Row],[% Achievement]]&gt;=100%, "Achieved",
 IF(Table1[[#This Row],[% Achievement]]&gt;=50%, "Almost Achieve",
 IF(Table1[[#This Row],[% Achievement]]&gt;=0, "Needs Improvement",
 "Bad")))</f>
        <v>Almost Achieve</v>
      </c>
      <c r="P1917" s="7">
        <f>Table1[[#This Row],[Net Sales Actual]] - Table1[[#This Row],[Net Sales Target]]</f>
        <v>-4213806</v>
      </c>
      <c r="Q1917" s="7" t="str">
        <f>IF(Table1[[#This Row],[Profit]] &gt; 0, "Profit", "Loss")</f>
        <v>Profit</v>
      </c>
      <c r="R1917" s="9">
        <f>Table1[[#This Row],[Salary Cost]]/Table1[[#This Row],[Net Sales Actual]]</f>
        <v>0.17203701085182033</v>
      </c>
      <c r="S1917" s="9" t="str">
        <f>IF(Table1[[#This Row],[Salary Ratio]] &lt; 0.15, "Efficient",
 IF(Table1[[#This Row],[Salary Ratio]] &lt;= 0.25, "Needs Attention",
 "Too High"))</f>
        <v>Needs Attention</v>
      </c>
      <c r="T1917" s="9">
        <f>Table1[[#This Row],[Profit (EBIT)]]/Table1[[#This Row],[Net Sales Actual]]</f>
        <v>7.8605691485395937E-2</v>
      </c>
      <c r="U1917" s="7" t="str">
        <f>IF(Table1[[#This Row],[Profit Ratio]] &gt; 0.15, "Healthy",
 IF(Table1[[#This Row],[Profit Ratio]] &gt;= 0.05, "Moderate",
 "Low"))</f>
        <v>Moderate</v>
      </c>
      <c r="V1917" s="7">
        <f ca="1">DATEDIF(Table1[[#This Row],[Store Open Date]], TODAY(), "d")</f>
        <v>758</v>
      </c>
      <c r="W1917" s="7">
        <f ca="1">INT(Table1[[#This Row],[Store Age (Days)]] / 30)</f>
        <v>25</v>
      </c>
      <c r="X1917" s="7" t="str">
        <f ca="1">IF(Table1[[#This Row],[Store Age (Months)]] &lt; 12, "&lt;12",
 IF(Table1[[#This Row],[Store Age (Months)]] &lt; 24, "12–24",
 "&gt;24"))</f>
        <v>&gt;24</v>
      </c>
    </row>
    <row r="1918" spans="1:24" x14ac:dyDescent="0.2">
      <c r="A1918" s="4">
        <v>5</v>
      </c>
      <c r="B1918" s="4" t="str">
        <f t="shared" si="29"/>
        <v>May</v>
      </c>
      <c r="C1918" s="1" t="s">
        <v>161</v>
      </c>
      <c r="D1918" s="1" t="s">
        <v>1081</v>
      </c>
      <c r="E1918" s="1" t="s">
        <v>602</v>
      </c>
      <c r="F1918" s="1" t="s">
        <v>898</v>
      </c>
      <c r="G1918" s="1" t="s">
        <v>923</v>
      </c>
      <c r="H1918" s="6">
        <v>45403</v>
      </c>
      <c r="I1918" s="7">
        <v>109442591</v>
      </c>
      <c r="J1918" s="7">
        <v>88012654</v>
      </c>
      <c r="K1918" s="7">
        <v>12091659</v>
      </c>
      <c r="L1918" s="7">
        <v>7459833</v>
      </c>
      <c r="M1918" s="7">
        <f>Table1[[#This Row],[Profit (EBIT)]] * (1 - 11%)</f>
        <v>6639251.3700000001</v>
      </c>
      <c r="N1918" s="9">
        <f>Table1[[#This Row],[Net Sales Actual]]/Table1[[#This Row],[Net Sales Target]]*100%</f>
        <v>0.8041901529908041</v>
      </c>
      <c r="O1918" s="9" t="str">
        <f>IF(Table1[[#This Row],[% Achievement]]&gt;=100%, "Achieved",
 IF(Table1[[#This Row],[% Achievement]]&gt;=50%, "Almost Achieve",
 IF(Table1[[#This Row],[% Achievement]]&gt;=0, "Needs Improvement",
 "Bad")))</f>
        <v>Almost Achieve</v>
      </c>
      <c r="P1918" s="7">
        <f>Table1[[#This Row],[Net Sales Actual]] - Table1[[#This Row],[Net Sales Target]]</f>
        <v>-21429937</v>
      </c>
      <c r="Q1918" s="7" t="str">
        <f>IF(Table1[[#This Row],[Profit]] &gt; 0, "Profit", "Loss")</f>
        <v>Profit</v>
      </c>
      <c r="R1918" s="9">
        <f>Table1[[#This Row],[Salary Cost]]/Table1[[#This Row],[Net Sales Actual]]</f>
        <v>0.13738546050434974</v>
      </c>
      <c r="S1918" s="9" t="str">
        <f>IF(Table1[[#This Row],[Salary Ratio]] &lt; 0.15, "Efficient",
 IF(Table1[[#This Row],[Salary Ratio]] &lt;= 0.25, "Needs Attention",
 "Too High"))</f>
        <v>Efficient</v>
      </c>
      <c r="T1918" s="9">
        <f>Table1[[#This Row],[Profit (EBIT)]]/Table1[[#This Row],[Net Sales Actual]]</f>
        <v>8.475864163805355E-2</v>
      </c>
      <c r="U1918" s="7" t="str">
        <f>IF(Table1[[#This Row],[Profit Ratio]] &gt; 0.15, "Healthy",
 IF(Table1[[#This Row],[Profit Ratio]] &gt;= 0.05, "Moderate",
 "Low"))</f>
        <v>Moderate</v>
      </c>
      <c r="V1918" s="7">
        <f ca="1">DATEDIF(Table1[[#This Row],[Store Open Date]], TODAY(), "d")</f>
        <v>529</v>
      </c>
      <c r="W1918" s="7">
        <f ca="1">INT(Table1[[#This Row],[Store Age (Days)]] / 30)</f>
        <v>17</v>
      </c>
      <c r="X1918" s="7" t="str">
        <f ca="1">IF(Table1[[#This Row],[Store Age (Months)]] &lt; 12, "&lt;12",
 IF(Table1[[#This Row],[Store Age (Months)]] &lt; 24, "12–24",
 "&gt;24"))</f>
        <v>12–24</v>
      </c>
    </row>
    <row r="1919" spans="1:24" x14ac:dyDescent="0.2">
      <c r="A1919" s="4">
        <v>5</v>
      </c>
      <c r="B1919" s="4" t="str">
        <f t="shared" si="29"/>
        <v>May</v>
      </c>
      <c r="C1919" s="1" t="s">
        <v>162</v>
      </c>
      <c r="D1919" s="1" t="s">
        <v>1082</v>
      </c>
      <c r="E1919" s="1" t="s">
        <v>603</v>
      </c>
      <c r="F1919" s="1" t="s">
        <v>900</v>
      </c>
      <c r="G1919" s="1" t="s">
        <v>923</v>
      </c>
      <c r="H1919" s="6">
        <v>45289</v>
      </c>
      <c r="I1919" s="7">
        <v>123502354</v>
      </c>
      <c r="J1919" s="7">
        <v>145947920</v>
      </c>
      <c r="K1919" s="7">
        <v>18697348</v>
      </c>
      <c r="L1919" s="7">
        <v>19432840</v>
      </c>
      <c r="M1919" s="7">
        <f>Table1[[#This Row],[Profit (EBIT)]] * (1 - 11%)</f>
        <v>17295227.600000001</v>
      </c>
      <c r="N1919" s="9">
        <f>Table1[[#This Row],[Net Sales Actual]]/Table1[[#This Row],[Net Sales Target]]*100%</f>
        <v>1.1817420095490649</v>
      </c>
      <c r="O1919" s="9" t="str">
        <f>IF(Table1[[#This Row],[% Achievement]]&gt;=100%, "Achieved",
 IF(Table1[[#This Row],[% Achievement]]&gt;=50%, "Almost Achieve",
 IF(Table1[[#This Row],[% Achievement]]&gt;=0, "Needs Improvement",
 "Bad")))</f>
        <v>Achieved</v>
      </c>
      <c r="P1919" s="7">
        <f>Table1[[#This Row],[Net Sales Actual]] - Table1[[#This Row],[Net Sales Target]]</f>
        <v>22445566</v>
      </c>
      <c r="Q1919" s="7" t="str">
        <f>IF(Table1[[#This Row],[Profit]] &gt; 0, "Profit", "Loss")</f>
        <v>Profit</v>
      </c>
      <c r="R1919" s="9">
        <f>Table1[[#This Row],[Salary Cost]]/Table1[[#This Row],[Net Sales Actual]]</f>
        <v>0.1281097257158581</v>
      </c>
      <c r="S1919" s="9" t="str">
        <f>IF(Table1[[#This Row],[Salary Ratio]] &lt; 0.15, "Efficient",
 IF(Table1[[#This Row],[Salary Ratio]] &lt;= 0.25, "Needs Attention",
 "Too High"))</f>
        <v>Efficient</v>
      </c>
      <c r="T1919" s="9">
        <f>Table1[[#This Row],[Profit (EBIT)]]/Table1[[#This Row],[Net Sales Actual]]</f>
        <v>0.13314913977533904</v>
      </c>
      <c r="U1919" s="7" t="str">
        <f>IF(Table1[[#This Row],[Profit Ratio]] &gt; 0.15, "Healthy",
 IF(Table1[[#This Row],[Profit Ratio]] &gt;= 0.05, "Moderate",
 "Low"))</f>
        <v>Moderate</v>
      </c>
      <c r="V1919" s="7">
        <f ca="1">DATEDIF(Table1[[#This Row],[Store Open Date]], TODAY(), "d")</f>
        <v>643</v>
      </c>
      <c r="W1919" s="7">
        <f ca="1">INT(Table1[[#This Row],[Store Age (Days)]] / 30)</f>
        <v>21</v>
      </c>
      <c r="X1919" s="7" t="str">
        <f ca="1">IF(Table1[[#This Row],[Store Age (Months)]] &lt; 12, "&lt;12",
 IF(Table1[[#This Row],[Store Age (Months)]] &lt; 24, "12–24",
 "&gt;24"))</f>
        <v>12–24</v>
      </c>
    </row>
    <row r="1920" spans="1:24" x14ac:dyDescent="0.2">
      <c r="A1920" s="4">
        <v>5</v>
      </c>
      <c r="B1920" s="4" t="str">
        <f t="shared" si="29"/>
        <v>May</v>
      </c>
      <c r="C1920" s="1" t="s">
        <v>163</v>
      </c>
      <c r="D1920" s="1" t="s">
        <v>1083</v>
      </c>
      <c r="E1920" s="1" t="s">
        <v>604</v>
      </c>
      <c r="F1920" s="1" t="s">
        <v>900</v>
      </c>
      <c r="G1920" s="1" t="s">
        <v>923</v>
      </c>
      <c r="H1920" s="6">
        <v>45216</v>
      </c>
      <c r="I1920" s="7">
        <v>181403057</v>
      </c>
      <c r="J1920" s="7">
        <v>219706992</v>
      </c>
      <c r="K1920" s="7">
        <v>22850597</v>
      </c>
      <c r="L1920" s="7">
        <v>-17425304</v>
      </c>
      <c r="M1920" s="7">
        <f>Table1[[#This Row],[Profit (EBIT)]] * (1 - 11%)</f>
        <v>-15508520.560000001</v>
      </c>
      <c r="N1920" s="9">
        <f>Table1[[#This Row],[Net Sales Actual]]/Table1[[#This Row],[Net Sales Target]]*100%</f>
        <v>1.2111537458820223</v>
      </c>
      <c r="O1920" s="9" t="str">
        <f>IF(Table1[[#This Row],[% Achievement]]&gt;=100%, "Achieved",
 IF(Table1[[#This Row],[% Achievement]]&gt;=50%, "Almost Achieve",
 IF(Table1[[#This Row],[% Achievement]]&gt;=0, "Needs Improvement",
 "Bad")))</f>
        <v>Achieved</v>
      </c>
      <c r="P1920" s="7">
        <f>Table1[[#This Row],[Net Sales Actual]] - Table1[[#This Row],[Net Sales Target]]</f>
        <v>38303935</v>
      </c>
      <c r="Q1920" s="7" t="str">
        <f>IF(Table1[[#This Row],[Profit]] &gt; 0, "Profit", "Loss")</f>
        <v>Loss</v>
      </c>
      <c r="R1920" s="9">
        <f>Table1[[#This Row],[Salary Cost]]/Table1[[#This Row],[Net Sales Actual]]</f>
        <v>0.10400486935800386</v>
      </c>
      <c r="S1920" s="9" t="str">
        <f>IF(Table1[[#This Row],[Salary Ratio]] &lt; 0.15, "Efficient",
 IF(Table1[[#This Row],[Salary Ratio]] &lt;= 0.25, "Needs Attention",
 "Too High"))</f>
        <v>Efficient</v>
      </c>
      <c r="T1920" s="9">
        <f>Table1[[#This Row],[Profit (EBIT)]]/Table1[[#This Row],[Net Sales Actual]]</f>
        <v>-7.9311558732732546E-2</v>
      </c>
      <c r="U1920" s="7" t="str">
        <f>IF(Table1[[#This Row],[Profit Ratio]] &gt; 0.15, "Healthy",
 IF(Table1[[#This Row],[Profit Ratio]] &gt;= 0.05, "Moderate",
 "Low"))</f>
        <v>Low</v>
      </c>
      <c r="V1920" s="7">
        <f ca="1">DATEDIF(Table1[[#This Row],[Store Open Date]], TODAY(), "d")</f>
        <v>716</v>
      </c>
      <c r="W1920" s="7">
        <f ca="1">INT(Table1[[#This Row],[Store Age (Days)]] / 30)</f>
        <v>23</v>
      </c>
      <c r="X1920" s="7" t="str">
        <f ca="1">IF(Table1[[#This Row],[Store Age (Months)]] &lt; 12, "&lt;12",
 IF(Table1[[#This Row],[Store Age (Months)]] &lt; 24, "12–24",
 "&gt;24"))</f>
        <v>12–24</v>
      </c>
    </row>
    <row r="1921" spans="1:24" x14ac:dyDescent="0.2">
      <c r="A1921" s="4">
        <v>5</v>
      </c>
      <c r="B1921" s="4" t="str">
        <f t="shared" si="29"/>
        <v>May</v>
      </c>
      <c r="C1921" s="1" t="s">
        <v>164</v>
      </c>
      <c r="D1921" s="1" t="s">
        <v>1084</v>
      </c>
      <c r="E1921" s="1" t="s">
        <v>605</v>
      </c>
      <c r="F1921" s="1" t="s">
        <v>900</v>
      </c>
      <c r="G1921" s="1" t="s">
        <v>923</v>
      </c>
      <c r="H1921" s="6">
        <v>45237</v>
      </c>
      <c r="I1921" s="7">
        <v>109301982</v>
      </c>
      <c r="J1921" s="7">
        <v>86324189</v>
      </c>
      <c r="K1921" s="7">
        <v>15224219</v>
      </c>
      <c r="L1921" s="7">
        <v>11475555</v>
      </c>
      <c r="M1921" s="7">
        <f>Table1[[#This Row],[Profit (EBIT)]] * (1 - 11%)</f>
        <v>10213243.949999999</v>
      </c>
      <c r="N1921" s="9">
        <f>Table1[[#This Row],[Net Sales Actual]]/Table1[[#This Row],[Net Sales Target]]*100%</f>
        <v>0.78977697769469546</v>
      </c>
      <c r="O1921" s="9" t="str">
        <f>IF(Table1[[#This Row],[% Achievement]]&gt;=100%, "Achieved",
 IF(Table1[[#This Row],[% Achievement]]&gt;=50%, "Almost Achieve",
 IF(Table1[[#This Row],[% Achievement]]&gt;=0, "Needs Improvement",
 "Bad")))</f>
        <v>Almost Achieve</v>
      </c>
      <c r="P1921" s="7">
        <f>Table1[[#This Row],[Net Sales Actual]] - Table1[[#This Row],[Net Sales Target]]</f>
        <v>-22977793</v>
      </c>
      <c r="Q1921" s="7" t="str">
        <f>IF(Table1[[#This Row],[Profit]] &gt; 0, "Profit", "Loss")</f>
        <v>Profit</v>
      </c>
      <c r="R1921" s="9">
        <f>Table1[[#This Row],[Salary Cost]]/Table1[[#This Row],[Net Sales Actual]]</f>
        <v>0.17636098498417402</v>
      </c>
      <c r="S1921" s="9" t="str">
        <f>IF(Table1[[#This Row],[Salary Ratio]] &lt; 0.15, "Efficient",
 IF(Table1[[#This Row],[Salary Ratio]] &lt;= 0.25, "Needs Attention",
 "Too High"))</f>
        <v>Needs Attention</v>
      </c>
      <c r="T1921" s="9">
        <f>Table1[[#This Row],[Profit (EBIT)]]/Table1[[#This Row],[Net Sales Actual]]</f>
        <v>0.13293556687801608</v>
      </c>
      <c r="U1921" s="7" t="str">
        <f>IF(Table1[[#This Row],[Profit Ratio]] &gt; 0.15, "Healthy",
 IF(Table1[[#This Row],[Profit Ratio]] &gt;= 0.05, "Moderate",
 "Low"))</f>
        <v>Moderate</v>
      </c>
      <c r="V1921" s="7">
        <f ca="1">DATEDIF(Table1[[#This Row],[Store Open Date]], TODAY(), "d")</f>
        <v>695</v>
      </c>
      <c r="W1921" s="7">
        <f ca="1">INT(Table1[[#This Row],[Store Age (Days)]] / 30)</f>
        <v>23</v>
      </c>
      <c r="X1921" s="7" t="str">
        <f ca="1">IF(Table1[[#This Row],[Store Age (Months)]] &lt; 12, "&lt;12",
 IF(Table1[[#This Row],[Store Age (Months)]] &lt; 24, "12–24",
 "&gt;24"))</f>
        <v>12–24</v>
      </c>
    </row>
    <row r="1922" spans="1:24" x14ac:dyDescent="0.2">
      <c r="A1922" s="4">
        <v>5</v>
      </c>
      <c r="B1922" s="4" t="str">
        <f t="shared" si="29"/>
        <v>May</v>
      </c>
      <c r="C1922" s="1" t="s">
        <v>165</v>
      </c>
      <c r="D1922" s="1" t="s">
        <v>1085</v>
      </c>
      <c r="E1922" s="1" t="s">
        <v>606</v>
      </c>
      <c r="F1922" s="1" t="s">
        <v>900</v>
      </c>
      <c r="G1922" s="1" t="s">
        <v>923</v>
      </c>
      <c r="H1922" s="6">
        <v>45345</v>
      </c>
      <c r="I1922" s="7">
        <v>175668799</v>
      </c>
      <c r="J1922" s="7">
        <v>186092667</v>
      </c>
      <c r="K1922" s="7">
        <v>16750708</v>
      </c>
      <c r="L1922" s="7">
        <v>24427782</v>
      </c>
      <c r="M1922" s="7">
        <f>Table1[[#This Row],[Profit (EBIT)]] * (1 - 11%)</f>
        <v>21740725.98</v>
      </c>
      <c r="N1922" s="9">
        <f>Table1[[#This Row],[Net Sales Actual]]/Table1[[#This Row],[Net Sales Target]]*100%</f>
        <v>1.0593381867431109</v>
      </c>
      <c r="O1922" s="9" t="str">
        <f>IF(Table1[[#This Row],[% Achievement]]&gt;=100%, "Achieved",
 IF(Table1[[#This Row],[% Achievement]]&gt;=50%, "Almost Achieve",
 IF(Table1[[#This Row],[% Achievement]]&gt;=0, "Needs Improvement",
 "Bad")))</f>
        <v>Achieved</v>
      </c>
      <c r="P1922" s="7">
        <f>Table1[[#This Row],[Net Sales Actual]] - Table1[[#This Row],[Net Sales Target]]</f>
        <v>10423868</v>
      </c>
      <c r="Q1922" s="7" t="str">
        <f>IF(Table1[[#This Row],[Profit]] &gt; 0, "Profit", "Loss")</f>
        <v>Profit</v>
      </c>
      <c r="R1922" s="9">
        <f>Table1[[#This Row],[Salary Cost]]/Table1[[#This Row],[Net Sales Actual]]</f>
        <v>9.0012724681945683E-2</v>
      </c>
      <c r="S1922" s="9" t="str">
        <f>IF(Table1[[#This Row],[Salary Ratio]] &lt; 0.15, "Efficient",
 IF(Table1[[#This Row],[Salary Ratio]] &lt;= 0.25, "Needs Attention",
 "Too High"))</f>
        <v>Efficient</v>
      </c>
      <c r="T1922" s="9">
        <f>Table1[[#This Row],[Profit (EBIT)]]/Table1[[#This Row],[Net Sales Actual]]</f>
        <v>0.13126676291871298</v>
      </c>
      <c r="U1922" s="7" t="str">
        <f>IF(Table1[[#This Row],[Profit Ratio]] &gt; 0.15, "Healthy",
 IF(Table1[[#This Row],[Profit Ratio]] &gt;= 0.05, "Moderate",
 "Low"))</f>
        <v>Moderate</v>
      </c>
      <c r="V1922" s="7">
        <f ca="1">DATEDIF(Table1[[#This Row],[Store Open Date]], TODAY(), "d")</f>
        <v>587</v>
      </c>
      <c r="W1922" s="7">
        <f ca="1">INT(Table1[[#This Row],[Store Age (Days)]] / 30)</f>
        <v>19</v>
      </c>
      <c r="X1922" s="7" t="str">
        <f ca="1">IF(Table1[[#This Row],[Store Age (Months)]] &lt; 12, "&lt;12",
 IF(Table1[[#This Row],[Store Age (Months)]] &lt; 24, "12–24",
 "&gt;24"))</f>
        <v>12–24</v>
      </c>
    </row>
    <row r="1923" spans="1:24" x14ac:dyDescent="0.2">
      <c r="A1923" s="4">
        <v>5</v>
      </c>
      <c r="B1923" s="4" t="str">
        <f t="shared" ref="B1923:B1986" si="30">TEXT(DATE(2024, A1923, 1), "mmmm")</f>
        <v>May</v>
      </c>
      <c r="C1923" s="1" t="s">
        <v>166</v>
      </c>
      <c r="D1923" s="1" t="s">
        <v>1086</v>
      </c>
      <c r="E1923" s="1" t="s">
        <v>607</v>
      </c>
      <c r="F1923" s="1" t="s">
        <v>900</v>
      </c>
      <c r="G1923" s="1" t="s">
        <v>923</v>
      </c>
      <c r="H1923" s="6">
        <v>45323</v>
      </c>
      <c r="I1923" s="7">
        <v>236472061</v>
      </c>
      <c r="J1923" s="7">
        <v>286384331</v>
      </c>
      <c r="K1923" s="7">
        <v>42379741</v>
      </c>
      <c r="L1923" s="7">
        <v>7522716</v>
      </c>
      <c r="M1923" s="7">
        <f>Table1[[#This Row],[Profit (EBIT)]] * (1 - 11%)</f>
        <v>6695217.2400000002</v>
      </c>
      <c r="N1923" s="9">
        <f>Table1[[#This Row],[Net Sales Actual]]/Table1[[#This Row],[Net Sales Target]]*100%</f>
        <v>1.2110704739871998</v>
      </c>
      <c r="O1923" s="9" t="str">
        <f>IF(Table1[[#This Row],[% Achievement]]&gt;=100%, "Achieved",
 IF(Table1[[#This Row],[% Achievement]]&gt;=50%, "Almost Achieve",
 IF(Table1[[#This Row],[% Achievement]]&gt;=0, "Needs Improvement",
 "Bad")))</f>
        <v>Achieved</v>
      </c>
      <c r="P1923" s="7">
        <f>Table1[[#This Row],[Net Sales Actual]] - Table1[[#This Row],[Net Sales Target]]</f>
        <v>49912270</v>
      </c>
      <c r="Q1923" s="7" t="str">
        <f>IF(Table1[[#This Row],[Profit]] &gt; 0, "Profit", "Loss")</f>
        <v>Profit</v>
      </c>
      <c r="R1923" s="9">
        <f>Table1[[#This Row],[Salary Cost]]/Table1[[#This Row],[Net Sales Actual]]</f>
        <v>0.1479820521325938</v>
      </c>
      <c r="S1923" s="9" t="str">
        <f>IF(Table1[[#This Row],[Salary Ratio]] &lt; 0.15, "Efficient",
 IF(Table1[[#This Row],[Salary Ratio]] &lt;= 0.25, "Needs Attention",
 "Too High"))</f>
        <v>Efficient</v>
      </c>
      <c r="T1923" s="9">
        <f>Table1[[#This Row],[Profit (EBIT)]]/Table1[[#This Row],[Net Sales Actual]]</f>
        <v>2.6267903602589206E-2</v>
      </c>
      <c r="U1923" s="7" t="str">
        <f>IF(Table1[[#This Row],[Profit Ratio]] &gt; 0.15, "Healthy",
 IF(Table1[[#This Row],[Profit Ratio]] &gt;= 0.05, "Moderate",
 "Low"))</f>
        <v>Low</v>
      </c>
      <c r="V1923" s="7">
        <f ca="1">DATEDIF(Table1[[#This Row],[Store Open Date]], TODAY(), "d")</f>
        <v>609</v>
      </c>
      <c r="W1923" s="7">
        <f ca="1">INT(Table1[[#This Row],[Store Age (Days)]] / 30)</f>
        <v>20</v>
      </c>
      <c r="X1923" s="7" t="str">
        <f ca="1">IF(Table1[[#This Row],[Store Age (Months)]] &lt; 12, "&lt;12",
 IF(Table1[[#This Row],[Store Age (Months)]] &lt; 24, "12–24",
 "&gt;24"))</f>
        <v>12–24</v>
      </c>
    </row>
    <row r="1924" spans="1:24" x14ac:dyDescent="0.2">
      <c r="A1924" s="4">
        <v>5</v>
      </c>
      <c r="B1924" s="4" t="str">
        <f t="shared" si="30"/>
        <v>May</v>
      </c>
      <c r="C1924" s="1" t="s">
        <v>167</v>
      </c>
      <c r="D1924" s="1" t="s">
        <v>1087</v>
      </c>
      <c r="E1924" s="1" t="s">
        <v>608</v>
      </c>
      <c r="F1924" s="1" t="s">
        <v>900</v>
      </c>
      <c r="G1924" s="1" t="s">
        <v>923</v>
      </c>
      <c r="H1924" s="6">
        <v>45221</v>
      </c>
      <c r="I1924" s="7">
        <v>124484212</v>
      </c>
      <c r="J1924" s="7">
        <v>101756521</v>
      </c>
      <c r="K1924" s="7">
        <v>12919290</v>
      </c>
      <c r="L1924" s="7">
        <v>6294625</v>
      </c>
      <c r="M1924" s="7">
        <f>Table1[[#This Row],[Profit (EBIT)]] * (1 - 11%)</f>
        <v>5602216.25</v>
      </c>
      <c r="N1924" s="9">
        <f>Table1[[#This Row],[Net Sales Actual]]/Table1[[#This Row],[Net Sales Target]]*100%</f>
        <v>0.81742511251145644</v>
      </c>
      <c r="O1924" s="9" t="str">
        <f>IF(Table1[[#This Row],[% Achievement]]&gt;=100%, "Achieved",
 IF(Table1[[#This Row],[% Achievement]]&gt;=50%, "Almost Achieve",
 IF(Table1[[#This Row],[% Achievement]]&gt;=0, "Needs Improvement",
 "Bad")))</f>
        <v>Almost Achieve</v>
      </c>
      <c r="P1924" s="7">
        <f>Table1[[#This Row],[Net Sales Actual]] - Table1[[#This Row],[Net Sales Target]]</f>
        <v>-22727691</v>
      </c>
      <c r="Q1924" s="7" t="str">
        <f>IF(Table1[[#This Row],[Profit]] &gt; 0, "Profit", "Loss")</f>
        <v>Profit</v>
      </c>
      <c r="R1924" s="9">
        <f>Table1[[#This Row],[Salary Cost]]/Table1[[#This Row],[Net Sales Actual]]</f>
        <v>0.12696277224336316</v>
      </c>
      <c r="S1924" s="9" t="str">
        <f>IF(Table1[[#This Row],[Salary Ratio]] &lt; 0.15, "Efficient",
 IF(Table1[[#This Row],[Salary Ratio]] &lt;= 0.25, "Needs Attention",
 "Too High"))</f>
        <v>Efficient</v>
      </c>
      <c r="T1924" s="9">
        <f>Table1[[#This Row],[Profit (EBIT)]]/Table1[[#This Row],[Net Sales Actual]]</f>
        <v>6.1859671873019322E-2</v>
      </c>
      <c r="U1924" s="7" t="str">
        <f>IF(Table1[[#This Row],[Profit Ratio]] &gt; 0.15, "Healthy",
 IF(Table1[[#This Row],[Profit Ratio]] &gt;= 0.05, "Moderate",
 "Low"))</f>
        <v>Moderate</v>
      </c>
      <c r="V1924" s="7">
        <f ca="1">DATEDIF(Table1[[#This Row],[Store Open Date]], TODAY(), "d")</f>
        <v>711</v>
      </c>
      <c r="W1924" s="7">
        <f ca="1">INT(Table1[[#This Row],[Store Age (Days)]] / 30)</f>
        <v>23</v>
      </c>
      <c r="X1924" s="7" t="str">
        <f ca="1">IF(Table1[[#This Row],[Store Age (Months)]] &lt; 12, "&lt;12",
 IF(Table1[[#This Row],[Store Age (Months)]] &lt; 24, "12–24",
 "&gt;24"))</f>
        <v>12–24</v>
      </c>
    </row>
    <row r="1925" spans="1:24" x14ac:dyDescent="0.2">
      <c r="A1925" s="4">
        <v>5</v>
      </c>
      <c r="B1925" s="4" t="str">
        <f t="shared" si="30"/>
        <v>May</v>
      </c>
      <c r="C1925" s="1" t="s">
        <v>168</v>
      </c>
      <c r="D1925" s="1" t="s">
        <v>1088</v>
      </c>
      <c r="E1925" s="1" t="s">
        <v>609</v>
      </c>
      <c r="F1925" s="1" t="s">
        <v>898</v>
      </c>
      <c r="G1925" s="1" t="s">
        <v>923</v>
      </c>
      <c r="H1925" s="6">
        <v>45222</v>
      </c>
      <c r="I1925" s="7">
        <v>86540079</v>
      </c>
      <c r="J1925" s="7">
        <v>63382352</v>
      </c>
      <c r="K1925" s="7">
        <v>9587569</v>
      </c>
      <c r="L1925" s="7">
        <v>-1149002</v>
      </c>
      <c r="M1925" s="7">
        <f>Table1[[#This Row],[Profit (EBIT)]] * (1 - 11%)</f>
        <v>-1022611.78</v>
      </c>
      <c r="N1925" s="9">
        <f>Table1[[#This Row],[Net Sales Actual]]/Table1[[#This Row],[Net Sales Target]]*100%</f>
        <v>0.732404600647522</v>
      </c>
      <c r="O1925" s="9" t="str">
        <f>IF(Table1[[#This Row],[% Achievement]]&gt;=100%, "Achieved",
 IF(Table1[[#This Row],[% Achievement]]&gt;=50%, "Almost Achieve",
 IF(Table1[[#This Row],[% Achievement]]&gt;=0, "Needs Improvement",
 "Bad")))</f>
        <v>Almost Achieve</v>
      </c>
      <c r="P1925" s="7">
        <f>Table1[[#This Row],[Net Sales Actual]] - Table1[[#This Row],[Net Sales Target]]</f>
        <v>-23157727</v>
      </c>
      <c r="Q1925" s="7" t="str">
        <f>IF(Table1[[#This Row],[Profit]] &gt; 0, "Profit", "Loss")</f>
        <v>Loss</v>
      </c>
      <c r="R1925" s="9">
        <f>Table1[[#This Row],[Salary Cost]]/Table1[[#This Row],[Net Sales Actual]]</f>
        <v>0.15126559203735451</v>
      </c>
      <c r="S1925" s="9" t="str">
        <f>IF(Table1[[#This Row],[Salary Ratio]] &lt; 0.15, "Efficient",
 IF(Table1[[#This Row],[Salary Ratio]] &lt;= 0.25, "Needs Attention",
 "Too High"))</f>
        <v>Needs Attention</v>
      </c>
      <c r="T1925" s="9">
        <f>Table1[[#This Row],[Profit (EBIT)]]/Table1[[#This Row],[Net Sales Actual]]</f>
        <v>-1.8128106069651692E-2</v>
      </c>
      <c r="U1925" s="7" t="str">
        <f>IF(Table1[[#This Row],[Profit Ratio]] &gt; 0.15, "Healthy",
 IF(Table1[[#This Row],[Profit Ratio]] &gt;= 0.05, "Moderate",
 "Low"))</f>
        <v>Low</v>
      </c>
      <c r="V1925" s="7">
        <f ca="1">DATEDIF(Table1[[#This Row],[Store Open Date]], TODAY(), "d")</f>
        <v>710</v>
      </c>
      <c r="W1925" s="7">
        <f ca="1">INT(Table1[[#This Row],[Store Age (Days)]] / 30)</f>
        <v>23</v>
      </c>
      <c r="X1925" s="7" t="str">
        <f ca="1">IF(Table1[[#This Row],[Store Age (Months)]] &lt; 12, "&lt;12",
 IF(Table1[[#This Row],[Store Age (Months)]] &lt; 24, "12–24",
 "&gt;24"))</f>
        <v>12–24</v>
      </c>
    </row>
    <row r="1926" spans="1:24" x14ac:dyDescent="0.2">
      <c r="A1926" s="4">
        <v>5</v>
      </c>
      <c r="B1926" s="4" t="str">
        <f t="shared" si="30"/>
        <v>May</v>
      </c>
      <c r="C1926" s="1" t="s">
        <v>169</v>
      </c>
      <c r="D1926" s="1" t="s">
        <v>1089</v>
      </c>
      <c r="E1926" s="1" t="s">
        <v>610</v>
      </c>
      <c r="F1926" s="1" t="s">
        <v>900</v>
      </c>
      <c r="G1926" s="1" t="s">
        <v>923</v>
      </c>
      <c r="H1926" s="6">
        <v>45230</v>
      </c>
      <c r="I1926" s="7">
        <v>124969256</v>
      </c>
      <c r="J1926" s="7">
        <v>98507411</v>
      </c>
      <c r="K1926" s="7">
        <v>15801931</v>
      </c>
      <c r="L1926" s="7">
        <v>5191401</v>
      </c>
      <c r="M1926" s="7">
        <f>Table1[[#This Row],[Profit (EBIT)]] * (1 - 11%)</f>
        <v>4620346.8899999997</v>
      </c>
      <c r="N1926" s="9">
        <f>Table1[[#This Row],[Net Sales Actual]]/Table1[[#This Row],[Net Sales Target]]*100%</f>
        <v>0.78825316044131688</v>
      </c>
      <c r="O1926" s="9" t="str">
        <f>IF(Table1[[#This Row],[% Achievement]]&gt;=100%, "Achieved",
 IF(Table1[[#This Row],[% Achievement]]&gt;=50%, "Almost Achieve",
 IF(Table1[[#This Row],[% Achievement]]&gt;=0, "Needs Improvement",
 "Bad")))</f>
        <v>Almost Achieve</v>
      </c>
      <c r="P1926" s="7">
        <f>Table1[[#This Row],[Net Sales Actual]] - Table1[[#This Row],[Net Sales Target]]</f>
        <v>-26461845</v>
      </c>
      <c r="Q1926" s="7" t="str">
        <f>IF(Table1[[#This Row],[Profit]] &gt; 0, "Profit", "Loss")</f>
        <v>Profit</v>
      </c>
      <c r="R1926" s="9">
        <f>Table1[[#This Row],[Salary Cost]]/Table1[[#This Row],[Net Sales Actual]]</f>
        <v>0.16041362613824051</v>
      </c>
      <c r="S1926" s="9" t="str">
        <f>IF(Table1[[#This Row],[Salary Ratio]] &lt; 0.15, "Efficient",
 IF(Table1[[#This Row],[Salary Ratio]] &lt;= 0.25, "Needs Attention",
 "Too High"))</f>
        <v>Needs Attention</v>
      </c>
      <c r="T1926" s="9">
        <f>Table1[[#This Row],[Profit (EBIT)]]/Table1[[#This Row],[Net Sales Actual]]</f>
        <v>5.2700613560943146E-2</v>
      </c>
      <c r="U1926" s="7" t="str">
        <f>IF(Table1[[#This Row],[Profit Ratio]] &gt; 0.15, "Healthy",
 IF(Table1[[#This Row],[Profit Ratio]] &gt;= 0.05, "Moderate",
 "Low"))</f>
        <v>Moderate</v>
      </c>
      <c r="V1926" s="7">
        <f ca="1">DATEDIF(Table1[[#This Row],[Store Open Date]], TODAY(), "d")</f>
        <v>702</v>
      </c>
      <c r="W1926" s="7">
        <f ca="1">INT(Table1[[#This Row],[Store Age (Days)]] / 30)</f>
        <v>23</v>
      </c>
      <c r="X1926" s="7" t="str">
        <f ca="1">IF(Table1[[#This Row],[Store Age (Months)]] &lt; 12, "&lt;12",
 IF(Table1[[#This Row],[Store Age (Months)]] &lt; 24, "12–24",
 "&gt;24"))</f>
        <v>12–24</v>
      </c>
    </row>
    <row r="1927" spans="1:24" x14ac:dyDescent="0.2">
      <c r="A1927" s="4">
        <v>5</v>
      </c>
      <c r="B1927" s="4" t="str">
        <f t="shared" si="30"/>
        <v>May</v>
      </c>
      <c r="C1927" s="1" t="s">
        <v>170</v>
      </c>
      <c r="D1927" s="1" t="s">
        <v>1090</v>
      </c>
      <c r="E1927" s="1" t="s">
        <v>611</v>
      </c>
      <c r="F1927" s="1" t="s">
        <v>898</v>
      </c>
      <c r="G1927" s="1" t="s">
        <v>923</v>
      </c>
      <c r="H1927" s="6">
        <v>45231</v>
      </c>
      <c r="I1927" s="7">
        <v>153114120</v>
      </c>
      <c r="J1927" s="7">
        <v>161217818</v>
      </c>
      <c r="K1927" s="7">
        <v>17008346</v>
      </c>
      <c r="L1927" s="7">
        <v>11930420</v>
      </c>
      <c r="M1927" s="7">
        <f>Table1[[#This Row],[Profit (EBIT)]] * (1 - 11%)</f>
        <v>10618073.800000001</v>
      </c>
      <c r="N1927" s="9">
        <f>Table1[[#This Row],[Net Sales Actual]]/Table1[[#This Row],[Net Sales Target]]*100%</f>
        <v>1.0529258699328319</v>
      </c>
      <c r="O1927" s="9" t="str">
        <f>IF(Table1[[#This Row],[% Achievement]]&gt;=100%, "Achieved",
 IF(Table1[[#This Row],[% Achievement]]&gt;=50%, "Almost Achieve",
 IF(Table1[[#This Row],[% Achievement]]&gt;=0, "Needs Improvement",
 "Bad")))</f>
        <v>Achieved</v>
      </c>
      <c r="P1927" s="7">
        <f>Table1[[#This Row],[Net Sales Actual]] - Table1[[#This Row],[Net Sales Target]]</f>
        <v>8103698</v>
      </c>
      <c r="Q1927" s="7" t="str">
        <f>IF(Table1[[#This Row],[Profit]] &gt; 0, "Profit", "Loss")</f>
        <v>Profit</v>
      </c>
      <c r="R1927" s="9">
        <f>Table1[[#This Row],[Salary Cost]]/Table1[[#This Row],[Net Sales Actual]]</f>
        <v>0.1054991700731243</v>
      </c>
      <c r="S1927" s="9" t="str">
        <f>IF(Table1[[#This Row],[Salary Ratio]] &lt; 0.15, "Efficient",
 IF(Table1[[#This Row],[Salary Ratio]] &lt;= 0.25, "Needs Attention",
 "Too High"))</f>
        <v>Efficient</v>
      </c>
      <c r="T1927" s="9">
        <f>Table1[[#This Row],[Profit (EBIT)]]/Table1[[#This Row],[Net Sales Actual]]</f>
        <v>7.4001869942192128E-2</v>
      </c>
      <c r="U1927" s="7" t="str">
        <f>IF(Table1[[#This Row],[Profit Ratio]] &gt; 0.15, "Healthy",
 IF(Table1[[#This Row],[Profit Ratio]] &gt;= 0.05, "Moderate",
 "Low"))</f>
        <v>Moderate</v>
      </c>
      <c r="V1927" s="7">
        <f ca="1">DATEDIF(Table1[[#This Row],[Store Open Date]], TODAY(), "d")</f>
        <v>701</v>
      </c>
      <c r="W1927" s="7">
        <f ca="1">INT(Table1[[#This Row],[Store Age (Days)]] / 30)</f>
        <v>23</v>
      </c>
      <c r="X1927" s="7" t="str">
        <f ca="1">IF(Table1[[#This Row],[Store Age (Months)]] &lt; 12, "&lt;12",
 IF(Table1[[#This Row],[Store Age (Months)]] &lt; 24, "12–24",
 "&gt;24"))</f>
        <v>12–24</v>
      </c>
    </row>
    <row r="1928" spans="1:24" x14ac:dyDescent="0.2">
      <c r="A1928" s="4">
        <v>5</v>
      </c>
      <c r="B1928" s="4" t="str">
        <f t="shared" si="30"/>
        <v>May</v>
      </c>
      <c r="C1928" s="1" t="s">
        <v>171</v>
      </c>
      <c r="D1928" s="1" t="s">
        <v>1091</v>
      </c>
      <c r="E1928" s="1" t="s">
        <v>612</v>
      </c>
      <c r="F1928" s="1" t="s">
        <v>901</v>
      </c>
      <c r="G1928" s="1" t="s">
        <v>924</v>
      </c>
      <c r="H1928" s="6">
        <v>45148</v>
      </c>
      <c r="I1928" s="7">
        <v>123502714</v>
      </c>
      <c r="J1928" s="7">
        <v>118636175</v>
      </c>
      <c r="K1928" s="7">
        <v>13623789</v>
      </c>
      <c r="L1928" s="7">
        <v>13537506</v>
      </c>
      <c r="M1928" s="7">
        <f>Table1[[#This Row],[Profit (EBIT)]] * (1 - 11%)</f>
        <v>12048380.34</v>
      </c>
      <c r="N1928" s="9">
        <f>Table1[[#This Row],[Net Sales Actual]]/Table1[[#This Row],[Net Sales Target]]*100%</f>
        <v>0.96059569184852078</v>
      </c>
      <c r="O1928" s="9" t="str">
        <f>IF(Table1[[#This Row],[% Achievement]]&gt;=100%, "Achieved",
 IF(Table1[[#This Row],[% Achievement]]&gt;=50%, "Almost Achieve",
 IF(Table1[[#This Row],[% Achievement]]&gt;=0, "Needs Improvement",
 "Bad")))</f>
        <v>Almost Achieve</v>
      </c>
      <c r="P1928" s="7">
        <f>Table1[[#This Row],[Net Sales Actual]] - Table1[[#This Row],[Net Sales Target]]</f>
        <v>-4866539</v>
      </c>
      <c r="Q1928" s="7" t="str">
        <f>IF(Table1[[#This Row],[Profit]] &gt; 0, "Profit", "Loss")</f>
        <v>Profit</v>
      </c>
      <c r="R1928" s="9">
        <f>Table1[[#This Row],[Salary Cost]]/Table1[[#This Row],[Net Sales Actual]]</f>
        <v>0.11483671822696577</v>
      </c>
      <c r="S1928" s="9" t="str">
        <f>IF(Table1[[#This Row],[Salary Ratio]] &lt; 0.15, "Efficient",
 IF(Table1[[#This Row],[Salary Ratio]] &lt;= 0.25, "Needs Attention",
 "Too High"))</f>
        <v>Efficient</v>
      </c>
      <c r="T1928" s="9">
        <f>Table1[[#This Row],[Profit (EBIT)]]/Table1[[#This Row],[Net Sales Actual]]</f>
        <v>0.1141094274153731</v>
      </c>
      <c r="U1928" s="7" t="str">
        <f>IF(Table1[[#This Row],[Profit Ratio]] &gt; 0.15, "Healthy",
 IF(Table1[[#This Row],[Profit Ratio]] &gt;= 0.05, "Moderate",
 "Low"))</f>
        <v>Moderate</v>
      </c>
      <c r="V1928" s="7">
        <f ca="1">DATEDIF(Table1[[#This Row],[Store Open Date]], TODAY(), "d")</f>
        <v>784</v>
      </c>
      <c r="W1928" s="7">
        <f ca="1">INT(Table1[[#This Row],[Store Age (Days)]] / 30)</f>
        <v>26</v>
      </c>
      <c r="X1928" s="7" t="str">
        <f ca="1">IF(Table1[[#This Row],[Store Age (Months)]] &lt; 12, "&lt;12",
 IF(Table1[[#This Row],[Store Age (Months)]] &lt; 24, "12–24",
 "&gt;24"))</f>
        <v>&gt;24</v>
      </c>
    </row>
    <row r="1929" spans="1:24" x14ac:dyDescent="0.2">
      <c r="A1929" s="4">
        <v>5</v>
      </c>
      <c r="B1929" s="4" t="str">
        <f t="shared" si="30"/>
        <v>May</v>
      </c>
      <c r="C1929" s="1" t="s">
        <v>172</v>
      </c>
      <c r="D1929" s="1" t="s">
        <v>1092</v>
      </c>
      <c r="E1929" s="1" t="s">
        <v>613</v>
      </c>
      <c r="F1929" s="1" t="s">
        <v>901</v>
      </c>
      <c r="G1929" s="1" t="s">
        <v>924</v>
      </c>
      <c r="H1929" s="6">
        <v>45170</v>
      </c>
      <c r="I1929" s="7">
        <v>134853052</v>
      </c>
      <c r="J1929" s="7">
        <v>127063885</v>
      </c>
      <c r="K1929" s="7">
        <v>12662379</v>
      </c>
      <c r="L1929" s="7">
        <v>3630190</v>
      </c>
      <c r="M1929" s="7">
        <f>Table1[[#This Row],[Profit (EBIT)]] * (1 - 11%)</f>
        <v>3230869.1</v>
      </c>
      <c r="N1929" s="9">
        <f>Table1[[#This Row],[Net Sales Actual]]/Table1[[#This Row],[Net Sales Target]]*100%</f>
        <v>0.9422395942510815</v>
      </c>
      <c r="O1929" s="9" t="str">
        <f>IF(Table1[[#This Row],[% Achievement]]&gt;=100%, "Achieved",
 IF(Table1[[#This Row],[% Achievement]]&gt;=50%, "Almost Achieve",
 IF(Table1[[#This Row],[% Achievement]]&gt;=0, "Needs Improvement",
 "Bad")))</f>
        <v>Almost Achieve</v>
      </c>
      <c r="P1929" s="7">
        <f>Table1[[#This Row],[Net Sales Actual]] - Table1[[#This Row],[Net Sales Target]]</f>
        <v>-7789167</v>
      </c>
      <c r="Q1929" s="7" t="str">
        <f>IF(Table1[[#This Row],[Profit]] &gt; 0, "Profit", "Loss")</f>
        <v>Profit</v>
      </c>
      <c r="R1929" s="9">
        <f>Table1[[#This Row],[Salary Cost]]/Table1[[#This Row],[Net Sales Actual]]</f>
        <v>9.9653642732551423E-2</v>
      </c>
      <c r="S1929" s="9" t="str">
        <f>IF(Table1[[#This Row],[Salary Ratio]] &lt; 0.15, "Efficient",
 IF(Table1[[#This Row],[Salary Ratio]] &lt;= 0.25, "Needs Attention",
 "Too High"))</f>
        <v>Efficient</v>
      </c>
      <c r="T1929" s="9">
        <f>Table1[[#This Row],[Profit (EBIT)]]/Table1[[#This Row],[Net Sales Actual]]</f>
        <v>2.8569801718245906E-2</v>
      </c>
      <c r="U1929" s="7" t="str">
        <f>IF(Table1[[#This Row],[Profit Ratio]] &gt; 0.15, "Healthy",
 IF(Table1[[#This Row],[Profit Ratio]] &gt;= 0.05, "Moderate",
 "Low"))</f>
        <v>Low</v>
      </c>
      <c r="V1929" s="7">
        <f ca="1">DATEDIF(Table1[[#This Row],[Store Open Date]], TODAY(), "d")</f>
        <v>762</v>
      </c>
      <c r="W1929" s="7">
        <f ca="1">INT(Table1[[#This Row],[Store Age (Days)]] / 30)</f>
        <v>25</v>
      </c>
      <c r="X1929" s="7" t="str">
        <f ca="1">IF(Table1[[#This Row],[Store Age (Months)]] &lt; 12, "&lt;12",
 IF(Table1[[#This Row],[Store Age (Months)]] &lt; 24, "12–24",
 "&gt;24"))</f>
        <v>&gt;24</v>
      </c>
    </row>
    <row r="1930" spans="1:24" x14ac:dyDescent="0.2">
      <c r="A1930" s="4">
        <v>5</v>
      </c>
      <c r="B1930" s="4" t="str">
        <f t="shared" si="30"/>
        <v>May</v>
      </c>
      <c r="C1930" s="1" t="s">
        <v>173</v>
      </c>
      <c r="D1930" s="1" t="s">
        <v>1093</v>
      </c>
      <c r="E1930" s="1" t="s">
        <v>614</v>
      </c>
      <c r="F1930" s="1" t="s">
        <v>901</v>
      </c>
      <c r="G1930" s="1" t="s">
        <v>924</v>
      </c>
      <c r="H1930" s="6">
        <v>45227</v>
      </c>
      <c r="I1930" s="7">
        <v>96511719</v>
      </c>
      <c r="J1930" s="7">
        <v>74225347</v>
      </c>
      <c r="K1930" s="7">
        <v>7318216</v>
      </c>
      <c r="L1930" s="7">
        <v>-6138223</v>
      </c>
      <c r="M1930" s="7">
        <f>Table1[[#This Row],[Profit (EBIT)]] * (1 - 11%)</f>
        <v>-5463018.4699999997</v>
      </c>
      <c r="N1930" s="9">
        <f>Table1[[#This Row],[Net Sales Actual]]/Table1[[#This Row],[Net Sales Target]]*100%</f>
        <v>0.76908118277325477</v>
      </c>
      <c r="O1930" s="9" t="str">
        <f>IF(Table1[[#This Row],[% Achievement]]&gt;=100%, "Achieved",
 IF(Table1[[#This Row],[% Achievement]]&gt;=50%, "Almost Achieve",
 IF(Table1[[#This Row],[% Achievement]]&gt;=0, "Needs Improvement",
 "Bad")))</f>
        <v>Almost Achieve</v>
      </c>
      <c r="P1930" s="7">
        <f>Table1[[#This Row],[Net Sales Actual]] - Table1[[#This Row],[Net Sales Target]]</f>
        <v>-22286372</v>
      </c>
      <c r="Q1930" s="7" t="str">
        <f>IF(Table1[[#This Row],[Profit]] &gt; 0, "Profit", "Loss")</f>
        <v>Loss</v>
      </c>
      <c r="R1930" s="9">
        <f>Table1[[#This Row],[Salary Cost]]/Table1[[#This Row],[Net Sales Actual]]</f>
        <v>9.8594567702054658E-2</v>
      </c>
      <c r="S1930" s="9" t="str">
        <f>IF(Table1[[#This Row],[Salary Ratio]] &lt; 0.15, "Efficient",
 IF(Table1[[#This Row],[Salary Ratio]] &lt;= 0.25, "Needs Attention",
 "Too High"))</f>
        <v>Efficient</v>
      </c>
      <c r="T1930" s="9">
        <f>Table1[[#This Row],[Profit (EBIT)]]/Table1[[#This Row],[Net Sales Actual]]</f>
        <v>-8.2697127707601015E-2</v>
      </c>
      <c r="U1930" s="7" t="str">
        <f>IF(Table1[[#This Row],[Profit Ratio]] &gt; 0.15, "Healthy",
 IF(Table1[[#This Row],[Profit Ratio]] &gt;= 0.05, "Moderate",
 "Low"))</f>
        <v>Low</v>
      </c>
      <c r="V1930" s="7">
        <f ca="1">DATEDIF(Table1[[#This Row],[Store Open Date]], TODAY(), "d")</f>
        <v>705</v>
      </c>
      <c r="W1930" s="7">
        <f ca="1">INT(Table1[[#This Row],[Store Age (Days)]] / 30)</f>
        <v>23</v>
      </c>
      <c r="X1930" s="7" t="str">
        <f ca="1">IF(Table1[[#This Row],[Store Age (Months)]] &lt; 12, "&lt;12",
 IF(Table1[[#This Row],[Store Age (Months)]] &lt; 24, "12–24",
 "&gt;24"))</f>
        <v>12–24</v>
      </c>
    </row>
    <row r="1931" spans="1:24" x14ac:dyDescent="0.2">
      <c r="A1931" s="4">
        <v>5</v>
      </c>
      <c r="B1931" s="4" t="str">
        <f t="shared" si="30"/>
        <v>May</v>
      </c>
      <c r="C1931" s="1" t="s">
        <v>174</v>
      </c>
      <c r="D1931" s="1" t="s">
        <v>1094</v>
      </c>
      <c r="E1931" s="1" t="s">
        <v>615</v>
      </c>
      <c r="F1931" s="1" t="s">
        <v>901</v>
      </c>
      <c r="G1931" s="1" t="s">
        <v>924</v>
      </c>
      <c r="H1931" s="6">
        <v>45219</v>
      </c>
      <c r="I1931" s="7">
        <v>118350047</v>
      </c>
      <c r="J1931" s="7">
        <v>91299794</v>
      </c>
      <c r="K1931" s="7">
        <v>14610371</v>
      </c>
      <c r="L1931" s="7">
        <v>7616627</v>
      </c>
      <c r="M1931" s="7">
        <f>Table1[[#This Row],[Profit (EBIT)]] * (1 - 11%)</f>
        <v>6778798.0300000003</v>
      </c>
      <c r="N1931" s="9">
        <f>Table1[[#This Row],[Net Sales Actual]]/Table1[[#This Row],[Net Sales Target]]*100%</f>
        <v>0.77143859520393765</v>
      </c>
      <c r="O1931" s="9" t="str">
        <f>IF(Table1[[#This Row],[% Achievement]]&gt;=100%, "Achieved",
 IF(Table1[[#This Row],[% Achievement]]&gt;=50%, "Almost Achieve",
 IF(Table1[[#This Row],[% Achievement]]&gt;=0, "Needs Improvement",
 "Bad")))</f>
        <v>Almost Achieve</v>
      </c>
      <c r="P1931" s="7">
        <f>Table1[[#This Row],[Net Sales Actual]] - Table1[[#This Row],[Net Sales Target]]</f>
        <v>-27050253</v>
      </c>
      <c r="Q1931" s="7" t="str">
        <f>IF(Table1[[#This Row],[Profit]] &gt; 0, "Profit", "Loss")</f>
        <v>Profit</v>
      </c>
      <c r="R1931" s="9">
        <f>Table1[[#This Row],[Salary Cost]]/Table1[[#This Row],[Net Sales Actual]]</f>
        <v>0.1600263303989492</v>
      </c>
      <c r="S1931" s="9" t="str">
        <f>IF(Table1[[#This Row],[Salary Ratio]] &lt; 0.15, "Efficient",
 IF(Table1[[#This Row],[Salary Ratio]] &lt;= 0.25, "Needs Attention",
 "Too High"))</f>
        <v>Needs Attention</v>
      </c>
      <c r="T1931" s="9">
        <f>Table1[[#This Row],[Profit (EBIT)]]/Table1[[#This Row],[Net Sales Actual]]</f>
        <v>8.3424361286072557E-2</v>
      </c>
      <c r="U1931" s="7" t="str">
        <f>IF(Table1[[#This Row],[Profit Ratio]] &gt; 0.15, "Healthy",
 IF(Table1[[#This Row],[Profit Ratio]] &gt;= 0.05, "Moderate",
 "Low"))</f>
        <v>Moderate</v>
      </c>
      <c r="V1931" s="7">
        <f ca="1">DATEDIF(Table1[[#This Row],[Store Open Date]], TODAY(), "d")</f>
        <v>713</v>
      </c>
      <c r="W1931" s="7">
        <f ca="1">INT(Table1[[#This Row],[Store Age (Days)]] / 30)</f>
        <v>23</v>
      </c>
      <c r="X1931" s="7" t="str">
        <f ca="1">IF(Table1[[#This Row],[Store Age (Months)]] &lt; 12, "&lt;12",
 IF(Table1[[#This Row],[Store Age (Months)]] &lt; 24, "12–24",
 "&gt;24"))</f>
        <v>12–24</v>
      </c>
    </row>
    <row r="1932" spans="1:24" x14ac:dyDescent="0.2">
      <c r="A1932" s="4">
        <v>5</v>
      </c>
      <c r="B1932" s="4" t="str">
        <f t="shared" si="30"/>
        <v>May</v>
      </c>
      <c r="C1932" s="1" t="s">
        <v>175</v>
      </c>
      <c r="D1932" s="1" t="s">
        <v>1095</v>
      </c>
      <c r="E1932" s="1" t="s">
        <v>616</v>
      </c>
      <c r="F1932" s="1" t="s">
        <v>901</v>
      </c>
      <c r="G1932" s="1" t="s">
        <v>924</v>
      </c>
      <c r="H1932" s="6">
        <v>45256</v>
      </c>
      <c r="I1932" s="7">
        <v>115799538</v>
      </c>
      <c r="J1932" s="7">
        <v>144545042</v>
      </c>
      <c r="K1932" s="7">
        <v>22470608</v>
      </c>
      <c r="L1932" s="7">
        <v>-2788776</v>
      </c>
      <c r="M1932" s="7">
        <f>Table1[[#This Row],[Profit (EBIT)]] * (1 - 11%)</f>
        <v>-2482010.64</v>
      </c>
      <c r="N1932" s="9">
        <f>Table1[[#This Row],[Net Sales Actual]]/Table1[[#This Row],[Net Sales Target]]*100%</f>
        <v>1.2482350490897467</v>
      </c>
      <c r="O1932" s="9" t="str">
        <f>IF(Table1[[#This Row],[% Achievement]]&gt;=100%, "Achieved",
 IF(Table1[[#This Row],[% Achievement]]&gt;=50%, "Almost Achieve",
 IF(Table1[[#This Row],[% Achievement]]&gt;=0, "Needs Improvement",
 "Bad")))</f>
        <v>Achieved</v>
      </c>
      <c r="P1932" s="7">
        <f>Table1[[#This Row],[Net Sales Actual]] - Table1[[#This Row],[Net Sales Target]]</f>
        <v>28745504</v>
      </c>
      <c r="Q1932" s="7" t="str">
        <f>IF(Table1[[#This Row],[Profit]] &gt; 0, "Profit", "Loss")</f>
        <v>Loss</v>
      </c>
      <c r="R1932" s="9">
        <f>Table1[[#This Row],[Salary Cost]]/Table1[[#This Row],[Net Sales Actual]]</f>
        <v>0.15545748016732389</v>
      </c>
      <c r="S1932" s="9" t="str">
        <f>IF(Table1[[#This Row],[Salary Ratio]] &lt; 0.15, "Efficient",
 IF(Table1[[#This Row],[Salary Ratio]] &lt;= 0.25, "Needs Attention",
 "Too High"))</f>
        <v>Needs Attention</v>
      </c>
      <c r="T1932" s="9">
        <f>Table1[[#This Row],[Profit (EBIT)]]/Table1[[#This Row],[Net Sales Actual]]</f>
        <v>-1.9293473933197931E-2</v>
      </c>
      <c r="U1932" s="7" t="str">
        <f>IF(Table1[[#This Row],[Profit Ratio]] &gt; 0.15, "Healthy",
 IF(Table1[[#This Row],[Profit Ratio]] &gt;= 0.05, "Moderate",
 "Low"))</f>
        <v>Low</v>
      </c>
      <c r="V1932" s="7">
        <f ca="1">DATEDIF(Table1[[#This Row],[Store Open Date]], TODAY(), "d")</f>
        <v>676</v>
      </c>
      <c r="W1932" s="7">
        <f ca="1">INT(Table1[[#This Row],[Store Age (Days)]] / 30)</f>
        <v>22</v>
      </c>
      <c r="X1932" s="7" t="str">
        <f ca="1">IF(Table1[[#This Row],[Store Age (Months)]] &lt; 12, "&lt;12",
 IF(Table1[[#This Row],[Store Age (Months)]] &lt; 24, "12–24",
 "&gt;24"))</f>
        <v>12–24</v>
      </c>
    </row>
    <row r="1933" spans="1:24" x14ac:dyDescent="0.2">
      <c r="A1933" s="4">
        <v>5</v>
      </c>
      <c r="B1933" s="4" t="str">
        <f t="shared" si="30"/>
        <v>May</v>
      </c>
      <c r="C1933" s="1" t="s">
        <v>176</v>
      </c>
      <c r="D1933" s="1" t="s">
        <v>1096</v>
      </c>
      <c r="E1933" s="1" t="s">
        <v>617</v>
      </c>
      <c r="F1933" s="1" t="s">
        <v>901</v>
      </c>
      <c r="G1933" s="1" t="s">
        <v>924</v>
      </c>
      <c r="H1933" s="6">
        <v>45187</v>
      </c>
      <c r="I1933" s="7">
        <v>84471797</v>
      </c>
      <c r="J1933" s="7">
        <v>78673814</v>
      </c>
      <c r="K1933" s="7">
        <v>13603572</v>
      </c>
      <c r="L1933" s="7">
        <v>-4036630</v>
      </c>
      <c r="M1933" s="7">
        <f>Table1[[#This Row],[Profit (EBIT)]] * (1 - 11%)</f>
        <v>-3592600.7</v>
      </c>
      <c r="N1933" s="9">
        <f>Table1[[#This Row],[Net Sales Actual]]/Table1[[#This Row],[Net Sales Target]]*100%</f>
        <v>0.93136190769091842</v>
      </c>
      <c r="O1933" s="9" t="str">
        <f>IF(Table1[[#This Row],[% Achievement]]&gt;=100%, "Achieved",
 IF(Table1[[#This Row],[% Achievement]]&gt;=50%, "Almost Achieve",
 IF(Table1[[#This Row],[% Achievement]]&gt;=0, "Needs Improvement",
 "Bad")))</f>
        <v>Almost Achieve</v>
      </c>
      <c r="P1933" s="7">
        <f>Table1[[#This Row],[Net Sales Actual]] - Table1[[#This Row],[Net Sales Target]]</f>
        <v>-5797983</v>
      </c>
      <c r="Q1933" s="7" t="str">
        <f>IF(Table1[[#This Row],[Profit]] &gt; 0, "Profit", "Loss")</f>
        <v>Loss</v>
      </c>
      <c r="R1933" s="9">
        <f>Table1[[#This Row],[Salary Cost]]/Table1[[#This Row],[Net Sales Actual]]</f>
        <v>0.17291105271698154</v>
      </c>
      <c r="S1933" s="9" t="str">
        <f>IF(Table1[[#This Row],[Salary Ratio]] &lt; 0.15, "Efficient",
 IF(Table1[[#This Row],[Salary Ratio]] &lt;= 0.25, "Needs Attention",
 "Too High"))</f>
        <v>Needs Attention</v>
      </c>
      <c r="T1933" s="9">
        <f>Table1[[#This Row],[Profit (EBIT)]]/Table1[[#This Row],[Net Sales Actual]]</f>
        <v>-5.1308431544961071E-2</v>
      </c>
      <c r="U1933" s="7" t="str">
        <f>IF(Table1[[#This Row],[Profit Ratio]] &gt; 0.15, "Healthy",
 IF(Table1[[#This Row],[Profit Ratio]] &gt;= 0.05, "Moderate",
 "Low"))</f>
        <v>Low</v>
      </c>
      <c r="V1933" s="7">
        <f ca="1">DATEDIF(Table1[[#This Row],[Store Open Date]], TODAY(), "d")</f>
        <v>745</v>
      </c>
      <c r="W1933" s="7">
        <f ca="1">INT(Table1[[#This Row],[Store Age (Days)]] / 30)</f>
        <v>24</v>
      </c>
      <c r="X1933" s="7" t="str">
        <f ca="1">IF(Table1[[#This Row],[Store Age (Months)]] &lt; 12, "&lt;12",
 IF(Table1[[#This Row],[Store Age (Months)]] &lt; 24, "12–24",
 "&gt;24"))</f>
        <v>&gt;24</v>
      </c>
    </row>
    <row r="1934" spans="1:24" x14ac:dyDescent="0.2">
      <c r="A1934" s="4">
        <v>5</v>
      </c>
      <c r="B1934" s="4" t="str">
        <f t="shared" si="30"/>
        <v>May</v>
      </c>
      <c r="C1934" s="1" t="s">
        <v>177</v>
      </c>
      <c r="D1934" s="1" t="s">
        <v>1097</v>
      </c>
      <c r="E1934" s="1" t="s">
        <v>618</v>
      </c>
      <c r="F1934" s="1" t="s">
        <v>901</v>
      </c>
      <c r="G1934" s="1" t="s">
        <v>924</v>
      </c>
      <c r="H1934" s="6">
        <v>45191</v>
      </c>
      <c r="I1934" s="7">
        <v>73912363</v>
      </c>
      <c r="J1934" s="7">
        <v>87087079</v>
      </c>
      <c r="K1934" s="7">
        <v>9519073</v>
      </c>
      <c r="L1934" s="7">
        <v>3322202</v>
      </c>
      <c r="M1934" s="7">
        <f>Table1[[#This Row],[Profit (EBIT)]] * (1 - 11%)</f>
        <v>2956759.7800000003</v>
      </c>
      <c r="N1934" s="9">
        <f>Table1[[#This Row],[Net Sales Actual]]/Table1[[#This Row],[Net Sales Target]]*100%</f>
        <v>1.1782477986801747</v>
      </c>
      <c r="O1934" s="9" t="str">
        <f>IF(Table1[[#This Row],[% Achievement]]&gt;=100%, "Achieved",
 IF(Table1[[#This Row],[% Achievement]]&gt;=50%, "Almost Achieve",
 IF(Table1[[#This Row],[% Achievement]]&gt;=0, "Needs Improvement",
 "Bad")))</f>
        <v>Achieved</v>
      </c>
      <c r="P1934" s="7">
        <f>Table1[[#This Row],[Net Sales Actual]] - Table1[[#This Row],[Net Sales Target]]</f>
        <v>13174716</v>
      </c>
      <c r="Q1934" s="7" t="str">
        <f>IF(Table1[[#This Row],[Profit]] &gt; 0, "Profit", "Loss")</f>
        <v>Profit</v>
      </c>
      <c r="R1934" s="9">
        <f>Table1[[#This Row],[Salary Cost]]/Table1[[#This Row],[Net Sales Actual]]</f>
        <v>0.10930522770203373</v>
      </c>
      <c r="S1934" s="9" t="str">
        <f>IF(Table1[[#This Row],[Salary Ratio]] &lt; 0.15, "Efficient",
 IF(Table1[[#This Row],[Salary Ratio]] &lt;= 0.25, "Needs Attention",
 "Too High"))</f>
        <v>Efficient</v>
      </c>
      <c r="T1934" s="9">
        <f>Table1[[#This Row],[Profit (EBIT)]]/Table1[[#This Row],[Net Sales Actual]]</f>
        <v>3.8148047197679003E-2</v>
      </c>
      <c r="U1934" s="7" t="str">
        <f>IF(Table1[[#This Row],[Profit Ratio]] &gt; 0.15, "Healthy",
 IF(Table1[[#This Row],[Profit Ratio]] &gt;= 0.05, "Moderate",
 "Low"))</f>
        <v>Low</v>
      </c>
      <c r="V1934" s="7">
        <f ca="1">DATEDIF(Table1[[#This Row],[Store Open Date]], TODAY(), "d")</f>
        <v>741</v>
      </c>
      <c r="W1934" s="7">
        <f ca="1">INT(Table1[[#This Row],[Store Age (Days)]] / 30)</f>
        <v>24</v>
      </c>
      <c r="X1934" s="7" t="str">
        <f ca="1">IF(Table1[[#This Row],[Store Age (Months)]] &lt; 12, "&lt;12",
 IF(Table1[[#This Row],[Store Age (Months)]] &lt; 24, "12–24",
 "&gt;24"))</f>
        <v>&gt;24</v>
      </c>
    </row>
    <row r="1935" spans="1:24" x14ac:dyDescent="0.2">
      <c r="A1935" s="4">
        <v>5</v>
      </c>
      <c r="B1935" s="4" t="str">
        <f t="shared" si="30"/>
        <v>May</v>
      </c>
      <c r="C1935" s="1" t="s">
        <v>178</v>
      </c>
      <c r="D1935" s="1" t="s">
        <v>1098</v>
      </c>
      <c r="E1935" s="1" t="s">
        <v>619</v>
      </c>
      <c r="F1935" s="1" t="s">
        <v>901</v>
      </c>
      <c r="G1935" s="1" t="s">
        <v>924</v>
      </c>
      <c r="H1935" s="6">
        <v>45207</v>
      </c>
      <c r="I1935" s="7">
        <v>135655036</v>
      </c>
      <c r="J1935" s="7">
        <v>149751644</v>
      </c>
      <c r="K1935" s="7">
        <v>26078952</v>
      </c>
      <c r="L1935" s="7">
        <v>9263668</v>
      </c>
      <c r="M1935" s="7">
        <f>Table1[[#This Row],[Profit (EBIT)]] * (1 - 11%)</f>
        <v>8244664.5200000005</v>
      </c>
      <c r="N1935" s="9">
        <f>Table1[[#This Row],[Net Sales Actual]]/Table1[[#This Row],[Net Sales Target]]*100%</f>
        <v>1.1039151100885043</v>
      </c>
      <c r="O1935" s="9" t="str">
        <f>IF(Table1[[#This Row],[% Achievement]]&gt;=100%, "Achieved",
 IF(Table1[[#This Row],[% Achievement]]&gt;=50%, "Almost Achieve",
 IF(Table1[[#This Row],[% Achievement]]&gt;=0, "Needs Improvement",
 "Bad")))</f>
        <v>Achieved</v>
      </c>
      <c r="P1935" s="7">
        <f>Table1[[#This Row],[Net Sales Actual]] - Table1[[#This Row],[Net Sales Target]]</f>
        <v>14096608</v>
      </c>
      <c r="Q1935" s="7" t="str">
        <f>IF(Table1[[#This Row],[Profit]] &gt; 0, "Profit", "Loss")</f>
        <v>Profit</v>
      </c>
      <c r="R1935" s="9">
        <f>Table1[[#This Row],[Salary Cost]]/Table1[[#This Row],[Net Sales Actual]]</f>
        <v>0.17414801803444643</v>
      </c>
      <c r="S1935" s="9" t="str">
        <f>IF(Table1[[#This Row],[Salary Ratio]] &lt; 0.15, "Efficient",
 IF(Table1[[#This Row],[Salary Ratio]] &lt;= 0.25, "Needs Attention",
 "Too High"))</f>
        <v>Needs Attention</v>
      </c>
      <c r="T1935" s="9">
        <f>Table1[[#This Row],[Profit (EBIT)]]/Table1[[#This Row],[Net Sales Actual]]</f>
        <v>6.186020902715432E-2</v>
      </c>
      <c r="U1935" s="7" t="str">
        <f>IF(Table1[[#This Row],[Profit Ratio]] &gt; 0.15, "Healthy",
 IF(Table1[[#This Row],[Profit Ratio]] &gt;= 0.05, "Moderate",
 "Low"))</f>
        <v>Moderate</v>
      </c>
      <c r="V1935" s="7">
        <f ca="1">DATEDIF(Table1[[#This Row],[Store Open Date]], TODAY(), "d")</f>
        <v>725</v>
      </c>
      <c r="W1935" s="7">
        <f ca="1">INT(Table1[[#This Row],[Store Age (Days)]] / 30)</f>
        <v>24</v>
      </c>
      <c r="X1935" s="7" t="str">
        <f ca="1">IF(Table1[[#This Row],[Store Age (Months)]] &lt; 12, "&lt;12",
 IF(Table1[[#This Row],[Store Age (Months)]] &lt; 24, "12–24",
 "&gt;24"))</f>
        <v>&gt;24</v>
      </c>
    </row>
    <row r="1936" spans="1:24" x14ac:dyDescent="0.2">
      <c r="A1936" s="4">
        <v>5</v>
      </c>
      <c r="B1936" s="4" t="str">
        <f t="shared" si="30"/>
        <v>May</v>
      </c>
      <c r="C1936" s="1" t="s">
        <v>179</v>
      </c>
      <c r="D1936" s="1" t="s">
        <v>1099</v>
      </c>
      <c r="E1936" s="1" t="s">
        <v>620</v>
      </c>
      <c r="F1936" s="1" t="s">
        <v>901</v>
      </c>
      <c r="G1936" s="1" t="s">
        <v>924</v>
      </c>
      <c r="H1936" s="6">
        <v>45226</v>
      </c>
      <c r="I1936" s="7">
        <v>83426997</v>
      </c>
      <c r="J1936" s="7">
        <v>86880031</v>
      </c>
      <c r="K1936" s="7">
        <v>11687176</v>
      </c>
      <c r="L1936" s="7">
        <v>-1134770</v>
      </c>
      <c r="M1936" s="7">
        <f>Table1[[#This Row],[Profit (EBIT)]] * (1 - 11%)</f>
        <v>-1009945.3</v>
      </c>
      <c r="N1936" s="9">
        <f>Table1[[#This Row],[Net Sales Actual]]/Table1[[#This Row],[Net Sales Target]]*100%</f>
        <v>1.0413898872567593</v>
      </c>
      <c r="O1936" s="9" t="str">
        <f>IF(Table1[[#This Row],[% Achievement]]&gt;=100%, "Achieved",
 IF(Table1[[#This Row],[% Achievement]]&gt;=50%, "Almost Achieve",
 IF(Table1[[#This Row],[% Achievement]]&gt;=0, "Needs Improvement",
 "Bad")))</f>
        <v>Achieved</v>
      </c>
      <c r="P1936" s="7">
        <f>Table1[[#This Row],[Net Sales Actual]] - Table1[[#This Row],[Net Sales Target]]</f>
        <v>3453034</v>
      </c>
      <c r="Q1936" s="7" t="str">
        <f>IF(Table1[[#This Row],[Profit]] &gt; 0, "Profit", "Loss")</f>
        <v>Loss</v>
      </c>
      <c r="R1936" s="9">
        <f>Table1[[#This Row],[Salary Cost]]/Table1[[#This Row],[Net Sales Actual]]</f>
        <v>0.13452085439518316</v>
      </c>
      <c r="S1936" s="9" t="str">
        <f>IF(Table1[[#This Row],[Salary Ratio]] &lt; 0.15, "Efficient",
 IF(Table1[[#This Row],[Salary Ratio]] &lt;= 0.25, "Needs Attention",
 "Too High"))</f>
        <v>Efficient</v>
      </c>
      <c r="T1936" s="9">
        <f>Table1[[#This Row],[Profit (EBIT)]]/Table1[[#This Row],[Net Sales Actual]]</f>
        <v>-1.3061344326638189E-2</v>
      </c>
      <c r="U1936" s="7" t="str">
        <f>IF(Table1[[#This Row],[Profit Ratio]] &gt; 0.15, "Healthy",
 IF(Table1[[#This Row],[Profit Ratio]] &gt;= 0.05, "Moderate",
 "Low"))</f>
        <v>Low</v>
      </c>
      <c r="V1936" s="7">
        <f ca="1">DATEDIF(Table1[[#This Row],[Store Open Date]], TODAY(), "d")</f>
        <v>706</v>
      </c>
      <c r="W1936" s="7">
        <f ca="1">INT(Table1[[#This Row],[Store Age (Days)]] / 30)</f>
        <v>23</v>
      </c>
      <c r="X1936" s="7" t="str">
        <f ca="1">IF(Table1[[#This Row],[Store Age (Months)]] &lt; 12, "&lt;12",
 IF(Table1[[#This Row],[Store Age (Months)]] &lt; 24, "12–24",
 "&gt;24"))</f>
        <v>12–24</v>
      </c>
    </row>
    <row r="1937" spans="1:24" x14ac:dyDescent="0.2">
      <c r="A1937" s="4">
        <v>5</v>
      </c>
      <c r="B1937" s="4" t="str">
        <f t="shared" si="30"/>
        <v>May</v>
      </c>
      <c r="C1937" s="1" t="s">
        <v>180</v>
      </c>
      <c r="D1937" s="1" t="s">
        <v>1100</v>
      </c>
      <c r="E1937" s="1" t="s">
        <v>621</v>
      </c>
      <c r="F1937" s="1" t="s">
        <v>901</v>
      </c>
      <c r="G1937" s="1" t="s">
        <v>924</v>
      </c>
      <c r="H1937" s="6">
        <v>45214</v>
      </c>
      <c r="I1937" s="7">
        <v>163526521</v>
      </c>
      <c r="J1937" s="7">
        <v>157202302</v>
      </c>
      <c r="K1937" s="7">
        <v>22394961</v>
      </c>
      <c r="L1937" s="7">
        <v>-5842086</v>
      </c>
      <c r="M1937" s="7">
        <f>Table1[[#This Row],[Profit (EBIT)]] * (1 - 11%)</f>
        <v>-5199456.54</v>
      </c>
      <c r="N1937" s="9">
        <f>Table1[[#This Row],[Net Sales Actual]]/Table1[[#This Row],[Net Sales Target]]*100%</f>
        <v>0.96132603469256217</v>
      </c>
      <c r="O1937" s="9" t="str">
        <f>IF(Table1[[#This Row],[% Achievement]]&gt;=100%, "Achieved",
 IF(Table1[[#This Row],[% Achievement]]&gt;=50%, "Almost Achieve",
 IF(Table1[[#This Row],[% Achievement]]&gt;=0, "Needs Improvement",
 "Bad")))</f>
        <v>Almost Achieve</v>
      </c>
      <c r="P1937" s="7">
        <f>Table1[[#This Row],[Net Sales Actual]] - Table1[[#This Row],[Net Sales Target]]</f>
        <v>-6324219</v>
      </c>
      <c r="Q1937" s="7" t="str">
        <f>IF(Table1[[#This Row],[Profit]] &gt; 0, "Profit", "Loss")</f>
        <v>Loss</v>
      </c>
      <c r="R1937" s="9">
        <f>Table1[[#This Row],[Salary Cost]]/Table1[[#This Row],[Net Sales Actual]]</f>
        <v>0.14245949782592879</v>
      </c>
      <c r="S1937" s="9" t="str">
        <f>IF(Table1[[#This Row],[Salary Ratio]] &lt; 0.15, "Efficient",
 IF(Table1[[#This Row],[Salary Ratio]] &lt;= 0.25, "Needs Attention",
 "Too High"))</f>
        <v>Efficient</v>
      </c>
      <c r="T1937" s="9">
        <f>Table1[[#This Row],[Profit (EBIT)]]/Table1[[#This Row],[Net Sales Actual]]</f>
        <v>-3.7162852742449029E-2</v>
      </c>
      <c r="U1937" s="7" t="str">
        <f>IF(Table1[[#This Row],[Profit Ratio]] &gt; 0.15, "Healthy",
 IF(Table1[[#This Row],[Profit Ratio]] &gt;= 0.05, "Moderate",
 "Low"))</f>
        <v>Low</v>
      </c>
      <c r="V1937" s="7">
        <f ca="1">DATEDIF(Table1[[#This Row],[Store Open Date]], TODAY(), "d")</f>
        <v>718</v>
      </c>
      <c r="W1937" s="7">
        <f ca="1">INT(Table1[[#This Row],[Store Age (Days)]] / 30)</f>
        <v>23</v>
      </c>
      <c r="X1937" s="7" t="str">
        <f ca="1">IF(Table1[[#This Row],[Store Age (Months)]] &lt; 12, "&lt;12",
 IF(Table1[[#This Row],[Store Age (Months)]] &lt; 24, "12–24",
 "&gt;24"))</f>
        <v>12–24</v>
      </c>
    </row>
    <row r="1938" spans="1:24" x14ac:dyDescent="0.2">
      <c r="A1938" s="4">
        <v>5</v>
      </c>
      <c r="B1938" s="4" t="str">
        <f t="shared" si="30"/>
        <v>May</v>
      </c>
      <c r="C1938" s="1" t="s">
        <v>181</v>
      </c>
      <c r="D1938" s="1" t="s">
        <v>1101</v>
      </c>
      <c r="E1938" s="1" t="s">
        <v>622</v>
      </c>
      <c r="F1938" s="1" t="s">
        <v>901</v>
      </c>
      <c r="G1938" s="1" t="s">
        <v>924</v>
      </c>
      <c r="H1938" s="6">
        <v>45210</v>
      </c>
      <c r="I1938" s="7">
        <v>111277953</v>
      </c>
      <c r="J1938" s="7">
        <v>92175551</v>
      </c>
      <c r="K1938" s="7">
        <v>13968095</v>
      </c>
      <c r="L1938" s="7">
        <v>3644107</v>
      </c>
      <c r="M1938" s="7">
        <f>Table1[[#This Row],[Profit (EBIT)]] * (1 - 11%)</f>
        <v>3243255.23</v>
      </c>
      <c r="N1938" s="9">
        <f>Table1[[#This Row],[Net Sales Actual]]/Table1[[#This Row],[Net Sales Target]]*100%</f>
        <v>0.82833614849115711</v>
      </c>
      <c r="O1938" s="9" t="str">
        <f>IF(Table1[[#This Row],[% Achievement]]&gt;=100%, "Achieved",
 IF(Table1[[#This Row],[% Achievement]]&gt;=50%, "Almost Achieve",
 IF(Table1[[#This Row],[% Achievement]]&gt;=0, "Needs Improvement",
 "Bad")))</f>
        <v>Almost Achieve</v>
      </c>
      <c r="P1938" s="7">
        <f>Table1[[#This Row],[Net Sales Actual]] - Table1[[#This Row],[Net Sales Target]]</f>
        <v>-19102402</v>
      </c>
      <c r="Q1938" s="7" t="str">
        <f>IF(Table1[[#This Row],[Profit]] &gt; 0, "Profit", "Loss")</f>
        <v>Profit</v>
      </c>
      <c r="R1938" s="9">
        <f>Table1[[#This Row],[Salary Cost]]/Table1[[#This Row],[Net Sales Actual]]</f>
        <v>0.15153796042944187</v>
      </c>
      <c r="S1938" s="9" t="str">
        <f>IF(Table1[[#This Row],[Salary Ratio]] &lt; 0.15, "Efficient",
 IF(Table1[[#This Row],[Salary Ratio]] &lt;= 0.25, "Needs Attention",
 "Too High"))</f>
        <v>Needs Attention</v>
      </c>
      <c r="T1938" s="9">
        <f>Table1[[#This Row],[Profit (EBIT)]]/Table1[[#This Row],[Net Sales Actual]]</f>
        <v>3.9534420575364937E-2</v>
      </c>
      <c r="U1938" s="7" t="str">
        <f>IF(Table1[[#This Row],[Profit Ratio]] &gt; 0.15, "Healthy",
 IF(Table1[[#This Row],[Profit Ratio]] &gt;= 0.05, "Moderate",
 "Low"))</f>
        <v>Low</v>
      </c>
      <c r="V1938" s="7">
        <f ca="1">DATEDIF(Table1[[#This Row],[Store Open Date]], TODAY(), "d")</f>
        <v>722</v>
      </c>
      <c r="W1938" s="7">
        <f ca="1">INT(Table1[[#This Row],[Store Age (Days)]] / 30)</f>
        <v>24</v>
      </c>
      <c r="X1938" s="7" t="str">
        <f ca="1">IF(Table1[[#This Row],[Store Age (Months)]] &lt; 12, "&lt;12",
 IF(Table1[[#This Row],[Store Age (Months)]] &lt; 24, "12–24",
 "&gt;24"))</f>
        <v>&gt;24</v>
      </c>
    </row>
    <row r="1939" spans="1:24" x14ac:dyDescent="0.2">
      <c r="A1939" s="4">
        <v>5</v>
      </c>
      <c r="B1939" s="4" t="str">
        <f t="shared" si="30"/>
        <v>May</v>
      </c>
      <c r="C1939" s="1" t="s">
        <v>182</v>
      </c>
      <c r="D1939" s="1" t="s">
        <v>1102</v>
      </c>
      <c r="E1939" s="1" t="s">
        <v>623</v>
      </c>
      <c r="F1939" s="1" t="s">
        <v>901</v>
      </c>
      <c r="G1939" s="1" t="s">
        <v>924</v>
      </c>
      <c r="H1939" s="6">
        <v>45226</v>
      </c>
      <c r="I1939" s="7">
        <v>76526198</v>
      </c>
      <c r="J1939" s="7">
        <v>56021386</v>
      </c>
      <c r="K1939" s="7">
        <v>6812382</v>
      </c>
      <c r="L1939" s="7">
        <v>905559</v>
      </c>
      <c r="M1939" s="7">
        <f>Table1[[#This Row],[Profit (EBIT)]] * (1 - 11%)</f>
        <v>805947.51</v>
      </c>
      <c r="N1939" s="9">
        <f>Table1[[#This Row],[Net Sales Actual]]/Table1[[#This Row],[Net Sales Target]]*100%</f>
        <v>0.73205500160873016</v>
      </c>
      <c r="O1939" s="9" t="str">
        <f>IF(Table1[[#This Row],[% Achievement]]&gt;=100%, "Achieved",
 IF(Table1[[#This Row],[% Achievement]]&gt;=50%, "Almost Achieve",
 IF(Table1[[#This Row],[% Achievement]]&gt;=0, "Needs Improvement",
 "Bad")))</f>
        <v>Almost Achieve</v>
      </c>
      <c r="P1939" s="7">
        <f>Table1[[#This Row],[Net Sales Actual]] - Table1[[#This Row],[Net Sales Target]]</f>
        <v>-20504812</v>
      </c>
      <c r="Q1939" s="7" t="str">
        <f>IF(Table1[[#This Row],[Profit]] &gt; 0, "Profit", "Loss")</f>
        <v>Profit</v>
      </c>
      <c r="R1939" s="9">
        <f>Table1[[#This Row],[Salary Cost]]/Table1[[#This Row],[Net Sales Actual]]</f>
        <v>0.12160323916298679</v>
      </c>
      <c r="S1939" s="9" t="str">
        <f>IF(Table1[[#This Row],[Salary Ratio]] &lt; 0.15, "Efficient",
 IF(Table1[[#This Row],[Salary Ratio]] &lt;= 0.25, "Needs Attention",
 "Too High"))</f>
        <v>Efficient</v>
      </c>
      <c r="T1939" s="9">
        <f>Table1[[#This Row],[Profit (EBIT)]]/Table1[[#This Row],[Net Sales Actual]]</f>
        <v>1.6164523312579237E-2</v>
      </c>
      <c r="U1939" s="7" t="str">
        <f>IF(Table1[[#This Row],[Profit Ratio]] &gt; 0.15, "Healthy",
 IF(Table1[[#This Row],[Profit Ratio]] &gt;= 0.05, "Moderate",
 "Low"))</f>
        <v>Low</v>
      </c>
      <c r="V1939" s="7">
        <f ca="1">DATEDIF(Table1[[#This Row],[Store Open Date]], TODAY(), "d")</f>
        <v>706</v>
      </c>
      <c r="W1939" s="7">
        <f ca="1">INT(Table1[[#This Row],[Store Age (Days)]] / 30)</f>
        <v>23</v>
      </c>
      <c r="X1939" s="7" t="str">
        <f ca="1">IF(Table1[[#This Row],[Store Age (Months)]] &lt; 12, "&lt;12",
 IF(Table1[[#This Row],[Store Age (Months)]] &lt; 24, "12–24",
 "&gt;24"))</f>
        <v>12–24</v>
      </c>
    </row>
    <row r="1940" spans="1:24" x14ac:dyDescent="0.2">
      <c r="A1940" s="4">
        <v>5</v>
      </c>
      <c r="B1940" s="4" t="str">
        <f t="shared" si="30"/>
        <v>May</v>
      </c>
      <c r="C1940" s="1" t="s">
        <v>183</v>
      </c>
      <c r="D1940" s="1" t="s">
        <v>1103</v>
      </c>
      <c r="E1940" s="1" t="s">
        <v>624</v>
      </c>
      <c r="F1940" s="1" t="s">
        <v>901</v>
      </c>
      <c r="G1940" s="1" t="s">
        <v>924</v>
      </c>
      <c r="H1940" s="6">
        <v>45276</v>
      </c>
      <c r="I1940" s="7">
        <v>90949910</v>
      </c>
      <c r="J1940" s="7">
        <v>73233124</v>
      </c>
      <c r="K1940" s="7">
        <v>12507520</v>
      </c>
      <c r="L1940" s="7">
        <v>10392307</v>
      </c>
      <c r="M1940" s="7">
        <f>Table1[[#This Row],[Profit (EBIT)]] * (1 - 11%)</f>
        <v>9249153.2300000004</v>
      </c>
      <c r="N1940" s="9">
        <f>Table1[[#This Row],[Net Sales Actual]]/Table1[[#This Row],[Net Sales Target]]*100%</f>
        <v>0.80520281988184483</v>
      </c>
      <c r="O1940" s="9" t="str">
        <f>IF(Table1[[#This Row],[% Achievement]]&gt;=100%, "Achieved",
 IF(Table1[[#This Row],[% Achievement]]&gt;=50%, "Almost Achieve",
 IF(Table1[[#This Row],[% Achievement]]&gt;=0, "Needs Improvement",
 "Bad")))</f>
        <v>Almost Achieve</v>
      </c>
      <c r="P1940" s="7">
        <f>Table1[[#This Row],[Net Sales Actual]] - Table1[[#This Row],[Net Sales Target]]</f>
        <v>-17716786</v>
      </c>
      <c r="Q1940" s="7" t="str">
        <f>IF(Table1[[#This Row],[Profit]] &gt; 0, "Profit", "Loss")</f>
        <v>Profit</v>
      </c>
      <c r="R1940" s="9">
        <f>Table1[[#This Row],[Salary Cost]]/Table1[[#This Row],[Net Sales Actual]]</f>
        <v>0.170790474539909</v>
      </c>
      <c r="S1940" s="9" t="str">
        <f>IF(Table1[[#This Row],[Salary Ratio]] &lt; 0.15, "Efficient",
 IF(Table1[[#This Row],[Salary Ratio]] &lt;= 0.25, "Needs Attention",
 "Too High"))</f>
        <v>Needs Attention</v>
      </c>
      <c r="T1940" s="9">
        <f>Table1[[#This Row],[Profit (EBIT)]]/Table1[[#This Row],[Net Sales Actual]]</f>
        <v>0.14190719216074954</v>
      </c>
      <c r="U1940" s="7" t="str">
        <f>IF(Table1[[#This Row],[Profit Ratio]] &gt; 0.15, "Healthy",
 IF(Table1[[#This Row],[Profit Ratio]] &gt;= 0.05, "Moderate",
 "Low"))</f>
        <v>Moderate</v>
      </c>
      <c r="V1940" s="7">
        <f ca="1">DATEDIF(Table1[[#This Row],[Store Open Date]], TODAY(), "d")</f>
        <v>656</v>
      </c>
      <c r="W1940" s="7">
        <f ca="1">INT(Table1[[#This Row],[Store Age (Days)]] / 30)</f>
        <v>21</v>
      </c>
      <c r="X1940" s="7" t="str">
        <f ca="1">IF(Table1[[#This Row],[Store Age (Months)]] &lt; 12, "&lt;12",
 IF(Table1[[#This Row],[Store Age (Months)]] &lt; 24, "12–24",
 "&gt;24"))</f>
        <v>12–24</v>
      </c>
    </row>
    <row r="1941" spans="1:24" x14ac:dyDescent="0.2">
      <c r="A1941" s="4">
        <v>5</v>
      </c>
      <c r="B1941" s="4" t="str">
        <f t="shared" si="30"/>
        <v>May</v>
      </c>
      <c r="C1941" s="1" t="s">
        <v>184</v>
      </c>
      <c r="D1941" s="1" t="s">
        <v>1104</v>
      </c>
      <c r="E1941" s="1" t="s">
        <v>625</v>
      </c>
      <c r="F1941" s="1" t="s">
        <v>901</v>
      </c>
      <c r="G1941" s="1" t="s">
        <v>924</v>
      </c>
      <c r="H1941" s="6">
        <v>45222</v>
      </c>
      <c r="I1941" s="7">
        <v>139305931</v>
      </c>
      <c r="J1941" s="7">
        <v>102829579</v>
      </c>
      <c r="K1941" s="7">
        <v>14737370</v>
      </c>
      <c r="L1941" s="7">
        <v>7202767</v>
      </c>
      <c r="M1941" s="7">
        <f>Table1[[#This Row],[Profit (EBIT)]] * (1 - 11%)</f>
        <v>6410462.6299999999</v>
      </c>
      <c r="N1941" s="9">
        <f>Table1[[#This Row],[Net Sales Actual]]/Table1[[#This Row],[Net Sales Target]]*100%</f>
        <v>0.73815650390362775</v>
      </c>
      <c r="O1941" s="9" t="str">
        <f>IF(Table1[[#This Row],[% Achievement]]&gt;=100%, "Achieved",
 IF(Table1[[#This Row],[% Achievement]]&gt;=50%, "Almost Achieve",
 IF(Table1[[#This Row],[% Achievement]]&gt;=0, "Needs Improvement",
 "Bad")))</f>
        <v>Almost Achieve</v>
      </c>
      <c r="P1941" s="7">
        <f>Table1[[#This Row],[Net Sales Actual]] - Table1[[#This Row],[Net Sales Target]]</f>
        <v>-36476352</v>
      </c>
      <c r="Q1941" s="7" t="str">
        <f>IF(Table1[[#This Row],[Profit]] &gt; 0, "Profit", "Loss")</f>
        <v>Profit</v>
      </c>
      <c r="R1941" s="9">
        <f>Table1[[#This Row],[Salary Cost]]/Table1[[#This Row],[Net Sales Actual]]</f>
        <v>0.14331839285270243</v>
      </c>
      <c r="S1941" s="9" t="str">
        <f>IF(Table1[[#This Row],[Salary Ratio]] &lt; 0.15, "Efficient",
 IF(Table1[[#This Row],[Salary Ratio]] &lt;= 0.25, "Needs Attention",
 "Too High"))</f>
        <v>Efficient</v>
      </c>
      <c r="T1941" s="9">
        <f>Table1[[#This Row],[Profit (EBIT)]]/Table1[[#This Row],[Net Sales Actual]]</f>
        <v>7.004567236436901E-2</v>
      </c>
      <c r="U1941" s="7" t="str">
        <f>IF(Table1[[#This Row],[Profit Ratio]] &gt; 0.15, "Healthy",
 IF(Table1[[#This Row],[Profit Ratio]] &gt;= 0.05, "Moderate",
 "Low"))</f>
        <v>Moderate</v>
      </c>
      <c r="V1941" s="7">
        <f ca="1">DATEDIF(Table1[[#This Row],[Store Open Date]], TODAY(), "d")</f>
        <v>710</v>
      </c>
      <c r="W1941" s="7">
        <f ca="1">INT(Table1[[#This Row],[Store Age (Days)]] / 30)</f>
        <v>23</v>
      </c>
      <c r="X1941" s="7" t="str">
        <f ca="1">IF(Table1[[#This Row],[Store Age (Months)]] &lt; 12, "&lt;12",
 IF(Table1[[#This Row],[Store Age (Months)]] &lt; 24, "12–24",
 "&gt;24"))</f>
        <v>12–24</v>
      </c>
    </row>
    <row r="1942" spans="1:24" x14ac:dyDescent="0.2">
      <c r="A1942" s="4">
        <v>5</v>
      </c>
      <c r="B1942" s="4" t="str">
        <f t="shared" si="30"/>
        <v>May</v>
      </c>
      <c r="C1942" s="1" t="s">
        <v>185</v>
      </c>
      <c r="D1942" s="1" t="s">
        <v>1105</v>
      </c>
      <c r="E1942" s="1" t="s">
        <v>626</v>
      </c>
      <c r="F1942" s="1" t="s">
        <v>902</v>
      </c>
      <c r="G1942" s="1" t="s">
        <v>924</v>
      </c>
      <c r="H1942" s="6">
        <v>45262</v>
      </c>
      <c r="I1942" s="7">
        <v>138205516</v>
      </c>
      <c r="J1942" s="7">
        <v>161621548</v>
      </c>
      <c r="K1942" s="7">
        <v>26486061</v>
      </c>
      <c r="L1942" s="7">
        <v>6312858</v>
      </c>
      <c r="M1942" s="7">
        <f>Table1[[#This Row],[Profit (EBIT)]] * (1 - 11%)</f>
        <v>5618443.6200000001</v>
      </c>
      <c r="N1942" s="9">
        <f>Table1[[#This Row],[Net Sales Actual]]/Table1[[#This Row],[Net Sales Target]]*100%</f>
        <v>1.169429069676206</v>
      </c>
      <c r="O1942" s="9" t="str">
        <f>IF(Table1[[#This Row],[% Achievement]]&gt;=100%, "Achieved",
 IF(Table1[[#This Row],[% Achievement]]&gt;=50%, "Almost Achieve",
 IF(Table1[[#This Row],[% Achievement]]&gt;=0, "Needs Improvement",
 "Bad")))</f>
        <v>Achieved</v>
      </c>
      <c r="P1942" s="7">
        <f>Table1[[#This Row],[Net Sales Actual]] - Table1[[#This Row],[Net Sales Target]]</f>
        <v>23416032</v>
      </c>
      <c r="Q1942" s="7" t="str">
        <f>IF(Table1[[#This Row],[Profit]] &gt; 0, "Profit", "Loss")</f>
        <v>Profit</v>
      </c>
      <c r="R1942" s="9">
        <f>Table1[[#This Row],[Salary Cost]]/Table1[[#This Row],[Net Sales Actual]]</f>
        <v>0.16387704070251821</v>
      </c>
      <c r="S1942" s="9" t="str">
        <f>IF(Table1[[#This Row],[Salary Ratio]] &lt; 0.15, "Efficient",
 IF(Table1[[#This Row],[Salary Ratio]] &lt;= 0.25, "Needs Attention",
 "Too High"))</f>
        <v>Needs Attention</v>
      </c>
      <c r="T1942" s="9">
        <f>Table1[[#This Row],[Profit (EBIT)]]/Table1[[#This Row],[Net Sales Actual]]</f>
        <v>3.9059507089982827E-2</v>
      </c>
      <c r="U1942" s="7" t="str">
        <f>IF(Table1[[#This Row],[Profit Ratio]] &gt; 0.15, "Healthy",
 IF(Table1[[#This Row],[Profit Ratio]] &gt;= 0.05, "Moderate",
 "Low"))</f>
        <v>Low</v>
      </c>
      <c r="V1942" s="7">
        <f ca="1">DATEDIF(Table1[[#This Row],[Store Open Date]], TODAY(), "d")</f>
        <v>670</v>
      </c>
      <c r="W1942" s="7">
        <f ca="1">INT(Table1[[#This Row],[Store Age (Days)]] / 30)</f>
        <v>22</v>
      </c>
      <c r="X1942" s="7" t="str">
        <f ca="1">IF(Table1[[#This Row],[Store Age (Months)]] &lt; 12, "&lt;12",
 IF(Table1[[#This Row],[Store Age (Months)]] &lt; 24, "12–24",
 "&gt;24"))</f>
        <v>12–24</v>
      </c>
    </row>
    <row r="1943" spans="1:24" x14ac:dyDescent="0.2">
      <c r="A1943" s="4">
        <v>5</v>
      </c>
      <c r="B1943" s="4" t="str">
        <f t="shared" si="30"/>
        <v>May</v>
      </c>
      <c r="C1943" s="1" t="s">
        <v>186</v>
      </c>
      <c r="D1943" s="1" t="s">
        <v>1106</v>
      </c>
      <c r="E1943" s="1" t="s">
        <v>627</v>
      </c>
      <c r="F1943" s="1" t="s">
        <v>901</v>
      </c>
      <c r="G1943" s="1" t="s">
        <v>924</v>
      </c>
      <c r="H1943" s="6">
        <v>45285</v>
      </c>
      <c r="I1943" s="7">
        <v>86982268</v>
      </c>
      <c r="J1943" s="7">
        <v>95701634</v>
      </c>
      <c r="K1943" s="7">
        <v>13186469</v>
      </c>
      <c r="L1943" s="7">
        <v>3392700</v>
      </c>
      <c r="M1943" s="7">
        <f>Table1[[#This Row],[Profit (EBIT)]] * (1 - 11%)</f>
        <v>3019503</v>
      </c>
      <c r="N1943" s="9">
        <f>Table1[[#This Row],[Net Sales Actual]]/Table1[[#This Row],[Net Sales Target]]*100%</f>
        <v>1.1002430288435339</v>
      </c>
      <c r="O1943" s="9" t="str">
        <f>IF(Table1[[#This Row],[% Achievement]]&gt;=100%, "Achieved",
 IF(Table1[[#This Row],[% Achievement]]&gt;=50%, "Almost Achieve",
 IF(Table1[[#This Row],[% Achievement]]&gt;=0, "Needs Improvement",
 "Bad")))</f>
        <v>Achieved</v>
      </c>
      <c r="P1943" s="7">
        <f>Table1[[#This Row],[Net Sales Actual]] - Table1[[#This Row],[Net Sales Target]]</f>
        <v>8719366</v>
      </c>
      <c r="Q1943" s="7" t="str">
        <f>IF(Table1[[#This Row],[Profit]] &gt; 0, "Profit", "Loss")</f>
        <v>Profit</v>
      </c>
      <c r="R1943" s="9">
        <f>Table1[[#This Row],[Salary Cost]]/Table1[[#This Row],[Net Sales Actual]]</f>
        <v>0.13778729211666332</v>
      </c>
      <c r="S1943" s="9" t="str">
        <f>IF(Table1[[#This Row],[Salary Ratio]] &lt; 0.15, "Efficient",
 IF(Table1[[#This Row],[Salary Ratio]] &lt;= 0.25, "Needs Attention",
 "Too High"))</f>
        <v>Efficient</v>
      </c>
      <c r="T1943" s="9">
        <f>Table1[[#This Row],[Profit (EBIT)]]/Table1[[#This Row],[Net Sales Actual]]</f>
        <v>3.5450805364514469E-2</v>
      </c>
      <c r="U1943" s="7" t="str">
        <f>IF(Table1[[#This Row],[Profit Ratio]] &gt; 0.15, "Healthy",
 IF(Table1[[#This Row],[Profit Ratio]] &gt;= 0.05, "Moderate",
 "Low"))</f>
        <v>Low</v>
      </c>
      <c r="V1943" s="7">
        <f ca="1">DATEDIF(Table1[[#This Row],[Store Open Date]], TODAY(), "d")</f>
        <v>647</v>
      </c>
      <c r="W1943" s="7">
        <f ca="1">INT(Table1[[#This Row],[Store Age (Days)]] / 30)</f>
        <v>21</v>
      </c>
      <c r="X1943" s="7" t="str">
        <f ca="1">IF(Table1[[#This Row],[Store Age (Months)]] &lt; 12, "&lt;12",
 IF(Table1[[#This Row],[Store Age (Months)]] &lt; 24, "12–24",
 "&gt;24"))</f>
        <v>12–24</v>
      </c>
    </row>
    <row r="1944" spans="1:24" x14ac:dyDescent="0.2">
      <c r="A1944" s="4">
        <v>5</v>
      </c>
      <c r="B1944" s="4" t="str">
        <f t="shared" si="30"/>
        <v>May</v>
      </c>
      <c r="C1944" s="1" t="s">
        <v>187</v>
      </c>
      <c r="D1944" s="1" t="s">
        <v>1107</v>
      </c>
      <c r="E1944" s="1" t="s">
        <v>628</v>
      </c>
      <c r="F1944" s="1" t="s">
        <v>901</v>
      </c>
      <c r="G1944" s="1" t="s">
        <v>924</v>
      </c>
      <c r="H1944" s="6">
        <v>45373</v>
      </c>
      <c r="I1944" s="7">
        <v>84491777</v>
      </c>
      <c r="J1944" s="7">
        <v>87905402</v>
      </c>
      <c r="K1944" s="7">
        <v>10137021</v>
      </c>
      <c r="L1944" s="7">
        <v>4780183</v>
      </c>
      <c r="M1944" s="7">
        <f>Table1[[#This Row],[Profit (EBIT)]] * (1 - 11%)</f>
        <v>4254362.87</v>
      </c>
      <c r="N1944" s="9">
        <f>Table1[[#This Row],[Net Sales Actual]]/Table1[[#This Row],[Net Sales Target]]*100%</f>
        <v>1.0404018606449714</v>
      </c>
      <c r="O1944" s="9" t="str">
        <f>IF(Table1[[#This Row],[% Achievement]]&gt;=100%, "Achieved",
 IF(Table1[[#This Row],[% Achievement]]&gt;=50%, "Almost Achieve",
 IF(Table1[[#This Row],[% Achievement]]&gt;=0, "Needs Improvement",
 "Bad")))</f>
        <v>Achieved</v>
      </c>
      <c r="P1944" s="7">
        <f>Table1[[#This Row],[Net Sales Actual]] - Table1[[#This Row],[Net Sales Target]]</f>
        <v>3413625</v>
      </c>
      <c r="Q1944" s="7" t="str">
        <f>IF(Table1[[#This Row],[Profit]] &gt; 0, "Profit", "Loss")</f>
        <v>Profit</v>
      </c>
      <c r="R1944" s="9">
        <f>Table1[[#This Row],[Salary Cost]]/Table1[[#This Row],[Net Sales Actual]]</f>
        <v>0.11531738402151895</v>
      </c>
      <c r="S1944" s="9" t="str">
        <f>IF(Table1[[#This Row],[Salary Ratio]] &lt; 0.15, "Efficient",
 IF(Table1[[#This Row],[Salary Ratio]] &lt;= 0.25, "Needs Attention",
 "Too High"))</f>
        <v>Efficient</v>
      </c>
      <c r="T1944" s="9">
        <f>Table1[[#This Row],[Profit (EBIT)]]/Table1[[#This Row],[Net Sales Actual]]</f>
        <v>5.4378717248798884E-2</v>
      </c>
      <c r="U1944" s="7" t="str">
        <f>IF(Table1[[#This Row],[Profit Ratio]] &gt; 0.15, "Healthy",
 IF(Table1[[#This Row],[Profit Ratio]] &gt;= 0.05, "Moderate",
 "Low"))</f>
        <v>Moderate</v>
      </c>
      <c r="V1944" s="7">
        <f ca="1">DATEDIF(Table1[[#This Row],[Store Open Date]], TODAY(), "d")</f>
        <v>559</v>
      </c>
      <c r="W1944" s="7">
        <f ca="1">INT(Table1[[#This Row],[Store Age (Days)]] / 30)</f>
        <v>18</v>
      </c>
      <c r="X1944" s="7" t="str">
        <f ca="1">IF(Table1[[#This Row],[Store Age (Months)]] &lt; 12, "&lt;12",
 IF(Table1[[#This Row],[Store Age (Months)]] &lt; 24, "12–24",
 "&gt;24"))</f>
        <v>12–24</v>
      </c>
    </row>
    <row r="1945" spans="1:24" x14ac:dyDescent="0.2">
      <c r="A1945" s="4">
        <v>5</v>
      </c>
      <c r="B1945" s="4" t="str">
        <f t="shared" si="30"/>
        <v>May</v>
      </c>
      <c r="C1945" s="1" t="s">
        <v>188</v>
      </c>
      <c r="D1945" s="1" t="s">
        <v>1108</v>
      </c>
      <c r="E1945" s="1" t="s">
        <v>629</v>
      </c>
      <c r="F1945" s="1" t="s">
        <v>901</v>
      </c>
      <c r="G1945" s="1" t="s">
        <v>924</v>
      </c>
      <c r="H1945" s="6">
        <v>45260</v>
      </c>
      <c r="I1945" s="7">
        <v>77241357</v>
      </c>
      <c r="J1945" s="7">
        <v>58970331</v>
      </c>
      <c r="K1945" s="7">
        <v>7254634</v>
      </c>
      <c r="L1945" s="7">
        <v>267154</v>
      </c>
      <c r="M1945" s="7">
        <f>Table1[[#This Row],[Profit (EBIT)]] * (1 - 11%)</f>
        <v>237767.06</v>
      </c>
      <c r="N1945" s="9">
        <f>Table1[[#This Row],[Net Sales Actual]]/Table1[[#This Row],[Net Sales Target]]*100%</f>
        <v>0.76345539864091205</v>
      </c>
      <c r="O1945" s="9" t="str">
        <f>IF(Table1[[#This Row],[% Achievement]]&gt;=100%, "Achieved",
 IF(Table1[[#This Row],[% Achievement]]&gt;=50%, "Almost Achieve",
 IF(Table1[[#This Row],[% Achievement]]&gt;=0, "Needs Improvement",
 "Bad")))</f>
        <v>Almost Achieve</v>
      </c>
      <c r="P1945" s="7">
        <f>Table1[[#This Row],[Net Sales Actual]] - Table1[[#This Row],[Net Sales Target]]</f>
        <v>-18271026</v>
      </c>
      <c r="Q1945" s="7" t="str">
        <f>IF(Table1[[#This Row],[Profit]] &gt; 0, "Profit", "Loss")</f>
        <v>Profit</v>
      </c>
      <c r="R1945" s="9">
        <f>Table1[[#This Row],[Salary Cost]]/Table1[[#This Row],[Net Sales Actual]]</f>
        <v>0.12302176157023775</v>
      </c>
      <c r="S1945" s="9" t="str">
        <f>IF(Table1[[#This Row],[Salary Ratio]] &lt; 0.15, "Efficient",
 IF(Table1[[#This Row],[Salary Ratio]] &lt;= 0.25, "Needs Attention",
 "Too High"))</f>
        <v>Efficient</v>
      </c>
      <c r="T1945" s="9">
        <f>Table1[[#This Row],[Profit (EBIT)]]/Table1[[#This Row],[Net Sales Actual]]</f>
        <v>4.5303120309770689E-3</v>
      </c>
      <c r="U1945" s="7" t="str">
        <f>IF(Table1[[#This Row],[Profit Ratio]] &gt; 0.15, "Healthy",
 IF(Table1[[#This Row],[Profit Ratio]] &gt;= 0.05, "Moderate",
 "Low"))</f>
        <v>Low</v>
      </c>
      <c r="V1945" s="7">
        <f ca="1">DATEDIF(Table1[[#This Row],[Store Open Date]], TODAY(), "d")</f>
        <v>672</v>
      </c>
      <c r="W1945" s="7">
        <f ca="1">INT(Table1[[#This Row],[Store Age (Days)]] / 30)</f>
        <v>22</v>
      </c>
      <c r="X1945" s="7" t="str">
        <f ca="1">IF(Table1[[#This Row],[Store Age (Months)]] &lt; 12, "&lt;12",
 IF(Table1[[#This Row],[Store Age (Months)]] &lt; 24, "12–24",
 "&gt;24"))</f>
        <v>12–24</v>
      </c>
    </row>
    <row r="1946" spans="1:24" x14ac:dyDescent="0.2">
      <c r="A1946" s="4">
        <v>5</v>
      </c>
      <c r="B1946" s="4" t="str">
        <f t="shared" si="30"/>
        <v>May</v>
      </c>
      <c r="C1946" s="1" t="s">
        <v>189</v>
      </c>
      <c r="D1946" s="1" t="s">
        <v>1109</v>
      </c>
      <c r="E1946" s="1" t="s">
        <v>630</v>
      </c>
      <c r="F1946" s="1" t="s">
        <v>901</v>
      </c>
      <c r="G1946" s="1" t="s">
        <v>924</v>
      </c>
      <c r="H1946" s="6">
        <v>45212</v>
      </c>
      <c r="I1946" s="7">
        <v>95459250</v>
      </c>
      <c r="J1946" s="7">
        <v>67927461</v>
      </c>
      <c r="K1946" s="7">
        <v>11225280</v>
      </c>
      <c r="L1946" s="7">
        <v>-550374</v>
      </c>
      <c r="M1946" s="7">
        <f>Table1[[#This Row],[Profit (EBIT)]] * (1 - 11%)</f>
        <v>-489832.86</v>
      </c>
      <c r="N1946" s="9">
        <f>Table1[[#This Row],[Net Sales Actual]]/Table1[[#This Row],[Net Sales Target]]*100%</f>
        <v>0.71158594897822891</v>
      </c>
      <c r="O1946" s="9" t="str">
        <f>IF(Table1[[#This Row],[% Achievement]]&gt;=100%, "Achieved",
 IF(Table1[[#This Row],[% Achievement]]&gt;=50%, "Almost Achieve",
 IF(Table1[[#This Row],[% Achievement]]&gt;=0, "Needs Improvement",
 "Bad")))</f>
        <v>Almost Achieve</v>
      </c>
      <c r="P1946" s="7">
        <f>Table1[[#This Row],[Net Sales Actual]] - Table1[[#This Row],[Net Sales Target]]</f>
        <v>-27531789</v>
      </c>
      <c r="Q1946" s="7" t="str">
        <f>IF(Table1[[#This Row],[Profit]] &gt; 0, "Profit", "Loss")</f>
        <v>Loss</v>
      </c>
      <c r="R1946" s="9">
        <f>Table1[[#This Row],[Salary Cost]]/Table1[[#This Row],[Net Sales Actual]]</f>
        <v>0.16525393169045433</v>
      </c>
      <c r="S1946" s="9" t="str">
        <f>IF(Table1[[#This Row],[Salary Ratio]] &lt; 0.15, "Efficient",
 IF(Table1[[#This Row],[Salary Ratio]] &lt;= 0.25, "Needs Attention",
 "Too High"))</f>
        <v>Needs Attention</v>
      </c>
      <c r="T1946" s="9">
        <f>Table1[[#This Row],[Profit (EBIT)]]/Table1[[#This Row],[Net Sales Actual]]</f>
        <v>-8.1023785063893371E-3</v>
      </c>
      <c r="U1946" s="7" t="str">
        <f>IF(Table1[[#This Row],[Profit Ratio]] &gt; 0.15, "Healthy",
 IF(Table1[[#This Row],[Profit Ratio]] &gt;= 0.05, "Moderate",
 "Low"))</f>
        <v>Low</v>
      </c>
      <c r="V1946" s="7">
        <f ca="1">DATEDIF(Table1[[#This Row],[Store Open Date]], TODAY(), "d")</f>
        <v>720</v>
      </c>
      <c r="W1946" s="7">
        <f ca="1">INT(Table1[[#This Row],[Store Age (Days)]] / 30)</f>
        <v>24</v>
      </c>
      <c r="X1946" s="7" t="str">
        <f ca="1">IF(Table1[[#This Row],[Store Age (Months)]] &lt; 12, "&lt;12",
 IF(Table1[[#This Row],[Store Age (Months)]] &lt; 24, "12–24",
 "&gt;24"))</f>
        <v>&gt;24</v>
      </c>
    </row>
    <row r="1947" spans="1:24" x14ac:dyDescent="0.2">
      <c r="A1947" s="4">
        <v>5</v>
      </c>
      <c r="B1947" s="4" t="str">
        <f t="shared" si="30"/>
        <v>May</v>
      </c>
      <c r="C1947" s="1" t="s">
        <v>190</v>
      </c>
      <c r="D1947" s="1" t="s">
        <v>1110</v>
      </c>
      <c r="E1947" s="1" t="s">
        <v>631</v>
      </c>
      <c r="F1947" s="1" t="s">
        <v>901</v>
      </c>
      <c r="G1947" s="1" t="s">
        <v>924</v>
      </c>
      <c r="H1947" s="6">
        <v>45260</v>
      </c>
      <c r="I1947" s="7">
        <v>318716098</v>
      </c>
      <c r="J1947" s="7">
        <v>345906152</v>
      </c>
      <c r="K1947" s="7">
        <v>58751577</v>
      </c>
      <c r="L1947" s="7">
        <v>-13829477</v>
      </c>
      <c r="M1947" s="7">
        <f>Table1[[#This Row],[Profit (EBIT)]] * (1 - 11%)</f>
        <v>-12308234.529999999</v>
      </c>
      <c r="N1947" s="9">
        <f>Table1[[#This Row],[Net Sales Actual]]/Table1[[#This Row],[Net Sales Target]]*100%</f>
        <v>1.0853112038288069</v>
      </c>
      <c r="O1947" s="9" t="str">
        <f>IF(Table1[[#This Row],[% Achievement]]&gt;=100%, "Achieved",
 IF(Table1[[#This Row],[% Achievement]]&gt;=50%, "Almost Achieve",
 IF(Table1[[#This Row],[% Achievement]]&gt;=0, "Needs Improvement",
 "Bad")))</f>
        <v>Achieved</v>
      </c>
      <c r="P1947" s="7">
        <f>Table1[[#This Row],[Net Sales Actual]] - Table1[[#This Row],[Net Sales Target]]</f>
        <v>27190054</v>
      </c>
      <c r="Q1947" s="7" t="str">
        <f>IF(Table1[[#This Row],[Profit]] &gt; 0, "Profit", "Loss")</f>
        <v>Loss</v>
      </c>
      <c r="R1947" s="9">
        <f>Table1[[#This Row],[Salary Cost]]/Table1[[#This Row],[Net Sales Actual]]</f>
        <v>0.16984831481112253</v>
      </c>
      <c r="S1947" s="9" t="str">
        <f>IF(Table1[[#This Row],[Salary Ratio]] &lt; 0.15, "Efficient",
 IF(Table1[[#This Row],[Salary Ratio]] &lt;= 0.25, "Needs Attention",
 "Too High"))</f>
        <v>Needs Attention</v>
      </c>
      <c r="T1947" s="9">
        <f>Table1[[#This Row],[Profit (EBIT)]]/Table1[[#This Row],[Net Sales Actual]]</f>
        <v>-3.9980430877101021E-2</v>
      </c>
      <c r="U1947" s="7" t="str">
        <f>IF(Table1[[#This Row],[Profit Ratio]] &gt; 0.15, "Healthy",
 IF(Table1[[#This Row],[Profit Ratio]] &gt;= 0.05, "Moderate",
 "Low"))</f>
        <v>Low</v>
      </c>
      <c r="V1947" s="7">
        <f ca="1">DATEDIF(Table1[[#This Row],[Store Open Date]], TODAY(), "d")</f>
        <v>672</v>
      </c>
      <c r="W1947" s="7">
        <f ca="1">INT(Table1[[#This Row],[Store Age (Days)]] / 30)</f>
        <v>22</v>
      </c>
      <c r="X1947" s="7" t="str">
        <f ca="1">IF(Table1[[#This Row],[Store Age (Months)]] &lt; 12, "&lt;12",
 IF(Table1[[#This Row],[Store Age (Months)]] &lt; 24, "12–24",
 "&gt;24"))</f>
        <v>12–24</v>
      </c>
    </row>
    <row r="1948" spans="1:24" x14ac:dyDescent="0.2">
      <c r="A1948" s="4">
        <v>5</v>
      </c>
      <c r="B1948" s="4" t="str">
        <f t="shared" si="30"/>
        <v>May</v>
      </c>
      <c r="C1948" s="1" t="s">
        <v>191</v>
      </c>
      <c r="D1948" s="1" t="s">
        <v>1111</v>
      </c>
      <c r="E1948" s="1" t="s">
        <v>632</v>
      </c>
      <c r="F1948" s="1" t="s">
        <v>901</v>
      </c>
      <c r="G1948" s="1" t="s">
        <v>924</v>
      </c>
      <c r="H1948" s="6">
        <v>45248</v>
      </c>
      <c r="I1948" s="7">
        <v>180794248</v>
      </c>
      <c r="J1948" s="7">
        <v>128515322</v>
      </c>
      <c r="K1948" s="7">
        <v>16163662</v>
      </c>
      <c r="L1948" s="7">
        <v>4828441</v>
      </c>
      <c r="M1948" s="7">
        <f>Table1[[#This Row],[Profit (EBIT)]] * (1 - 11%)</f>
        <v>4297312.49</v>
      </c>
      <c r="N1948" s="9">
        <f>Table1[[#This Row],[Net Sales Actual]]/Table1[[#This Row],[Net Sales Target]]*100%</f>
        <v>0.71083744876662225</v>
      </c>
      <c r="O1948" s="9" t="str">
        <f>IF(Table1[[#This Row],[% Achievement]]&gt;=100%, "Achieved",
 IF(Table1[[#This Row],[% Achievement]]&gt;=50%, "Almost Achieve",
 IF(Table1[[#This Row],[% Achievement]]&gt;=0, "Needs Improvement",
 "Bad")))</f>
        <v>Almost Achieve</v>
      </c>
      <c r="P1948" s="7">
        <f>Table1[[#This Row],[Net Sales Actual]] - Table1[[#This Row],[Net Sales Target]]</f>
        <v>-52278926</v>
      </c>
      <c r="Q1948" s="7" t="str">
        <f>IF(Table1[[#This Row],[Profit]] &gt; 0, "Profit", "Loss")</f>
        <v>Profit</v>
      </c>
      <c r="R1948" s="9">
        <f>Table1[[#This Row],[Salary Cost]]/Table1[[#This Row],[Net Sales Actual]]</f>
        <v>0.12577225616724519</v>
      </c>
      <c r="S1948" s="9" t="str">
        <f>IF(Table1[[#This Row],[Salary Ratio]] &lt; 0.15, "Efficient",
 IF(Table1[[#This Row],[Salary Ratio]] &lt;= 0.25, "Needs Attention",
 "Too High"))</f>
        <v>Efficient</v>
      </c>
      <c r="T1948" s="9">
        <f>Table1[[#This Row],[Profit (EBIT)]]/Table1[[#This Row],[Net Sales Actual]]</f>
        <v>3.757093648335566E-2</v>
      </c>
      <c r="U1948" s="7" t="str">
        <f>IF(Table1[[#This Row],[Profit Ratio]] &gt; 0.15, "Healthy",
 IF(Table1[[#This Row],[Profit Ratio]] &gt;= 0.05, "Moderate",
 "Low"))</f>
        <v>Low</v>
      </c>
      <c r="V1948" s="7">
        <f ca="1">DATEDIF(Table1[[#This Row],[Store Open Date]], TODAY(), "d")</f>
        <v>684</v>
      </c>
      <c r="W1948" s="7">
        <f ca="1">INT(Table1[[#This Row],[Store Age (Days)]] / 30)</f>
        <v>22</v>
      </c>
      <c r="X1948" s="7" t="str">
        <f ca="1">IF(Table1[[#This Row],[Store Age (Months)]] &lt; 12, "&lt;12",
 IF(Table1[[#This Row],[Store Age (Months)]] &lt; 24, "12–24",
 "&gt;24"))</f>
        <v>12–24</v>
      </c>
    </row>
    <row r="1949" spans="1:24" x14ac:dyDescent="0.2">
      <c r="A1949" s="4">
        <v>5</v>
      </c>
      <c r="B1949" s="4" t="str">
        <f t="shared" si="30"/>
        <v>May</v>
      </c>
      <c r="C1949" s="1" t="s">
        <v>192</v>
      </c>
      <c r="D1949" s="1" t="s">
        <v>1112</v>
      </c>
      <c r="E1949" s="1" t="s">
        <v>633</v>
      </c>
      <c r="F1949" s="1" t="s">
        <v>901</v>
      </c>
      <c r="G1949" s="1" t="s">
        <v>924</v>
      </c>
      <c r="H1949" s="6">
        <v>45244</v>
      </c>
      <c r="I1949" s="7">
        <v>136176660</v>
      </c>
      <c r="J1949" s="7">
        <v>111206130</v>
      </c>
      <c r="K1949" s="7">
        <v>17318507</v>
      </c>
      <c r="L1949" s="7">
        <v>-1422744</v>
      </c>
      <c r="M1949" s="7">
        <f>Table1[[#This Row],[Profit (EBIT)]] * (1 - 11%)</f>
        <v>-1266242.1599999999</v>
      </c>
      <c r="N1949" s="9">
        <f>Table1[[#This Row],[Net Sales Actual]]/Table1[[#This Row],[Net Sales Target]]*100%</f>
        <v>0.81663135224494421</v>
      </c>
      <c r="O1949" s="9" t="str">
        <f>IF(Table1[[#This Row],[% Achievement]]&gt;=100%, "Achieved",
 IF(Table1[[#This Row],[% Achievement]]&gt;=50%, "Almost Achieve",
 IF(Table1[[#This Row],[% Achievement]]&gt;=0, "Needs Improvement",
 "Bad")))</f>
        <v>Almost Achieve</v>
      </c>
      <c r="P1949" s="7">
        <f>Table1[[#This Row],[Net Sales Actual]] - Table1[[#This Row],[Net Sales Target]]</f>
        <v>-24970530</v>
      </c>
      <c r="Q1949" s="7" t="str">
        <f>IF(Table1[[#This Row],[Profit]] &gt; 0, "Profit", "Loss")</f>
        <v>Loss</v>
      </c>
      <c r="R1949" s="9">
        <f>Table1[[#This Row],[Salary Cost]]/Table1[[#This Row],[Net Sales Actual]]</f>
        <v>0.15573338448159288</v>
      </c>
      <c r="S1949" s="9" t="str">
        <f>IF(Table1[[#This Row],[Salary Ratio]] &lt; 0.15, "Efficient",
 IF(Table1[[#This Row],[Salary Ratio]] &lt;= 0.25, "Needs Attention",
 "Too High"))</f>
        <v>Needs Attention</v>
      </c>
      <c r="T1949" s="9">
        <f>Table1[[#This Row],[Profit (EBIT)]]/Table1[[#This Row],[Net Sales Actual]]</f>
        <v>-1.2793755164396063E-2</v>
      </c>
      <c r="U1949" s="7" t="str">
        <f>IF(Table1[[#This Row],[Profit Ratio]] &gt; 0.15, "Healthy",
 IF(Table1[[#This Row],[Profit Ratio]] &gt;= 0.05, "Moderate",
 "Low"))</f>
        <v>Low</v>
      </c>
      <c r="V1949" s="7">
        <f ca="1">DATEDIF(Table1[[#This Row],[Store Open Date]], TODAY(), "d")</f>
        <v>688</v>
      </c>
      <c r="W1949" s="7">
        <f ca="1">INT(Table1[[#This Row],[Store Age (Days)]] / 30)</f>
        <v>22</v>
      </c>
      <c r="X1949" s="7" t="str">
        <f ca="1">IF(Table1[[#This Row],[Store Age (Months)]] &lt; 12, "&lt;12",
 IF(Table1[[#This Row],[Store Age (Months)]] &lt; 24, "12–24",
 "&gt;24"))</f>
        <v>12–24</v>
      </c>
    </row>
    <row r="1950" spans="1:24" x14ac:dyDescent="0.2">
      <c r="A1950" s="4">
        <v>5</v>
      </c>
      <c r="B1950" s="4" t="str">
        <f t="shared" si="30"/>
        <v>May</v>
      </c>
      <c r="C1950" s="1" t="s">
        <v>193</v>
      </c>
      <c r="D1950" s="1" t="s">
        <v>1113</v>
      </c>
      <c r="E1950" s="1" t="s">
        <v>634</v>
      </c>
      <c r="F1950" s="1" t="s">
        <v>901</v>
      </c>
      <c r="G1950" s="1" t="s">
        <v>924</v>
      </c>
      <c r="H1950" s="6">
        <v>45268</v>
      </c>
      <c r="I1950" s="7">
        <v>73941462</v>
      </c>
      <c r="J1950" s="7">
        <v>64008717</v>
      </c>
      <c r="K1950" s="7">
        <v>6085307</v>
      </c>
      <c r="L1950" s="7">
        <v>-3802216</v>
      </c>
      <c r="M1950" s="7">
        <f>Table1[[#This Row],[Profit (EBIT)]] * (1 - 11%)</f>
        <v>-3383972.24</v>
      </c>
      <c r="N1950" s="9">
        <f>Table1[[#This Row],[Net Sales Actual]]/Table1[[#This Row],[Net Sales Target]]*100%</f>
        <v>0.86566745190945782</v>
      </c>
      <c r="O1950" s="9" t="str">
        <f>IF(Table1[[#This Row],[% Achievement]]&gt;=100%, "Achieved",
 IF(Table1[[#This Row],[% Achievement]]&gt;=50%, "Almost Achieve",
 IF(Table1[[#This Row],[% Achievement]]&gt;=0, "Needs Improvement",
 "Bad")))</f>
        <v>Almost Achieve</v>
      </c>
      <c r="P1950" s="7">
        <f>Table1[[#This Row],[Net Sales Actual]] - Table1[[#This Row],[Net Sales Target]]</f>
        <v>-9932745</v>
      </c>
      <c r="Q1950" s="7" t="str">
        <f>IF(Table1[[#This Row],[Profit]] &gt; 0, "Profit", "Loss")</f>
        <v>Loss</v>
      </c>
      <c r="R1950" s="9">
        <f>Table1[[#This Row],[Salary Cost]]/Table1[[#This Row],[Net Sales Actual]]</f>
        <v>9.506997304757725E-2</v>
      </c>
      <c r="S1950" s="9" t="str">
        <f>IF(Table1[[#This Row],[Salary Ratio]] &lt; 0.15, "Efficient",
 IF(Table1[[#This Row],[Salary Ratio]] &lt;= 0.25, "Needs Attention",
 "Too High"))</f>
        <v>Efficient</v>
      </c>
      <c r="T1950" s="9">
        <f>Table1[[#This Row],[Profit (EBIT)]]/Table1[[#This Row],[Net Sales Actual]]</f>
        <v>-5.9401534325395085E-2</v>
      </c>
      <c r="U1950" s="7" t="str">
        <f>IF(Table1[[#This Row],[Profit Ratio]] &gt; 0.15, "Healthy",
 IF(Table1[[#This Row],[Profit Ratio]] &gt;= 0.05, "Moderate",
 "Low"))</f>
        <v>Low</v>
      </c>
      <c r="V1950" s="7">
        <f ca="1">DATEDIF(Table1[[#This Row],[Store Open Date]], TODAY(), "d")</f>
        <v>664</v>
      </c>
      <c r="W1950" s="7">
        <f ca="1">INT(Table1[[#This Row],[Store Age (Days)]] / 30)</f>
        <v>22</v>
      </c>
      <c r="X1950" s="7" t="str">
        <f ca="1">IF(Table1[[#This Row],[Store Age (Months)]] &lt; 12, "&lt;12",
 IF(Table1[[#This Row],[Store Age (Months)]] &lt; 24, "12–24",
 "&gt;24"))</f>
        <v>12–24</v>
      </c>
    </row>
    <row r="1951" spans="1:24" x14ac:dyDescent="0.2">
      <c r="A1951" s="4">
        <v>5</v>
      </c>
      <c r="B1951" s="4" t="str">
        <f t="shared" si="30"/>
        <v>May</v>
      </c>
      <c r="C1951" s="1" t="s">
        <v>194</v>
      </c>
      <c r="D1951" s="1" t="s">
        <v>1114</v>
      </c>
      <c r="E1951" s="1" t="s">
        <v>635</v>
      </c>
      <c r="F1951" s="1" t="s">
        <v>901</v>
      </c>
      <c r="G1951" s="1" t="s">
        <v>924</v>
      </c>
      <c r="H1951" s="6">
        <v>45232</v>
      </c>
      <c r="I1951" s="7">
        <v>39821528</v>
      </c>
      <c r="J1951" s="7">
        <v>43570046</v>
      </c>
      <c r="K1951" s="7">
        <v>5716928</v>
      </c>
      <c r="L1951" s="7">
        <v>3947619</v>
      </c>
      <c r="M1951" s="7">
        <f>Table1[[#This Row],[Profit (EBIT)]] * (1 - 11%)</f>
        <v>3513380.91</v>
      </c>
      <c r="N1951" s="9">
        <f>Table1[[#This Row],[Net Sales Actual]]/Table1[[#This Row],[Net Sales Target]]*100%</f>
        <v>1.0941329524070498</v>
      </c>
      <c r="O1951" s="9" t="str">
        <f>IF(Table1[[#This Row],[% Achievement]]&gt;=100%, "Achieved",
 IF(Table1[[#This Row],[% Achievement]]&gt;=50%, "Almost Achieve",
 IF(Table1[[#This Row],[% Achievement]]&gt;=0, "Needs Improvement",
 "Bad")))</f>
        <v>Achieved</v>
      </c>
      <c r="P1951" s="7">
        <f>Table1[[#This Row],[Net Sales Actual]] - Table1[[#This Row],[Net Sales Target]]</f>
        <v>3748518</v>
      </c>
      <c r="Q1951" s="7" t="str">
        <f>IF(Table1[[#This Row],[Profit]] &gt; 0, "Profit", "Loss")</f>
        <v>Profit</v>
      </c>
      <c r="R1951" s="9">
        <f>Table1[[#This Row],[Salary Cost]]/Table1[[#This Row],[Net Sales Actual]]</f>
        <v>0.13121234712490321</v>
      </c>
      <c r="S1951" s="9" t="str">
        <f>IF(Table1[[#This Row],[Salary Ratio]] &lt; 0.15, "Efficient",
 IF(Table1[[#This Row],[Salary Ratio]] &lt;= 0.25, "Needs Attention",
 "Too High"))</f>
        <v>Efficient</v>
      </c>
      <c r="T1951" s="9">
        <f>Table1[[#This Row],[Profit (EBIT)]]/Table1[[#This Row],[Net Sales Actual]]</f>
        <v>9.0603966771116096E-2</v>
      </c>
      <c r="U1951" s="7" t="str">
        <f>IF(Table1[[#This Row],[Profit Ratio]] &gt; 0.15, "Healthy",
 IF(Table1[[#This Row],[Profit Ratio]] &gt;= 0.05, "Moderate",
 "Low"))</f>
        <v>Moderate</v>
      </c>
      <c r="V1951" s="7">
        <f ca="1">DATEDIF(Table1[[#This Row],[Store Open Date]], TODAY(), "d")</f>
        <v>700</v>
      </c>
      <c r="W1951" s="7">
        <f ca="1">INT(Table1[[#This Row],[Store Age (Days)]] / 30)</f>
        <v>23</v>
      </c>
      <c r="X1951" s="7" t="str">
        <f ca="1">IF(Table1[[#This Row],[Store Age (Months)]] &lt; 12, "&lt;12",
 IF(Table1[[#This Row],[Store Age (Months)]] &lt; 24, "12–24",
 "&gt;24"))</f>
        <v>12–24</v>
      </c>
    </row>
    <row r="1952" spans="1:24" x14ac:dyDescent="0.2">
      <c r="A1952" s="4">
        <v>5</v>
      </c>
      <c r="B1952" s="4" t="str">
        <f t="shared" si="30"/>
        <v>May</v>
      </c>
      <c r="C1952" s="1" t="s">
        <v>195</v>
      </c>
      <c r="D1952" s="1" t="s">
        <v>1115</v>
      </c>
      <c r="E1952" s="1" t="s">
        <v>636</v>
      </c>
      <c r="F1952" s="1" t="s">
        <v>901</v>
      </c>
      <c r="G1952" s="1" t="s">
        <v>924</v>
      </c>
      <c r="H1952" s="6">
        <v>45233</v>
      </c>
      <c r="I1952" s="7">
        <v>118596565</v>
      </c>
      <c r="J1952" s="7">
        <v>118561319</v>
      </c>
      <c r="K1952" s="7">
        <v>13715755</v>
      </c>
      <c r="L1952" s="7">
        <v>-1209162</v>
      </c>
      <c r="M1952" s="7">
        <f>Table1[[#This Row],[Profit (EBIT)]] * (1 - 11%)</f>
        <v>-1076154.18</v>
      </c>
      <c r="N1952" s="9">
        <f>Table1[[#This Row],[Net Sales Actual]]/Table1[[#This Row],[Net Sales Target]]*100%</f>
        <v>0.99970280758131569</v>
      </c>
      <c r="O1952" s="9" t="str">
        <f>IF(Table1[[#This Row],[% Achievement]]&gt;=100%, "Achieved",
 IF(Table1[[#This Row],[% Achievement]]&gt;=50%, "Almost Achieve",
 IF(Table1[[#This Row],[% Achievement]]&gt;=0, "Needs Improvement",
 "Bad")))</f>
        <v>Almost Achieve</v>
      </c>
      <c r="P1952" s="7">
        <f>Table1[[#This Row],[Net Sales Actual]] - Table1[[#This Row],[Net Sales Target]]</f>
        <v>-35246</v>
      </c>
      <c r="Q1952" s="7" t="str">
        <f>IF(Table1[[#This Row],[Profit]] &gt; 0, "Profit", "Loss")</f>
        <v>Loss</v>
      </c>
      <c r="R1952" s="9">
        <f>Table1[[#This Row],[Salary Cost]]/Table1[[#This Row],[Net Sales Actual]]</f>
        <v>0.11568490563098408</v>
      </c>
      <c r="S1952" s="9" t="str">
        <f>IF(Table1[[#This Row],[Salary Ratio]] &lt; 0.15, "Efficient",
 IF(Table1[[#This Row],[Salary Ratio]] &lt;= 0.25, "Needs Attention",
 "Too High"))</f>
        <v>Efficient</v>
      </c>
      <c r="T1952" s="9">
        <f>Table1[[#This Row],[Profit (EBIT)]]/Table1[[#This Row],[Net Sales Actual]]</f>
        <v>-1.019862135643076E-2</v>
      </c>
      <c r="U1952" s="7" t="str">
        <f>IF(Table1[[#This Row],[Profit Ratio]] &gt; 0.15, "Healthy",
 IF(Table1[[#This Row],[Profit Ratio]] &gt;= 0.05, "Moderate",
 "Low"))</f>
        <v>Low</v>
      </c>
      <c r="V1952" s="7">
        <f ca="1">DATEDIF(Table1[[#This Row],[Store Open Date]], TODAY(), "d")</f>
        <v>699</v>
      </c>
      <c r="W1952" s="7">
        <f ca="1">INT(Table1[[#This Row],[Store Age (Days)]] / 30)</f>
        <v>23</v>
      </c>
      <c r="X1952" s="7" t="str">
        <f ca="1">IF(Table1[[#This Row],[Store Age (Months)]] &lt; 12, "&lt;12",
 IF(Table1[[#This Row],[Store Age (Months)]] &lt; 24, "12–24",
 "&gt;24"))</f>
        <v>12–24</v>
      </c>
    </row>
    <row r="1953" spans="1:24" x14ac:dyDescent="0.2">
      <c r="A1953" s="4">
        <v>5</v>
      </c>
      <c r="B1953" s="4" t="str">
        <f t="shared" si="30"/>
        <v>May</v>
      </c>
      <c r="C1953" s="1" t="s">
        <v>196</v>
      </c>
      <c r="D1953" s="1" t="s">
        <v>1116</v>
      </c>
      <c r="E1953" s="1" t="s">
        <v>637</v>
      </c>
      <c r="F1953" s="1" t="s">
        <v>903</v>
      </c>
      <c r="G1953" s="1" t="s">
        <v>925</v>
      </c>
      <c r="H1953" s="6">
        <v>45276</v>
      </c>
      <c r="I1953" s="7">
        <v>174409906</v>
      </c>
      <c r="J1953" s="7">
        <v>189083498</v>
      </c>
      <c r="K1953" s="7">
        <v>19780497</v>
      </c>
      <c r="L1953" s="7">
        <v>-742480</v>
      </c>
      <c r="M1953" s="7">
        <f>Table1[[#This Row],[Profit (EBIT)]] * (1 - 11%)</f>
        <v>-660807.19999999995</v>
      </c>
      <c r="N1953" s="9">
        <f>Table1[[#This Row],[Net Sales Actual]]/Table1[[#This Row],[Net Sales Target]]*100%</f>
        <v>1.0841327900262729</v>
      </c>
      <c r="O1953" s="9" t="str">
        <f>IF(Table1[[#This Row],[% Achievement]]&gt;=100%, "Achieved",
 IF(Table1[[#This Row],[% Achievement]]&gt;=50%, "Almost Achieve",
 IF(Table1[[#This Row],[% Achievement]]&gt;=0, "Needs Improvement",
 "Bad")))</f>
        <v>Achieved</v>
      </c>
      <c r="P1953" s="7">
        <f>Table1[[#This Row],[Net Sales Actual]] - Table1[[#This Row],[Net Sales Target]]</f>
        <v>14673592</v>
      </c>
      <c r="Q1953" s="7" t="str">
        <f>IF(Table1[[#This Row],[Profit]] &gt; 0, "Profit", "Loss")</f>
        <v>Loss</v>
      </c>
      <c r="R1953" s="9">
        <f>Table1[[#This Row],[Salary Cost]]/Table1[[#This Row],[Net Sales Actual]]</f>
        <v>0.10461249770194118</v>
      </c>
      <c r="S1953" s="9" t="str">
        <f>IF(Table1[[#This Row],[Salary Ratio]] &lt; 0.15, "Efficient",
 IF(Table1[[#This Row],[Salary Ratio]] &lt;= 0.25, "Needs Attention",
 "Too High"))</f>
        <v>Efficient</v>
      </c>
      <c r="T1953" s="9">
        <f>Table1[[#This Row],[Profit (EBIT)]]/Table1[[#This Row],[Net Sales Actual]]</f>
        <v>-3.9267308244953242E-3</v>
      </c>
      <c r="U1953" s="7" t="str">
        <f>IF(Table1[[#This Row],[Profit Ratio]] &gt; 0.15, "Healthy",
 IF(Table1[[#This Row],[Profit Ratio]] &gt;= 0.05, "Moderate",
 "Low"))</f>
        <v>Low</v>
      </c>
      <c r="V1953" s="7">
        <f ca="1">DATEDIF(Table1[[#This Row],[Store Open Date]], TODAY(), "d")</f>
        <v>656</v>
      </c>
      <c r="W1953" s="7">
        <f ca="1">INT(Table1[[#This Row],[Store Age (Days)]] / 30)</f>
        <v>21</v>
      </c>
      <c r="X1953" s="7" t="str">
        <f ca="1">IF(Table1[[#This Row],[Store Age (Months)]] &lt; 12, "&lt;12",
 IF(Table1[[#This Row],[Store Age (Months)]] &lt; 24, "12–24",
 "&gt;24"))</f>
        <v>12–24</v>
      </c>
    </row>
    <row r="1954" spans="1:24" x14ac:dyDescent="0.2">
      <c r="A1954" s="4">
        <v>5</v>
      </c>
      <c r="B1954" s="4" t="str">
        <f t="shared" si="30"/>
        <v>May</v>
      </c>
      <c r="C1954" s="1" t="s">
        <v>197</v>
      </c>
      <c r="D1954" s="1" t="s">
        <v>1117</v>
      </c>
      <c r="E1954" s="1" t="s">
        <v>638</v>
      </c>
      <c r="F1954" s="1" t="s">
        <v>903</v>
      </c>
      <c r="G1954" s="1" t="s">
        <v>925</v>
      </c>
      <c r="H1954" s="6">
        <v>45356</v>
      </c>
      <c r="I1954" s="7">
        <v>119018954</v>
      </c>
      <c r="J1954" s="7">
        <v>127074947</v>
      </c>
      <c r="K1954" s="7">
        <v>11727731</v>
      </c>
      <c r="L1954" s="7">
        <v>-3052813</v>
      </c>
      <c r="M1954" s="7">
        <f>Table1[[#This Row],[Profit (EBIT)]] * (1 - 11%)</f>
        <v>-2717003.57</v>
      </c>
      <c r="N1954" s="9">
        <f>Table1[[#This Row],[Net Sales Actual]]/Table1[[#This Row],[Net Sales Target]]*100%</f>
        <v>1.0676866392221864</v>
      </c>
      <c r="O1954" s="9" t="str">
        <f>IF(Table1[[#This Row],[% Achievement]]&gt;=100%, "Achieved",
 IF(Table1[[#This Row],[% Achievement]]&gt;=50%, "Almost Achieve",
 IF(Table1[[#This Row],[% Achievement]]&gt;=0, "Needs Improvement",
 "Bad")))</f>
        <v>Achieved</v>
      </c>
      <c r="P1954" s="7">
        <f>Table1[[#This Row],[Net Sales Actual]] - Table1[[#This Row],[Net Sales Target]]</f>
        <v>8055993</v>
      </c>
      <c r="Q1954" s="7" t="str">
        <f>IF(Table1[[#This Row],[Profit]] &gt; 0, "Profit", "Loss")</f>
        <v>Loss</v>
      </c>
      <c r="R1954" s="9">
        <f>Table1[[#This Row],[Salary Cost]]/Table1[[#This Row],[Net Sales Actual]]</f>
        <v>9.2289875202544835E-2</v>
      </c>
      <c r="S1954" s="9" t="str">
        <f>IF(Table1[[#This Row],[Salary Ratio]] &lt; 0.15, "Efficient",
 IF(Table1[[#This Row],[Salary Ratio]] &lt;= 0.25, "Needs Attention",
 "Too High"))</f>
        <v>Efficient</v>
      </c>
      <c r="T1954" s="9">
        <f>Table1[[#This Row],[Profit (EBIT)]]/Table1[[#This Row],[Net Sales Actual]]</f>
        <v>-2.4023720426969764E-2</v>
      </c>
      <c r="U1954" s="7" t="str">
        <f>IF(Table1[[#This Row],[Profit Ratio]] &gt; 0.15, "Healthy",
 IF(Table1[[#This Row],[Profit Ratio]] &gt;= 0.05, "Moderate",
 "Low"))</f>
        <v>Low</v>
      </c>
      <c r="V1954" s="7">
        <f ca="1">DATEDIF(Table1[[#This Row],[Store Open Date]], TODAY(), "d")</f>
        <v>576</v>
      </c>
      <c r="W1954" s="7">
        <f ca="1">INT(Table1[[#This Row],[Store Age (Days)]] / 30)</f>
        <v>19</v>
      </c>
      <c r="X1954" s="7" t="str">
        <f ca="1">IF(Table1[[#This Row],[Store Age (Months)]] &lt; 12, "&lt;12",
 IF(Table1[[#This Row],[Store Age (Months)]] &lt; 24, "12–24",
 "&gt;24"))</f>
        <v>12–24</v>
      </c>
    </row>
    <row r="1955" spans="1:24" x14ac:dyDescent="0.2">
      <c r="A1955" s="4">
        <v>5</v>
      </c>
      <c r="B1955" s="4" t="str">
        <f t="shared" si="30"/>
        <v>May</v>
      </c>
      <c r="C1955" s="1" t="s">
        <v>198</v>
      </c>
      <c r="D1955" s="1" t="s">
        <v>1118</v>
      </c>
      <c r="E1955" s="1" t="s">
        <v>639</v>
      </c>
      <c r="F1955" s="1" t="s">
        <v>903</v>
      </c>
      <c r="G1955" s="1" t="s">
        <v>925</v>
      </c>
      <c r="H1955" s="6">
        <v>45221</v>
      </c>
      <c r="I1955" s="7">
        <v>86549433</v>
      </c>
      <c r="J1955" s="7">
        <v>64780973</v>
      </c>
      <c r="K1955" s="7">
        <v>7268453</v>
      </c>
      <c r="L1955" s="7">
        <v>8972938</v>
      </c>
      <c r="M1955" s="7">
        <f>Table1[[#This Row],[Profit (EBIT)]] * (1 - 11%)</f>
        <v>7985914.8200000003</v>
      </c>
      <c r="N1955" s="9">
        <f>Table1[[#This Row],[Net Sales Actual]]/Table1[[#This Row],[Net Sales Target]]*100%</f>
        <v>0.74848523848792858</v>
      </c>
      <c r="O1955" s="9" t="str">
        <f>IF(Table1[[#This Row],[% Achievement]]&gt;=100%, "Achieved",
 IF(Table1[[#This Row],[% Achievement]]&gt;=50%, "Almost Achieve",
 IF(Table1[[#This Row],[% Achievement]]&gt;=0, "Needs Improvement",
 "Bad")))</f>
        <v>Almost Achieve</v>
      </c>
      <c r="P1955" s="7">
        <f>Table1[[#This Row],[Net Sales Actual]] - Table1[[#This Row],[Net Sales Target]]</f>
        <v>-21768460</v>
      </c>
      <c r="Q1955" s="7" t="str">
        <f>IF(Table1[[#This Row],[Profit]] &gt; 0, "Profit", "Loss")</f>
        <v>Profit</v>
      </c>
      <c r="R1955" s="9">
        <f>Table1[[#This Row],[Salary Cost]]/Table1[[#This Row],[Net Sales Actual]]</f>
        <v>0.11220042959218905</v>
      </c>
      <c r="S1955" s="9" t="str">
        <f>IF(Table1[[#This Row],[Salary Ratio]] &lt; 0.15, "Efficient",
 IF(Table1[[#This Row],[Salary Ratio]] &lt;= 0.25, "Needs Attention",
 "Too High"))</f>
        <v>Efficient</v>
      </c>
      <c r="T1955" s="9">
        <f>Table1[[#This Row],[Profit (EBIT)]]/Table1[[#This Row],[Net Sales Actual]]</f>
        <v>0.13851193621312233</v>
      </c>
      <c r="U1955" s="7" t="str">
        <f>IF(Table1[[#This Row],[Profit Ratio]] &gt; 0.15, "Healthy",
 IF(Table1[[#This Row],[Profit Ratio]] &gt;= 0.05, "Moderate",
 "Low"))</f>
        <v>Moderate</v>
      </c>
      <c r="V1955" s="7">
        <f ca="1">DATEDIF(Table1[[#This Row],[Store Open Date]], TODAY(), "d")</f>
        <v>711</v>
      </c>
      <c r="W1955" s="7">
        <f ca="1">INT(Table1[[#This Row],[Store Age (Days)]] / 30)</f>
        <v>23</v>
      </c>
      <c r="X1955" s="7" t="str">
        <f ca="1">IF(Table1[[#This Row],[Store Age (Months)]] &lt; 12, "&lt;12",
 IF(Table1[[#This Row],[Store Age (Months)]] &lt; 24, "12–24",
 "&gt;24"))</f>
        <v>12–24</v>
      </c>
    </row>
    <row r="1956" spans="1:24" x14ac:dyDescent="0.2">
      <c r="A1956" s="4">
        <v>5</v>
      </c>
      <c r="B1956" s="4" t="str">
        <f t="shared" si="30"/>
        <v>May</v>
      </c>
      <c r="C1956" s="1" t="s">
        <v>199</v>
      </c>
      <c r="D1956" s="1" t="s">
        <v>1119</v>
      </c>
      <c r="E1956" s="1" t="s">
        <v>640</v>
      </c>
      <c r="F1956" s="1" t="s">
        <v>903</v>
      </c>
      <c r="G1956" s="1" t="s">
        <v>925</v>
      </c>
      <c r="H1956" s="6">
        <v>45542</v>
      </c>
      <c r="I1956" s="7">
        <v>78566776</v>
      </c>
      <c r="J1956" s="7">
        <v>54949859</v>
      </c>
      <c r="K1956" s="7">
        <v>7152684</v>
      </c>
      <c r="L1956" s="7">
        <v>-3347333</v>
      </c>
      <c r="M1956" s="7">
        <f>Table1[[#This Row],[Profit (EBIT)]] * (1 - 11%)</f>
        <v>-2979126.37</v>
      </c>
      <c r="N1956" s="9">
        <f>Table1[[#This Row],[Net Sales Actual]]/Table1[[#This Row],[Net Sales Target]]*100%</f>
        <v>0.69940325666411463</v>
      </c>
      <c r="O1956" s="9" t="str">
        <f>IF(Table1[[#This Row],[% Achievement]]&gt;=100%, "Achieved",
 IF(Table1[[#This Row],[% Achievement]]&gt;=50%, "Almost Achieve",
 IF(Table1[[#This Row],[% Achievement]]&gt;=0, "Needs Improvement",
 "Bad")))</f>
        <v>Almost Achieve</v>
      </c>
      <c r="P1956" s="7">
        <f>Table1[[#This Row],[Net Sales Actual]] - Table1[[#This Row],[Net Sales Target]]</f>
        <v>-23616917</v>
      </c>
      <c r="Q1956" s="7" t="str">
        <f>IF(Table1[[#This Row],[Profit]] &gt; 0, "Profit", "Loss")</f>
        <v>Loss</v>
      </c>
      <c r="R1956" s="9">
        <f>Table1[[#This Row],[Salary Cost]]/Table1[[#This Row],[Net Sales Actual]]</f>
        <v>0.13016746776365704</v>
      </c>
      <c r="S1956" s="9" t="str">
        <f>IF(Table1[[#This Row],[Salary Ratio]] &lt; 0.15, "Efficient",
 IF(Table1[[#This Row],[Salary Ratio]] &lt;= 0.25, "Needs Attention",
 "Too High"))</f>
        <v>Efficient</v>
      </c>
      <c r="T1956" s="9">
        <f>Table1[[#This Row],[Profit (EBIT)]]/Table1[[#This Row],[Net Sales Actual]]</f>
        <v>-6.09161344708819E-2</v>
      </c>
      <c r="U1956" s="7" t="str">
        <f>IF(Table1[[#This Row],[Profit Ratio]] &gt; 0.15, "Healthy",
 IF(Table1[[#This Row],[Profit Ratio]] &gt;= 0.05, "Moderate",
 "Low"))</f>
        <v>Low</v>
      </c>
      <c r="V1956" s="7">
        <f ca="1">DATEDIF(Table1[[#This Row],[Store Open Date]], TODAY(), "d")</f>
        <v>390</v>
      </c>
      <c r="W1956" s="7">
        <f ca="1">INT(Table1[[#This Row],[Store Age (Days)]] / 30)</f>
        <v>13</v>
      </c>
      <c r="X1956" s="7" t="str">
        <f ca="1">IF(Table1[[#This Row],[Store Age (Months)]] &lt; 12, "&lt;12",
 IF(Table1[[#This Row],[Store Age (Months)]] &lt; 24, "12–24",
 "&gt;24"))</f>
        <v>12–24</v>
      </c>
    </row>
    <row r="1957" spans="1:24" x14ac:dyDescent="0.2">
      <c r="A1957" s="4">
        <v>5</v>
      </c>
      <c r="B1957" s="4" t="str">
        <f t="shared" si="30"/>
        <v>May</v>
      </c>
      <c r="C1957" s="1" t="s">
        <v>200</v>
      </c>
      <c r="D1957" s="1" t="s">
        <v>1120</v>
      </c>
      <c r="E1957" s="1" t="s">
        <v>641</v>
      </c>
      <c r="F1957" s="1" t="s">
        <v>903</v>
      </c>
      <c r="G1957" s="1" t="s">
        <v>925</v>
      </c>
      <c r="H1957" s="6">
        <v>45387</v>
      </c>
      <c r="I1957" s="7">
        <v>200194250</v>
      </c>
      <c r="J1957" s="7">
        <v>226971995</v>
      </c>
      <c r="K1957" s="7">
        <v>29560998</v>
      </c>
      <c r="L1957" s="7">
        <v>-20620227</v>
      </c>
      <c r="M1957" s="7">
        <f>Table1[[#This Row],[Profit (EBIT)]] * (1 - 11%)</f>
        <v>-18352002.030000001</v>
      </c>
      <c r="N1957" s="9">
        <f>Table1[[#This Row],[Net Sales Actual]]/Table1[[#This Row],[Net Sales Target]]*100%</f>
        <v>1.1337588117540838</v>
      </c>
      <c r="O1957" s="9" t="str">
        <f>IF(Table1[[#This Row],[% Achievement]]&gt;=100%, "Achieved",
 IF(Table1[[#This Row],[% Achievement]]&gt;=50%, "Almost Achieve",
 IF(Table1[[#This Row],[% Achievement]]&gt;=0, "Needs Improvement",
 "Bad")))</f>
        <v>Achieved</v>
      </c>
      <c r="P1957" s="7">
        <f>Table1[[#This Row],[Net Sales Actual]] - Table1[[#This Row],[Net Sales Target]]</f>
        <v>26777745</v>
      </c>
      <c r="Q1957" s="7" t="str">
        <f>IF(Table1[[#This Row],[Profit]] &gt; 0, "Profit", "Loss")</f>
        <v>Loss</v>
      </c>
      <c r="R1957" s="9">
        <f>Table1[[#This Row],[Salary Cost]]/Table1[[#This Row],[Net Sales Actual]]</f>
        <v>0.13024072859737607</v>
      </c>
      <c r="S1957" s="9" t="str">
        <f>IF(Table1[[#This Row],[Salary Ratio]] &lt; 0.15, "Efficient",
 IF(Table1[[#This Row],[Salary Ratio]] &lt;= 0.25, "Needs Attention",
 "Too High"))</f>
        <v>Efficient</v>
      </c>
      <c r="T1957" s="9">
        <f>Table1[[#This Row],[Profit (EBIT)]]/Table1[[#This Row],[Net Sales Actual]]</f>
        <v>-9.084921247663176E-2</v>
      </c>
      <c r="U1957" s="7" t="str">
        <f>IF(Table1[[#This Row],[Profit Ratio]] &gt; 0.15, "Healthy",
 IF(Table1[[#This Row],[Profit Ratio]] &gt;= 0.05, "Moderate",
 "Low"))</f>
        <v>Low</v>
      </c>
      <c r="V1957" s="7">
        <f ca="1">DATEDIF(Table1[[#This Row],[Store Open Date]], TODAY(), "d")</f>
        <v>545</v>
      </c>
      <c r="W1957" s="7">
        <f ca="1">INT(Table1[[#This Row],[Store Age (Days)]] / 30)</f>
        <v>18</v>
      </c>
      <c r="X1957" s="7" t="str">
        <f ca="1">IF(Table1[[#This Row],[Store Age (Months)]] &lt; 12, "&lt;12",
 IF(Table1[[#This Row],[Store Age (Months)]] &lt; 24, "12–24",
 "&gt;24"))</f>
        <v>12–24</v>
      </c>
    </row>
    <row r="1958" spans="1:24" x14ac:dyDescent="0.2">
      <c r="A1958" s="4">
        <v>5</v>
      </c>
      <c r="B1958" s="4" t="str">
        <f t="shared" si="30"/>
        <v>May</v>
      </c>
      <c r="C1958" s="1" t="s">
        <v>201</v>
      </c>
      <c r="D1958" s="1" t="s">
        <v>1121</v>
      </c>
      <c r="E1958" s="1" t="s">
        <v>642</v>
      </c>
      <c r="F1958" s="1" t="s">
        <v>903</v>
      </c>
      <c r="G1958" s="1" t="s">
        <v>925</v>
      </c>
      <c r="H1958" s="6">
        <v>45448</v>
      </c>
      <c r="I1958" s="7">
        <v>92888847</v>
      </c>
      <c r="J1958" s="7">
        <v>113407825</v>
      </c>
      <c r="K1958" s="7">
        <v>20365876</v>
      </c>
      <c r="L1958" s="7">
        <v>16745899</v>
      </c>
      <c r="M1958" s="7">
        <f>Table1[[#This Row],[Profit (EBIT)]] * (1 - 11%)</f>
        <v>14903850.109999999</v>
      </c>
      <c r="N1958" s="9">
        <f>Table1[[#This Row],[Net Sales Actual]]/Table1[[#This Row],[Net Sales Target]]*100%</f>
        <v>1.2208981881323169</v>
      </c>
      <c r="O1958" s="9" t="str">
        <f>IF(Table1[[#This Row],[% Achievement]]&gt;=100%, "Achieved",
 IF(Table1[[#This Row],[% Achievement]]&gt;=50%, "Almost Achieve",
 IF(Table1[[#This Row],[% Achievement]]&gt;=0, "Needs Improvement",
 "Bad")))</f>
        <v>Achieved</v>
      </c>
      <c r="P1958" s="7">
        <f>Table1[[#This Row],[Net Sales Actual]] - Table1[[#This Row],[Net Sales Target]]</f>
        <v>20518978</v>
      </c>
      <c r="Q1958" s="7" t="str">
        <f>IF(Table1[[#This Row],[Profit]] &gt; 0, "Profit", "Loss")</f>
        <v>Profit</v>
      </c>
      <c r="R1958" s="9">
        <f>Table1[[#This Row],[Salary Cost]]/Table1[[#This Row],[Net Sales Actual]]</f>
        <v>0.17958087107304985</v>
      </c>
      <c r="S1958" s="9" t="str">
        <f>IF(Table1[[#This Row],[Salary Ratio]] &lt; 0.15, "Efficient",
 IF(Table1[[#This Row],[Salary Ratio]] &lt;= 0.25, "Needs Attention",
 "Too High"))</f>
        <v>Needs Attention</v>
      </c>
      <c r="T1958" s="9">
        <f>Table1[[#This Row],[Profit (EBIT)]]/Table1[[#This Row],[Net Sales Actual]]</f>
        <v>0.14766087789797575</v>
      </c>
      <c r="U1958" s="7" t="str">
        <f>IF(Table1[[#This Row],[Profit Ratio]] &gt; 0.15, "Healthy",
 IF(Table1[[#This Row],[Profit Ratio]] &gt;= 0.05, "Moderate",
 "Low"))</f>
        <v>Moderate</v>
      </c>
      <c r="V1958" s="7">
        <f ca="1">DATEDIF(Table1[[#This Row],[Store Open Date]], TODAY(), "d")</f>
        <v>484</v>
      </c>
      <c r="W1958" s="7">
        <f ca="1">INT(Table1[[#This Row],[Store Age (Days)]] / 30)</f>
        <v>16</v>
      </c>
      <c r="X1958" s="7" t="str">
        <f ca="1">IF(Table1[[#This Row],[Store Age (Months)]] &lt; 12, "&lt;12",
 IF(Table1[[#This Row],[Store Age (Months)]] &lt; 24, "12–24",
 "&gt;24"))</f>
        <v>12–24</v>
      </c>
    </row>
    <row r="1959" spans="1:24" x14ac:dyDescent="0.2">
      <c r="A1959" s="4">
        <v>5</v>
      </c>
      <c r="B1959" s="4" t="str">
        <f t="shared" si="30"/>
        <v>May</v>
      </c>
      <c r="C1959" s="1" t="s">
        <v>202</v>
      </c>
      <c r="D1959" s="1" t="s">
        <v>1122</v>
      </c>
      <c r="E1959" s="1" t="s">
        <v>643</v>
      </c>
      <c r="F1959" s="1" t="s">
        <v>903</v>
      </c>
      <c r="G1959" s="1" t="s">
        <v>925</v>
      </c>
      <c r="H1959" s="6">
        <v>45248</v>
      </c>
      <c r="I1959" s="7">
        <v>86420994</v>
      </c>
      <c r="J1959" s="7">
        <v>83417771</v>
      </c>
      <c r="K1959" s="7">
        <v>11530604</v>
      </c>
      <c r="L1959" s="7">
        <v>-6164263</v>
      </c>
      <c r="M1959" s="7">
        <f>Table1[[#This Row],[Profit (EBIT)]] * (1 - 11%)</f>
        <v>-5486194.0700000003</v>
      </c>
      <c r="N1959" s="9">
        <f>Table1[[#This Row],[Net Sales Actual]]/Table1[[#This Row],[Net Sales Target]]*100%</f>
        <v>0.96524891856717132</v>
      </c>
      <c r="O1959" s="9" t="str">
        <f>IF(Table1[[#This Row],[% Achievement]]&gt;=100%, "Achieved",
 IF(Table1[[#This Row],[% Achievement]]&gt;=50%, "Almost Achieve",
 IF(Table1[[#This Row],[% Achievement]]&gt;=0, "Needs Improvement",
 "Bad")))</f>
        <v>Almost Achieve</v>
      </c>
      <c r="P1959" s="7">
        <f>Table1[[#This Row],[Net Sales Actual]] - Table1[[#This Row],[Net Sales Target]]</f>
        <v>-3003223</v>
      </c>
      <c r="Q1959" s="7" t="str">
        <f>IF(Table1[[#This Row],[Profit]] &gt; 0, "Profit", "Loss")</f>
        <v>Loss</v>
      </c>
      <c r="R1959" s="9">
        <f>Table1[[#This Row],[Salary Cost]]/Table1[[#This Row],[Net Sales Actual]]</f>
        <v>0.13822718902426678</v>
      </c>
      <c r="S1959" s="9" t="str">
        <f>IF(Table1[[#This Row],[Salary Ratio]] &lt; 0.15, "Efficient",
 IF(Table1[[#This Row],[Salary Ratio]] &lt;= 0.25, "Needs Attention",
 "Too High"))</f>
        <v>Efficient</v>
      </c>
      <c r="T1959" s="9">
        <f>Table1[[#This Row],[Profit (EBIT)]]/Table1[[#This Row],[Net Sales Actual]]</f>
        <v>-7.3896280446045487E-2</v>
      </c>
      <c r="U1959" s="7" t="str">
        <f>IF(Table1[[#This Row],[Profit Ratio]] &gt; 0.15, "Healthy",
 IF(Table1[[#This Row],[Profit Ratio]] &gt;= 0.05, "Moderate",
 "Low"))</f>
        <v>Low</v>
      </c>
      <c r="V1959" s="7">
        <f ca="1">DATEDIF(Table1[[#This Row],[Store Open Date]], TODAY(), "d")</f>
        <v>684</v>
      </c>
      <c r="W1959" s="7">
        <f ca="1">INT(Table1[[#This Row],[Store Age (Days)]] / 30)</f>
        <v>22</v>
      </c>
      <c r="X1959" s="7" t="str">
        <f ca="1">IF(Table1[[#This Row],[Store Age (Months)]] &lt; 12, "&lt;12",
 IF(Table1[[#This Row],[Store Age (Months)]] &lt; 24, "12–24",
 "&gt;24"))</f>
        <v>12–24</v>
      </c>
    </row>
    <row r="1960" spans="1:24" x14ac:dyDescent="0.2">
      <c r="A1960" s="4">
        <v>5</v>
      </c>
      <c r="B1960" s="4" t="str">
        <f t="shared" si="30"/>
        <v>May</v>
      </c>
      <c r="C1960" s="1" t="s">
        <v>203</v>
      </c>
      <c r="D1960" s="1" t="s">
        <v>1123</v>
      </c>
      <c r="E1960" s="1" t="s">
        <v>644</v>
      </c>
      <c r="F1960" s="1" t="s">
        <v>903</v>
      </c>
      <c r="G1960" s="1" t="s">
        <v>925</v>
      </c>
      <c r="H1960" s="6">
        <v>45321</v>
      </c>
      <c r="I1960" s="7">
        <v>64224079</v>
      </c>
      <c r="J1960" s="7">
        <v>47613618</v>
      </c>
      <c r="K1960" s="7">
        <v>8535653</v>
      </c>
      <c r="L1960" s="7">
        <v>-2738551</v>
      </c>
      <c r="M1960" s="7">
        <f>Table1[[#This Row],[Profit (EBIT)]] * (1 - 11%)</f>
        <v>-2437310.39</v>
      </c>
      <c r="N1960" s="9">
        <f>Table1[[#This Row],[Net Sales Actual]]/Table1[[#This Row],[Net Sales Target]]*100%</f>
        <v>0.74136708134031781</v>
      </c>
      <c r="O1960" s="9" t="str">
        <f>IF(Table1[[#This Row],[% Achievement]]&gt;=100%, "Achieved",
 IF(Table1[[#This Row],[% Achievement]]&gt;=50%, "Almost Achieve",
 IF(Table1[[#This Row],[% Achievement]]&gt;=0, "Needs Improvement",
 "Bad")))</f>
        <v>Almost Achieve</v>
      </c>
      <c r="P1960" s="7">
        <f>Table1[[#This Row],[Net Sales Actual]] - Table1[[#This Row],[Net Sales Target]]</f>
        <v>-16610461</v>
      </c>
      <c r="Q1960" s="7" t="str">
        <f>IF(Table1[[#This Row],[Profit]] &gt; 0, "Profit", "Loss")</f>
        <v>Loss</v>
      </c>
      <c r="R1960" s="9">
        <f>Table1[[#This Row],[Salary Cost]]/Table1[[#This Row],[Net Sales Actual]]</f>
        <v>0.1792691536274349</v>
      </c>
      <c r="S1960" s="9" t="str">
        <f>IF(Table1[[#This Row],[Salary Ratio]] &lt; 0.15, "Efficient",
 IF(Table1[[#This Row],[Salary Ratio]] &lt;= 0.25, "Needs Attention",
 "Too High"))</f>
        <v>Needs Attention</v>
      </c>
      <c r="T1960" s="9">
        <f>Table1[[#This Row],[Profit (EBIT)]]/Table1[[#This Row],[Net Sales Actual]]</f>
        <v>-5.7516129104072708E-2</v>
      </c>
      <c r="U1960" s="7" t="str">
        <f>IF(Table1[[#This Row],[Profit Ratio]] &gt; 0.15, "Healthy",
 IF(Table1[[#This Row],[Profit Ratio]] &gt;= 0.05, "Moderate",
 "Low"))</f>
        <v>Low</v>
      </c>
      <c r="V1960" s="7">
        <f ca="1">DATEDIF(Table1[[#This Row],[Store Open Date]], TODAY(), "d")</f>
        <v>611</v>
      </c>
      <c r="W1960" s="7">
        <f ca="1">INT(Table1[[#This Row],[Store Age (Days)]] / 30)</f>
        <v>20</v>
      </c>
      <c r="X1960" s="7" t="str">
        <f ca="1">IF(Table1[[#This Row],[Store Age (Months)]] &lt; 12, "&lt;12",
 IF(Table1[[#This Row],[Store Age (Months)]] &lt; 24, "12–24",
 "&gt;24"))</f>
        <v>12–24</v>
      </c>
    </row>
    <row r="1961" spans="1:24" x14ac:dyDescent="0.2">
      <c r="A1961" s="4">
        <v>5</v>
      </c>
      <c r="B1961" s="4" t="str">
        <f t="shared" si="30"/>
        <v>May</v>
      </c>
      <c r="C1961" s="1" t="s">
        <v>204</v>
      </c>
      <c r="D1961" s="1" t="s">
        <v>1124</v>
      </c>
      <c r="E1961" s="1" t="s">
        <v>645</v>
      </c>
      <c r="F1961" s="1" t="s">
        <v>903</v>
      </c>
      <c r="G1961" s="1" t="s">
        <v>925</v>
      </c>
      <c r="H1961" s="6">
        <v>45437</v>
      </c>
      <c r="I1961" s="7">
        <v>94992792</v>
      </c>
      <c r="J1961" s="7">
        <v>107363635</v>
      </c>
      <c r="K1961" s="7">
        <v>11595264</v>
      </c>
      <c r="L1961" s="7">
        <v>443099</v>
      </c>
      <c r="M1961" s="7">
        <f>Table1[[#This Row],[Profit (EBIT)]] * (1 - 11%)</f>
        <v>394358.11</v>
      </c>
      <c r="N1961" s="9">
        <f>Table1[[#This Row],[Net Sales Actual]]/Table1[[#This Row],[Net Sales Target]]*100%</f>
        <v>1.1302292809753396</v>
      </c>
      <c r="O1961" s="9" t="str">
        <f>IF(Table1[[#This Row],[% Achievement]]&gt;=100%, "Achieved",
 IF(Table1[[#This Row],[% Achievement]]&gt;=50%, "Almost Achieve",
 IF(Table1[[#This Row],[% Achievement]]&gt;=0, "Needs Improvement",
 "Bad")))</f>
        <v>Achieved</v>
      </c>
      <c r="P1961" s="7">
        <f>Table1[[#This Row],[Net Sales Actual]] - Table1[[#This Row],[Net Sales Target]]</f>
        <v>12370843</v>
      </c>
      <c r="Q1961" s="7" t="str">
        <f>IF(Table1[[#This Row],[Profit]] &gt; 0, "Profit", "Loss")</f>
        <v>Profit</v>
      </c>
      <c r="R1961" s="9">
        <f>Table1[[#This Row],[Salary Cost]]/Table1[[#This Row],[Net Sales Actual]]</f>
        <v>0.10799992008467299</v>
      </c>
      <c r="S1961" s="9" t="str">
        <f>IF(Table1[[#This Row],[Salary Ratio]] &lt; 0.15, "Efficient",
 IF(Table1[[#This Row],[Salary Ratio]] &lt;= 0.25, "Needs Attention",
 "Too High"))</f>
        <v>Efficient</v>
      </c>
      <c r="T1961" s="9">
        <f>Table1[[#This Row],[Profit (EBIT)]]/Table1[[#This Row],[Net Sales Actual]]</f>
        <v>4.1270864199037223E-3</v>
      </c>
      <c r="U1961" s="7" t="str">
        <f>IF(Table1[[#This Row],[Profit Ratio]] &gt; 0.15, "Healthy",
 IF(Table1[[#This Row],[Profit Ratio]] &gt;= 0.05, "Moderate",
 "Low"))</f>
        <v>Low</v>
      </c>
      <c r="V1961" s="7">
        <f ca="1">DATEDIF(Table1[[#This Row],[Store Open Date]], TODAY(), "d")</f>
        <v>495</v>
      </c>
      <c r="W1961" s="7">
        <f ca="1">INT(Table1[[#This Row],[Store Age (Days)]] / 30)</f>
        <v>16</v>
      </c>
      <c r="X1961" s="7" t="str">
        <f ca="1">IF(Table1[[#This Row],[Store Age (Months)]] &lt; 12, "&lt;12",
 IF(Table1[[#This Row],[Store Age (Months)]] &lt; 24, "12–24",
 "&gt;24"))</f>
        <v>12–24</v>
      </c>
    </row>
    <row r="1962" spans="1:24" x14ac:dyDescent="0.2">
      <c r="A1962" s="4">
        <v>5</v>
      </c>
      <c r="B1962" s="4" t="str">
        <f t="shared" si="30"/>
        <v>May</v>
      </c>
      <c r="C1962" s="1" t="s">
        <v>205</v>
      </c>
      <c r="D1962" s="1" t="s">
        <v>1125</v>
      </c>
      <c r="E1962" s="1" t="s">
        <v>646</v>
      </c>
      <c r="F1962" s="1" t="s">
        <v>903</v>
      </c>
      <c r="G1962" s="1" t="s">
        <v>925</v>
      </c>
      <c r="H1962" s="6">
        <v>45392</v>
      </c>
      <c r="I1962" s="7">
        <v>163360839</v>
      </c>
      <c r="J1962" s="7">
        <v>126241120</v>
      </c>
      <c r="K1962" s="7">
        <v>17947130</v>
      </c>
      <c r="L1962" s="7">
        <v>15197030</v>
      </c>
      <c r="M1962" s="7">
        <f>Table1[[#This Row],[Profit (EBIT)]] * (1 - 11%)</f>
        <v>13525356.700000001</v>
      </c>
      <c r="N1962" s="9">
        <f>Table1[[#This Row],[Net Sales Actual]]/Table1[[#This Row],[Net Sales Target]]*100%</f>
        <v>0.77277467949341272</v>
      </c>
      <c r="O1962" s="9" t="str">
        <f>IF(Table1[[#This Row],[% Achievement]]&gt;=100%, "Achieved",
 IF(Table1[[#This Row],[% Achievement]]&gt;=50%, "Almost Achieve",
 IF(Table1[[#This Row],[% Achievement]]&gt;=0, "Needs Improvement",
 "Bad")))</f>
        <v>Almost Achieve</v>
      </c>
      <c r="P1962" s="7">
        <f>Table1[[#This Row],[Net Sales Actual]] - Table1[[#This Row],[Net Sales Target]]</f>
        <v>-37119719</v>
      </c>
      <c r="Q1962" s="7" t="str">
        <f>IF(Table1[[#This Row],[Profit]] &gt; 0, "Profit", "Loss")</f>
        <v>Profit</v>
      </c>
      <c r="R1962" s="9">
        <f>Table1[[#This Row],[Salary Cost]]/Table1[[#This Row],[Net Sales Actual]]</f>
        <v>0.14216548459012404</v>
      </c>
      <c r="S1962" s="9" t="str">
        <f>IF(Table1[[#This Row],[Salary Ratio]] &lt; 0.15, "Efficient",
 IF(Table1[[#This Row],[Salary Ratio]] &lt;= 0.25, "Needs Attention",
 "Too High"))</f>
        <v>Efficient</v>
      </c>
      <c r="T1962" s="9">
        <f>Table1[[#This Row],[Profit (EBIT)]]/Table1[[#This Row],[Net Sales Actual]]</f>
        <v>0.12038098204451925</v>
      </c>
      <c r="U1962" s="7" t="str">
        <f>IF(Table1[[#This Row],[Profit Ratio]] &gt; 0.15, "Healthy",
 IF(Table1[[#This Row],[Profit Ratio]] &gt;= 0.05, "Moderate",
 "Low"))</f>
        <v>Moderate</v>
      </c>
      <c r="V1962" s="7">
        <f ca="1">DATEDIF(Table1[[#This Row],[Store Open Date]], TODAY(), "d")</f>
        <v>540</v>
      </c>
      <c r="W1962" s="7">
        <f ca="1">INT(Table1[[#This Row],[Store Age (Days)]] / 30)</f>
        <v>18</v>
      </c>
      <c r="X1962" s="7" t="str">
        <f ca="1">IF(Table1[[#This Row],[Store Age (Months)]] &lt; 12, "&lt;12",
 IF(Table1[[#This Row],[Store Age (Months)]] &lt; 24, "12–24",
 "&gt;24"))</f>
        <v>12–24</v>
      </c>
    </row>
    <row r="1963" spans="1:24" x14ac:dyDescent="0.2">
      <c r="A1963" s="4">
        <v>5</v>
      </c>
      <c r="B1963" s="4" t="str">
        <f t="shared" si="30"/>
        <v>May</v>
      </c>
      <c r="C1963" s="1" t="s">
        <v>206</v>
      </c>
      <c r="D1963" s="1" t="s">
        <v>1126</v>
      </c>
      <c r="E1963" s="1" t="s">
        <v>647</v>
      </c>
      <c r="F1963" s="1" t="s">
        <v>903</v>
      </c>
      <c r="G1963" s="1" t="s">
        <v>925</v>
      </c>
      <c r="H1963" s="6">
        <v>45364</v>
      </c>
      <c r="I1963" s="7">
        <v>76952365</v>
      </c>
      <c r="J1963" s="7">
        <v>58964073</v>
      </c>
      <c r="K1963" s="7">
        <v>6079372</v>
      </c>
      <c r="L1963" s="7">
        <v>3628062</v>
      </c>
      <c r="M1963" s="7">
        <f>Table1[[#This Row],[Profit (EBIT)]] * (1 - 11%)</f>
        <v>3228975.18</v>
      </c>
      <c r="N1963" s="9">
        <f>Table1[[#This Row],[Net Sales Actual]]/Table1[[#This Row],[Net Sales Target]]*100%</f>
        <v>0.76624120649183425</v>
      </c>
      <c r="O1963" s="9" t="str">
        <f>IF(Table1[[#This Row],[% Achievement]]&gt;=100%, "Achieved",
 IF(Table1[[#This Row],[% Achievement]]&gt;=50%, "Almost Achieve",
 IF(Table1[[#This Row],[% Achievement]]&gt;=0, "Needs Improvement",
 "Bad")))</f>
        <v>Almost Achieve</v>
      </c>
      <c r="P1963" s="7">
        <f>Table1[[#This Row],[Net Sales Actual]] - Table1[[#This Row],[Net Sales Target]]</f>
        <v>-17988292</v>
      </c>
      <c r="Q1963" s="7" t="str">
        <f>IF(Table1[[#This Row],[Profit]] &gt; 0, "Profit", "Loss")</f>
        <v>Profit</v>
      </c>
      <c r="R1963" s="9">
        <f>Table1[[#This Row],[Salary Cost]]/Table1[[#This Row],[Net Sales Actual]]</f>
        <v>0.10310298611834362</v>
      </c>
      <c r="S1963" s="9" t="str">
        <f>IF(Table1[[#This Row],[Salary Ratio]] &lt; 0.15, "Efficient",
 IF(Table1[[#This Row],[Salary Ratio]] &lt;= 0.25, "Needs Attention",
 "Too High"))</f>
        <v>Efficient</v>
      </c>
      <c r="T1963" s="9">
        <f>Table1[[#This Row],[Profit (EBIT)]]/Table1[[#This Row],[Net Sales Actual]]</f>
        <v>6.153004389639094E-2</v>
      </c>
      <c r="U1963" s="7" t="str">
        <f>IF(Table1[[#This Row],[Profit Ratio]] &gt; 0.15, "Healthy",
 IF(Table1[[#This Row],[Profit Ratio]] &gt;= 0.05, "Moderate",
 "Low"))</f>
        <v>Moderate</v>
      </c>
      <c r="V1963" s="7">
        <f ca="1">DATEDIF(Table1[[#This Row],[Store Open Date]], TODAY(), "d")</f>
        <v>568</v>
      </c>
      <c r="W1963" s="7">
        <f ca="1">INT(Table1[[#This Row],[Store Age (Days)]] / 30)</f>
        <v>18</v>
      </c>
      <c r="X1963" s="7" t="str">
        <f ca="1">IF(Table1[[#This Row],[Store Age (Months)]] &lt; 12, "&lt;12",
 IF(Table1[[#This Row],[Store Age (Months)]] &lt; 24, "12–24",
 "&gt;24"))</f>
        <v>12–24</v>
      </c>
    </row>
    <row r="1964" spans="1:24" x14ac:dyDescent="0.2">
      <c r="A1964" s="4">
        <v>5</v>
      </c>
      <c r="B1964" s="4" t="str">
        <f t="shared" si="30"/>
        <v>May</v>
      </c>
      <c r="C1964" s="1" t="s">
        <v>207</v>
      </c>
      <c r="D1964" s="1" t="s">
        <v>1127</v>
      </c>
      <c r="E1964" s="1" t="s">
        <v>648</v>
      </c>
      <c r="F1964" s="1" t="s">
        <v>903</v>
      </c>
      <c r="G1964" s="1" t="s">
        <v>925</v>
      </c>
      <c r="H1964" s="6">
        <v>44793</v>
      </c>
      <c r="I1964" s="7">
        <v>156252722</v>
      </c>
      <c r="J1964" s="7">
        <v>154996943</v>
      </c>
      <c r="K1964" s="7">
        <v>24234932</v>
      </c>
      <c r="L1964" s="7">
        <v>13561757</v>
      </c>
      <c r="M1964" s="7">
        <f>Table1[[#This Row],[Profit (EBIT)]] * (1 - 11%)</f>
        <v>12069963.73</v>
      </c>
      <c r="N1964" s="9">
        <f>Table1[[#This Row],[Net Sales Actual]]/Table1[[#This Row],[Net Sales Target]]*100%</f>
        <v>0.99196315440827965</v>
      </c>
      <c r="O1964" s="9" t="str">
        <f>IF(Table1[[#This Row],[% Achievement]]&gt;=100%, "Achieved",
 IF(Table1[[#This Row],[% Achievement]]&gt;=50%, "Almost Achieve",
 IF(Table1[[#This Row],[% Achievement]]&gt;=0, "Needs Improvement",
 "Bad")))</f>
        <v>Almost Achieve</v>
      </c>
      <c r="P1964" s="7">
        <f>Table1[[#This Row],[Net Sales Actual]] - Table1[[#This Row],[Net Sales Target]]</f>
        <v>-1255779</v>
      </c>
      <c r="Q1964" s="7" t="str">
        <f>IF(Table1[[#This Row],[Profit]] &gt; 0, "Profit", "Loss")</f>
        <v>Profit</v>
      </c>
      <c r="R1964" s="9">
        <f>Table1[[#This Row],[Salary Cost]]/Table1[[#This Row],[Net Sales Actual]]</f>
        <v>0.1563574837730832</v>
      </c>
      <c r="S1964" s="9" t="str">
        <f>IF(Table1[[#This Row],[Salary Ratio]] &lt; 0.15, "Efficient",
 IF(Table1[[#This Row],[Salary Ratio]] &lt;= 0.25, "Needs Attention",
 "Too High"))</f>
        <v>Needs Attention</v>
      </c>
      <c r="T1964" s="9">
        <f>Table1[[#This Row],[Profit (EBIT)]]/Table1[[#This Row],[Net Sales Actual]]</f>
        <v>8.7496932116912784E-2</v>
      </c>
      <c r="U1964" s="7" t="str">
        <f>IF(Table1[[#This Row],[Profit Ratio]] &gt; 0.15, "Healthy",
 IF(Table1[[#This Row],[Profit Ratio]] &gt;= 0.05, "Moderate",
 "Low"))</f>
        <v>Moderate</v>
      </c>
      <c r="V1964" s="7">
        <f ca="1">DATEDIF(Table1[[#This Row],[Store Open Date]], TODAY(), "d")</f>
        <v>1139</v>
      </c>
      <c r="W1964" s="7">
        <f ca="1">INT(Table1[[#This Row],[Store Age (Days)]] / 30)</f>
        <v>37</v>
      </c>
      <c r="X1964" s="7" t="str">
        <f ca="1">IF(Table1[[#This Row],[Store Age (Months)]] &lt; 12, "&lt;12",
 IF(Table1[[#This Row],[Store Age (Months)]] &lt; 24, "12–24",
 "&gt;24"))</f>
        <v>&gt;24</v>
      </c>
    </row>
    <row r="1965" spans="1:24" x14ac:dyDescent="0.2">
      <c r="A1965" s="4">
        <v>5</v>
      </c>
      <c r="B1965" s="4" t="str">
        <f t="shared" si="30"/>
        <v>May</v>
      </c>
      <c r="C1965" s="1" t="s">
        <v>208</v>
      </c>
      <c r="D1965" s="1" t="s">
        <v>1128</v>
      </c>
      <c r="E1965" s="1" t="s">
        <v>649</v>
      </c>
      <c r="F1965" s="1" t="s">
        <v>903</v>
      </c>
      <c r="G1965" s="1" t="s">
        <v>925</v>
      </c>
      <c r="H1965" s="6">
        <v>45205</v>
      </c>
      <c r="I1965" s="7">
        <v>114599901</v>
      </c>
      <c r="J1965" s="7">
        <v>83854966</v>
      </c>
      <c r="K1965" s="7">
        <v>8362269</v>
      </c>
      <c r="L1965" s="7">
        <v>-2787023</v>
      </c>
      <c r="M1965" s="7">
        <f>Table1[[#This Row],[Profit (EBIT)]] * (1 - 11%)</f>
        <v>-2480450.4700000002</v>
      </c>
      <c r="N1965" s="9">
        <f>Table1[[#This Row],[Net Sales Actual]]/Table1[[#This Row],[Net Sales Target]]*100%</f>
        <v>0.73171935811707201</v>
      </c>
      <c r="O1965" s="9" t="str">
        <f>IF(Table1[[#This Row],[% Achievement]]&gt;=100%, "Achieved",
 IF(Table1[[#This Row],[% Achievement]]&gt;=50%, "Almost Achieve",
 IF(Table1[[#This Row],[% Achievement]]&gt;=0, "Needs Improvement",
 "Bad")))</f>
        <v>Almost Achieve</v>
      </c>
      <c r="P1965" s="7">
        <f>Table1[[#This Row],[Net Sales Actual]] - Table1[[#This Row],[Net Sales Target]]</f>
        <v>-30744935</v>
      </c>
      <c r="Q1965" s="7" t="str">
        <f>IF(Table1[[#This Row],[Profit]] &gt; 0, "Profit", "Loss")</f>
        <v>Loss</v>
      </c>
      <c r="R1965" s="9">
        <f>Table1[[#This Row],[Salary Cost]]/Table1[[#This Row],[Net Sales Actual]]</f>
        <v>9.9723002690144794E-2</v>
      </c>
      <c r="S1965" s="9" t="str">
        <f>IF(Table1[[#This Row],[Salary Ratio]] &lt; 0.15, "Efficient",
 IF(Table1[[#This Row],[Salary Ratio]] &lt;= 0.25, "Needs Attention",
 "Too High"))</f>
        <v>Efficient</v>
      </c>
      <c r="T1965" s="9">
        <f>Table1[[#This Row],[Profit (EBIT)]]/Table1[[#This Row],[Net Sales Actual]]</f>
        <v>-3.3236230755850527E-2</v>
      </c>
      <c r="U1965" s="7" t="str">
        <f>IF(Table1[[#This Row],[Profit Ratio]] &gt; 0.15, "Healthy",
 IF(Table1[[#This Row],[Profit Ratio]] &gt;= 0.05, "Moderate",
 "Low"))</f>
        <v>Low</v>
      </c>
      <c r="V1965" s="7">
        <f ca="1">DATEDIF(Table1[[#This Row],[Store Open Date]], TODAY(), "d")</f>
        <v>727</v>
      </c>
      <c r="W1965" s="7">
        <f ca="1">INT(Table1[[#This Row],[Store Age (Days)]] / 30)</f>
        <v>24</v>
      </c>
      <c r="X1965" s="7" t="str">
        <f ca="1">IF(Table1[[#This Row],[Store Age (Months)]] &lt; 12, "&lt;12",
 IF(Table1[[#This Row],[Store Age (Months)]] &lt; 24, "12–24",
 "&gt;24"))</f>
        <v>&gt;24</v>
      </c>
    </row>
    <row r="1966" spans="1:24" x14ac:dyDescent="0.2">
      <c r="A1966" s="4">
        <v>5</v>
      </c>
      <c r="B1966" s="4" t="str">
        <f t="shared" si="30"/>
        <v>May</v>
      </c>
      <c r="C1966" s="1" t="s">
        <v>209</v>
      </c>
      <c r="D1966" s="1" t="s">
        <v>1129</v>
      </c>
      <c r="E1966" s="1" t="s">
        <v>650</v>
      </c>
      <c r="F1966" s="1" t="s">
        <v>903</v>
      </c>
      <c r="G1966" s="1" t="s">
        <v>925</v>
      </c>
      <c r="H1966" s="6">
        <v>45369</v>
      </c>
      <c r="I1966" s="7">
        <v>170110456</v>
      </c>
      <c r="J1966" s="7">
        <v>209128527</v>
      </c>
      <c r="K1966" s="7">
        <v>22676022</v>
      </c>
      <c r="L1966" s="7">
        <v>16599450</v>
      </c>
      <c r="M1966" s="7">
        <f>Table1[[#This Row],[Profit (EBIT)]] * (1 - 11%)</f>
        <v>14773510.5</v>
      </c>
      <c r="N1966" s="9">
        <f>Table1[[#This Row],[Net Sales Actual]]/Table1[[#This Row],[Net Sales Target]]*100%</f>
        <v>1.2293690341997554</v>
      </c>
      <c r="O1966" s="9" t="str">
        <f>IF(Table1[[#This Row],[% Achievement]]&gt;=100%, "Achieved",
 IF(Table1[[#This Row],[% Achievement]]&gt;=50%, "Almost Achieve",
 IF(Table1[[#This Row],[% Achievement]]&gt;=0, "Needs Improvement",
 "Bad")))</f>
        <v>Achieved</v>
      </c>
      <c r="P1966" s="7">
        <f>Table1[[#This Row],[Net Sales Actual]] - Table1[[#This Row],[Net Sales Target]]</f>
        <v>39018071</v>
      </c>
      <c r="Q1966" s="7" t="str">
        <f>IF(Table1[[#This Row],[Profit]] &gt; 0, "Profit", "Loss")</f>
        <v>Profit</v>
      </c>
      <c r="R1966" s="9">
        <f>Table1[[#This Row],[Salary Cost]]/Table1[[#This Row],[Net Sales Actual]]</f>
        <v>0.10843103198445997</v>
      </c>
      <c r="S1966" s="9" t="str">
        <f>IF(Table1[[#This Row],[Salary Ratio]] &lt; 0.15, "Efficient",
 IF(Table1[[#This Row],[Salary Ratio]] &lt;= 0.25, "Needs Attention",
 "Too High"))</f>
        <v>Efficient</v>
      </c>
      <c r="T1966" s="9">
        <f>Table1[[#This Row],[Profit (EBIT)]]/Table1[[#This Row],[Net Sales Actual]]</f>
        <v>7.937439352786145E-2</v>
      </c>
      <c r="U1966" s="7" t="str">
        <f>IF(Table1[[#This Row],[Profit Ratio]] &gt; 0.15, "Healthy",
 IF(Table1[[#This Row],[Profit Ratio]] &gt;= 0.05, "Moderate",
 "Low"))</f>
        <v>Moderate</v>
      </c>
      <c r="V1966" s="7">
        <f ca="1">DATEDIF(Table1[[#This Row],[Store Open Date]], TODAY(), "d")</f>
        <v>563</v>
      </c>
      <c r="W1966" s="7">
        <f ca="1">INT(Table1[[#This Row],[Store Age (Days)]] / 30)</f>
        <v>18</v>
      </c>
      <c r="X1966" s="7" t="str">
        <f ca="1">IF(Table1[[#This Row],[Store Age (Months)]] &lt; 12, "&lt;12",
 IF(Table1[[#This Row],[Store Age (Months)]] &lt; 24, "12–24",
 "&gt;24"))</f>
        <v>12–24</v>
      </c>
    </row>
    <row r="1967" spans="1:24" x14ac:dyDescent="0.2">
      <c r="A1967" s="4">
        <v>5</v>
      </c>
      <c r="B1967" s="4" t="str">
        <f t="shared" si="30"/>
        <v>May</v>
      </c>
      <c r="C1967" s="1" t="s">
        <v>210</v>
      </c>
      <c r="D1967" s="1" t="s">
        <v>1130</v>
      </c>
      <c r="E1967" s="1" t="s">
        <v>651</v>
      </c>
      <c r="F1967" s="1" t="s">
        <v>903</v>
      </c>
      <c r="G1967" s="1" t="s">
        <v>925</v>
      </c>
      <c r="H1967" s="6">
        <v>45456</v>
      </c>
      <c r="I1967" s="7">
        <v>121355517</v>
      </c>
      <c r="J1967" s="7">
        <v>128857107</v>
      </c>
      <c r="K1967" s="7">
        <v>14886238</v>
      </c>
      <c r="L1967" s="7">
        <v>-1061486</v>
      </c>
      <c r="M1967" s="7">
        <f>Table1[[#This Row],[Profit (EBIT)]] * (1 - 11%)</f>
        <v>-944722.54</v>
      </c>
      <c r="N1967" s="9">
        <f>Table1[[#This Row],[Net Sales Actual]]/Table1[[#This Row],[Net Sales Target]]*100%</f>
        <v>1.0618149894248319</v>
      </c>
      <c r="O1967" s="9" t="str">
        <f>IF(Table1[[#This Row],[% Achievement]]&gt;=100%, "Achieved",
 IF(Table1[[#This Row],[% Achievement]]&gt;=50%, "Almost Achieve",
 IF(Table1[[#This Row],[% Achievement]]&gt;=0, "Needs Improvement",
 "Bad")))</f>
        <v>Achieved</v>
      </c>
      <c r="P1967" s="7">
        <f>Table1[[#This Row],[Net Sales Actual]] - Table1[[#This Row],[Net Sales Target]]</f>
        <v>7501590</v>
      </c>
      <c r="Q1967" s="7" t="str">
        <f>IF(Table1[[#This Row],[Profit]] &gt; 0, "Profit", "Loss")</f>
        <v>Loss</v>
      </c>
      <c r="R1967" s="9">
        <f>Table1[[#This Row],[Salary Cost]]/Table1[[#This Row],[Net Sales Actual]]</f>
        <v>0.1155251607503496</v>
      </c>
      <c r="S1967" s="9" t="str">
        <f>IF(Table1[[#This Row],[Salary Ratio]] &lt; 0.15, "Efficient",
 IF(Table1[[#This Row],[Salary Ratio]] &lt;= 0.25, "Needs Attention",
 "Too High"))</f>
        <v>Efficient</v>
      </c>
      <c r="T1967" s="9">
        <f>Table1[[#This Row],[Profit (EBIT)]]/Table1[[#This Row],[Net Sales Actual]]</f>
        <v>-8.2376985229072382E-3</v>
      </c>
      <c r="U1967" s="7" t="str">
        <f>IF(Table1[[#This Row],[Profit Ratio]] &gt; 0.15, "Healthy",
 IF(Table1[[#This Row],[Profit Ratio]] &gt;= 0.05, "Moderate",
 "Low"))</f>
        <v>Low</v>
      </c>
      <c r="V1967" s="7">
        <f ca="1">DATEDIF(Table1[[#This Row],[Store Open Date]], TODAY(), "d")</f>
        <v>476</v>
      </c>
      <c r="W1967" s="7">
        <f ca="1">INT(Table1[[#This Row],[Store Age (Days)]] / 30)</f>
        <v>15</v>
      </c>
      <c r="X1967" s="7" t="str">
        <f ca="1">IF(Table1[[#This Row],[Store Age (Months)]] &lt; 12, "&lt;12",
 IF(Table1[[#This Row],[Store Age (Months)]] &lt; 24, "12–24",
 "&gt;24"))</f>
        <v>12–24</v>
      </c>
    </row>
    <row r="1968" spans="1:24" x14ac:dyDescent="0.2">
      <c r="A1968" s="4">
        <v>5</v>
      </c>
      <c r="B1968" s="4" t="str">
        <f t="shared" si="30"/>
        <v>May</v>
      </c>
      <c r="C1968" s="1" t="s">
        <v>211</v>
      </c>
      <c r="D1968" s="1" t="s">
        <v>1131</v>
      </c>
      <c r="E1968" s="1" t="s">
        <v>652</v>
      </c>
      <c r="F1968" s="1" t="s">
        <v>903</v>
      </c>
      <c r="G1968" s="1" t="s">
        <v>925</v>
      </c>
      <c r="H1968" s="6">
        <v>45385</v>
      </c>
      <c r="I1968" s="7">
        <v>61072088</v>
      </c>
      <c r="J1968" s="7">
        <v>73124842</v>
      </c>
      <c r="K1968" s="7">
        <v>12295128</v>
      </c>
      <c r="L1968" s="7">
        <v>7823824</v>
      </c>
      <c r="M1968" s="7">
        <f>Table1[[#This Row],[Profit (EBIT)]] * (1 - 11%)</f>
        <v>6963203.3600000003</v>
      </c>
      <c r="N1968" s="9">
        <f>Table1[[#This Row],[Net Sales Actual]]/Table1[[#This Row],[Net Sales Target]]*100%</f>
        <v>1.1973529053075769</v>
      </c>
      <c r="O1968" s="9" t="str">
        <f>IF(Table1[[#This Row],[% Achievement]]&gt;=100%, "Achieved",
 IF(Table1[[#This Row],[% Achievement]]&gt;=50%, "Almost Achieve",
 IF(Table1[[#This Row],[% Achievement]]&gt;=0, "Needs Improvement",
 "Bad")))</f>
        <v>Achieved</v>
      </c>
      <c r="P1968" s="7">
        <f>Table1[[#This Row],[Net Sales Actual]] - Table1[[#This Row],[Net Sales Target]]</f>
        <v>12052754</v>
      </c>
      <c r="Q1968" s="7" t="str">
        <f>IF(Table1[[#This Row],[Profit]] &gt; 0, "Profit", "Loss")</f>
        <v>Profit</v>
      </c>
      <c r="R1968" s="9">
        <f>Table1[[#This Row],[Salary Cost]]/Table1[[#This Row],[Net Sales Actual]]</f>
        <v>0.16813886585901958</v>
      </c>
      <c r="S1968" s="9" t="str">
        <f>IF(Table1[[#This Row],[Salary Ratio]] &lt; 0.15, "Efficient",
 IF(Table1[[#This Row],[Salary Ratio]] &lt;= 0.25, "Needs Attention",
 "Too High"))</f>
        <v>Needs Attention</v>
      </c>
      <c r="T1968" s="9">
        <f>Table1[[#This Row],[Profit (EBIT)]]/Table1[[#This Row],[Net Sales Actual]]</f>
        <v>0.106992696134646</v>
      </c>
      <c r="U1968" s="7" t="str">
        <f>IF(Table1[[#This Row],[Profit Ratio]] &gt; 0.15, "Healthy",
 IF(Table1[[#This Row],[Profit Ratio]] &gt;= 0.05, "Moderate",
 "Low"))</f>
        <v>Moderate</v>
      </c>
      <c r="V1968" s="7">
        <f ca="1">DATEDIF(Table1[[#This Row],[Store Open Date]], TODAY(), "d")</f>
        <v>547</v>
      </c>
      <c r="W1968" s="7">
        <f ca="1">INT(Table1[[#This Row],[Store Age (Days)]] / 30)</f>
        <v>18</v>
      </c>
      <c r="X1968" s="7" t="str">
        <f ca="1">IF(Table1[[#This Row],[Store Age (Months)]] &lt; 12, "&lt;12",
 IF(Table1[[#This Row],[Store Age (Months)]] &lt; 24, "12–24",
 "&gt;24"))</f>
        <v>12–24</v>
      </c>
    </row>
    <row r="1969" spans="1:24" x14ac:dyDescent="0.2">
      <c r="A1969" s="4">
        <v>5</v>
      </c>
      <c r="B1969" s="4" t="str">
        <f t="shared" si="30"/>
        <v>May</v>
      </c>
      <c r="C1969" s="1" t="s">
        <v>212</v>
      </c>
      <c r="D1969" s="1" t="s">
        <v>1132</v>
      </c>
      <c r="E1969" s="1" t="s">
        <v>653</v>
      </c>
      <c r="F1969" s="1" t="s">
        <v>903</v>
      </c>
      <c r="G1969" s="1" t="s">
        <v>925</v>
      </c>
      <c r="H1969" s="6">
        <v>44898</v>
      </c>
      <c r="I1969" s="7">
        <v>70771019</v>
      </c>
      <c r="J1969" s="7">
        <v>57906617</v>
      </c>
      <c r="K1969" s="7">
        <v>5724542</v>
      </c>
      <c r="L1969" s="7">
        <v>4646500</v>
      </c>
      <c r="M1969" s="7">
        <f>Table1[[#This Row],[Profit (EBIT)]] * (1 - 11%)</f>
        <v>4135385</v>
      </c>
      <c r="N1969" s="9">
        <f>Table1[[#This Row],[Net Sales Actual]]/Table1[[#This Row],[Net Sales Target]]*100%</f>
        <v>0.81822499969938256</v>
      </c>
      <c r="O1969" s="9" t="str">
        <f>IF(Table1[[#This Row],[% Achievement]]&gt;=100%, "Achieved",
 IF(Table1[[#This Row],[% Achievement]]&gt;=50%, "Almost Achieve",
 IF(Table1[[#This Row],[% Achievement]]&gt;=0, "Needs Improvement",
 "Bad")))</f>
        <v>Almost Achieve</v>
      </c>
      <c r="P1969" s="7">
        <f>Table1[[#This Row],[Net Sales Actual]] - Table1[[#This Row],[Net Sales Target]]</f>
        <v>-12864402</v>
      </c>
      <c r="Q1969" s="7" t="str">
        <f>IF(Table1[[#This Row],[Profit]] &gt; 0, "Profit", "Loss")</f>
        <v>Profit</v>
      </c>
      <c r="R1969" s="9">
        <f>Table1[[#This Row],[Salary Cost]]/Table1[[#This Row],[Net Sales Actual]]</f>
        <v>9.8858166761840019E-2</v>
      </c>
      <c r="S1969" s="9" t="str">
        <f>IF(Table1[[#This Row],[Salary Ratio]] &lt; 0.15, "Efficient",
 IF(Table1[[#This Row],[Salary Ratio]] &lt;= 0.25, "Needs Attention",
 "Too High"))</f>
        <v>Efficient</v>
      </c>
      <c r="T1969" s="9">
        <f>Table1[[#This Row],[Profit (EBIT)]]/Table1[[#This Row],[Net Sales Actual]]</f>
        <v>8.0241261547018022E-2</v>
      </c>
      <c r="U1969" s="7" t="str">
        <f>IF(Table1[[#This Row],[Profit Ratio]] &gt; 0.15, "Healthy",
 IF(Table1[[#This Row],[Profit Ratio]] &gt;= 0.05, "Moderate",
 "Low"))</f>
        <v>Moderate</v>
      </c>
      <c r="V1969" s="7">
        <f ca="1">DATEDIF(Table1[[#This Row],[Store Open Date]], TODAY(), "d")</f>
        <v>1034</v>
      </c>
      <c r="W1969" s="7">
        <f ca="1">INT(Table1[[#This Row],[Store Age (Days)]] / 30)</f>
        <v>34</v>
      </c>
      <c r="X1969" s="7" t="str">
        <f ca="1">IF(Table1[[#This Row],[Store Age (Months)]] &lt; 12, "&lt;12",
 IF(Table1[[#This Row],[Store Age (Months)]] &lt; 24, "12–24",
 "&gt;24"))</f>
        <v>&gt;24</v>
      </c>
    </row>
    <row r="1970" spans="1:24" x14ac:dyDescent="0.2">
      <c r="A1970" s="4">
        <v>5</v>
      </c>
      <c r="B1970" s="4" t="str">
        <f t="shared" si="30"/>
        <v>May</v>
      </c>
      <c r="C1970" s="1" t="s">
        <v>213</v>
      </c>
      <c r="D1970" s="1" t="s">
        <v>1133</v>
      </c>
      <c r="E1970" s="1" t="s">
        <v>654</v>
      </c>
      <c r="F1970" s="1" t="s">
        <v>903</v>
      </c>
      <c r="G1970" s="1" t="s">
        <v>925</v>
      </c>
      <c r="H1970" s="6">
        <v>45078</v>
      </c>
      <c r="I1970" s="7">
        <v>88924085</v>
      </c>
      <c r="J1970" s="7">
        <v>96823746</v>
      </c>
      <c r="K1970" s="7">
        <v>14091751</v>
      </c>
      <c r="L1970" s="7">
        <v>-2911527</v>
      </c>
      <c r="M1970" s="7">
        <f>Table1[[#This Row],[Profit (EBIT)]] * (1 - 11%)</f>
        <v>-2591259.0300000003</v>
      </c>
      <c r="N1970" s="9">
        <f>Table1[[#This Row],[Net Sales Actual]]/Table1[[#This Row],[Net Sales Target]]*100%</f>
        <v>1.0888360110761892</v>
      </c>
      <c r="O1970" s="9" t="str">
        <f>IF(Table1[[#This Row],[% Achievement]]&gt;=100%, "Achieved",
 IF(Table1[[#This Row],[% Achievement]]&gt;=50%, "Almost Achieve",
 IF(Table1[[#This Row],[% Achievement]]&gt;=0, "Needs Improvement",
 "Bad")))</f>
        <v>Achieved</v>
      </c>
      <c r="P1970" s="7">
        <f>Table1[[#This Row],[Net Sales Actual]] - Table1[[#This Row],[Net Sales Target]]</f>
        <v>7899661</v>
      </c>
      <c r="Q1970" s="7" t="str">
        <f>IF(Table1[[#This Row],[Profit]] &gt; 0, "Profit", "Loss")</f>
        <v>Loss</v>
      </c>
      <c r="R1970" s="9">
        <f>Table1[[#This Row],[Salary Cost]]/Table1[[#This Row],[Net Sales Actual]]</f>
        <v>0.14554023761898244</v>
      </c>
      <c r="S1970" s="9" t="str">
        <f>IF(Table1[[#This Row],[Salary Ratio]] &lt; 0.15, "Efficient",
 IF(Table1[[#This Row],[Salary Ratio]] &lt;= 0.25, "Needs Attention",
 "Too High"))</f>
        <v>Efficient</v>
      </c>
      <c r="T1970" s="9">
        <f>Table1[[#This Row],[Profit (EBIT)]]/Table1[[#This Row],[Net Sales Actual]]</f>
        <v>-3.0070381701612744E-2</v>
      </c>
      <c r="U1970" s="7" t="str">
        <f>IF(Table1[[#This Row],[Profit Ratio]] &gt; 0.15, "Healthy",
 IF(Table1[[#This Row],[Profit Ratio]] &gt;= 0.05, "Moderate",
 "Low"))</f>
        <v>Low</v>
      </c>
      <c r="V1970" s="7">
        <f ca="1">DATEDIF(Table1[[#This Row],[Store Open Date]], TODAY(), "d")</f>
        <v>854</v>
      </c>
      <c r="W1970" s="7">
        <f ca="1">INT(Table1[[#This Row],[Store Age (Days)]] / 30)</f>
        <v>28</v>
      </c>
      <c r="X1970" s="7" t="str">
        <f ca="1">IF(Table1[[#This Row],[Store Age (Months)]] &lt; 12, "&lt;12",
 IF(Table1[[#This Row],[Store Age (Months)]] &lt; 24, "12–24",
 "&gt;24"))</f>
        <v>&gt;24</v>
      </c>
    </row>
    <row r="1971" spans="1:24" x14ac:dyDescent="0.2">
      <c r="A1971" s="4">
        <v>5</v>
      </c>
      <c r="B1971" s="4" t="str">
        <f t="shared" si="30"/>
        <v>May</v>
      </c>
      <c r="C1971" s="1" t="s">
        <v>214</v>
      </c>
      <c r="D1971" s="1" t="s">
        <v>1134</v>
      </c>
      <c r="E1971" s="1" t="s">
        <v>655</v>
      </c>
      <c r="F1971" s="1" t="s">
        <v>903</v>
      </c>
      <c r="G1971" s="1" t="s">
        <v>925</v>
      </c>
      <c r="H1971" s="6">
        <v>45107</v>
      </c>
      <c r="I1971" s="7">
        <v>74295942</v>
      </c>
      <c r="J1971" s="7">
        <v>49617171</v>
      </c>
      <c r="K1971" s="7">
        <v>7863858</v>
      </c>
      <c r="L1971" s="7">
        <v>-2921030</v>
      </c>
      <c r="M1971" s="7">
        <f>Table1[[#This Row],[Profit (EBIT)]] * (1 - 11%)</f>
        <v>-2599716.7000000002</v>
      </c>
      <c r="N1971" s="9">
        <f>Table1[[#This Row],[Net Sales Actual]]/Table1[[#This Row],[Net Sales Target]]*100%</f>
        <v>0.66783150821346338</v>
      </c>
      <c r="O1971" s="9" t="str">
        <f>IF(Table1[[#This Row],[% Achievement]]&gt;=100%, "Achieved",
 IF(Table1[[#This Row],[% Achievement]]&gt;=50%, "Almost Achieve",
 IF(Table1[[#This Row],[% Achievement]]&gt;=0, "Needs Improvement",
 "Bad")))</f>
        <v>Almost Achieve</v>
      </c>
      <c r="P1971" s="7">
        <f>Table1[[#This Row],[Net Sales Actual]] - Table1[[#This Row],[Net Sales Target]]</f>
        <v>-24678771</v>
      </c>
      <c r="Q1971" s="7" t="str">
        <f>IF(Table1[[#This Row],[Profit]] &gt; 0, "Profit", "Loss")</f>
        <v>Loss</v>
      </c>
      <c r="R1971" s="9">
        <f>Table1[[#This Row],[Salary Cost]]/Table1[[#This Row],[Net Sales Actual]]</f>
        <v>0.15849065638990179</v>
      </c>
      <c r="S1971" s="9" t="str">
        <f>IF(Table1[[#This Row],[Salary Ratio]] &lt; 0.15, "Efficient",
 IF(Table1[[#This Row],[Salary Ratio]] &lt;= 0.25, "Needs Attention",
 "Too High"))</f>
        <v>Needs Attention</v>
      </c>
      <c r="T1971" s="9">
        <f>Table1[[#This Row],[Profit (EBIT)]]/Table1[[#This Row],[Net Sales Actual]]</f>
        <v>-5.8871353225680684E-2</v>
      </c>
      <c r="U1971" s="7" t="str">
        <f>IF(Table1[[#This Row],[Profit Ratio]] &gt; 0.15, "Healthy",
 IF(Table1[[#This Row],[Profit Ratio]] &gt;= 0.05, "Moderate",
 "Low"))</f>
        <v>Low</v>
      </c>
      <c r="V1971" s="7">
        <f ca="1">DATEDIF(Table1[[#This Row],[Store Open Date]], TODAY(), "d")</f>
        <v>825</v>
      </c>
      <c r="W1971" s="7">
        <f ca="1">INT(Table1[[#This Row],[Store Age (Days)]] / 30)</f>
        <v>27</v>
      </c>
      <c r="X1971" s="7" t="str">
        <f ca="1">IF(Table1[[#This Row],[Store Age (Months)]] &lt; 12, "&lt;12",
 IF(Table1[[#This Row],[Store Age (Months)]] &lt; 24, "12–24",
 "&gt;24"))</f>
        <v>&gt;24</v>
      </c>
    </row>
    <row r="1972" spans="1:24" x14ac:dyDescent="0.2">
      <c r="A1972" s="4">
        <v>5</v>
      </c>
      <c r="B1972" s="4" t="str">
        <f t="shared" si="30"/>
        <v>May</v>
      </c>
      <c r="C1972" s="1" t="s">
        <v>215</v>
      </c>
      <c r="D1972" s="1" t="s">
        <v>1135</v>
      </c>
      <c r="E1972" s="1" t="s">
        <v>656</v>
      </c>
      <c r="F1972" s="1" t="s">
        <v>903</v>
      </c>
      <c r="G1972" s="1" t="s">
        <v>925</v>
      </c>
      <c r="H1972" s="6">
        <v>44870</v>
      </c>
      <c r="I1972" s="7">
        <v>137388394</v>
      </c>
      <c r="J1972" s="7">
        <v>133551103</v>
      </c>
      <c r="K1972" s="7">
        <v>17101507</v>
      </c>
      <c r="L1972" s="7">
        <v>20010751</v>
      </c>
      <c r="M1972" s="7">
        <f>Table1[[#This Row],[Profit (EBIT)]] * (1 - 11%)</f>
        <v>17809568.390000001</v>
      </c>
      <c r="N1972" s="9">
        <f>Table1[[#This Row],[Net Sales Actual]]/Table1[[#This Row],[Net Sales Target]]*100%</f>
        <v>0.97206975867262846</v>
      </c>
      <c r="O1972" s="9" t="str">
        <f>IF(Table1[[#This Row],[% Achievement]]&gt;=100%, "Achieved",
 IF(Table1[[#This Row],[% Achievement]]&gt;=50%, "Almost Achieve",
 IF(Table1[[#This Row],[% Achievement]]&gt;=0, "Needs Improvement",
 "Bad")))</f>
        <v>Almost Achieve</v>
      </c>
      <c r="P1972" s="7">
        <f>Table1[[#This Row],[Net Sales Actual]] - Table1[[#This Row],[Net Sales Target]]</f>
        <v>-3837291</v>
      </c>
      <c r="Q1972" s="7" t="str">
        <f>IF(Table1[[#This Row],[Profit]] &gt; 0, "Profit", "Loss")</f>
        <v>Profit</v>
      </c>
      <c r="R1972" s="9">
        <f>Table1[[#This Row],[Salary Cost]]/Table1[[#This Row],[Net Sales Actual]]</f>
        <v>0.1280521584310689</v>
      </c>
      <c r="S1972" s="9" t="str">
        <f>IF(Table1[[#This Row],[Salary Ratio]] &lt; 0.15, "Efficient",
 IF(Table1[[#This Row],[Salary Ratio]] &lt;= 0.25, "Needs Attention",
 "Too High"))</f>
        <v>Efficient</v>
      </c>
      <c r="T1972" s="9">
        <f>Table1[[#This Row],[Profit (EBIT)]]/Table1[[#This Row],[Net Sales Actual]]</f>
        <v>0.14983590962929</v>
      </c>
      <c r="U1972" s="7" t="str">
        <f>IF(Table1[[#This Row],[Profit Ratio]] &gt; 0.15, "Healthy",
 IF(Table1[[#This Row],[Profit Ratio]] &gt;= 0.05, "Moderate",
 "Low"))</f>
        <v>Moderate</v>
      </c>
      <c r="V1972" s="7">
        <f ca="1">DATEDIF(Table1[[#This Row],[Store Open Date]], TODAY(), "d")</f>
        <v>1062</v>
      </c>
      <c r="W1972" s="7">
        <f ca="1">INT(Table1[[#This Row],[Store Age (Days)]] / 30)</f>
        <v>35</v>
      </c>
      <c r="X1972" s="7" t="str">
        <f ca="1">IF(Table1[[#This Row],[Store Age (Months)]] &lt; 12, "&lt;12",
 IF(Table1[[#This Row],[Store Age (Months)]] &lt; 24, "12–24",
 "&gt;24"))</f>
        <v>&gt;24</v>
      </c>
    </row>
    <row r="1973" spans="1:24" x14ac:dyDescent="0.2">
      <c r="A1973" s="4">
        <v>5</v>
      </c>
      <c r="B1973" s="4" t="str">
        <f t="shared" si="30"/>
        <v>May</v>
      </c>
      <c r="C1973" s="1" t="s">
        <v>216</v>
      </c>
      <c r="D1973" s="1" t="s">
        <v>1136</v>
      </c>
      <c r="E1973" s="1" t="s">
        <v>657</v>
      </c>
      <c r="F1973" s="1" t="s">
        <v>903</v>
      </c>
      <c r="G1973" s="1" t="s">
        <v>925</v>
      </c>
      <c r="H1973" s="6">
        <v>44920</v>
      </c>
      <c r="I1973" s="7">
        <v>54854732</v>
      </c>
      <c r="J1973" s="7">
        <v>44040037</v>
      </c>
      <c r="K1973" s="7">
        <v>7148559</v>
      </c>
      <c r="L1973" s="7">
        <v>3954748</v>
      </c>
      <c r="M1973" s="7">
        <f>Table1[[#This Row],[Profit (EBIT)]] * (1 - 11%)</f>
        <v>3519725.72</v>
      </c>
      <c r="N1973" s="9">
        <f>Table1[[#This Row],[Net Sales Actual]]/Table1[[#This Row],[Net Sales Target]]*100%</f>
        <v>0.80284845799629467</v>
      </c>
      <c r="O1973" s="9" t="str">
        <f>IF(Table1[[#This Row],[% Achievement]]&gt;=100%, "Achieved",
 IF(Table1[[#This Row],[% Achievement]]&gt;=50%, "Almost Achieve",
 IF(Table1[[#This Row],[% Achievement]]&gt;=0, "Needs Improvement",
 "Bad")))</f>
        <v>Almost Achieve</v>
      </c>
      <c r="P1973" s="7">
        <f>Table1[[#This Row],[Net Sales Actual]] - Table1[[#This Row],[Net Sales Target]]</f>
        <v>-10814695</v>
      </c>
      <c r="Q1973" s="7" t="str">
        <f>IF(Table1[[#This Row],[Profit]] &gt; 0, "Profit", "Loss")</f>
        <v>Profit</v>
      </c>
      <c r="R1973" s="9">
        <f>Table1[[#This Row],[Salary Cost]]/Table1[[#This Row],[Net Sales Actual]]</f>
        <v>0.16231955027649045</v>
      </c>
      <c r="S1973" s="9" t="str">
        <f>IF(Table1[[#This Row],[Salary Ratio]] &lt; 0.15, "Efficient",
 IF(Table1[[#This Row],[Salary Ratio]] &lt;= 0.25, "Needs Attention",
 "Too High"))</f>
        <v>Needs Attention</v>
      </c>
      <c r="T1973" s="9">
        <f>Table1[[#This Row],[Profit (EBIT)]]/Table1[[#This Row],[Net Sales Actual]]</f>
        <v>8.9798925464118023E-2</v>
      </c>
      <c r="U1973" s="7" t="str">
        <f>IF(Table1[[#This Row],[Profit Ratio]] &gt; 0.15, "Healthy",
 IF(Table1[[#This Row],[Profit Ratio]] &gt;= 0.05, "Moderate",
 "Low"))</f>
        <v>Moderate</v>
      </c>
      <c r="V1973" s="7">
        <f ca="1">DATEDIF(Table1[[#This Row],[Store Open Date]], TODAY(), "d")</f>
        <v>1012</v>
      </c>
      <c r="W1973" s="7">
        <f ca="1">INT(Table1[[#This Row],[Store Age (Days)]] / 30)</f>
        <v>33</v>
      </c>
      <c r="X1973" s="7" t="str">
        <f ca="1">IF(Table1[[#This Row],[Store Age (Months)]] &lt; 12, "&lt;12",
 IF(Table1[[#This Row],[Store Age (Months)]] &lt; 24, "12–24",
 "&gt;24"))</f>
        <v>&gt;24</v>
      </c>
    </row>
    <row r="1974" spans="1:24" x14ac:dyDescent="0.2">
      <c r="A1974" s="4">
        <v>5</v>
      </c>
      <c r="B1974" s="4" t="str">
        <f t="shared" si="30"/>
        <v>May</v>
      </c>
      <c r="C1974" s="1" t="s">
        <v>217</v>
      </c>
      <c r="D1974" s="1" t="s">
        <v>1137</v>
      </c>
      <c r="E1974" s="1" t="s">
        <v>658</v>
      </c>
      <c r="F1974" s="1" t="s">
        <v>903</v>
      </c>
      <c r="G1974" s="1" t="s">
        <v>925</v>
      </c>
      <c r="H1974" s="6">
        <v>44896</v>
      </c>
      <c r="I1974" s="7">
        <v>144517851</v>
      </c>
      <c r="J1974" s="7">
        <v>121611438</v>
      </c>
      <c r="K1974" s="7">
        <v>14010119</v>
      </c>
      <c r="L1974" s="7">
        <v>2114031</v>
      </c>
      <c r="M1974" s="7">
        <f>Table1[[#This Row],[Profit (EBIT)]] * (1 - 11%)</f>
        <v>1881487.59</v>
      </c>
      <c r="N1974" s="9">
        <f>Table1[[#This Row],[Net Sales Actual]]/Table1[[#This Row],[Net Sales Target]]*100%</f>
        <v>0.84149769152047527</v>
      </c>
      <c r="O1974" s="9" t="str">
        <f>IF(Table1[[#This Row],[% Achievement]]&gt;=100%, "Achieved",
 IF(Table1[[#This Row],[% Achievement]]&gt;=50%, "Almost Achieve",
 IF(Table1[[#This Row],[% Achievement]]&gt;=0, "Needs Improvement",
 "Bad")))</f>
        <v>Almost Achieve</v>
      </c>
      <c r="P1974" s="7">
        <f>Table1[[#This Row],[Net Sales Actual]] - Table1[[#This Row],[Net Sales Target]]</f>
        <v>-22906413</v>
      </c>
      <c r="Q1974" s="7" t="str">
        <f>IF(Table1[[#This Row],[Profit]] &gt; 0, "Profit", "Loss")</f>
        <v>Profit</v>
      </c>
      <c r="R1974" s="9">
        <f>Table1[[#This Row],[Salary Cost]]/Table1[[#This Row],[Net Sales Actual]]</f>
        <v>0.11520395803559201</v>
      </c>
      <c r="S1974" s="9" t="str">
        <f>IF(Table1[[#This Row],[Salary Ratio]] &lt; 0.15, "Efficient",
 IF(Table1[[#This Row],[Salary Ratio]] &lt;= 0.25, "Needs Attention",
 "Too High"))</f>
        <v>Efficient</v>
      </c>
      <c r="T1974" s="9">
        <f>Table1[[#This Row],[Profit (EBIT)]]/Table1[[#This Row],[Net Sales Actual]]</f>
        <v>1.7383488220902379E-2</v>
      </c>
      <c r="U1974" s="7" t="str">
        <f>IF(Table1[[#This Row],[Profit Ratio]] &gt; 0.15, "Healthy",
 IF(Table1[[#This Row],[Profit Ratio]] &gt;= 0.05, "Moderate",
 "Low"))</f>
        <v>Low</v>
      </c>
      <c r="V1974" s="7">
        <f ca="1">DATEDIF(Table1[[#This Row],[Store Open Date]], TODAY(), "d")</f>
        <v>1036</v>
      </c>
      <c r="W1974" s="7">
        <f ca="1">INT(Table1[[#This Row],[Store Age (Days)]] / 30)</f>
        <v>34</v>
      </c>
      <c r="X1974" s="7" t="str">
        <f ca="1">IF(Table1[[#This Row],[Store Age (Months)]] &lt; 12, "&lt;12",
 IF(Table1[[#This Row],[Store Age (Months)]] &lt; 24, "12–24",
 "&gt;24"))</f>
        <v>&gt;24</v>
      </c>
    </row>
    <row r="1975" spans="1:24" x14ac:dyDescent="0.2">
      <c r="A1975" s="4">
        <v>5</v>
      </c>
      <c r="B1975" s="4" t="str">
        <f t="shared" si="30"/>
        <v>May</v>
      </c>
      <c r="C1975" s="1" t="s">
        <v>218</v>
      </c>
      <c r="D1975" s="1" t="s">
        <v>1138</v>
      </c>
      <c r="E1975" s="1" t="s">
        <v>659</v>
      </c>
      <c r="F1975" s="1" t="s">
        <v>903</v>
      </c>
      <c r="G1975" s="1" t="s">
        <v>925</v>
      </c>
      <c r="H1975" s="6">
        <v>44896</v>
      </c>
      <c r="I1975" s="7">
        <v>83170341</v>
      </c>
      <c r="J1975" s="7">
        <v>78139316</v>
      </c>
      <c r="K1975" s="7">
        <v>7043569</v>
      </c>
      <c r="L1975" s="7">
        <v>3293410</v>
      </c>
      <c r="M1975" s="7">
        <f>Table1[[#This Row],[Profit (EBIT)]] * (1 - 11%)</f>
        <v>2931134.9</v>
      </c>
      <c r="N1975" s="9">
        <f>Table1[[#This Row],[Net Sales Actual]]/Table1[[#This Row],[Net Sales Target]]*100%</f>
        <v>0.93950938592400379</v>
      </c>
      <c r="O1975" s="9" t="str">
        <f>IF(Table1[[#This Row],[% Achievement]]&gt;=100%, "Achieved",
 IF(Table1[[#This Row],[% Achievement]]&gt;=50%, "Almost Achieve",
 IF(Table1[[#This Row],[% Achievement]]&gt;=0, "Needs Improvement",
 "Bad")))</f>
        <v>Almost Achieve</v>
      </c>
      <c r="P1975" s="7">
        <f>Table1[[#This Row],[Net Sales Actual]] - Table1[[#This Row],[Net Sales Target]]</f>
        <v>-5031025</v>
      </c>
      <c r="Q1975" s="7" t="str">
        <f>IF(Table1[[#This Row],[Profit]] &gt; 0, "Profit", "Loss")</f>
        <v>Profit</v>
      </c>
      <c r="R1975" s="9">
        <f>Table1[[#This Row],[Salary Cost]]/Table1[[#This Row],[Net Sales Actual]]</f>
        <v>9.0141165300192796E-2</v>
      </c>
      <c r="S1975" s="9" t="str">
        <f>IF(Table1[[#This Row],[Salary Ratio]] &lt; 0.15, "Efficient",
 IF(Table1[[#This Row],[Salary Ratio]] &lt;= 0.25, "Needs Attention",
 "Too High"))</f>
        <v>Efficient</v>
      </c>
      <c r="T1975" s="9">
        <f>Table1[[#This Row],[Profit (EBIT)]]/Table1[[#This Row],[Net Sales Actual]]</f>
        <v>4.2147924611984064E-2</v>
      </c>
      <c r="U1975" s="7" t="str">
        <f>IF(Table1[[#This Row],[Profit Ratio]] &gt; 0.15, "Healthy",
 IF(Table1[[#This Row],[Profit Ratio]] &gt;= 0.05, "Moderate",
 "Low"))</f>
        <v>Low</v>
      </c>
      <c r="V1975" s="7">
        <f ca="1">DATEDIF(Table1[[#This Row],[Store Open Date]], TODAY(), "d")</f>
        <v>1036</v>
      </c>
      <c r="W1975" s="7">
        <f ca="1">INT(Table1[[#This Row],[Store Age (Days)]] / 30)</f>
        <v>34</v>
      </c>
      <c r="X1975" s="7" t="str">
        <f ca="1">IF(Table1[[#This Row],[Store Age (Months)]] &lt; 12, "&lt;12",
 IF(Table1[[#This Row],[Store Age (Months)]] &lt; 24, "12–24",
 "&gt;24"))</f>
        <v>&gt;24</v>
      </c>
    </row>
    <row r="1976" spans="1:24" x14ac:dyDescent="0.2">
      <c r="A1976" s="4">
        <v>5</v>
      </c>
      <c r="B1976" s="4" t="str">
        <f t="shared" si="30"/>
        <v>May</v>
      </c>
      <c r="C1976" s="1" t="s">
        <v>219</v>
      </c>
      <c r="D1976" s="1" t="s">
        <v>1139</v>
      </c>
      <c r="E1976" s="1" t="s">
        <v>660</v>
      </c>
      <c r="F1976" s="1" t="s">
        <v>903</v>
      </c>
      <c r="G1976" s="1" t="s">
        <v>925</v>
      </c>
      <c r="H1976" s="6">
        <v>45032</v>
      </c>
      <c r="I1976" s="7">
        <v>130387189</v>
      </c>
      <c r="J1976" s="7">
        <v>145016726</v>
      </c>
      <c r="K1976" s="7">
        <v>22802532</v>
      </c>
      <c r="L1976" s="7">
        <v>1058951</v>
      </c>
      <c r="M1976" s="7">
        <f>Table1[[#This Row],[Profit (EBIT)]] * (1 - 11%)</f>
        <v>942466.39</v>
      </c>
      <c r="N1976" s="9">
        <f>Table1[[#This Row],[Net Sales Actual]]/Table1[[#This Row],[Net Sales Target]]*100%</f>
        <v>1.1122007239530258</v>
      </c>
      <c r="O1976" s="9" t="str">
        <f>IF(Table1[[#This Row],[% Achievement]]&gt;=100%, "Achieved",
 IF(Table1[[#This Row],[% Achievement]]&gt;=50%, "Almost Achieve",
 IF(Table1[[#This Row],[% Achievement]]&gt;=0, "Needs Improvement",
 "Bad")))</f>
        <v>Achieved</v>
      </c>
      <c r="P1976" s="7">
        <f>Table1[[#This Row],[Net Sales Actual]] - Table1[[#This Row],[Net Sales Target]]</f>
        <v>14629537</v>
      </c>
      <c r="Q1976" s="7" t="str">
        <f>IF(Table1[[#This Row],[Profit]] &gt; 0, "Profit", "Loss")</f>
        <v>Profit</v>
      </c>
      <c r="R1976" s="9">
        <f>Table1[[#This Row],[Salary Cost]]/Table1[[#This Row],[Net Sales Actual]]</f>
        <v>0.15724070339306928</v>
      </c>
      <c r="S1976" s="9" t="str">
        <f>IF(Table1[[#This Row],[Salary Ratio]] &lt; 0.15, "Efficient",
 IF(Table1[[#This Row],[Salary Ratio]] &lt;= 0.25, "Needs Attention",
 "Too High"))</f>
        <v>Needs Attention</v>
      </c>
      <c r="T1976" s="9">
        <f>Table1[[#This Row],[Profit (EBIT)]]/Table1[[#This Row],[Net Sales Actual]]</f>
        <v>7.3022680156218673E-3</v>
      </c>
      <c r="U1976" s="7" t="str">
        <f>IF(Table1[[#This Row],[Profit Ratio]] &gt; 0.15, "Healthy",
 IF(Table1[[#This Row],[Profit Ratio]] &gt;= 0.05, "Moderate",
 "Low"))</f>
        <v>Low</v>
      </c>
      <c r="V1976" s="7">
        <f ca="1">DATEDIF(Table1[[#This Row],[Store Open Date]], TODAY(), "d")</f>
        <v>900</v>
      </c>
      <c r="W1976" s="7">
        <f ca="1">INT(Table1[[#This Row],[Store Age (Days)]] / 30)</f>
        <v>30</v>
      </c>
      <c r="X1976" s="7" t="str">
        <f ca="1">IF(Table1[[#This Row],[Store Age (Months)]] &lt; 12, "&lt;12",
 IF(Table1[[#This Row],[Store Age (Months)]] &lt; 24, "12–24",
 "&gt;24"))</f>
        <v>&gt;24</v>
      </c>
    </row>
    <row r="1977" spans="1:24" x14ac:dyDescent="0.2">
      <c r="A1977" s="4">
        <v>5</v>
      </c>
      <c r="B1977" s="4" t="str">
        <f t="shared" si="30"/>
        <v>May</v>
      </c>
      <c r="C1977" s="1" t="s">
        <v>220</v>
      </c>
      <c r="D1977" s="1" t="s">
        <v>1140</v>
      </c>
      <c r="E1977" s="1" t="s">
        <v>661</v>
      </c>
      <c r="F1977" s="1" t="s">
        <v>903</v>
      </c>
      <c r="G1977" s="1" t="s">
        <v>925</v>
      </c>
      <c r="H1977" s="6">
        <v>45014</v>
      </c>
      <c r="I1977" s="7">
        <v>121417652</v>
      </c>
      <c r="J1977" s="7">
        <v>112817132</v>
      </c>
      <c r="K1977" s="7">
        <v>19590453</v>
      </c>
      <c r="L1977" s="7">
        <v>1640600</v>
      </c>
      <c r="M1977" s="7">
        <f>Table1[[#This Row],[Profit (EBIT)]] * (1 - 11%)</f>
        <v>1460134</v>
      </c>
      <c r="N1977" s="9">
        <f>Table1[[#This Row],[Net Sales Actual]]/Table1[[#This Row],[Net Sales Target]]*100%</f>
        <v>0.92916581849235558</v>
      </c>
      <c r="O1977" s="9" t="str">
        <f>IF(Table1[[#This Row],[% Achievement]]&gt;=100%, "Achieved",
 IF(Table1[[#This Row],[% Achievement]]&gt;=50%, "Almost Achieve",
 IF(Table1[[#This Row],[% Achievement]]&gt;=0, "Needs Improvement",
 "Bad")))</f>
        <v>Almost Achieve</v>
      </c>
      <c r="P1977" s="7">
        <f>Table1[[#This Row],[Net Sales Actual]] - Table1[[#This Row],[Net Sales Target]]</f>
        <v>-8600520</v>
      </c>
      <c r="Q1977" s="7" t="str">
        <f>IF(Table1[[#This Row],[Profit]] &gt; 0, "Profit", "Loss")</f>
        <v>Profit</v>
      </c>
      <c r="R1977" s="9">
        <f>Table1[[#This Row],[Salary Cost]]/Table1[[#This Row],[Net Sales Actual]]</f>
        <v>0.17364785518568226</v>
      </c>
      <c r="S1977" s="9" t="str">
        <f>IF(Table1[[#This Row],[Salary Ratio]] &lt; 0.15, "Efficient",
 IF(Table1[[#This Row],[Salary Ratio]] &lt;= 0.25, "Needs Attention",
 "Too High"))</f>
        <v>Needs Attention</v>
      </c>
      <c r="T1977" s="9">
        <f>Table1[[#This Row],[Profit (EBIT)]]/Table1[[#This Row],[Net Sales Actual]]</f>
        <v>1.4542117592565639E-2</v>
      </c>
      <c r="U1977" s="7" t="str">
        <f>IF(Table1[[#This Row],[Profit Ratio]] &gt; 0.15, "Healthy",
 IF(Table1[[#This Row],[Profit Ratio]] &gt;= 0.05, "Moderate",
 "Low"))</f>
        <v>Low</v>
      </c>
      <c r="V1977" s="7">
        <f ca="1">DATEDIF(Table1[[#This Row],[Store Open Date]], TODAY(), "d")</f>
        <v>918</v>
      </c>
      <c r="W1977" s="7">
        <f ca="1">INT(Table1[[#This Row],[Store Age (Days)]] / 30)</f>
        <v>30</v>
      </c>
      <c r="X1977" s="7" t="str">
        <f ca="1">IF(Table1[[#This Row],[Store Age (Months)]] &lt; 12, "&lt;12",
 IF(Table1[[#This Row],[Store Age (Months)]] &lt; 24, "12–24",
 "&gt;24"))</f>
        <v>&gt;24</v>
      </c>
    </row>
    <row r="1978" spans="1:24" x14ac:dyDescent="0.2">
      <c r="A1978" s="4">
        <v>5</v>
      </c>
      <c r="B1978" s="4" t="str">
        <f t="shared" si="30"/>
        <v>May</v>
      </c>
      <c r="C1978" s="1" t="s">
        <v>221</v>
      </c>
      <c r="D1978" s="1" t="s">
        <v>1141</v>
      </c>
      <c r="E1978" s="1" t="s">
        <v>662</v>
      </c>
      <c r="F1978" s="1" t="s">
        <v>903</v>
      </c>
      <c r="G1978" s="1" t="s">
        <v>925</v>
      </c>
      <c r="H1978" s="6">
        <v>45184</v>
      </c>
      <c r="I1978" s="7">
        <v>176702928</v>
      </c>
      <c r="J1978" s="7">
        <v>150610488</v>
      </c>
      <c r="K1978" s="7">
        <v>25927328</v>
      </c>
      <c r="L1978" s="7">
        <v>-9730439</v>
      </c>
      <c r="M1978" s="7">
        <f>Table1[[#This Row],[Profit (EBIT)]] * (1 - 11%)</f>
        <v>-8660090.7100000009</v>
      </c>
      <c r="N1978" s="9">
        <f>Table1[[#This Row],[Net Sales Actual]]/Table1[[#This Row],[Net Sales Target]]*100%</f>
        <v>0.85233725159325036</v>
      </c>
      <c r="O1978" s="9" t="str">
        <f>IF(Table1[[#This Row],[% Achievement]]&gt;=100%, "Achieved",
 IF(Table1[[#This Row],[% Achievement]]&gt;=50%, "Almost Achieve",
 IF(Table1[[#This Row],[% Achievement]]&gt;=0, "Needs Improvement",
 "Bad")))</f>
        <v>Almost Achieve</v>
      </c>
      <c r="P1978" s="7">
        <f>Table1[[#This Row],[Net Sales Actual]] - Table1[[#This Row],[Net Sales Target]]</f>
        <v>-26092440</v>
      </c>
      <c r="Q1978" s="7" t="str">
        <f>IF(Table1[[#This Row],[Profit]] &gt; 0, "Profit", "Loss")</f>
        <v>Loss</v>
      </c>
      <c r="R1978" s="9">
        <f>Table1[[#This Row],[Salary Cost]]/Table1[[#This Row],[Net Sales Actual]]</f>
        <v>0.1721482238341861</v>
      </c>
      <c r="S1978" s="9" t="str">
        <f>IF(Table1[[#This Row],[Salary Ratio]] &lt; 0.15, "Efficient",
 IF(Table1[[#This Row],[Salary Ratio]] &lt;= 0.25, "Needs Attention",
 "Too High"))</f>
        <v>Needs Attention</v>
      </c>
      <c r="T1978" s="9">
        <f>Table1[[#This Row],[Profit (EBIT)]]/Table1[[#This Row],[Net Sales Actual]]</f>
        <v>-6.460664943864998E-2</v>
      </c>
      <c r="U1978" s="7" t="str">
        <f>IF(Table1[[#This Row],[Profit Ratio]] &gt; 0.15, "Healthy",
 IF(Table1[[#This Row],[Profit Ratio]] &gt;= 0.05, "Moderate",
 "Low"))</f>
        <v>Low</v>
      </c>
      <c r="V1978" s="7">
        <f ca="1">DATEDIF(Table1[[#This Row],[Store Open Date]], TODAY(), "d")</f>
        <v>748</v>
      </c>
      <c r="W1978" s="7">
        <f ca="1">INT(Table1[[#This Row],[Store Age (Days)]] / 30)</f>
        <v>24</v>
      </c>
      <c r="X1978" s="7" t="str">
        <f ca="1">IF(Table1[[#This Row],[Store Age (Months)]] &lt; 12, "&lt;12",
 IF(Table1[[#This Row],[Store Age (Months)]] &lt; 24, "12–24",
 "&gt;24"))</f>
        <v>&gt;24</v>
      </c>
    </row>
    <row r="1979" spans="1:24" x14ac:dyDescent="0.2">
      <c r="A1979" s="4">
        <v>5</v>
      </c>
      <c r="B1979" s="4" t="str">
        <f t="shared" si="30"/>
        <v>May</v>
      </c>
      <c r="C1979" s="1" t="s">
        <v>222</v>
      </c>
      <c r="D1979" s="1" t="s">
        <v>1142</v>
      </c>
      <c r="E1979" s="1" t="s">
        <v>663</v>
      </c>
      <c r="F1979" s="1" t="s">
        <v>904</v>
      </c>
      <c r="G1979" s="1" t="s">
        <v>925</v>
      </c>
      <c r="H1979" s="6">
        <v>45289</v>
      </c>
      <c r="I1979" s="7">
        <v>156205411</v>
      </c>
      <c r="J1979" s="7">
        <v>179403745</v>
      </c>
      <c r="K1979" s="7">
        <v>17089489</v>
      </c>
      <c r="L1979" s="7">
        <v>11779318</v>
      </c>
      <c r="M1979" s="7">
        <f>Table1[[#This Row],[Profit (EBIT)]] * (1 - 11%)</f>
        <v>10483593.02</v>
      </c>
      <c r="N1979" s="9">
        <f>Table1[[#This Row],[Net Sales Actual]]/Table1[[#This Row],[Net Sales Target]]*100%</f>
        <v>1.1485117183296552</v>
      </c>
      <c r="O1979" s="9" t="str">
        <f>IF(Table1[[#This Row],[% Achievement]]&gt;=100%, "Achieved",
 IF(Table1[[#This Row],[% Achievement]]&gt;=50%, "Almost Achieve",
 IF(Table1[[#This Row],[% Achievement]]&gt;=0, "Needs Improvement",
 "Bad")))</f>
        <v>Achieved</v>
      </c>
      <c r="P1979" s="7">
        <f>Table1[[#This Row],[Net Sales Actual]] - Table1[[#This Row],[Net Sales Target]]</f>
        <v>23198334</v>
      </c>
      <c r="Q1979" s="7" t="str">
        <f>IF(Table1[[#This Row],[Profit]] &gt; 0, "Profit", "Loss")</f>
        <v>Profit</v>
      </c>
      <c r="R1979" s="9">
        <f>Table1[[#This Row],[Salary Cost]]/Table1[[#This Row],[Net Sales Actual]]</f>
        <v>9.5257147502690098E-2</v>
      </c>
      <c r="S1979" s="9" t="str">
        <f>IF(Table1[[#This Row],[Salary Ratio]] &lt; 0.15, "Efficient",
 IF(Table1[[#This Row],[Salary Ratio]] &lt;= 0.25, "Needs Attention",
 "Too High"))</f>
        <v>Efficient</v>
      </c>
      <c r="T1979" s="9">
        <f>Table1[[#This Row],[Profit (EBIT)]]/Table1[[#This Row],[Net Sales Actual]]</f>
        <v>6.5658150001272272E-2</v>
      </c>
      <c r="U1979" s="7" t="str">
        <f>IF(Table1[[#This Row],[Profit Ratio]] &gt; 0.15, "Healthy",
 IF(Table1[[#This Row],[Profit Ratio]] &gt;= 0.05, "Moderate",
 "Low"))</f>
        <v>Moderate</v>
      </c>
      <c r="V1979" s="7">
        <f ca="1">DATEDIF(Table1[[#This Row],[Store Open Date]], TODAY(), "d")</f>
        <v>643</v>
      </c>
      <c r="W1979" s="7">
        <f ca="1">INT(Table1[[#This Row],[Store Age (Days)]] / 30)</f>
        <v>21</v>
      </c>
      <c r="X1979" s="7" t="str">
        <f ca="1">IF(Table1[[#This Row],[Store Age (Months)]] &lt; 12, "&lt;12",
 IF(Table1[[#This Row],[Store Age (Months)]] &lt; 24, "12–24",
 "&gt;24"))</f>
        <v>12–24</v>
      </c>
    </row>
    <row r="1980" spans="1:24" x14ac:dyDescent="0.2">
      <c r="A1980" s="4">
        <v>5</v>
      </c>
      <c r="B1980" s="4" t="str">
        <f t="shared" si="30"/>
        <v>May</v>
      </c>
      <c r="C1980" s="1" t="s">
        <v>223</v>
      </c>
      <c r="D1980" s="1" t="s">
        <v>1143</v>
      </c>
      <c r="E1980" s="1" t="s">
        <v>664</v>
      </c>
      <c r="F1980" s="1" t="s">
        <v>904</v>
      </c>
      <c r="G1980" s="1" t="s">
        <v>925</v>
      </c>
      <c r="H1980" s="6">
        <v>45523</v>
      </c>
      <c r="I1980" s="7">
        <v>89132907</v>
      </c>
      <c r="J1980" s="7">
        <v>104903028</v>
      </c>
      <c r="K1980" s="7">
        <v>15361099</v>
      </c>
      <c r="L1980" s="7">
        <v>8686108</v>
      </c>
      <c r="M1980" s="7">
        <f>Table1[[#This Row],[Profit (EBIT)]] * (1 - 11%)</f>
        <v>7730636.1200000001</v>
      </c>
      <c r="N1980" s="9">
        <f>Table1[[#This Row],[Net Sales Actual]]/Table1[[#This Row],[Net Sales Target]]*100%</f>
        <v>1.1769281574088009</v>
      </c>
      <c r="O1980" s="9" t="str">
        <f>IF(Table1[[#This Row],[% Achievement]]&gt;=100%, "Achieved",
 IF(Table1[[#This Row],[% Achievement]]&gt;=50%, "Almost Achieve",
 IF(Table1[[#This Row],[% Achievement]]&gt;=0, "Needs Improvement",
 "Bad")))</f>
        <v>Achieved</v>
      </c>
      <c r="P1980" s="7">
        <f>Table1[[#This Row],[Net Sales Actual]] - Table1[[#This Row],[Net Sales Target]]</f>
        <v>15770121</v>
      </c>
      <c r="Q1980" s="7" t="str">
        <f>IF(Table1[[#This Row],[Profit]] &gt; 0, "Profit", "Loss")</f>
        <v>Profit</v>
      </c>
      <c r="R1980" s="9">
        <f>Table1[[#This Row],[Salary Cost]]/Table1[[#This Row],[Net Sales Actual]]</f>
        <v>0.14643141664128131</v>
      </c>
      <c r="S1980" s="9" t="str">
        <f>IF(Table1[[#This Row],[Salary Ratio]] &lt; 0.15, "Efficient",
 IF(Table1[[#This Row],[Salary Ratio]] &lt;= 0.25, "Needs Attention",
 "Too High"))</f>
        <v>Efficient</v>
      </c>
      <c r="T1980" s="9">
        <f>Table1[[#This Row],[Profit (EBIT)]]/Table1[[#This Row],[Net Sales Actual]]</f>
        <v>8.2801308652406105E-2</v>
      </c>
      <c r="U1980" s="7" t="str">
        <f>IF(Table1[[#This Row],[Profit Ratio]] &gt; 0.15, "Healthy",
 IF(Table1[[#This Row],[Profit Ratio]] &gt;= 0.05, "Moderate",
 "Low"))</f>
        <v>Moderate</v>
      </c>
      <c r="V1980" s="7">
        <f ca="1">DATEDIF(Table1[[#This Row],[Store Open Date]], TODAY(), "d")</f>
        <v>409</v>
      </c>
      <c r="W1980" s="7">
        <f ca="1">INT(Table1[[#This Row],[Store Age (Days)]] / 30)</f>
        <v>13</v>
      </c>
      <c r="X1980" s="7" t="str">
        <f ca="1">IF(Table1[[#This Row],[Store Age (Months)]] &lt; 12, "&lt;12",
 IF(Table1[[#This Row],[Store Age (Months)]] &lt; 24, "12–24",
 "&gt;24"))</f>
        <v>12–24</v>
      </c>
    </row>
    <row r="1981" spans="1:24" x14ac:dyDescent="0.2">
      <c r="A1981" s="4">
        <v>5</v>
      </c>
      <c r="B1981" s="4" t="str">
        <f t="shared" si="30"/>
        <v>May</v>
      </c>
      <c r="C1981" s="1" t="s">
        <v>224</v>
      </c>
      <c r="D1981" s="1" t="s">
        <v>1144</v>
      </c>
      <c r="E1981" s="1" t="s">
        <v>665</v>
      </c>
      <c r="F1981" s="1" t="s">
        <v>904</v>
      </c>
      <c r="G1981" s="1" t="s">
        <v>925</v>
      </c>
      <c r="H1981" s="6">
        <v>45204</v>
      </c>
      <c r="I1981" s="7">
        <v>183330405</v>
      </c>
      <c r="J1981" s="7">
        <v>225655718</v>
      </c>
      <c r="K1981" s="7">
        <v>32112083</v>
      </c>
      <c r="L1981" s="7">
        <v>16324629</v>
      </c>
      <c r="M1981" s="7">
        <f>Table1[[#This Row],[Profit (EBIT)]] * (1 - 11%)</f>
        <v>14528919.810000001</v>
      </c>
      <c r="N1981" s="9">
        <f>Table1[[#This Row],[Net Sales Actual]]/Table1[[#This Row],[Net Sales Target]]*100%</f>
        <v>1.2308690312444355</v>
      </c>
      <c r="O1981" s="9" t="str">
        <f>IF(Table1[[#This Row],[% Achievement]]&gt;=100%, "Achieved",
 IF(Table1[[#This Row],[% Achievement]]&gt;=50%, "Almost Achieve",
 IF(Table1[[#This Row],[% Achievement]]&gt;=0, "Needs Improvement",
 "Bad")))</f>
        <v>Achieved</v>
      </c>
      <c r="P1981" s="7">
        <f>Table1[[#This Row],[Net Sales Actual]] - Table1[[#This Row],[Net Sales Target]]</f>
        <v>42325313</v>
      </c>
      <c r="Q1981" s="7" t="str">
        <f>IF(Table1[[#This Row],[Profit]] &gt; 0, "Profit", "Loss")</f>
        <v>Profit</v>
      </c>
      <c r="R1981" s="9">
        <f>Table1[[#This Row],[Salary Cost]]/Table1[[#This Row],[Net Sales Actual]]</f>
        <v>0.14230564722494646</v>
      </c>
      <c r="S1981" s="9" t="str">
        <f>IF(Table1[[#This Row],[Salary Ratio]] &lt; 0.15, "Efficient",
 IF(Table1[[#This Row],[Salary Ratio]] &lt;= 0.25, "Needs Attention",
 "Too High"))</f>
        <v>Efficient</v>
      </c>
      <c r="T1981" s="9">
        <f>Table1[[#This Row],[Profit (EBIT)]]/Table1[[#This Row],[Net Sales Actual]]</f>
        <v>7.2343077076380574E-2</v>
      </c>
      <c r="U1981" s="7" t="str">
        <f>IF(Table1[[#This Row],[Profit Ratio]] &gt; 0.15, "Healthy",
 IF(Table1[[#This Row],[Profit Ratio]] &gt;= 0.05, "Moderate",
 "Low"))</f>
        <v>Moderate</v>
      </c>
      <c r="V1981" s="7">
        <f ca="1">DATEDIF(Table1[[#This Row],[Store Open Date]], TODAY(), "d")</f>
        <v>728</v>
      </c>
      <c r="W1981" s="7">
        <f ca="1">INT(Table1[[#This Row],[Store Age (Days)]] / 30)</f>
        <v>24</v>
      </c>
      <c r="X1981" s="7" t="str">
        <f ca="1">IF(Table1[[#This Row],[Store Age (Months)]] &lt; 12, "&lt;12",
 IF(Table1[[#This Row],[Store Age (Months)]] &lt; 24, "12–24",
 "&gt;24"))</f>
        <v>&gt;24</v>
      </c>
    </row>
    <row r="1982" spans="1:24" x14ac:dyDescent="0.2">
      <c r="A1982" s="4">
        <v>5</v>
      </c>
      <c r="B1982" s="4" t="str">
        <f t="shared" si="30"/>
        <v>May</v>
      </c>
      <c r="C1982" s="1" t="s">
        <v>225</v>
      </c>
      <c r="D1982" s="1" t="s">
        <v>1145</v>
      </c>
      <c r="E1982" s="1" t="s">
        <v>666</v>
      </c>
      <c r="F1982" s="1" t="s">
        <v>904</v>
      </c>
      <c r="G1982" s="1" t="s">
        <v>925</v>
      </c>
      <c r="H1982" s="6">
        <v>45260</v>
      </c>
      <c r="I1982" s="7">
        <v>119582867</v>
      </c>
      <c r="J1982" s="7">
        <v>122444995</v>
      </c>
      <c r="K1982" s="7">
        <v>17828835</v>
      </c>
      <c r="L1982" s="7">
        <v>-4480715</v>
      </c>
      <c r="M1982" s="7">
        <f>Table1[[#This Row],[Profit (EBIT)]] * (1 - 11%)</f>
        <v>-3987836.35</v>
      </c>
      <c r="N1982" s="9">
        <f>Table1[[#This Row],[Net Sales Actual]]/Table1[[#This Row],[Net Sales Target]]*100%</f>
        <v>1.0239342647638645</v>
      </c>
      <c r="O1982" s="9" t="str">
        <f>IF(Table1[[#This Row],[% Achievement]]&gt;=100%, "Achieved",
 IF(Table1[[#This Row],[% Achievement]]&gt;=50%, "Almost Achieve",
 IF(Table1[[#This Row],[% Achievement]]&gt;=0, "Needs Improvement",
 "Bad")))</f>
        <v>Achieved</v>
      </c>
      <c r="P1982" s="7">
        <f>Table1[[#This Row],[Net Sales Actual]] - Table1[[#This Row],[Net Sales Target]]</f>
        <v>2862128</v>
      </c>
      <c r="Q1982" s="7" t="str">
        <f>IF(Table1[[#This Row],[Profit]] &gt; 0, "Profit", "Loss")</f>
        <v>Loss</v>
      </c>
      <c r="R1982" s="9">
        <f>Table1[[#This Row],[Salary Cost]]/Table1[[#This Row],[Net Sales Actual]]</f>
        <v>0.14560689066956145</v>
      </c>
      <c r="S1982" s="9" t="str">
        <f>IF(Table1[[#This Row],[Salary Ratio]] &lt; 0.15, "Efficient",
 IF(Table1[[#This Row],[Salary Ratio]] &lt;= 0.25, "Needs Attention",
 "Too High"))</f>
        <v>Efficient</v>
      </c>
      <c r="T1982" s="9">
        <f>Table1[[#This Row],[Profit (EBIT)]]/Table1[[#This Row],[Net Sales Actual]]</f>
        <v>-3.6593696622716186E-2</v>
      </c>
      <c r="U1982" s="7" t="str">
        <f>IF(Table1[[#This Row],[Profit Ratio]] &gt; 0.15, "Healthy",
 IF(Table1[[#This Row],[Profit Ratio]] &gt;= 0.05, "Moderate",
 "Low"))</f>
        <v>Low</v>
      </c>
      <c r="V1982" s="7">
        <f ca="1">DATEDIF(Table1[[#This Row],[Store Open Date]], TODAY(), "d")</f>
        <v>672</v>
      </c>
      <c r="W1982" s="7">
        <f ca="1">INT(Table1[[#This Row],[Store Age (Days)]] / 30)</f>
        <v>22</v>
      </c>
      <c r="X1982" s="7" t="str">
        <f ca="1">IF(Table1[[#This Row],[Store Age (Months)]] &lt; 12, "&lt;12",
 IF(Table1[[#This Row],[Store Age (Months)]] &lt; 24, "12–24",
 "&gt;24"))</f>
        <v>12–24</v>
      </c>
    </row>
    <row r="1983" spans="1:24" x14ac:dyDescent="0.2">
      <c r="A1983" s="4">
        <v>5</v>
      </c>
      <c r="B1983" s="4" t="str">
        <f t="shared" si="30"/>
        <v>May</v>
      </c>
      <c r="C1983" s="1" t="s">
        <v>226</v>
      </c>
      <c r="D1983" s="1" t="s">
        <v>1146</v>
      </c>
      <c r="E1983" s="1" t="s">
        <v>667</v>
      </c>
      <c r="F1983" s="1" t="s">
        <v>904</v>
      </c>
      <c r="G1983" s="1" t="s">
        <v>925</v>
      </c>
      <c r="H1983" s="6">
        <v>45257</v>
      </c>
      <c r="I1983" s="7">
        <v>102525052</v>
      </c>
      <c r="J1983" s="7">
        <v>86456344</v>
      </c>
      <c r="K1983" s="7">
        <v>10988573</v>
      </c>
      <c r="L1983" s="7">
        <v>6349643</v>
      </c>
      <c r="M1983" s="7">
        <f>Table1[[#This Row],[Profit (EBIT)]] * (1 - 11%)</f>
        <v>5651182.2700000005</v>
      </c>
      <c r="N1983" s="9">
        <f>Table1[[#This Row],[Net Sales Actual]]/Table1[[#This Row],[Net Sales Target]]*100%</f>
        <v>0.84327042331078261</v>
      </c>
      <c r="O1983" s="9" t="str">
        <f>IF(Table1[[#This Row],[% Achievement]]&gt;=100%, "Achieved",
 IF(Table1[[#This Row],[% Achievement]]&gt;=50%, "Almost Achieve",
 IF(Table1[[#This Row],[% Achievement]]&gt;=0, "Needs Improvement",
 "Bad")))</f>
        <v>Almost Achieve</v>
      </c>
      <c r="P1983" s="7">
        <f>Table1[[#This Row],[Net Sales Actual]] - Table1[[#This Row],[Net Sales Target]]</f>
        <v>-16068708</v>
      </c>
      <c r="Q1983" s="7" t="str">
        <f>IF(Table1[[#This Row],[Profit]] &gt; 0, "Profit", "Loss")</f>
        <v>Profit</v>
      </c>
      <c r="R1983" s="9">
        <f>Table1[[#This Row],[Salary Cost]]/Table1[[#This Row],[Net Sales Actual]]</f>
        <v>0.12709967240807685</v>
      </c>
      <c r="S1983" s="9" t="str">
        <f>IF(Table1[[#This Row],[Salary Ratio]] &lt; 0.15, "Efficient",
 IF(Table1[[#This Row],[Salary Ratio]] &lt;= 0.25, "Needs Attention",
 "Too High"))</f>
        <v>Efficient</v>
      </c>
      <c r="T1983" s="9">
        <f>Table1[[#This Row],[Profit (EBIT)]]/Table1[[#This Row],[Net Sales Actual]]</f>
        <v>7.344334384530532E-2</v>
      </c>
      <c r="U1983" s="7" t="str">
        <f>IF(Table1[[#This Row],[Profit Ratio]] &gt; 0.15, "Healthy",
 IF(Table1[[#This Row],[Profit Ratio]] &gt;= 0.05, "Moderate",
 "Low"))</f>
        <v>Moderate</v>
      </c>
      <c r="V1983" s="7">
        <f ca="1">DATEDIF(Table1[[#This Row],[Store Open Date]], TODAY(), "d")</f>
        <v>675</v>
      </c>
      <c r="W1983" s="7">
        <f ca="1">INT(Table1[[#This Row],[Store Age (Days)]] / 30)</f>
        <v>22</v>
      </c>
      <c r="X1983" s="7" t="str">
        <f ca="1">IF(Table1[[#This Row],[Store Age (Months)]] &lt; 12, "&lt;12",
 IF(Table1[[#This Row],[Store Age (Months)]] &lt; 24, "12–24",
 "&gt;24"))</f>
        <v>12–24</v>
      </c>
    </row>
    <row r="1984" spans="1:24" x14ac:dyDescent="0.2">
      <c r="A1984" s="4">
        <v>5</v>
      </c>
      <c r="B1984" s="4" t="str">
        <f t="shared" si="30"/>
        <v>May</v>
      </c>
      <c r="C1984" s="1" t="s">
        <v>227</v>
      </c>
      <c r="D1984" s="1" t="s">
        <v>1147</v>
      </c>
      <c r="E1984" s="1" t="s">
        <v>668</v>
      </c>
      <c r="F1984" s="1" t="s">
        <v>904</v>
      </c>
      <c r="G1984" s="1" t="s">
        <v>925</v>
      </c>
      <c r="H1984" s="6">
        <v>45279</v>
      </c>
      <c r="I1984" s="7">
        <v>102419087</v>
      </c>
      <c r="J1984" s="7">
        <v>99036215</v>
      </c>
      <c r="K1984" s="7">
        <v>16414913</v>
      </c>
      <c r="L1984" s="7">
        <v>-4392858</v>
      </c>
      <c r="M1984" s="7">
        <f>Table1[[#This Row],[Profit (EBIT)]] * (1 - 11%)</f>
        <v>-3909643.62</v>
      </c>
      <c r="N1984" s="9">
        <f>Table1[[#This Row],[Net Sales Actual]]/Table1[[#This Row],[Net Sales Target]]*100%</f>
        <v>0.96697029724547334</v>
      </c>
      <c r="O1984" s="9" t="str">
        <f>IF(Table1[[#This Row],[% Achievement]]&gt;=100%, "Achieved",
 IF(Table1[[#This Row],[% Achievement]]&gt;=50%, "Almost Achieve",
 IF(Table1[[#This Row],[% Achievement]]&gt;=0, "Needs Improvement",
 "Bad")))</f>
        <v>Almost Achieve</v>
      </c>
      <c r="P1984" s="7">
        <f>Table1[[#This Row],[Net Sales Actual]] - Table1[[#This Row],[Net Sales Target]]</f>
        <v>-3382872</v>
      </c>
      <c r="Q1984" s="7" t="str">
        <f>IF(Table1[[#This Row],[Profit]] &gt; 0, "Profit", "Loss")</f>
        <v>Loss</v>
      </c>
      <c r="R1984" s="9">
        <f>Table1[[#This Row],[Salary Cost]]/Table1[[#This Row],[Net Sales Actual]]</f>
        <v>0.16574657058531569</v>
      </c>
      <c r="S1984" s="9" t="str">
        <f>IF(Table1[[#This Row],[Salary Ratio]] &lt; 0.15, "Efficient",
 IF(Table1[[#This Row],[Salary Ratio]] &lt;= 0.25, "Needs Attention",
 "Too High"))</f>
        <v>Needs Attention</v>
      </c>
      <c r="T1984" s="9">
        <f>Table1[[#This Row],[Profit (EBIT)]]/Table1[[#This Row],[Net Sales Actual]]</f>
        <v>-4.4356077218823439E-2</v>
      </c>
      <c r="U1984" s="7" t="str">
        <f>IF(Table1[[#This Row],[Profit Ratio]] &gt; 0.15, "Healthy",
 IF(Table1[[#This Row],[Profit Ratio]] &gt;= 0.05, "Moderate",
 "Low"))</f>
        <v>Low</v>
      </c>
      <c r="V1984" s="7">
        <f ca="1">DATEDIF(Table1[[#This Row],[Store Open Date]], TODAY(), "d")</f>
        <v>653</v>
      </c>
      <c r="W1984" s="7">
        <f ca="1">INT(Table1[[#This Row],[Store Age (Days)]] / 30)</f>
        <v>21</v>
      </c>
      <c r="X1984" s="7" t="str">
        <f ca="1">IF(Table1[[#This Row],[Store Age (Months)]] &lt; 12, "&lt;12",
 IF(Table1[[#This Row],[Store Age (Months)]] &lt; 24, "12–24",
 "&gt;24"))</f>
        <v>12–24</v>
      </c>
    </row>
    <row r="1985" spans="1:24" x14ac:dyDescent="0.2">
      <c r="A1985" s="4">
        <v>5</v>
      </c>
      <c r="B1985" s="4" t="str">
        <f t="shared" si="30"/>
        <v>May</v>
      </c>
      <c r="C1985" s="1" t="s">
        <v>228</v>
      </c>
      <c r="D1985" s="1" t="s">
        <v>1148</v>
      </c>
      <c r="E1985" s="1" t="s">
        <v>669</v>
      </c>
      <c r="F1985" s="1" t="s">
        <v>904</v>
      </c>
      <c r="G1985" s="1" t="s">
        <v>925</v>
      </c>
      <c r="H1985" s="6">
        <v>45439</v>
      </c>
      <c r="I1985" s="7">
        <v>146837036</v>
      </c>
      <c r="J1985" s="7">
        <v>143035986</v>
      </c>
      <c r="K1985" s="7">
        <v>21385011</v>
      </c>
      <c r="L1985" s="7">
        <v>-9213446</v>
      </c>
      <c r="M1985" s="7">
        <f>Table1[[#This Row],[Profit (EBIT)]] * (1 - 11%)</f>
        <v>-8199966.9400000004</v>
      </c>
      <c r="N1985" s="9">
        <f>Table1[[#This Row],[Net Sales Actual]]/Table1[[#This Row],[Net Sales Target]]*100%</f>
        <v>0.97411381962245547</v>
      </c>
      <c r="O1985" s="9" t="str">
        <f>IF(Table1[[#This Row],[% Achievement]]&gt;=100%, "Achieved",
 IF(Table1[[#This Row],[% Achievement]]&gt;=50%, "Almost Achieve",
 IF(Table1[[#This Row],[% Achievement]]&gt;=0, "Needs Improvement",
 "Bad")))</f>
        <v>Almost Achieve</v>
      </c>
      <c r="P1985" s="7">
        <f>Table1[[#This Row],[Net Sales Actual]] - Table1[[#This Row],[Net Sales Target]]</f>
        <v>-3801050</v>
      </c>
      <c r="Q1985" s="7" t="str">
        <f>IF(Table1[[#This Row],[Profit]] &gt; 0, "Profit", "Loss")</f>
        <v>Loss</v>
      </c>
      <c r="R1985" s="9">
        <f>Table1[[#This Row],[Salary Cost]]/Table1[[#This Row],[Net Sales Actual]]</f>
        <v>0.14950790775127037</v>
      </c>
      <c r="S1985" s="9" t="str">
        <f>IF(Table1[[#This Row],[Salary Ratio]] &lt; 0.15, "Efficient",
 IF(Table1[[#This Row],[Salary Ratio]] &lt;= 0.25, "Needs Attention",
 "Too High"))</f>
        <v>Efficient</v>
      </c>
      <c r="T1985" s="9">
        <f>Table1[[#This Row],[Profit (EBIT)]]/Table1[[#This Row],[Net Sales Actual]]</f>
        <v>-6.4413482632265706E-2</v>
      </c>
      <c r="U1985" s="7" t="str">
        <f>IF(Table1[[#This Row],[Profit Ratio]] &gt; 0.15, "Healthy",
 IF(Table1[[#This Row],[Profit Ratio]] &gt;= 0.05, "Moderate",
 "Low"))</f>
        <v>Low</v>
      </c>
      <c r="V1985" s="7">
        <f ca="1">DATEDIF(Table1[[#This Row],[Store Open Date]], TODAY(), "d")</f>
        <v>493</v>
      </c>
      <c r="W1985" s="7">
        <f ca="1">INT(Table1[[#This Row],[Store Age (Days)]] / 30)</f>
        <v>16</v>
      </c>
      <c r="X1985" s="7" t="str">
        <f ca="1">IF(Table1[[#This Row],[Store Age (Months)]] &lt; 12, "&lt;12",
 IF(Table1[[#This Row],[Store Age (Months)]] &lt; 24, "12–24",
 "&gt;24"))</f>
        <v>12–24</v>
      </c>
    </row>
    <row r="1986" spans="1:24" x14ac:dyDescent="0.2">
      <c r="A1986" s="4">
        <v>5</v>
      </c>
      <c r="B1986" s="4" t="str">
        <f t="shared" si="30"/>
        <v>May</v>
      </c>
      <c r="C1986" s="1" t="s">
        <v>229</v>
      </c>
      <c r="D1986" s="1" t="s">
        <v>1149</v>
      </c>
      <c r="E1986" s="1" t="s">
        <v>670</v>
      </c>
      <c r="F1986" s="1" t="s">
        <v>904</v>
      </c>
      <c r="G1986" s="1" t="s">
        <v>925</v>
      </c>
      <c r="H1986" s="6">
        <v>45449</v>
      </c>
      <c r="I1986" s="7">
        <v>93933447</v>
      </c>
      <c r="J1986" s="7">
        <v>69719157</v>
      </c>
      <c r="K1986" s="7">
        <v>11849403</v>
      </c>
      <c r="L1986" s="7">
        <v>9850524</v>
      </c>
      <c r="M1986" s="7">
        <f>Table1[[#This Row],[Profit (EBIT)]] * (1 - 11%)</f>
        <v>8766966.3599999994</v>
      </c>
      <c r="N1986" s="9">
        <f>Table1[[#This Row],[Net Sales Actual]]/Table1[[#This Row],[Net Sales Target]]*100%</f>
        <v>0.74221865828047384</v>
      </c>
      <c r="O1986" s="9" t="str">
        <f>IF(Table1[[#This Row],[% Achievement]]&gt;=100%, "Achieved",
 IF(Table1[[#This Row],[% Achievement]]&gt;=50%, "Almost Achieve",
 IF(Table1[[#This Row],[% Achievement]]&gt;=0, "Needs Improvement",
 "Bad")))</f>
        <v>Almost Achieve</v>
      </c>
      <c r="P1986" s="7">
        <f>Table1[[#This Row],[Net Sales Actual]] - Table1[[#This Row],[Net Sales Target]]</f>
        <v>-24214290</v>
      </c>
      <c r="Q1986" s="7" t="str">
        <f>IF(Table1[[#This Row],[Profit]] &gt; 0, "Profit", "Loss")</f>
        <v>Profit</v>
      </c>
      <c r="R1986" s="9">
        <f>Table1[[#This Row],[Salary Cost]]/Table1[[#This Row],[Net Sales Actual]]</f>
        <v>0.16995906878219999</v>
      </c>
      <c r="S1986" s="9" t="str">
        <f>IF(Table1[[#This Row],[Salary Ratio]] &lt; 0.15, "Efficient",
 IF(Table1[[#This Row],[Salary Ratio]] &lt;= 0.25, "Needs Attention",
 "Too High"))</f>
        <v>Needs Attention</v>
      </c>
      <c r="T1986" s="9">
        <f>Table1[[#This Row],[Profit (EBIT)]]/Table1[[#This Row],[Net Sales Actual]]</f>
        <v>0.14128862745715642</v>
      </c>
      <c r="U1986" s="7" t="str">
        <f>IF(Table1[[#This Row],[Profit Ratio]] &gt; 0.15, "Healthy",
 IF(Table1[[#This Row],[Profit Ratio]] &gt;= 0.05, "Moderate",
 "Low"))</f>
        <v>Moderate</v>
      </c>
      <c r="V1986" s="7">
        <f ca="1">DATEDIF(Table1[[#This Row],[Store Open Date]], TODAY(), "d")</f>
        <v>483</v>
      </c>
      <c r="W1986" s="7">
        <f ca="1">INT(Table1[[#This Row],[Store Age (Days)]] / 30)</f>
        <v>16</v>
      </c>
      <c r="X1986" s="7" t="str">
        <f ca="1">IF(Table1[[#This Row],[Store Age (Months)]] &lt; 12, "&lt;12",
 IF(Table1[[#This Row],[Store Age (Months)]] &lt; 24, "12–24",
 "&gt;24"))</f>
        <v>12–24</v>
      </c>
    </row>
    <row r="1987" spans="1:24" x14ac:dyDescent="0.2">
      <c r="A1987" s="4">
        <v>5</v>
      </c>
      <c r="B1987" s="4" t="str">
        <f t="shared" ref="B1987:B2050" si="31">TEXT(DATE(2024, A1987, 1), "mmmm")</f>
        <v>May</v>
      </c>
      <c r="C1987" s="1" t="s">
        <v>230</v>
      </c>
      <c r="D1987" s="1" t="s">
        <v>1150</v>
      </c>
      <c r="E1987" s="1" t="s">
        <v>671</v>
      </c>
      <c r="F1987" s="1" t="s">
        <v>904</v>
      </c>
      <c r="G1987" s="1" t="s">
        <v>925</v>
      </c>
      <c r="H1987" s="6">
        <v>45383</v>
      </c>
      <c r="I1987" s="7">
        <v>77525530</v>
      </c>
      <c r="J1987" s="7">
        <v>71859369</v>
      </c>
      <c r="K1987" s="7">
        <v>12123172</v>
      </c>
      <c r="L1987" s="7">
        <v>-3703322</v>
      </c>
      <c r="M1987" s="7">
        <f>Table1[[#This Row],[Profit (EBIT)]] * (1 - 11%)</f>
        <v>-3295956.58</v>
      </c>
      <c r="N1987" s="9">
        <f>Table1[[#This Row],[Net Sales Actual]]/Table1[[#This Row],[Net Sales Target]]*100%</f>
        <v>0.92691232165713666</v>
      </c>
      <c r="O1987" s="9" t="str">
        <f>IF(Table1[[#This Row],[% Achievement]]&gt;=100%, "Achieved",
 IF(Table1[[#This Row],[% Achievement]]&gt;=50%, "Almost Achieve",
 IF(Table1[[#This Row],[% Achievement]]&gt;=0, "Needs Improvement",
 "Bad")))</f>
        <v>Almost Achieve</v>
      </c>
      <c r="P1987" s="7">
        <f>Table1[[#This Row],[Net Sales Actual]] - Table1[[#This Row],[Net Sales Target]]</f>
        <v>-5666161</v>
      </c>
      <c r="Q1987" s="7" t="str">
        <f>IF(Table1[[#This Row],[Profit]] &gt; 0, "Profit", "Loss")</f>
        <v>Loss</v>
      </c>
      <c r="R1987" s="9">
        <f>Table1[[#This Row],[Salary Cost]]/Table1[[#This Row],[Net Sales Actual]]</f>
        <v>0.1687069086287134</v>
      </c>
      <c r="S1987" s="9" t="str">
        <f>IF(Table1[[#This Row],[Salary Ratio]] &lt; 0.15, "Efficient",
 IF(Table1[[#This Row],[Salary Ratio]] &lt;= 0.25, "Needs Attention",
 "Too High"))</f>
        <v>Needs Attention</v>
      </c>
      <c r="T1987" s="9">
        <f>Table1[[#This Row],[Profit (EBIT)]]/Table1[[#This Row],[Net Sales Actual]]</f>
        <v>-5.1535687712481862E-2</v>
      </c>
      <c r="U1987" s="7" t="str">
        <f>IF(Table1[[#This Row],[Profit Ratio]] &gt; 0.15, "Healthy",
 IF(Table1[[#This Row],[Profit Ratio]] &gt;= 0.05, "Moderate",
 "Low"))</f>
        <v>Low</v>
      </c>
      <c r="V1987" s="7">
        <f ca="1">DATEDIF(Table1[[#This Row],[Store Open Date]], TODAY(), "d")</f>
        <v>549</v>
      </c>
      <c r="W1987" s="7">
        <f ca="1">INT(Table1[[#This Row],[Store Age (Days)]] / 30)</f>
        <v>18</v>
      </c>
      <c r="X1987" s="7" t="str">
        <f ca="1">IF(Table1[[#This Row],[Store Age (Months)]] &lt; 12, "&lt;12",
 IF(Table1[[#This Row],[Store Age (Months)]] &lt; 24, "12–24",
 "&gt;24"))</f>
        <v>12–24</v>
      </c>
    </row>
    <row r="1988" spans="1:24" x14ac:dyDescent="0.2">
      <c r="A1988" s="4">
        <v>5</v>
      </c>
      <c r="B1988" s="4" t="str">
        <f t="shared" si="31"/>
        <v>May</v>
      </c>
      <c r="C1988" s="1" t="s">
        <v>231</v>
      </c>
      <c r="D1988" s="1" t="s">
        <v>1151</v>
      </c>
      <c r="E1988" s="1" t="s">
        <v>672</v>
      </c>
      <c r="F1988" s="1" t="s">
        <v>904</v>
      </c>
      <c r="G1988" s="1" t="s">
        <v>925</v>
      </c>
      <c r="H1988" s="6">
        <v>45279</v>
      </c>
      <c r="I1988" s="7">
        <v>194975257</v>
      </c>
      <c r="J1988" s="7">
        <v>152111720</v>
      </c>
      <c r="K1988" s="7">
        <v>14296374</v>
      </c>
      <c r="L1988" s="7">
        <v>3082244</v>
      </c>
      <c r="M1988" s="7">
        <f>Table1[[#This Row],[Profit (EBIT)]] * (1 - 11%)</f>
        <v>2743197.16</v>
      </c>
      <c r="N1988" s="9">
        <f>Table1[[#This Row],[Net Sales Actual]]/Table1[[#This Row],[Net Sales Target]]*100%</f>
        <v>0.78015909475118683</v>
      </c>
      <c r="O1988" s="9" t="str">
        <f>IF(Table1[[#This Row],[% Achievement]]&gt;=100%, "Achieved",
 IF(Table1[[#This Row],[% Achievement]]&gt;=50%, "Almost Achieve",
 IF(Table1[[#This Row],[% Achievement]]&gt;=0, "Needs Improvement",
 "Bad")))</f>
        <v>Almost Achieve</v>
      </c>
      <c r="P1988" s="7">
        <f>Table1[[#This Row],[Net Sales Actual]] - Table1[[#This Row],[Net Sales Target]]</f>
        <v>-42863537</v>
      </c>
      <c r="Q1988" s="7" t="str">
        <f>IF(Table1[[#This Row],[Profit]] &gt; 0, "Profit", "Loss")</f>
        <v>Profit</v>
      </c>
      <c r="R1988" s="9">
        <f>Table1[[#This Row],[Salary Cost]]/Table1[[#This Row],[Net Sales Actual]]</f>
        <v>9.3986012386159334E-2</v>
      </c>
      <c r="S1988" s="9" t="str">
        <f>IF(Table1[[#This Row],[Salary Ratio]] &lt; 0.15, "Efficient",
 IF(Table1[[#This Row],[Salary Ratio]] &lt;= 0.25, "Needs Attention",
 "Too High"))</f>
        <v>Efficient</v>
      </c>
      <c r="T1988" s="9">
        <f>Table1[[#This Row],[Profit (EBIT)]]/Table1[[#This Row],[Net Sales Actual]]</f>
        <v>2.026302772725205E-2</v>
      </c>
      <c r="U1988" s="7" t="str">
        <f>IF(Table1[[#This Row],[Profit Ratio]] &gt; 0.15, "Healthy",
 IF(Table1[[#This Row],[Profit Ratio]] &gt;= 0.05, "Moderate",
 "Low"))</f>
        <v>Low</v>
      </c>
      <c r="V1988" s="7">
        <f ca="1">DATEDIF(Table1[[#This Row],[Store Open Date]], TODAY(), "d")</f>
        <v>653</v>
      </c>
      <c r="W1988" s="7">
        <f ca="1">INT(Table1[[#This Row],[Store Age (Days)]] / 30)</f>
        <v>21</v>
      </c>
      <c r="X1988" s="7" t="str">
        <f ca="1">IF(Table1[[#This Row],[Store Age (Months)]] &lt; 12, "&lt;12",
 IF(Table1[[#This Row],[Store Age (Months)]] &lt; 24, "12–24",
 "&gt;24"))</f>
        <v>12–24</v>
      </c>
    </row>
    <row r="1989" spans="1:24" x14ac:dyDescent="0.2">
      <c r="A1989" s="4">
        <v>5</v>
      </c>
      <c r="B1989" s="4" t="str">
        <f t="shared" si="31"/>
        <v>May</v>
      </c>
      <c r="C1989" s="1" t="s">
        <v>232</v>
      </c>
      <c r="D1989" s="1" t="s">
        <v>1152</v>
      </c>
      <c r="E1989" s="1" t="s">
        <v>673</v>
      </c>
      <c r="F1989" s="1" t="s">
        <v>904</v>
      </c>
      <c r="G1989" s="1" t="s">
        <v>925</v>
      </c>
      <c r="H1989" s="6">
        <v>45223</v>
      </c>
      <c r="I1989" s="7">
        <v>103025751</v>
      </c>
      <c r="J1989" s="7">
        <v>118166686</v>
      </c>
      <c r="K1989" s="7">
        <v>20736392</v>
      </c>
      <c r="L1989" s="7">
        <v>-4776372</v>
      </c>
      <c r="M1989" s="7">
        <f>Table1[[#This Row],[Profit (EBIT)]] * (1 - 11%)</f>
        <v>-4250971.08</v>
      </c>
      <c r="N1989" s="9">
        <f>Table1[[#This Row],[Net Sales Actual]]/Table1[[#This Row],[Net Sales Target]]*100%</f>
        <v>1.1469626268485051</v>
      </c>
      <c r="O1989" s="9" t="str">
        <f>IF(Table1[[#This Row],[% Achievement]]&gt;=100%, "Achieved",
 IF(Table1[[#This Row],[% Achievement]]&gt;=50%, "Almost Achieve",
 IF(Table1[[#This Row],[% Achievement]]&gt;=0, "Needs Improvement",
 "Bad")))</f>
        <v>Achieved</v>
      </c>
      <c r="P1989" s="7">
        <f>Table1[[#This Row],[Net Sales Actual]] - Table1[[#This Row],[Net Sales Target]]</f>
        <v>15140935</v>
      </c>
      <c r="Q1989" s="7" t="str">
        <f>IF(Table1[[#This Row],[Profit]] &gt; 0, "Profit", "Loss")</f>
        <v>Loss</v>
      </c>
      <c r="R1989" s="9">
        <f>Table1[[#This Row],[Salary Cost]]/Table1[[#This Row],[Net Sales Actual]]</f>
        <v>0.17548424773459417</v>
      </c>
      <c r="S1989" s="9" t="str">
        <f>IF(Table1[[#This Row],[Salary Ratio]] &lt; 0.15, "Efficient",
 IF(Table1[[#This Row],[Salary Ratio]] &lt;= 0.25, "Needs Attention",
 "Too High"))</f>
        <v>Needs Attention</v>
      </c>
      <c r="T1989" s="9">
        <f>Table1[[#This Row],[Profit (EBIT)]]/Table1[[#This Row],[Net Sales Actual]]</f>
        <v>-4.0420630904381971E-2</v>
      </c>
      <c r="U1989" s="7" t="str">
        <f>IF(Table1[[#This Row],[Profit Ratio]] &gt; 0.15, "Healthy",
 IF(Table1[[#This Row],[Profit Ratio]] &gt;= 0.05, "Moderate",
 "Low"))</f>
        <v>Low</v>
      </c>
      <c r="V1989" s="7">
        <f ca="1">DATEDIF(Table1[[#This Row],[Store Open Date]], TODAY(), "d")</f>
        <v>709</v>
      </c>
      <c r="W1989" s="7">
        <f ca="1">INT(Table1[[#This Row],[Store Age (Days)]] / 30)</f>
        <v>23</v>
      </c>
      <c r="X1989" s="7" t="str">
        <f ca="1">IF(Table1[[#This Row],[Store Age (Months)]] &lt; 12, "&lt;12",
 IF(Table1[[#This Row],[Store Age (Months)]] &lt; 24, "12–24",
 "&gt;24"))</f>
        <v>12–24</v>
      </c>
    </row>
    <row r="1990" spans="1:24" x14ac:dyDescent="0.2">
      <c r="A1990" s="4">
        <v>5</v>
      </c>
      <c r="B1990" s="4" t="str">
        <f t="shared" si="31"/>
        <v>May</v>
      </c>
      <c r="C1990" s="1" t="s">
        <v>233</v>
      </c>
      <c r="D1990" s="1" t="s">
        <v>1153</v>
      </c>
      <c r="E1990" s="1" t="s">
        <v>674</v>
      </c>
      <c r="F1990" s="1" t="s">
        <v>904</v>
      </c>
      <c r="G1990" s="1" t="s">
        <v>925</v>
      </c>
      <c r="H1990" s="6">
        <v>45275</v>
      </c>
      <c r="I1990" s="7">
        <v>67996473</v>
      </c>
      <c r="J1990" s="7">
        <v>46394940</v>
      </c>
      <c r="K1990" s="7">
        <v>7708373</v>
      </c>
      <c r="L1990" s="7">
        <v>6196382</v>
      </c>
      <c r="M1990" s="7">
        <f>Table1[[#This Row],[Profit (EBIT)]] * (1 - 11%)</f>
        <v>5514779.9800000004</v>
      </c>
      <c r="N1990" s="9">
        <f>Table1[[#This Row],[Net Sales Actual]]/Table1[[#This Row],[Net Sales Target]]*100%</f>
        <v>0.68231391942932096</v>
      </c>
      <c r="O1990" s="9" t="str">
        <f>IF(Table1[[#This Row],[% Achievement]]&gt;=100%, "Achieved",
 IF(Table1[[#This Row],[% Achievement]]&gt;=50%, "Almost Achieve",
 IF(Table1[[#This Row],[% Achievement]]&gt;=0, "Needs Improvement",
 "Bad")))</f>
        <v>Almost Achieve</v>
      </c>
      <c r="P1990" s="7">
        <f>Table1[[#This Row],[Net Sales Actual]] - Table1[[#This Row],[Net Sales Target]]</f>
        <v>-21601533</v>
      </c>
      <c r="Q1990" s="7" t="str">
        <f>IF(Table1[[#This Row],[Profit]] &gt; 0, "Profit", "Loss")</f>
        <v>Profit</v>
      </c>
      <c r="R1990" s="9">
        <f>Table1[[#This Row],[Salary Cost]]/Table1[[#This Row],[Net Sales Actual]]</f>
        <v>0.16614684704840657</v>
      </c>
      <c r="S1990" s="9" t="str">
        <f>IF(Table1[[#This Row],[Salary Ratio]] &lt; 0.15, "Efficient",
 IF(Table1[[#This Row],[Salary Ratio]] &lt;= 0.25, "Needs Attention",
 "Too High"))</f>
        <v>Needs Attention</v>
      </c>
      <c r="T1990" s="9">
        <f>Table1[[#This Row],[Profit (EBIT)]]/Table1[[#This Row],[Net Sales Actual]]</f>
        <v>0.13355728016891497</v>
      </c>
      <c r="U1990" s="7" t="str">
        <f>IF(Table1[[#This Row],[Profit Ratio]] &gt; 0.15, "Healthy",
 IF(Table1[[#This Row],[Profit Ratio]] &gt;= 0.05, "Moderate",
 "Low"))</f>
        <v>Moderate</v>
      </c>
      <c r="V1990" s="7">
        <f ca="1">DATEDIF(Table1[[#This Row],[Store Open Date]], TODAY(), "d")</f>
        <v>657</v>
      </c>
      <c r="W1990" s="7">
        <f ca="1">INT(Table1[[#This Row],[Store Age (Days)]] / 30)</f>
        <v>21</v>
      </c>
      <c r="X1990" s="7" t="str">
        <f ca="1">IF(Table1[[#This Row],[Store Age (Months)]] &lt; 12, "&lt;12",
 IF(Table1[[#This Row],[Store Age (Months)]] &lt; 24, "12–24",
 "&gt;24"))</f>
        <v>12–24</v>
      </c>
    </row>
    <row r="1991" spans="1:24" x14ac:dyDescent="0.2">
      <c r="A1991" s="4">
        <v>5</v>
      </c>
      <c r="B1991" s="4" t="str">
        <f t="shared" si="31"/>
        <v>May</v>
      </c>
      <c r="C1991" s="1" t="s">
        <v>234</v>
      </c>
      <c r="D1991" s="1" t="s">
        <v>1154</v>
      </c>
      <c r="E1991" s="1" t="s">
        <v>675</v>
      </c>
      <c r="F1991" s="1" t="s">
        <v>904</v>
      </c>
      <c r="G1991" s="1" t="s">
        <v>925</v>
      </c>
      <c r="H1991" s="6">
        <v>45291</v>
      </c>
      <c r="I1991" s="7">
        <v>120174072</v>
      </c>
      <c r="J1991" s="7">
        <v>95659998</v>
      </c>
      <c r="K1991" s="7">
        <v>15611959</v>
      </c>
      <c r="L1991" s="7">
        <v>-2162261</v>
      </c>
      <c r="M1991" s="7">
        <f>Table1[[#This Row],[Profit (EBIT)]] * (1 - 11%)</f>
        <v>-1924412.29</v>
      </c>
      <c r="N1991" s="9">
        <f>Table1[[#This Row],[Net Sales Actual]]/Table1[[#This Row],[Net Sales Target]]*100%</f>
        <v>0.79601195505799283</v>
      </c>
      <c r="O1991" s="9" t="str">
        <f>IF(Table1[[#This Row],[% Achievement]]&gt;=100%, "Achieved",
 IF(Table1[[#This Row],[% Achievement]]&gt;=50%, "Almost Achieve",
 IF(Table1[[#This Row],[% Achievement]]&gt;=0, "Needs Improvement",
 "Bad")))</f>
        <v>Almost Achieve</v>
      </c>
      <c r="P1991" s="7">
        <f>Table1[[#This Row],[Net Sales Actual]] - Table1[[#This Row],[Net Sales Target]]</f>
        <v>-24514074</v>
      </c>
      <c r="Q1991" s="7" t="str">
        <f>IF(Table1[[#This Row],[Profit]] &gt; 0, "Profit", "Loss")</f>
        <v>Loss</v>
      </c>
      <c r="R1991" s="9">
        <f>Table1[[#This Row],[Salary Cost]]/Table1[[#This Row],[Net Sales Actual]]</f>
        <v>0.16320258547360622</v>
      </c>
      <c r="S1991" s="9" t="str">
        <f>IF(Table1[[#This Row],[Salary Ratio]] &lt; 0.15, "Efficient",
 IF(Table1[[#This Row],[Salary Ratio]] &lt;= 0.25, "Needs Attention",
 "Too High"))</f>
        <v>Needs Attention</v>
      </c>
      <c r="T1991" s="9">
        <f>Table1[[#This Row],[Profit (EBIT)]]/Table1[[#This Row],[Net Sales Actual]]</f>
        <v>-2.2603606995684863E-2</v>
      </c>
      <c r="U1991" s="7" t="str">
        <f>IF(Table1[[#This Row],[Profit Ratio]] &gt; 0.15, "Healthy",
 IF(Table1[[#This Row],[Profit Ratio]] &gt;= 0.05, "Moderate",
 "Low"))</f>
        <v>Low</v>
      </c>
      <c r="V1991" s="7">
        <f ca="1">DATEDIF(Table1[[#This Row],[Store Open Date]], TODAY(), "d")</f>
        <v>641</v>
      </c>
      <c r="W1991" s="7">
        <f ca="1">INT(Table1[[#This Row],[Store Age (Days)]] / 30)</f>
        <v>21</v>
      </c>
      <c r="X1991" s="7" t="str">
        <f ca="1">IF(Table1[[#This Row],[Store Age (Months)]] &lt; 12, "&lt;12",
 IF(Table1[[#This Row],[Store Age (Months)]] &lt; 24, "12–24",
 "&gt;24"))</f>
        <v>12–24</v>
      </c>
    </row>
    <row r="1992" spans="1:24" x14ac:dyDescent="0.2">
      <c r="A1992" s="4">
        <v>5</v>
      </c>
      <c r="B1992" s="4" t="str">
        <f t="shared" si="31"/>
        <v>May</v>
      </c>
      <c r="C1992" s="1" t="s">
        <v>235</v>
      </c>
      <c r="D1992" s="1" t="s">
        <v>1155</v>
      </c>
      <c r="E1992" s="1" t="s">
        <v>676</v>
      </c>
      <c r="F1992" s="1" t="s">
        <v>904</v>
      </c>
      <c r="G1992" s="1" t="s">
        <v>925</v>
      </c>
      <c r="H1992" s="6">
        <v>44907</v>
      </c>
      <c r="I1992" s="7">
        <v>176913591</v>
      </c>
      <c r="J1992" s="7">
        <v>129672807</v>
      </c>
      <c r="K1992" s="7">
        <v>21773664</v>
      </c>
      <c r="L1992" s="7">
        <v>5074028</v>
      </c>
      <c r="M1992" s="7">
        <f>Table1[[#This Row],[Profit (EBIT)]] * (1 - 11%)</f>
        <v>4515884.92</v>
      </c>
      <c r="N1992" s="9">
        <f>Table1[[#This Row],[Net Sales Actual]]/Table1[[#This Row],[Net Sales Target]]*100%</f>
        <v>0.7329725560768251</v>
      </c>
      <c r="O1992" s="9" t="str">
        <f>IF(Table1[[#This Row],[% Achievement]]&gt;=100%, "Achieved",
 IF(Table1[[#This Row],[% Achievement]]&gt;=50%, "Almost Achieve",
 IF(Table1[[#This Row],[% Achievement]]&gt;=0, "Needs Improvement",
 "Bad")))</f>
        <v>Almost Achieve</v>
      </c>
      <c r="P1992" s="7">
        <f>Table1[[#This Row],[Net Sales Actual]] - Table1[[#This Row],[Net Sales Target]]</f>
        <v>-47240784</v>
      </c>
      <c r="Q1992" s="7" t="str">
        <f>IF(Table1[[#This Row],[Profit]] &gt; 0, "Profit", "Loss")</f>
        <v>Profit</v>
      </c>
      <c r="R1992" s="9">
        <f>Table1[[#This Row],[Salary Cost]]/Table1[[#This Row],[Net Sales Actual]]</f>
        <v>0.16791233647005113</v>
      </c>
      <c r="S1992" s="9" t="str">
        <f>IF(Table1[[#This Row],[Salary Ratio]] &lt; 0.15, "Efficient",
 IF(Table1[[#This Row],[Salary Ratio]] &lt;= 0.25, "Needs Attention",
 "Too High"))</f>
        <v>Needs Attention</v>
      </c>
      <c r="T1992" s="9">
        <f>Table1[[#This Row],[Profit (EBIT)]]/Table1[[#This Row],[Net Sales Actual]]</f>
        <v>3.9129468370342285E-2</v>
      </c>
      <c r="U1992" s="7" t="str">
        <f>IF(Table1[[#This Row],[Profit Ratio]] &gt; 0.15, "Healthy",
 IF(Table1[[#This Row],[Profit Ratio]] &gt;= 0.05, "Moderate",
 "Low"))</f>
        <v>Low</v>
      </c>
      <c r="V1992" s="7">
        <f ca="1">DATEDIF(Table1[[#This Row],[Store Open Date]], TODAY(), "d")</f>
        <v>1025</v>
      </c>
      <c r="W1992" s="7">
        <f ca="1">INT(Table1[[#This Row],[Store Age (Days)]] / 30)</f>
        <v>34</v>
      </c>
      <c r="X1992" s="7" t="str">
        <f ca="1">IF(Table1[[#This Row],[Store Age (Months)]] &lt; 12, "&lt;12",
 IF(Table1[[#This Row],[Store Age (Months)]] &lt; 24, "12–24",
 "&gt;24"))</f>
        <v>&gt;24</v>
      </c>
    </row>
    <row r="1993" spans="1:24" x14ac:dyDescent="0.2">
      <c r="A1993" s="4">
        <v>5</v>
      </c>
      <c r="B1993" s="4" t="str">
        <f t="shared" si="31"/>
        <v>May</v>
      </c>
      <c r="C1993" s="1" t="s">
        <v>236</v>
      </c>
      <c r="D1993" s="1" t="s">
        <v>1156</v>
      </c>
      <c r="E1993" s="1" t="s">
        <v>677</v>
      </c>
      <c r="F1993" s="1" t="s">
        <v>904</v>
      </c>
      <c r="G1993" s="1" t="s">
        <v>925</v>
      </c>
      <c r="H1993" s="6">
        <v>44938</v>
      </c>
      <c r="I1993" s="7">
        <v>166600239</v>
      </c>
      <c r="J1993" s="7">
        <v>167650782</v>
      </c>
      <c r="K1993" s="7">
        <v>21865602</v>
      </c>
      <c r="L1993" s="7">
        <v>-4718550</v>
      </c>
      <c r="M1993" s="7">
        <f>Table1[[#This Row],[Profit (EBIT)]] * (1 - 11%)</f>
        <v>-4199509.5</v>
      </c>
      <c r="N1993" s="9">
        <f>Table1[[#This Row],[Net Sales Actual]]/Table1[[#This Row],[Net Sales Target]]*100%</f>
        <v>1.0063057712660304</v>
      </c>
      <c r="O1993" s="9" t="str">
        <f>IF(Table1[[#This Row],[% Achievement]]&gt;=100%, "Achieved",
 IF(Table1[[#This Row],[% Achievement]]&gt;=50%, "Almost Achieve",
 IF(Table1[[#This Row],[% Achievement]]&gt;=0, "Needs Improvement",
 "Bad")))</f>
        <v>Achieved</v>
      </c>
      <c r="P1993" s="7">
        <f>Table1[[#This Row],[Net Sales Actual]] - Table1[[#This Row],[Net Sales Target]]</f>
        <v>1050543</v>
      </c>
      <c r="Q1993" s="7" t="str">
        <f>IF(Table1[[#This Row],[Profit]] &gt; 0, "Profit", "Loss")</f>
        <v>Loss</v>
      </c>
      <c r="R1993" s="9">
        <f>Table1[[#This Row],[Salary Cost]]/Table1[[#This Row],[Net Sales Actual]]</f>
        <v>0.13042350139470271</v>
      </c>
      <c r="S1993" s="9" t="str">
        <f>IF(Table1[[#This Row],[Salary Ratio]] &lt; 0.15, "Efficient",
 IF(Table1[[#This Row],[Salary Ratio]] &lt;= 0.25, "Needs Attention",
 "Too High"))</f>
        <v>Efficient</v>
      </c>
      <c r="T1993" s="9">
        <f>Table1[[#This Row],[Profit (EBIT)]]/Table1[[#This Row],[Net Sales Actual]]</f>
        <v>-2.81451117836122E-2</v>
      </c>
      <c r="U1993" s="7" t="str">
        <f>IF(Table1[[#This Row],[Profit Ratio]] &gt; 0.15, "Healthy",
 IF(Table1[[#This Row],[Profit Ratio]] &gt;= 0.05, "Moderate",
 "Low"))</f>
        <v>Low</v>
      </c>
      <c r="V1993" s="7">
        <f ca="1">DATEDIF(Table1[[#This Row],[Store Open Date]], TODAY(), "d")</f>
        <v>994</v>
      </c>
      <c r="W1993" s="7">
        <f ca="1">INT(Table1[[#This Row],[Store Age (Days)]] / 30)</f>
        <v>33</v>
      </c>
      <c r="X1993" s="7" t="str">
        <f ca="1">IF(Table1[[#This Row],[Store Age (Months)]] &lt; 12, "&lt;12",
 IF(Table1[[#This Row],[Store Age (Months)]] &lt; 24, "12–24",
 "&gt;24"))</f>
        <v>&gt;24</v>
      </c>
    </row>
    <row r="1994" spans="1:24" x14ac:dyDescent="0.2">
      <c r="A1994" s="4">
        <v>5</v>
      </c>
      <c r="B1994" s="4" t="str">
        <f t="shared" si="31"/>
        <v>May</v>
      </c>
      <c r="C1994" s="1" t="s">
        <v>237</v>
      </c>
      <c r="D1994" s="1" t="s">
        <v>1157</v>
      </c>
      <c r="E1994" s="1" t="s">
        <v>678</v>
      </c>
      <c r="F1994" s="1" t="s">
        <v>904</v>
      </c>
      <c r="G1994" s="1" t="s">
        <v>925</v>
      </c>
      <c r="H1994" s="6">
        <v>44979</v>
      </c>
      <c r="I1994" s="7">
        <v>60742574</v>
      </c>
      <c r="J1994" s="7">
        <v>42979403</v>
      </c>
      <c r="K1994" s="7">
        <v>4979543</v>
      </c>
      <c r="L1994" s="7">
        <v>3551866</v>
      </c>
      <c r="M1994" s="7">
        <f>Table1[[#This Row],[Profit (EBIT)]] * (1 - 11%)</f>
        <v>3161160.74</v>
      </c>
      <c r="N1994" s="9">
        <f>Table1[[#This Row],[Net Sales Actual]]/Table1[[#This Row],[Net Sales Target]]*100%</f>
        <v>0.70756637675578249</v>
      </c>
      <c r="O1994" s="9" t="str">
        <f>IF(Table1[[#This Row],[% Achievement]]&gt;=100%, "Achieved",
 IF(Table1[[#This Row],[% Achievement]]&gt;=50%, "Almost Achieve",
 IF(Table1[[#This Row],[% Achievement]]&gt;=0, "Needs Improvement",
 "Bad")))</f>
        <v>Almost Achieve</v>
      </c>
      <c r="P1994" s="7">
        <f>Table1[[#This Row],[Net Sales Actual]] - Table1[[#This Row],[Net Sales Target]]</f>
        <v>-17763171</v>
      </c>
      <c r="Q1994" s="7" t="str">
        <f>IF(Table1[[#This Row],[Profit]] &gt; 0, "Profit", "Loss")</f>
        <v>Profit</v>
      </c>
      <c r="R1994" s="9">
        <f>Table1[[#This Row],[Salary Cost]]/Table1[[#This Row],[Net Sales Actual]]</f>
        <v>0.11585882195711281</v>
      </c>
      <c r="S1994" s="9" t="str">
        <f>IF(Table1[[#This Row],[Salary Ratio]] &lt; 0.15, "Efficient",
 IF(Table1[[#This Row],[Salary Ratio]] &lt;= 0.25, "Needs Attention",
 "Too High"))</f>
        <v>Efficient</v>
      </c>
      <c r="T1994" s="9">
        <f>Table1[[#This Row],[Profit (EBIT)]]/Table1[[#This Row],[Net Sales Actual]]</f>
        <v>8.2641119980191441E-2</v>
      </c>
      <c r="U1994" s="7" t="str">
        <f>IF(Table1[[#This Row],[Profit Ratio]] &gt; 0.15, "Healthy",
 IF(Table1[[#This Row],[Profit Ratio]] &gt;= 0.05, "Moderate",
 "Low"))</f>
        <v>Moderate</v>
      </c>
      <c r="V1994" s="7">
        <f ca="1">DATEDIF(Table1[[#This Row],[Store Open Date]], TODAY(), "d")</f>
        <v>953</v>
      </c>
      <c r="W1994" s="7">
        <f ca="1">INT(Table1[[#This Row],[Store Age (Days)]] / 30)</f>
        <v>31</v>
      </c>
      <c r="X1994" s="7" t="str">
        <f ca="1">IF(Table1[[#This Row],[Store Age (Months)]] &lt; 12, "&lt;12",
 IF(Table1[[#This Row],[Store Age (Months)]] &lt; 24, "12–24",
 "&gt;24"))</f>
        <v>&gt;24</v>
      </c>
    </row>
    <row r="1995" spans="1:24" x14ac:dyDescent="0.2">
      <c r="A1995" s="4">
        <v>5</v>
      </c>
      <c r="B1995" s="4" t="str">
        <f t="shared" si="31"/>
        <v>May</v>
      </c>
      <c r="C1995" s="1" t="s">
        <v>238</v>
      </c>
      <c r="D1995" s="1" t="s">
        <v>1158</v>
      </c>
      <c r="E1995" s="1" t="s">
        <v>679</v>
      </c>
      <c r="F1995" s="1" t="s">
        <v>904</v>
      </c>
      <c r="G1995" s="1" t="s">
        <v>925</v>
      </c>
      <c r="H1995" s="6">
        <v>45149</v>
      </c>
      <c r="I1995" s="7">
        <v>68814565</v>
      </c>
      <c r="J1995" s="7">
        <v>49678982</v>
      </c>
      <c r="K1995" s="7">
        <v>6032006</v>
      </c>
      <c r="L1995" s="7">
        <v>-1067315</v>
      </c>
      <c r="M1995" s="7">
        <f>Table1[[#This Row],[Profit (EBIT)]] * (1 - 11%)</f>
        <v>-949910.35</v>
      </c>
      <c r="N1995" s="9">
        <f>Table1[[#This Row],[Net Sales Actual]]/Table1[[#This Row],[Net Sales Target]]*100%</f>
        <v>0.72192539471840012</v>
      </c>
      <c r="O1995" s="9" t="str">
        <f>IF(Table1[[#This Row],[% Achievement]]&gt;=100%, "Achieved",
 IF(Table1[[#This Row],[% Achievement]]&gt;=50%, "Almost Achieve",
 IF(Table1[[#This Row],[% Achievement]]&gt;=0, "Needs Improvement",
 "Bad")))</f>
        <v>Almost Achieve</v>
      </c>
      <c r="P1995" s="7">
        <f>Table1[[#This Row],[Net Sales Actual]] - Table1[[#This Row],[Net Sales Target]]</f>
        <v>-19135583</v>
      </c>
      <c r="Q1995" s="7" t="str">
        <f>IF(Table1[[#This Row],[Profit]] &gt; 0, "Profit", "Loss")</f>
        <v>Loss</v>
      </c>
      <c r="R1995" s="9">
        <f>Table1[[#This Row],[Salary Cost]]/Table1[[#This Row],[Net Sales Actual]]</f>
        <v>0.1214196780441274</v>
      </c>
      <c r="S1995" s="9" t="str">
        <f>IF(Table1[[#This Row],[Salary Ratio]] &lt; 0.15, "Efficient",
 IF(Table1[[#This Row],[Salary Ratio]] &lt;= 0.25, "Needs Attention",
 "Too High"))</f>
        <v>Efficient</v>
      </c>
      <c r="T1995" s="9">
        <f>Table1[[#This Row],[Profit (EBIT)]]/Table1[[#This Row],[Net Sales Actual]]</f>
        <v>-2.1484236532866151E-2</v>
      </c>
      <c r="U1995" s="7" t="str">
        <f>IF(Table1[[#This Row],[Profit Ratio]] &gt; 0.15, "Healthy",
 IF(Table1[[#This Row],[Profit Ratio]] &gt;= 0.05, "Moderate",
 "Low"))</f>
        <v>Low</v>
      </c>
      <c r="V1995" s="7">
        <f ca="1">DATEDIF(Table1[[#This Row],[Store Open Date]], TODAY(), "d")</f>
        <v>783</v>
      </c>
      <c r="W1995" s="7">
        <f ca="1">INT(Table1[[#This Row],[Store Age (Days)]] / 30)</f>
        <v>26</v>
      </c>
      <c r="X1995" s="7" t="str">
        <f ca="1">IF(Table1[[#This Row],[Store Age (Months)]] &lt; 12, "&lt;12",
 IF(Table1[[#This Row],[Store Age (Months)]] &lt; 24, "12–24",
 "&gt;24"))</f>
        <v>&gt;24</v>
      </c>
    </row>
    <row r="1996" spans="1:24" x14ac:dyDescent="0.2">
      <c r="A1996" s="4">
        <v>5</v>
      </c>
      <c r="B1996" s="4" t="str">
        <f t="shared" si="31"/>
        <v>May</v>
      </c>
      <c r="C1996" s="1" t="s">
        <v>239</v>
      </c>
      <c r="D1996" s="1" t="s">
        <v>1159</v>
      </c>
      <c r="E1996" s="1" t="s">
        <v>680</v>
      </c>
      <c r="F1996" s="1" t="s">
        <v>904</v>
      </c>
      <c r="G1996" s="1" t="s">
        <v>925</v>
      </c>
      <c r="H1996" s="6">
        <v>45016</v>
      </c>
      <c r="I1996" s="7">
        <v>74696479</v>
      </c>
      <c r="J1996" s="7">
        <v>62318676</v>
      </c>
      <c r="K1996" s="7">
        <v>9892991</v>
      </c>
      <c r="L1996" s="7">
        <v>-3631028</v>
      </c>
      <c r="M1996" s="7">
        <f>Table1[[#This Row],[Profit (EBIT)]] * (1 - 11%)</f>
        <v>-3231614.92</v>
      </c>
      <c r="N1996" s="9">
        <f>Table1[[#This Row],[Net Sales Actual]]/Table1[[#This Row],[Net Sales Target]]*100%</f>
        <v>0.83429201529030572</v>
      </c>
      <c r="O1996" s="9" t="str">
        <f>IF(Table1[[#This Row],[% Achievement]]&gt;=100%, "Achieved",
 IF(Table1[[#This Row],[% Achievement]]&gt;=50%, "Almost Achieve",
 IF(Table1[[#This Row],[% Achievement]]&gt;=0, "Needs Improvement",
 "Bad")))</f>
        <v>Almost Achieve</v>
      </c>
      <c r="P1996" s="7">
        <f>Table1[[#This Row],[Net Sales Actual]] - Table1[[#This Row],[Net Sales Target]]</f>
        <v>-12377803</v>
      </c>
      <c r="Q1996" s="7" t="str">
        <f>IF(Table1[[#This Row],[Profit]] &gt; 0, "Profit", "Loss")</f>
        <v>Loss</v>
      </c>
      <c r="R1996" s="9">
        <f>Table1[[#This Row],[Salary Cost]]/Table1[[#This Row],[Net Sales Actual]]</f>
        <v>0.15874841435976592</v>
      </c>
      <c r="S1996" s="9" t="str">
        <f>IF(Table1[[#This Row],[Salary Ratio]] &lt; 0.15, "Efficient",
 IF(Table1[[#This Row],[Salary Ratio]] &lt;= 0.25, "Needs Attention",
 "Too High"))</f>
        <v>Needs Attention</v>
      </c>
      <c r="T1996" s="9">
        <f>Table1[[#This Row],[Profit (EBIT)]]/Table1[[#This Row],[Net Sales Actual]]</f>
        <v>-5.8265486898341677E-2</v>
      </c>
      <c r="U1996" s="7" t="str">
        <f>IF(Table1[[#This Row],[Profit Ratio]] &gt; 0.15, "Healthy",
 IF(Table1[[#This Row],[Profit Ratio]] &gt;= 0.05, "Moderate",
 "Low"))</f>
        <v>Low</v>
      </c>
      <c r="V1996" s="7">
        <f ca="1">DATEDIF(Table1[[#This Row],[Store Open Date]], TODAY(), "d")</f>
        <v>916</v>
      </c>
      <c r="W1996" s="7">
        <f ca="1">INT(Table1[[#This Row],[Store Age (Days)]] / 30)</f>
        <v>30</v>
      </c>
      <c r="X1996" s="7" t="str">
        <f ca="1">IF(Table1[[#This Row],[Store Age (Months)]] &lt; 12, "&lt;12",
 IF(Table1[[#This Row],[Store Age (Months)]] &lt; 24, "12–24",
 "&gt;24"))</f>
        <v>&gt;24</v>
      </c>
    </row>
    <row r="1997" spans="1:24" x14ac:dyDescent="0.2">
      <c r="A1997" s="4">
        <v>5</v>
      </c>
      <c r="B1997" s="4" t="str">
        <f t="shared" si="31"/>
        <v>May</v>
      </c>
      <c r="C1997" s="1" t="s">
        <v>240</v>
      </c>
      <c r="D1997" s="1" t="s">
        <v>1160</v>
      </c>
      <c r="E1997" s="1" t="s">
        <v>681</v>
      </c>
      <c r="F1997" s="1" t="s">
        <v>904</v>
      </c>
      <c r="G1997" s="1" t="s">
        <v>925</v>
      </c>
      <c r="H1997" s="6">
        <v>45169</v>
      </c>
      <c r="I1997" s="7">
        <v>120371224</v>
      </c>
      <c r="J1997" s="7">
        <v>142452557</v>
      </c>
      <c r="K1997" s="7">
        <v>13882435</v>
      </c>
      <c r="L1997" s="7">
        <v>-4623349</v>
      </c>
      <c r="M1997" s="7">
        <f>Table1[[#This Row],[Profit (EBIT)]] * (1 - 11%)</f>
        <v>-4114780.61</v>
      </c>
      <c r="N1997" s="9">
        <f>Table1[[#This Row],[Net Sales Actual]]/Table1[[#This Row],[Net Sales Target]]*100%</f>
        <v>1.1834436193819879</v>
      </c>
      <c r="O1997" s="9" t="str">
        <f>IF(Table1[[#This Row],[% Achievement]]&gt;=100%, "Achieved",
 IF(Table1[[#This Row],[% Achievement]]&gt;=50%, "Almost Achieve",
 IF(Table1[[#This Row],[% Achievement]]&gt;=0, "Needs Improvement",
 "Bad")))</f>
        <v>Achieved</v>
      </c>
      <c r="P1997" s="7">
        <f>Table1[[#This Row],[Net Sales Actual]] - Table1[[#This Row],[Net Sales Target]]</f>
        <v>22081333</v>
      </c>
      <c r="Q1997" s="7" t="str">
        <f>IF(Table1[[#This Row],[Profit]] &gt; 0, "Profit", "Loss")</f>
        <v>Loss</v>
      </c>
      <c r="R1997" s="9">
        <f>Table1[[#This Row],[Salary Cost]]/Table1[[#This Row],[Net Sales Actual]]</f>
        <v>9.7453041857297099E-2</v>
      </c>
      <c r="S1997" s="9" t="str">
        <f>IF(Table1[[#This Row],[Salary Ratio]] &lt; 0.15, "Efficient",
 IF(Table1[[#This Row],[Salary Ratio]] &lt;= 0.25, "Needs Attention",
 "Too High"))</f>
        <v>Efficient</v>
      </c>
      <c r="T1997" s="9">
        <f>Table1[[#This Row],[Profit (EBIT)]]/Table1[[#This Row],[Net Sales Actual]]</f>
        <v>-3.2455359857106673E-2</v>
      </c>
      <c r="U1997" s="7" t="str">
        <f>IF(Table1[[#This Row],[Profit Ratio]] &gt; 0.15, "Healthy",
 IF(Table1[[#This Row],[Profit Ratio]] &gt;= 0.05, "Moderate",
 "Low"))</f>
        <v>Low</v>
      </c>
      <c r="V1997" s="7">
        <f ca="1">DATEDIF(Table1[[#This Row],[Store Open Date]], TODAY(), "d")</f>
        <v>763</v>
      </c>
      <c r="W1997" s="7">
        <f ca="1">INT(Table1[[#This Row],[Store Age (Days)]] / 30)</f>
        <v>25</v>
      </c>
      <c r="X1997" s="7" t="str">
        <f ca="1">IF(Table1[[#This Row],[Store Age (Months)]] &lt; 12, "&lt;12",
 IF(Table1[[#This Row],[Store Age (Months)]] &lt; 24, "12–24",
 "&gt;24"))</f>
        <v>&gt;24</v>
      </c>
    </row>
    <row r="1998" spans="1:24" x14ac:dyDescent="0.2">
      <c r="A1998" s="4">
        <v>5</v>
      </c>
      <c r="B1998" s="4" t="str">
        <f t="shared" si="31"/>
        <v>May</v>
      </c>
      <c r="C1998" s="1" t="s">
        <v>241</v>
      </c>
      <c r="D1998" s="1" t="s">
        <v>1161</v>
      </c>
      <c r="E1998" s="1" t="s">
        <v>682</v>
      </c>
      <c r="F1998" s="1" t="s">
        <v>904</v>
      </c>
      <c r="G1998" s="1" t="s">
        <v>925</v>
      </c>
      <c r="H1998" s="6">
        <v>45062</v>
      </c>
      <c r="I1998" s="7">
        <v>401626064</v>
      </c>
      <c r="J1998" s="7">
        <v>335126841</v>
      </c>
      <c r="K1998" s="7">
        <v>47272629</v>
      </c>
      <c r="L1998" s="7">
        <v>-17347662</v>
      </c>
      <c r="M1998" s="7">
        <f>Table1[[#This Row],[Profit (EBIT)]] * (1 - 11%)</f>
        <v>-15439419.18</v>
      </c>
      <c r="N1998" s="9">
        <f>Table1[[#This Row],[Net Sales Actual]]/Table1[[#This Row],[Net Sales Target]]*100%</f>
        <v>0.83442503124000433</v>
      </c>
      <c r="O1998" s="9" t="str">
        <f>IF(Table1[[#This Row],[% Achievement]]&gt;=100%, "Achieved",
 IF(Table1[[#This Row],[% Achievement]]&gt;=50%, "Almost Achieve",
 IF(Table1[[#This Row],[% Achievement]]&gt;=0, "Needs Improvement",
 "Bad")))</f>
        <v>Almost Achieve</v>
      </c>
      <c r="P1998" s="7">
        <f>Table1[[#This Row],[Net Sales Actual]] - Table1[[#This Row],[Net Sales Target]]</f>
        <v>-66499223</v>
      </c>
      <c r="Q1998" s="7" t="str">
        <f>IF(Table1[[#This Row],[Profit]] &gt; 0, "Profit", "Loss")</f>
        <v>Loss</v>
      </c>
      <c r="R1998" s="9">
        <f>Table1[[#This Row],[Salary Cost]]/Table1[[#This Row],[Net Sales Actual]]</f>
        <v>0.14105891625672562</v>
      </c>
      <c r="S1998" s="9" t="str">
        <f>IF(Table1[[#This Row],[Salary Ratio]] &lt; 0.15, "Efficient",
 IF(Table1[[#This Row],[Salary Ratio]] &lt;= 0.25, "Needs Attention",
 "Too High"))</f>
        <v>Efficient</v>
      </c>
      <c r="T1998" s="9">
        <f>Table1[[#This Row],[Profit (EBIT)]]/Table1[[#This Row],[Net Sales Actual]]</f>
        <v>-5.176446609956855E-2</v>
      </c>
      <c r="U1998" s="7" t="str">
        <f>IF(Table1[[#This Row],[Profit Ratio]] &gt; 0.15, "Healthy",
 IF(Table1[[#This Row],[Profit Ratio]] &gt;= 0.05, "Moderate",
 "Low"))</f>
        <v>Low</v>
      </c>
      <c r="V1998" s="7">
        <f ca="1">DATEDIF(Table1[[#This Row],[Store Open Date]], TODAY(), "d")</f>
        <v>870</v>
      </c>
      <c r="W1998" s="7">
        <f ca="1">INT(Table1[[#This Row],[Store Age (Days)]] / 30)</f>
        <v>29</v>
      </c>
      <c r="X1998" s="7" t="str">
        <f ca="1">IF(Table1[[#This Row],[Store Age (Months)]] &lt; 12, "&lt;12",
 IF(Table1[[#This Row],[Store Age (Months)]] &lt; 24, "12–24",
 "&gt;24"))</f>
        <v>&gt;24</v>
      </c>
    </row>
    <row r="1999" spans="1:24" x14ac:dyDescent="0.2">
      <c r="A1999" s="4">
        <v>5</v>
      </c>
      <c r="B1999" s="4" t="str">
        <f t="shared" si="31"/>
        <v>May</v>
      </c>
      <c r="C1999" s="1" t="s">
        <v>242</v>
      </c>
      <c r="D1999" s="1" t="s">
        <v>1162</v>
      </c>
      <c r="E1999" s="1" t="s">
        <v>683</v>
      </c>
      <c r="F1999" s="1" t="s">
        <v>904</v>
      </c>
      <c r="G1999" s="1" t="s">
        <v>925</v>
      </c>
      <c r="H1999" s="6">
        <v>45033</v>
      </c>
      <c r="I1999" s="7">
        <v>134197353</v>
      </c>
      <c r="J1999" s="7">
        <v>125501481</v>
      </c>
      <c r="K1999" s="7">
        <v>22458211</v>
      </c>
      <c r="L1999" s="7">
        <v>18558390</v>
      </c>
      <c r="M1999" s="7">
        <f>Table1[[#This Row],[Profit (EBIT)]] * (1 - 11%)</f>
        <v>16516967.1</v>
      </c>
      <c r="N1999" s="9">
        <f>Table1[[#This Row],[Net Sales Actual]]/Table1[[#This Row],[Net Sales Target]]*100%</f>
        <v>0.93520086793366186</v>
      </c>
      <c r="O1999" s="9" t="str">
        <f>IF(Table1[[#This Row],[% Achievement]]&gt;=100%, "Achieved",
 IF(Table1[[#This Row],[% Achievement]]&gt;=50%, "Almost Achieve",
 IF(Table1[[#This Row],[% Achievement]]&gt;=0, "Needs Improvement",
 "Bad")))</f>
        <v>Almost Achieve</v>
      </c>
      <c r="P1999" s="7">
        <f>Table1[[#This Row],[Net Sales Actual]] - Table1[[#This Row],[Net Sales Target]]</f>
        <v>-8695872</v>
      </c>
      <c r="Q1999" s="7" t="str">
        <f>IF(Table1[[#This Row],[Profit]] &gt; 0, "Profit", "Loss")</f>
        <v>Profit</v>
      </c>
      <c r="R1999" s="9">
        <f>Table1[[#This Row],[Salary Cost]]/Table1[[#This Row],[Net Sales Actual]]</f>
        <v>0.17894777671986198</v>
      </c>
      <c r="S1999" s="9" t="str">
        <f>IF(Table1[[#This Row],[Salary Ratio]] &lt; 0.15, "Efficient",
 IF(Table1[[#This Row],[Salary Ratio]] &lt;= 0.25, "Needs Attention",
 "Too High"))</f>
        <v>Needs Attention</v>
      </c>
      <c r="T1999" s="9">
        <f>Table1[[#This Row],[Profit (EBIT)]]/Table1[[#This Row],[Net Sales Actual]]</f>
        <v>0.14787387250035719</v>
      </c>
      <c r="U1999" s="7" t="str">
        <f>IF(Table1[[#This Row],[Profit Ratio]] &gt; 0.15, "Healthy",
 IF(Table1[[#This Row],[Profit Ratio]] &gt;= 0.05, "Moderate",
 "Low"))</f>
        <v>Moderate</v>
      </c>
      <c r="V1999" s="7">
        <f ca="1">DATEDIF(Table1[[#This Row],[Store Open Date]], TODAY(), "d")</f>
        <v>899</v>
      </c>
      <c r="W1999" s="7">
        <f ca="1">INT(Table1[[#This Row],[Store Age (Days)]] / 30)</f>
        <v>29</v>
      </c>
      <c r="X1999" s="7" t="str">
        <f ca="1">IF(Table1[[#This Row],[Store Age (Months)]] &lt; 12, "&lt;12",
 IF(Table1[[#This Row],[Store Age (Months)]] &lt; 24, "12–24",
 "&gt;24"))</f>
        <v>&gt;24</v>
      </c>
    </row>
    <row r="2000" spans="1:24" x14ac:dyDescent="0.2">
      <c r="A2000" s="4">
        <v>5</v>
      </c>
      <c r="B2000" s="4" t="str">
        <f t="shared" si="31"/>
        <v>May</v>
      </c>
      <c r="C2000" s="1" t="s">
        <v>243</v>
      </c>
      <c r="D2000" s="1" t="s">
        <v>1163</v>
      </c>
      <c r="E2000" s="1" t="s">
        <v>684</v>
      </c>
      <c r="F2000" s="1" t="s">
        <v>904</v>
      </c>
      <c r="G2000" s="1" t="s">
        <v>925</v>
      </c>
      <c r="H2000" s="6">
        <v>45100</v>
      </c>
      <c r="I2000" s="7">
        <v>121765685</v>
      </c>
      <c r="J2000" s="7">
        <v>86357137</v>
      </c>
      <c r="K2000" s="7">
        <v>11029009</v>
      </c>
      <c r="L2000" s="7">
        <v>-4151891</v>
      </c>
      <c r="M2000" s="7">
        <f>Table1[[#This Row],[Profit (EBIT)]] * (1 - 11%)</f>
        <v>-3695182.99</v>
      </c>
      <c r="N2000" s="9">
        <f>Table1[[#This Row],[Net Sales Actual]]/Table1[[#This Row],[Net Sales Target]]*100%</f>
        <v>0.70920749963341478</v>
      </c>
      <c r="O2000" s="9" t="str">
        <f>IF(Table1[[#This Row],[% Achievement]]&gt;=100%, "Achieved",
 IF(Table1[[#This Row],[% Achievement]]&gt;=50%, "Almost Achieve",
 IF(Table1[[#This Row],[% Achievement]]&gt;=0, "Needs Improvement",
 "Bad")))</f>
        <v>Almost Achieve</v>
      </c>
      <c r="P2000" s="7">
        <f>Table1[[#This Row],[Net Sales Actual]] - Table1[[#This Row],[Net Sales Target]]</f>
        <v>-35408548</v>
      </c>
      <c r="Q2000" s="7" t="str">
        <f>IF(Table1[[#This Row],[Profit]] &gt; 0, "Profit", "Loss")</f>
        <v>Loss</v>
      </c>
      <c r="R2000" s="9">
        <f>Table1[[#This Row],[Salary Cost]]/Table1[[#This Row],[Net Sales Actual]]</f>
        <v>0.1277139259491662</v>
      </c>
      <c r="S2000" s="9" t="str">
        <f>IF(Table1[[#This Row],[Salary Ratio]] &lt; 0.15, "Efficient",
 IF(Table1[[#This Row],[Salary Ratio]] &lt;= 0.25, "Needs Attention",
 "Too High"))</f>
        <v>Efficient</v>
      </c>
      <c r="T2000" s="9">
        <f>Table1[[#This Row],[Profit (EBIT)]]/Table1[[#This Row],[Net Sales Actual]]</f>
        <v>-4.8078145527219132E-2</v>
      </c>
      <c r="U2000" s="7" t="str">
        <f>IF(Table1[[#This Row],[Profit Ratio]] &gt; 0.15, "Healthy",
 IF(Table1[[#This Row],[Profit Ratio]] &gt;= 0.05, "Moderate",
 "Low"))</f>
        <v>Low</v>
      </c>
      <c r="V2000" s="7">
        <f ca="1">DATEDIF(Table1[[#This Row],[Store Open Date]], TODAY(), "d")</f>
        <v>832</v>
      </c>
      <c r="W2000" s="7">
        <f ca="1">INT(Table1[[#This Row],[Store Age (Days)]] / 30)</f>
        <v>27</v>
      </c>
      <c r="X2000" s="7" t="str">
        <f ca="1">IF(Table1[[#This Row],[Store Age (Months)]] &lt; 12, "&lt;12",
 IF(Table1[[#This Row],[Store Age (Months)]] &lt; 24, "12–24",
 "&gt;24"))</f>
        <v>&gt;24</v>
      </c>
    </row>
    <row r="2001" spans="1:24" x14ac:dyDescent="0.2">
      <c r="A2001" s="4">
        <v>5</v>
      </c>
      <c r="B2001" s="4" t="str">
        <f t="shared" si="31"/>
        <v>May</v>
      </c>
      <c r="C2001" s="1" t="s">
        <v>244</v>
      </c>
      <c r="D2001" s="1" t="s">
        <v>1164</v>
      </c>
      <c r="E2001" s="1" t="s">
        <v>685</v>
      </c>
      <c r="F2001" s="1" t="s">
        <v>905</v>
      </c>
      <c r="G2001" s="1" t="s">
        <v>925</v>
      </c>
      <c r="H2001" s="6">
        <v>44827</v>
      </c>
      <c r="I2001" s="7">
        <v>211748239</v>
      </c>
      <c r="J2001" s="7">
        <v>224254474</v>
      </c>
      <c r="K2001" s="7">
        <v>36553178</v>
      </c>
      <c r="L2001" s="7">
        <v>-3014644</v>
      </c>
      <c r="M2001" s="7">
        <f>Table1[[#This Row],[Profit (EBIT)]] * (1 - 11%)</f>
        <v>-2683033.16</v>
      </c>
      <c r="N2001" s="9">
        <f>Table1[[#This Row],[Net Sales Actual]]/Table1[[#This Row],[Net Sales Target]]*100%</f>
        <v>1.059061813496357</v>
      </c>
      <c r="O2001" s="9" t="str">
        <f>IF(Table1[[#This Row],[% Achievement]]&gt;=100%, "Achieved",
 IF(Table1[[#This Row],[% Achievement]]&gt;=50%, "Almost Achieve",
 IF(Table1[[#This Row],[% Achievement]]&gt;=0, "Needs Improvement",
 "Bad")))</f>
        <v>Achieved</v>
      </c>
      <c r="P2001" s="7">
        <f>Table1[[#This Row],[Net Sales Actual]] - Table1[[#This Row],[Net Sales Target]]</f>
        <v>12506235</v>
      </c>
      <c r="Q2001" s="7" t="str">
        <f>IF(Table1[[#This Row],[Profit]] &gt; 0, "Profit", "Loss")</f>
        <v>Loss</v>
      </c>
      <c r="R2001" s="9">
        <f>Table1[[#This Row],[Salary Cost]]/Table1[[#This Row],[Net Sales Actual]]</f>
        <v>0.16299865660651211</v>
      </c>
      <c r="S2001" s="9" t="str">
        <f>IF(Table1[[#This Row],[Salary Ratio]] &lt; 0.15, "Efficient",
 IF(Table1[[#This Row],[Salary Ratio]] &lt;= 0.25, "Needs Attention",
 "Too High"))</f>
        <v>Needs Attention</v>
      </c>
      <c r="T2001" s="9">
        <f>Table1[[#This Row],[Profit (EBIT)]]/Table1[[#This Row],[Net Sales Actual]]</f>
        <v>-1.3442960339778995E-2</v>
      </c>
      <c r="U2001" s="7" t="str">
        <f>IF(Table1[[#This Row],[Profit Ratio]] &gt; 0.15, "Healthy",
 IF(Table1[[#This Row],[Profit Ratio]] &gt;= 0.05, "Moderate",
 "Low"))</f>
        <v>Low</v>
      </c>
      <c r="V2001" s="7">
        <f ca="1">DATEDIF(Table1[[#This Row],[Store Open Date]], TODAY(), "d")</f>
        <v>1105</v>
      </c>
      <c r="W2001" s="7">
        <f ca="1">INT(Table1[[#This Row],[Store Age (Days)]] / 30)</f>
        <v>36</v>
      </c>
      <c r="X2001" s="7" t="str">
        <f ca="1">IF(Table1[[#This Row],[Store Age (Months)]] &lt; 12, "&lt;12",
 IF(Table1[[#This Row],[Store Age (Months)]] &lt; 24, "12–24",
 "&gt;24"))</f>
        <v>&gt;24</v>
      </c>
    </row>
    <row r="2002" spans="1:24" x14ac:dyDescent="0.2">
      <c r="A2002" s="4">
        <v>5</v>
      </c>
      <c r="B2002" s="4" t="str">
        <f t="shared" si="31"/>
        <v>May</v>
      </c>
      <c r="C2002" s="1" t="s">
        <v>245</v>
      </c>
      <c r="D2002" s="1" t="s">
        <v>1165</v>
      </c>
      <c r="E2002" s="1" t="s">
        <v>686</v>
      </c>
      <c r="F2002" s="1" t="s">
        <v>905</v>
      </c>
      <c r="G2002" s="1" t="s">
        <v>925</v>
      </c>
      <c r="H2002" s="6">
        <v>44864</v>
      </c>
      <c r="I2002" s="7">
        <v>141621768</v>
      </c>
      <c r="J2002" s="7">
        <v>149939776</v>
      </c>
      <c r="K2002" s="7">
        <v>24403860</v>
      </c>
      <c r="L2002" s="7">
        <v>-7415933</v>
      </c>
      <c r="M2002" s="7">
        <f>Table1[[#This Row],[Profit (EBIT)]] * (1 - 11%)</f>
        <v>-6600180.3700000001</v>
      </c>
      <c r="N2002" s="9">
        <f>Table1[[#This Row],[Net Sales Actual]]/Table1[[#This Row],[Net Sales Target]]*100%</f>
        <v>1.0587339652474894</v>
      </c>
      <c r="O2002" s="9" t="str">
        <f>IF(Table1[[#This Row],[% Achievement]]&gt;=100%, "Achieved",
 IF(Table1[[#This Row],[% Achievement]]&gt;=50%, "Almost Achieve",
 IF(Table1[[#This Row],[% Achievement]]&gt;=0, "Needs Improvement",
 "Bad")))</f>
        <v>Achieved</v>
      </c>
      <c r="P2002" s="7">
        <f>Table1[[#This Row],[Net Sales Actual]] - Table1[[#This Row],[Net Sales Target]]</f>
        <v>8318008</v>
      </c>
      <c r="Q2002" s="7" t="str">
        <f>IF(Table1[[#This Row],[Profit]] &gt; 0, "Profit", "Loss")</f>
        <v>Loss</v>
      </c>
      <c r="R2002" s="9">
        <f>Table1[[#This Row],[Salary Cost]]/Table1[[#This Row],[Net Sales Actual]]</f>
        <v>0.16275774615002758</v>
      </c>
      <c r="S2002" s="9" t="str">
        <f>IF(Table1[[#This Row],[Salary Ratio]] &lt; 0.15, "Efficient",
 IF(Table1[[#This Row],[Salary Ratio]] &lt;= 0.25, "Needs Attention",
 "Too High"))</f>
        <v>Needs Attention</v>
      </c>
      <c r="T2002" s="9">
        <f>Table1[[#This Row],[Profit (EBIT)]]/Table1[[#This Row],[Net Sales Actual]]</f>
        <v>-4.9459410957103205E-2</v>
      </c>
      <c r="U2002" s="7" t="str">
        <f>IF(Table1[[#This Row],[Profit Ratio]] &gt; 0.15, "Healthy",
 IF(Table1[[#This Row],[Profit Ratio]] &gt;= 0.05, "Moderate",
 "Low"))</f>
        <v>Low</v>
      </c>
      <c r="V2002" s="7">
        <f ca="1">DATEDIF(Table1[[#This Row],[Store Open Date]], TODAY(), "d")</f>
        <v>1068</v>
      </c>
      <c r="W2002" s="7">
        <f ca="1">INT(Table1[[#This Row],[Store Age (Days)]] / 30)</f>
        <v>35</v>
      </c>
      <c r="X2002" s="7" t="str">
        <f ca="1">IF(Table1[[#This Row],[Store Age (Months)]] &lt; 12, "&lt;12",
 IF(Table1[[#This Row],[Store Age (Months)]] &lt; 24, "12–24",
 "&gt;24"))</f>
        <v>&gt;24</v>
      </c>
    </row>
    <row r="2003" spans="1:24" x14ac:dyDescent="0.2">
      <c r="A2003" s="4">
        <v>5</v>
      </c>
      <c r="B2003" s="4" t="str">
        <f t="shared" si="31"/>
        <v>May</v>
      </c>
      <c r="C2003" s="1" t="s">
        <v>246</v>
      </c>
      <c r="D2003" s="1" t="s">
        <v>1166</v>
      </c>
      <c r="E2003" s="1" t="s">
        <v>687</v>
      </c>
      <c r="F2003" s="1" t="s">
        <v>905</v>
      </c>
      <c r="G2003" s="1" t="s">
        <v>925</v>
      </c>
      <c r="H2003" s="6">
        <v>45460</v>
      </c>
      <c r="I2003" s="7">
        <v>194973064</v>
      </c>
      <c r="J2003" s="7">
        <v>151477434</v>
      </c>
      <c r="K2003" s="7">
        <v>26971929</v>
      </c>
      <c r="L2003" s="7">
        <v>15268563</v>
      </c>
      <c r="M2003" s="7">
        <f>Table1[[#This Row],[Profit (EBIT)]] * (1 - 11%)</f>
        <v>13589021.07</v>
      </c>
      <c r="N2003" s="9">
        <f>Table1[[#This Row],[Net Sales Actual]]/Table1[[#This Row],[Net Sales Target]]*100%</f>
        <v>0.77691467165946571</v>
      </c>
      <c r="O2003" s="9" t="str">
        <f>IF(Table1[[#This Row],[% Achievement]]&gt;=100%, "Achieved",
 IF(Table1[[#This Row],[% Achievement]]&gt;=50%, "Almost Achieve",
 IF(Table1[[#This Row],[% Achievement]]&gt;=0, "Needs Improvement",
 "Bad")))</f>
        <v>Almost Achieve</v>
      </c>
      <c r="P2003" s="7">
        <f>Table1[[#This Row],[Net Sales Actual]] - Table1[[#This Row],[Net Sales Target]]</f>
        <v>-43495630</v>
      </c>
      <c r="Q2003" s="7" t="str">
        <f>IF(Table1[[#This Row],[Profit]] &gt; 0, "Profit", "Loss")</f>
        <v>Profit</v>
      </c>
      <c r="R2003" s="9">
        <f>Table1[[#This Row],[Salary Cost]]/Table1[[#This Row],[Net Sales Actual]]</f>
        <v>0.17805905663809965</v>
      </c>
      <c r="S2003" s="9" t="str">
        <f>IF(Table1[[#This Row],[Salary Ratio]] &lt; 0.15, "Efficient",
 IF(Table1[[#This Row],[Salary Ratio]] &lt;= 0.25, "Needs Attention",
 "Too High"))</f>
        <v>Needs Attention</v>
      </c>
      <c r="T2003" s="9">
        <f>Table1[[#This Row],[Profit (EBIT)]]/Table1[[#This Row],[Net Sales Actual]]</f>
        <v>0.10079760791300439</v>
      </c>
      <c r="U2003" s="7" t="str">
        <f>IF(Table1[[#This Row],[Profit Ratio]] &gt; 0.15, "Healthy",
 IF(Table1[[#This Row],[Profit Ratio]] &gt;= 0.05, "Moderate",
 "Low"))</f>
        <v>Moderate</v>
      </c>
      <c r="V2003" s="7">
        <f ca="1">DATEDIF(Table1[[#This Row],[Store Open Date]], TODAY(), "d")</f>
        <v>472</v>
      </c>
      <c r="W2003" s="7">
        <f ca="1">INT(Table1[[#This Row],[Store Age (Days)]] / 30)</f>
        <v>15</v>
      </c>
      <c r="X2003" s="7" t="str">
        <f ca="1">IF(Table1[[#This Row],[Store Age (Months)]] &lt; 12, "&lt;12",
 IF(Table1[[#This Row],[Store Age (Months)]] &lt; 24, "12–24",
 "&gt;24"))</f>
        <v>12–24</v>
      </c>
    </row>
    <row r="2004" spans="1:24" x14ac:dyDescent="0.2">
      <c r="A2004" s="4">
        <v>5</v>
      </c>
      <c r="B2004" s="4" t="str">
        <f t="shared" si="31"/>
        <v>May</v>
      </c>
      <c r="C2004" s="1" t="s">
        <v>247</v>
      </c>
      <c r="D2004" s="1" t="s">
        <v>1167</v>
      </c>
      <c r="E2004" s="1" t="s">
        <v>688</v>
      </c>
      <c r="F2004" s="1" t="s">
        <v>905</v>
      </c>
      <c r="G2004" s="1" t="s">
        <v>925</v>
      </c>
      <c r="H2004" s="6">
        <v>45201</v>
      </c>
      <c r="I2004" s="7">
        <v>104593104</v>
      </c>
      <c r="J2004" s="7">
        <v>94385718</v>
      </c>
      <c r="K2004" s="7">
        <v>9351035</v>
      </c>
      <c r="L2004" s="7">
        <v>-6247021</v>
      </c>
      <c r="M2004" s="7">
        <f>Table1[[#This Row],[Profit (EBIT)]] * (1 - 11%)</f>
        <v>-5559848.6900000004</v>
      </c>
      <c r="N2004" s="9">
        <f>Table1[[#This Row],[Net Sales Actual]]/Table1[[#This Row],[Net Sales Target]]*100%</f>
        <v>0.90240861386043192</v>
      </c>
      <c r="O2004" s="9" t="str">
        <f>IF(Table1[[#This Row],[% Achievement]]&gt;=100%, "Achieved",
 IF(Table1[[#This Row],[% Achievement]]&gt;=50%, "Almost Achieve",
 IF(Table1[[#This Row],[% Achievement]]&gt;=0, "Needs Improvement",
 "Bad")))</f>
        <v>Almost Achieve</v>
      </c>
      <c r="P2004" s="7">
        <f>Table1[[#This Row],[Net Sales Actual]] - Table1[[#This Row],[Net Sales Target]]</f>
        <v>-10207386</v>
      </c>
      <c r="Q2004" s="7" t="str">
        <f>IF(Table1[[#This Row],[Profit]] &gt; 0, "Profit", "Loss")</f>
        <v>Loss</v>
      </c>
      <c r="R2004" s="9">
        <f>Table1[[#This Row],[Salary Cost]]/Table1[[#This Row],[Net Sales Actual]]</f>
        <v>9.9072563075697534E-2</v>
      </c>
      <c r="S2004" s="9" t="str">
        <f>IF(Table1[[#This Row],[Salary Ratio]] &lt; 0.15, "Efficient",
 IF(Table1[[#This Row],[Salary Ratio]] &lt;= 0.25, "Needs Attention",
 "Too High"))</f>
        <v>Efficient</v>
      </c>
      <c r="T2004" s="9">
        <f>Table1[[#This Row],[Profit (EBIT)]]/Table1[[#This Row],[Net Sales Actual]]</f>
        <v>-6.6186083364858234E-2</v>
      </c>
      <c r="U2004" s="7" t="str">
        <f>IF(Table1[[#This Row],[Profit Ratio]] &gt; 0.15, "Healthy",
 IF(Table1[[#This Row],[Profit Ratio]] &gt;= 0.05, "Moderate",
 "Low"))</f>
        <v>Low</v>
      </c>
      <c r="V2004" s="7">
        <f ca="1">DATEDIF(Table1[[#This Row],[Store Open Date]], TODAY(), "d")</f>
        <v>731</v>
      </c>
      <c r="W2004" s="7">
        <f ca="1">INT(Table1[[#This Row],[Store Age (Days)]] / 30)</f>
        <v>24</v>
      </c>
      <c r="X2004" s="7" t="str">
        <f ca="1">IF(Table1[[#This Row],[Store Age (Months)]] &lt; 12, "&lt;12",
 IF(Table1[[#This Row],[Store Age (Months)]] &lt; 24, "12–24",
 "&gt;24"))</f>
        <v>&gt;24</v>
      </c>
    </row>
    <row r="2005" spans="1:24" x14ac:dyDescent="0.2">
      <c r="A2005" s="4">
        <v>5</v>
      </c>
      <c r="B2005" s="4" t="str">
        <f t="shared" si="31"/>
        <v>May</v>
      </c>
      <c r="C2005" s="1" t="s">
        <v>248</v>
      </c>
      <c r="D2005" s="1" t="s">
        <v>1168</v>
      </c>
      <c r="E2005" s="1" t="s">
        <v>689</v>
      </c>
      <c r="F2005" s="1" t="s">
        <v>905</v>
      </c>
      <c r="G2005" s="1" t="s">
        <v>925</v>
      </c>
      <c r="H2005" s="6">
        <v>45352</v>
      </c>
      <c r="I2005" s="7">
        <v>160296187</v>
      </c>
      <c r="J2005" s="7">
        <v>126564929</v>
      </c>
      <c r="K2005" s="7">
        <v>18950575</v>
      </c>
      <c r="L2005" s="7">
        <v>5356488</v>
      </c>
      <c r="M2005" s="7">
        <f>Table1[[#This Row],[Profit (EBIT)]] * (1 - 11%)</f>
        <v>4767274.32</v>
      </c>
      <c r="N2005" s="9">
        <f>Table1[[#This Row],[Net Sales Actual]]/Table1[[#This Row],[Net Sales Target]]*100%</f>
        <v>0.78956918045717461</v>
      </c>
      <c r="O2005" s="9" t="str">
        <f>IF(Table1[[#This Row],[% Achievement]]&gt;=100%, "Achieved",
 IF(Table1[[#This Row],[% Achievement]]&gt;=50%, "Almost Achieve",
 IF(Table1[[#This Row],[% Achievement]]&gt;=0, "Needs Improvement",
 "Bad")))</f>
        <v>Almost Achieve</v>
      </c>
      <c r="P2005" s="7">
        <f>Table1[[#This Row],[Net Sales Actual]] - Table1[[#This Row],[Net Sales Target]]</f>
        <v>-33731258</v>
      </c>
      <c r="Q2005" s="7" t="str">
        <f>IF(Table1[[#This Row],[Profit]] &gt; 0, "Profit", "Loss")</f>
        <v>Profit</v>
      </c>
      <c r="R2005" s="9">
        <f>Table1[[#This Row],[Salary Cost]]/Table1[[#This Row],[Net Sales Actual]]</f>
        <v>0.14973006463741625</v>
      </c>
      <c r="S2005" s="9" t="str">
        <f>IF(Table1[[#This Row],[Salary Ratio]] &lt; 0.15, "Efficient",
 IF(Table1[[#This Row],[Salary Ratio]] &lt;= 0.25, "Needs Attention",
 "Too High"))</f>
        <v>Efficient</v>
      </c>
      <c r="T2005" s="9">
        <f>Table1[[#This Row],[Profit (EBIT)]]/Table1[[#This Row],[Net Sales Actual]]</f>
        <v>4.2322055899071377E-2</v>
      </c>
      <c r="U2005" s="7" t="str">
        <f>IF(Table1[[#This Row],[Profit Ratio]] &gt; 0.15, "Healthy",
 IF(Table1[[#This Row],[Profit Ratio]] &gt;= 0.05, "Moderate",
 "Low"))</f>
        <v>Low</v>
      </c>
      <c r="V2005" s="7">
        <f ca="1">DATEDIF(Table1[[#This Row],[Store Open Date]], TODAY(), "d")</f>
        <v>580</v>
      </c>
      <c r="W2005" s="7">
        <f ca="1">INT(Table1[[#This Row],[Store Age (Days)]] / 30)</f>
        <v>19</v>
      </c>
      <c r="X2005" s="7" t="str">
        <f ca="1">IF(Table1[[#This Row],[Store Age (Months)]] &lt; 12, "&lt;12",
 IF(Table1[[#This Row],[Store Age (Months)]] &lt; 24, "12–24",
 "&gt;24"))</f>
        <v>12–24</v>
      </c>
    </row>
    <row r="2006" spans="1:24" x14ac:dyDescent="0.2">
      <c r="A2006" s="4">
        <v>5</v>
      </c>
      <c r="B2006" s="4" t="str">
        <f t="shared" si="31"/>
        <v>May</v>
      </c>
      <c r="C2006" s="1" t="s">
        <v>249</v>
      </c>
      <c r="D2006" s="1" t="s">
        <v>1169</v>
      </c>
      <c r="E2006" s="1" t="s">
        <v>690</v>
      </c>
      <c r="F2006" s="1" t="s">
        <v>905</v>
      </c>
      <c r="G2006" s="1" t="s">
        <v>925</v>
      </c>
      <c r="H2006" s="6">
        <v>45323</v>
      </c>
      <c r="I2006" s="7">
        <v>105863252</v>
      </c>
      <c r="J2006" s="7">
        <v>117495766</v>
      </c>
      <c r="K2006" s="7">
        <v>14664883</v>
      </c>
      <c r="L2006" s="7">
        <v>13992067</v>
      </c>
      <c r="M2006" s="7">
        <f>Table1[[#This Row],[Profit (EBIT)]] * (1 - 11%)</f>
        <v>12452939.630000001</v>
      </c>
      <c r="N2006" s="9">
        <f>Table1[[#This Row],[Net Sales Actual]]/Table1[[#This Row],[Net Sales Target]]*100%</f>
        <v>1.1098824547728801</v>
      </c>
      <c r="O2006" s="9" t="str">
        <f>IF(Table1[[#This Row],[% Achievement]]&gt;=100%, "Achieved",
 IF(Table1[[#This Row],[% Achievement]]&gt;=50%, "Almost Achieve",
 IF(Table1[[#This Row],[% Achievement]]&gt;=0, "Needs Improvement",
 "Bad")))</f>
        <v>Achieved</v>
      </c>
      <c r="P2006" s="7">
        <f>Table1[[#This Row],[Net Sales Actual]] - Table1[[#This Row],[Net Sales Target]]</f>
        <v>11632514</v>
      </c>
      <c r="Q2006" s="7" t="str">
        <f>IF(Table1[[#This Row],[Profit]] &gt; 0, "Profit", "Loss")</f>
        <v>Profit</v>
      </c>
      <c r="R2006" s="9">
        <f>Table1[[#This Row],[Salary Cost]]/Table1[[#This Row],[Net Sales Actual]]</f>
        <v>0.12481201237498209</v>
      </c>
      <c r="S2006" s="9" t="str">
        <f>IF(Table1[[#This Row],[Salary Ratio]] &lt; 0.15, "Efficient",
 IF(Table1[[#This Row],[Salary Ratio]] &lt;= 0.25, "Needs Attention",
 "Too High"))</f>
        <v>Efficient</v>
      </c>
      <c r="T2006" s="9">
        <f>Table1[[#This Row],[Profit (EBIT)]]/Table1[[#This Row],[Net Sales Actual]]</f>
        <v>0.11908571241622443</v>
      </c>
      <c r="U2006" s="7" t="str">
        <f>IF(Table1[[#This Row],[Profit Ratio]] &gt; 0.15, "Healthy",
 IF(Table1[[#This Row],[Profit Ratio]] &gt;= 0.05, "Moderate",
 "Low"))</f>
        <v>Moderate</v>
      </c>
      <c r="V2006" s="7">
        <f ca="1">DATEDIF(Table1[[#This Row],[Store Open Date]], TODAY(), "d")</f>
        <v>609</v>
      </c>
      <c r="W2006" s="7">
        <f ca="1">INT(Table1[[#This Row],[Store Age (Days)]] / 30)</f>
        <v>20</v>
      </c>
      <c r="X2006" s="7" t="str">
        <f ca="1">IF(Table1[[#This Row],[Store Age (Months)]] &lt; 12, "&lt;12",
 IF(Table1[[#This Row],[Store Age (Months)]] &lt; 24, "12–24",
 "&gt;24"))</f>
        <v>12–24</v>
      </c>
    </row>
    <row r="2007" spans="1:24" x14ac:dyDescent="0.2">
      <c r="A2007" s="4">
        <v>5</v>
      </c>
      <c r="B2007" s="4" t="str">
        <f t="shared" si="31"/>
        <v>May</v>
      </c>
      <c r="C2007" s="1" t="s">
        <v>250</v>
      </c>
      <c r="D2007" s="1" t="s">
        <v>1170</v>
      </c>
      <c r="E2007" s="1" t="s">
        <v>691</v>
      </c>
      <c r="F2007" s="1" t="s">
        <v>905</v>
      </c>
      <c r="G2007" s="1" t="s">
        <v>925</v>
      </c>
      <c r="H2007" s="6">
        <v>45289</v>
      </c>
      <c r="I2007" s="7">
        <v>101625343</v>
      </c>
      <c r="J2007" s="7">
        <v>88447438</v>
      </c>
      <c r="K2007" s="7">
        <v>12411031</v>
      </c>
      <c r="L2007" s="7">
        <v>11215272</v>
      </c>
      <c r="M2007" s="7">
        <f>Table1[[#This Row],[Profit (EBIT)]] * (1 - 11%)</f>
        <v>9981592.0800000001</v>
      </c>
      <c r="N2007" s="9">
        <f>Table1[[#This Row],[Net Sales Actual]]/Table1[[#This Row],[Net Sales Target]]*100%</f>
        <v>0.87032855574224233</v>
      </c>
      <c r="O2007" s="9" t="str">
        <f>IF(Table1[[#This Row],[% Achievement]]&gt;=100%, "Achieved",
 IF(Table1[[#This Row],[% Achievement]]&gt;=50%, "Almost Achieve",
 IF(Table1[[#This Row],[% Achievement]]&gt;=0, "Needs Improvement",
 "Bad")))</f>
        <v>Almost Achieve</v>
      </c>
      <c r="P2007" s="7">
        <f>Table1[[#This Row],[Net Sales Actual]] - Table1[[#This Row],[Net Sales Target]]</f>
        <v>-13177905</v>
      </c>
      <c r="Q2007" s="7" t="str">
        <f>IF(Table1[[#This Row],[Profit]] &gt; 0, "Profit", "Loss")</f>
        <v>Profit</v>
      </c>
      <c r="R2007" s="9">
        <f>Table1[[#This Row],[Salary Cost]]/Table1[[#This Row],[Net Sales Actual]]</f>
        <v>0.14032097798016491</v>
      </c>
      <c r="S2007" s="9" t="str">
        <f>IF(Table1[[#This Row],[Salary Ratio]] &lt; 0.15, "Efficient",
 IF(Table1[[#This Row],[Salary Ratio]] &lt;= 0.25, "Needs Attention",
 "Too High"))</f>
        <v>Efficient</v>
      </c>
      <c r="T2007" s="9">
        <f>Table1[[#This Row],[Profit (EBIT)]]/Table1[[#This Row],[Net Sales Actual]]</f>
        <v>0.12680154737777707</v>
      </c>
      <c r="U2007" s="7" t="str">
        <f>IF(Table1[[#This Row],[Profit Ratio]] &gt; 0.15, "Healthy",
 IF(Table1[[#This Row],[Profit Ratio]] &gt;= 0.05, "Moderate",
 "Low"))</f>
        <v>Moderate</v>
      </c>
      <c r="V2007" s="7">
        <f ca="1">DATEDIF(Table1[[#This Row],[Store Open Date]], TODAY(), "d")</f>
        <v>643</v>
      </c>
      <c r="W2007" s="7">
        <f ca="1">INT(Table1[[#This Row],[Store Age (Days)]] / 30)</f>
        <v>21</v>
      </c>
      <c r="X2007" s="7" t="str">
        <f ca="1">IF(Table1[[#This Row],[Store Age (Months)]] &lt; 12, "&lt;12",
 IF(Table1[[#This Row],[Store Age (Months)]] &lt; 24, "12–24",
 "&gt;24"))</f>
        <v>12–24</v>
      </c>
    </row>
    <row r="2008" spans="1:24" x14ac:dyDescent="0.2">
      <c r="A2008" s="4">
        <v>5</v>
      </c>
      <c r="B2008" s="4" t="str">
        <f t="shared" si="31"/>
        <v>May</v>
      </c>
      <c r="C2008" s="1" t="s">
        <v>251</v>
      </c>
      <c r="D2008" s="1" t="s">
        <v>1171</v>
      </c>
      <c r="E2008" s="1" t="s">
        <v>692</v>
      </c>
      <c r="F2008" s="1" t="s">
        <v>905</v>
      </c>
      <c r="G2008" s="1" t="s">
        <v>925</v>
      </c>
      <c r="H2008" s="6">
        <v>45355</v>
      </c>
      <c r="I2008" s="7">
        <v>73422666</v>
      </c>
      <c r="J2008" s="7">
        <v>70313704</v>
      </c>
      <c r="K2008" s="7">
        <v>12268140</v>
      </c>
      <c r="L2008" s="7">
        <v>-2974323</v>
      </c>
      <c r="M2008" s="7">
        <f>Table1[[#This Row],[Profit (EBIT)]] * (1 - 11%)</f>
        <v>-2647147.4700000002</v>
      </c>
      <c r="N2008" s="9">
        <f>Table1[[#This Row],[Net Sales Actual]]/Table1[[#This Row],[Net Sales Target]]*100%</f>
        <v>0.95765664515641535</v>
      </c>
      <c r="O2008" s="9" t="str">
        <f>IF(Table1[[#This Row],[% Achievement]]&gt;=100%, "Achieved",
 IF(Table1[[#This Row],[% Achievement]]&gt;=50%, "Almost Achieve",
 IF(Table1[[#This Row],[% Achievement]]&gt;=0, "Needs Improvement",
 "Bad")))</f>
        <v>Almost Achieve</v>
      </c>
      <c r="P2008" s="7">
        <f>Table1[[#This Row],[Net Sales Actual]] - Table1[[#This Row],[Net Sales Target]]</f>
        <v>-3108962</v>
      </c>
      <c r="Q2008" s="7" t="str">
        <f>IF(Table1[[#This Row],[Profit]] &gt; 0, "Profit", "Loss")</f>
        <v>Loss</v>
      </c>
      <c r="R2008" s="9">
        <f>Table1[[#This Row],[Salary Cost]]/Table1[[#This Row],[Net Sales Actual]]</f>
        <v>0.17447722566286653</v>
      </c>
      <c r="S2008" s="9" t="str">
        <f>IF(Table1[[#This Row],[Salary Ratio]] &lt; 0.15, "Efficient",
 IF(Table1[[#This Row],[Salary Ratio]] &lt;= 0.25, "Needs Attention",
 "Too High"))</f>
        <v>Needs Attention</v>
      </c>
      <c r="T2008" s="9">
        <f>Table1[[#This Row],[Profit (EBIT)]]/Table1[[#This Row],[Net Sales Actual]]</f>
        <v>-4.2300758327281404E-2</v>
      </c>
      <c r="U2008" s="7" t="str">
        <f>IF(Table1[[#This Row],[Profit Ratio]] &gt; 0.15, "Healthy",
 IF(Table1[[#This Row],[Profit Ratio]] &gt;= 0.05, "Moderate",
 "Low"))</f>
        <v>Low</v>
      </c>
      <c r="V2008" s="7">
        <f ca="1">DATEDIF(Table1[[#This Row],[Store Open Date]], TODAY(), "d")</f>
        <v>577</v>
      </c>
      <c r="W2008" s="7">
        <f ca="1">INT(Table1[[#This Row],[Store Age (Days)]] / 30)</f>
        <v>19</v>
      </c>
      <c r="X2008" s="7" t="str">
        <f ca="1">IF(Table1[[#This Row],[Store Age (Months)]] &lt; 12, "&lt;12",
 IF(Table1[[#This Row],[Store Age (Months)]] &lt; 24, "12–24",
 "&gt;24"))</f>
        <v>12–24</v>
      </c>
    </row>
    <row r="2009" spans="1:24" x14ac:dyDescent="0.2">
      <c r="A2009" s="4">
        <v>5</v>
      </c>
      <c r="B2009" s="4" t="str">
        <f t="shared" si="31"/>
        <v>May</v>
      </c>
      <c r="C2009" s="1" t="s">
        <v>252</v>
      </c>
      <c r="D2009" s="1" t="s">
        <v>1172</v>
      </c>
      <c r="E2009" s="1" t="s">
        <v>693</v>
      </c>
      <c r="F2009" s="1" t="s">
        <v>905</v>
      </c>
      <c r="G2009" s="1" t="s">
        <v>925</v>
      </c>
      <c r="H2009" s="6">
        <v>45200</v>
      </c>
      <c r="I2009" s="7">
        <v>91187770</v>
      </c>
      <c r="J2009" s="7">
        <v>76765115</v>
      </c>
      <c r="K2009" s="7">
        <v>8039424</v>
      </c>
      <c r="L2009" s="7">
        <v>-6653908</v>
      </c>
      <c r="M2009" s="7">
        <f>Table1[[#This Row],[Profit (EBIT)]] * (1 - 11%)</f>
        <v>-5921978.1200000001</v>
      </c>
      <c r="N2009" s="9">
        <f>Table1[[#This Row],[Net Sales Actual]]/Table1[[#This Row],[Net Sales Target]]*100%</f>
        <v>0.84183564309117331</v>
      </c>
      <c r="O2009" s="9" t="str">
        <f>IF(Table1[[#This Row],[% Achievement]]&gt;=100%, "Achieved",
 IF(Table1[[#This Row],[% Achievement]]&gt;=50%, "Almost Achieve",
 IF(Table1[[#This Row],[% Achievement]]&gt;=0, "Needs Improvement",
 "Bad")))</f>
        <v>Almost Achieve</v>
      </c>
      <c r="P2009" s="7">
        <f>Table1[[#This Row],[Net Sales Actual]] - Table1[[#This Row],[Net Sales Target]]</f>
        <v>-14422655</v>
      </c>
      <c r="Q2009" s="7" t="str">
        <f>IF(Table1[[#This Row],[Profit]] &gt; 0, "Profit", "Loss")</f>
        <v>Loss</v>
      </c>
      <c r="R2009" s="9">
        <f>Table1[[#This Row],[Salary Cost]]/Table1[[#This Row],[Net Sales Actual]]</f>
        <v>0.1047275705898441</v>
      </c>
      <c r="S2009" s="9" t="str">
        <f>IF(Table1[[#This Row],[Salary Ratio]] &lt; 0.15, "Efficient",
 IF(Table1[[#This Row],[Salary Ratio]] &lt;= 0.25, "Needs Attention",
 "Too High"))</f>
        <v>Efficient</v>
      </c>
      <c r="T2009" s="9">
        <f>Table1[[#This Row],[Profit (EBIT)]]/Table1[[#This Row],[Net Sales Actual]]</f>
        <v>-8.6678799347854815E-2</v>
      </c>
      <c r="U2009" s="7" t="str">
        <f>IF(Table1[[#This Row],[Profit Ratio]] &gt; 0.15, "Healthy",
 IF(Table1[[#This Row],[Profit Ratio]] &gt;= 0.05, "Moderate",
 "Low"))</f>
        <v>Low</v>
      </c>
      <c r="V2009" s="7">
        <f ca="1">DATEDIF(Table1[[#This Row],[Store Open Date]], TODAY(), "d")</f>
        <v>732</v>
      </c>
      <c r="W2009" s="7">
        <f ca="1">INT(Table1[[#This Row],[Store Age (Days)]] / 30)</f>
        <v>24</v>
      </c>
      <c r="X2009" s="7" t="str">
        <f ca="1">IF(Table1[[#This Row],[Store Age (Months)]] &lt; 12, "&lt;12",
 IF(Table1[[#This Row],[Store Age (Months)]] &lt; 24, "12–24",
 "&gt;24"))</f>
        <v>&gt;24</v>
      </c>
    </row>
    <row r="2010" spans="1:24" x14ac:dyDescent="0.2">
      <c r="A2010" s="4">
        <v>5</v>
      </c>
      <c r="B2010" s="4" t="str">
        <f t="shared" si="31"/>
        <v>May</v>
      </c>
      <c r="C2010" s="1" t="s">
        <v>253</v>
      </c>
      <c r="D2010" s="1" t="s">
        <v>1173</v>
      </c>
      <c r="E2010" s="1" t="s">
        <v>694</v>
      </c>
      <c r="F2010" s="1" t="s">
        <v>905</v>
      </c>
      <c r="G2010" s="1" t="s">
        <v>925</v>
      </c>
      <c r="H2010" s="6">
        <v>45285</v>
      </c>
      <c r="I2010" s="7">
        <v>103499752</v>
      </c>
      <c r="J2010" s="7">
        <v>102893574</v>
      </c>
      <c r="K2010" s="7">
        <v>17018821</v>
      </c>
      <c r="L2010" s="7">
        <v>-8304105</v>
      </c>
      <c r="M2010" s="7">
        <f>Table1[[#This Row],[Profit (EBIT)]] * (1 - 11%)</f>
        <v>-7390653.4500000002</v>
      </c>
      <c r="N2010" s="9">
        <f>Table1[[#This Row],[Net Sales Actual]]/Table1[[#This Row],[Net Sales Target]]*100%</f>
        <v>0.99414319369576842</v>
      </c>
      <c r="O2010" s="9" t="str">
        <f>IF(Table1[[#This Row],[% Achievement]]&gt;=100%, "Achieved",
 IF(Table1[[#This Row],[% Achievement]]&gt;=50%, "Almost Achieve",
 IF(Table1[[#This Row],[% Achievement]]&gt;=0, "Needs Improvement",
 "Bad")))</f>
        <v>Almost Achieve</v>
      </c>
      <c r="P2010" s="7">
        <f>Table1[[#This Row],[Net Sales Actual]] - Table1[[#This Row],[Net Sales Target]]</f>
        <v>-606178</v>
      </c>
      <c r="Q2010" s="7" t="str">
        <f>IF(Table1[[#This Row],[Profit]] &gt; 0, "Profit", "Loss")</f>
        <v>Loss</v>
      </c>
      <c r="R2010" s="9">
        <f>Table1[[#This Row],[Salary Cost]]/Table1[[#This Row],[Net Sales Actual]]</f>
        <v>0.16540217564995846</v>
      </c>
      <c r="S2010" s="9" t="str">
        <f>IF(Table1[[#This Row],[Salary Ratio]] &lt; 0.15, "Efficient",
 IF(Table1[[#This Row],[Salary Ratio]] &lt;= 0.25, "Needs Attention",
 "Too High"))</f>
        <v>Needs Attention</v>
      </c>
      <c r="T2010" s="9">
        <f>Table1[[#This Row],[Profit (EBIT)]]/Table1[[#This Row],[Net Sales Actual]]</f>
        <v>-8.0705768855885984E-2</v>
      </c>
      <c r="U2010" s="7" t="str">
        <f>IF(Table1[[#This Row],[Profit Ratio]] &gt; 0.15, "Healthy",
 IF(Table1[[#This Row],[Profit Ratio]] &gt;= 0.05, "Moderate",
 "Low"))</f>
        <v>Low</v>
      </c>
      <c r="V2010" s="7">
        <f ca="1">DATEDIF(Table1[[#This Row],[Store Open Date]], TODAY(), "d")</f>
        <v>647</v>
      </c>
      <c r="W2010" s="7">
        <f ca="1">INT(Table1[[#This Row],[Store Age (Days)]] / 30)</f>
        <v>21</v>
      </c>
      <c r="X2010" s="7" t="str">
        <f ca="1">IF(Table1[[#This Row],[Store Age (Months)]] &lt; 12, "&lt;12",
 IF(Table1[[#This Row],[Store Age (Months)]] &lt; 24, "12–24",
 "&gt;24"))</f>
        <v>12–24</v>
      </c>
    </row>
    <row r="2011" spans="1:24" x14ac:dyDescent="0.2">
      <c r="A2011" s="4">
        <v>5</v>
      </c>
      <c r="B2011" s="4" t="str">
        <f t="shared" si="31"/>
        <v>May</v>
      </c>
      <c r="C2011" s="1" t="s">
        <v>254</v>
      </c>
      <c r="D2011" s="1" t="s">
        <v>1174</v>
      </c>
      <c r="E2011" s="1" t="s">
        <v>695</v>
      </c>
      <c r="F2011" s="1" t="s">
        <v>905</v>
      </c>
      <c r="G2011" s="1" t="s">
        <v>925</v>
      </c>
      <c r="H2011" s="6">
        <v>45322</v>
      </c>
      <c r="I2011" s="7">
        <v>68492626</v>
      </c>
      <c r="J2011" s="7">
        <v>61336496</v>
      </c>
      <c r="K2011" s="7">
        <v>7701326</v>
      </c>
      <c r="L2011" s="7">
        <v>6897352</v>
      </c>
      <c r="M2011" s="7">
        <f>Table1[[#This Row],[Profit (EBIT)]] * (1 - 11%)</f>
        <v>6138643.2800000003</v>
      </c>
      <c r="N2011" s="9">
        <f>Table1[[#This Row],[Net Sales Actual]]/Table1[[#This Row],[Net Sales Target]]*100%</f>
        <v>0.89551970163912242</v>
      </c>
      <c r="O2011" s="9" t="str">
        <f>IF(Table1[[#This Row],[% Achievement]]&gt;=100%, "Achieved",
 IF(Table1[[#This Row],[% Achievement]]&gt;=50%, "Almost Achieve",
 IF(Table1[[#This Row],[% Achievement]]&gt;=0, "Needs Improvement",
 "Bad")))</f>
        <v>Almost Achieve</v>
      </c>
      <c r="P2011" s="7">
        <f>Table1[[#This Row],[Net Sales Actual]] - Table1[[#This Row],[Net Sales Target]]</f>
        <v>-7156130</v>
      </c>
      <c r="Q2011" s="7" t="str">
        <f>IF(Table1[[#This Row],[Profit]] &gt; 0, "Profit", "Loss")</f>
        <v>Profit</v>
      </c>
      <c r="R2011" s="9">
        <f>Table1[[#This Row],[Salary Cost]]/Table1[[#This Row],[Net Sales Actual]]</f>
        <v>0.12555862336837761</v>
      </c>
      <c r="S2011" s="9" t="str">
        <f>IF(Table1[[#This Row],[Salary Ratio]] &lt; 0.15, "Efficient",
 IF(Table1[[#This Row],[Salary Ratio]] &lt;= 0.25, "Needs Attention",
 "Too High"))</f>
        <v>Efficient</v>
      </c>
      <c r="T2011" s="9">
        <f>Table1[[#This Row],[Profit (EBIT)]]/Table1[[#This Row],[Net Sales Actual]]</f>
        <v>0.1124510275252763</v>
      </c>
      <c r="U2011" s="7" t="str">
        <f>IF(Table1[[#This Row],[Profit Ratio]] &gt; 0.15, "Healthy",
 IF(Table1[[#This Row],[Profit Ratio]] &gt;= 0.05, "Moderate",
 "Low"))</f>
        <v>Moderate</v>
      </c>
      <c r="V2011" s="7">
        <f ca="1">DATEDIF(Table1[[#This Row],[Store Open Date]], TODAY(), "d")</f>
        <v>610</v>
      </c>
      <c r="W2011" s="7">
        <f ca="1">INT(Table1[[#This Row],[Store Age (Days)]] / 30)</f>
        <v>20</v>
      </c>
      <c r="X2011" s="7" t="str">
        <f ca="1">IF(Table1[[#This Row],[Store Age (Months)]] &lt; 12, "&lt;12",
 IF(Table1[[#This Row],[Store Age (Months)]] &lt; 24, "12–24",
 "&gt;24"))</f>
        <v>12–24</v>
      </c>
    </row>
    <row r="2012" spans="1:24" x14ac:dyDescent="0.2">
      <c r="A2012" s="4">
        <v>5</v>
      </c>
      <c r="B2012" s="4" t="str">
        <f t="shared" si="31"/>
        <v>May</v>
      </c>
      <c r="C2012" s="1" t="s">
        <v>255</v>
      </c>
      <c r="D2012" s="1" t="s">
        <v>1175</v>
      </c>
      <c r="E2012" s="1" t="s">
        <v>696</v>
      </c>
      <c r="F2012" s="1" t="s">
        <v>905</v>
      </c>
      <c r="G2012" s="1" t="s">
        <v>925</v>
      </c>
      <c r="H2012" s="6">
        <v>45206</v>
      </c>
      <c r="I2012" s="7">
        <v>113141010</v>
      </c>
      <c r="J2012" s="7">
        <v>114416973</v>
      </c>
      <c r="K2012" s="7">
        <v>15529598</v>
      </c>
      <c r="L2012" s="7">
        <v>-6439219</v>
      </c>
      <c r="M2012" s="7">
        <f>Table1[[#This Row],[Profit (EBIT)]] * (1 - 11%)</f>
        <v>-5730904.9100000001</v>
      </c>
      <c r="N2012" s="9">
        <f>Table1[[#This Row],[Net Sales Actual]]/Table1[[#This Row],[Net Sales Target]]*100%</f>
        <v>1.0112776348735086</v>
      </c>
      <c r="O2012" s="9" t="str">
        <f>IF(Table1[[#This Row],[% Achievement]]&gt;=100%, "Achieved",
 IF(Table1[[#This Row],[% Achievement]]&gt;=50%, "Almost Achieve",
 IF(Table1[[#This Row],[% Achievement]]&gt;=0, "Needs Improvement",
 "Bad")))</f>
        <v>Achieved</v>
      </c>
      <c r="P2012" s="7">
        <f>Table1[[#This Row],[Net Sales Actual]] - Table1[[#This Row],[Net Sales Target]]</f>
        <v>1275963</v>
      </c>
      <c r="Q2012" s="7" t="str">
        <f>IF(Table1[[#This Row],[Profit]] &gt; 0, "Profit", "Loss")</f>
        <v>Loss</v>
      </c>
      <c r="R2012" s="9">
        <f>Table1[[#This Row],[Salary Cost]]/Table1[[#This Row],[Net Sales Actual]]</f>
        <v>0.13572809691443244</v>
      </c>
      <c r="S2012" s="9" t="str">
        <f>IF(Table1[[#This Row],[Salary Ratio]] &lt; 0.15, "Efficient",
 IF(Table1[[#This Row],[Salary Ratio]] &lt;= 0.25, "Needs Attention",
 "Too High"))</f>
        <v>Efficient</v>
      </c>
      <c r="T2012" s="9">
        <f>Table1[[#This Row],[Profit (EBIT)]]/Table1[[#This Row],[Net Sales Actual]]</f>
        <v>-5.6278529584941915E-2</v>
      </c>
      <c r="U2012" s="7" t="str">
        <f>IF(Table1[[#This Row],[Profit Ratio]] &gt; 0.15, "Healthy",
 IF(Table1[[#This Row],[Profit Ratio]] &gt;= 0.05, "Moderate",
 "Low"))</f>
        <v>Low</v>
      </c>
      <c r="V2012" s="7">
        <f ca="1">DATEDIF(Table1[[#This Row],[Store Open Date]], TODAY(), "d")</f>
        <v>726</v>
      </c>
      <c r="W2012" s="7">
        <f ca="1">INT(Table1[[#This Row],[Store Age (Days)]] / 30)</f>
        <v>24</v>
      </c>
      <c r="X2012" s="7" t="str">
        <f ca="1">IF(Table1[[#This Row],[Store Age (Months)]] &lt; 12, "&lt;12",
 IF(Table1[[#This Row],[Store Age (Months)]] &lt; 24, "12–24",
 "&gt;24"))</f>
        <v>&gt;24</v>
      </c>
    </row>
    <row r="2013" spans="1:24" x14ac:dyDescent="0.2">
      <c r="A2013" s="4">
        <v>5</v>
      </c>
      <c r="B2013" s="4" t="str">
        <f t="shared" si="31"/>
        <v>May</v>
      </c>
      <c r="C2013" s="1" t="s">
        <v>256</v>
      </c>
      <c r="D2013" s="1" t="s">
        <v>1176</v>
      </c>
      <c r="E2013" s="1" t="s">
        <v>697</v>
      </c>
      <c r="F2013" s="1" t="s">
        <v>905</v>
      </c>
      <c r="G2013" s="1" t="s">
        <v>925</v>
      </c>
      <c r="H2013" s="6">
        <v>45245</v>
      </c>
      <c r="I2013" s="7">
        <v>133280421</v>
      </c>
      <c r="J2013" s="7">
        <v>98566122</v>
      </c>
      <c r="K2013" s="7">
        <v>16261638</v>
      </c>
      <c r="L2013" s="7">
        <v>-3516061</v>
      </c>
      <c r="M2013" s="7">
        <f>Table1[[#This Row],[Profit (EBIT)]] * (1 - 11%)</f>
        <v>-3129294.29</v>
      </c>
      <c r="N2013" s="9">
        <f>Table1[[#This Row],[Net Sales Actual]]/Table1[[#This Row],[Net Sales Target]]*100%</f>
        <v>0.73953939566262328</v>
      </c>
      <c r="O2013" s="9" t="str">
        <f>IF(Table1[[#This Row],[% Achievement]]&gt;=100%, "Achieved",
 IF(Table1[[#This Row],[% Achievement]]&gt;=50%, "Almost Achieve",
 IF(Table1[[#This Row],[% Achievement]]&gt;=0, "Needs Improvement",
 "Bad")))</f>
        <v>Almost Achieve</v>
      </c>
      <c r="P2013" s="7">
        <f>Table1[[#This Row],[Net Sales Actual]] - Table1[[#This Row],[Net Sales Target]]</f>
        <v>-34714299</v>
      </c>
      <c r="Q2013" s="7" t="str">
        <f>IF(Table1[[#This Row],[Profit]] &gt; 0, "Profit", "Loss")</f>
        <v>Loss</v>
      </c>
      <c r="R2013" s="9">
        <f>Table1[[#This Row],[Salary Cost]]/Table1[[#This Row],[Net Sales Actual]]</f>
        <v>0.16498202090166436</v>
      </c>
      <c r="S2013" s="9" t="str">
        <f>IF(Table1[[#This Row],[Salary Ratio]] &lt; 0.15, "Efficient",
 IF(Table1[[#This Row],[Salary Ratio]] &lt;= 0.25, "Needs Attention",
 "Too High"))</f>
        <v>Needs Attention</v>
      </c>
      <c r="T2013" s="9">
        <f>Table1[[#This Row],[Profit (EBIT)]]/Table1[[#This Row],[Net Sales Actual]]</f>
        <v>-3.5672104457959701E-2</v>
      </c>
      <c r="U2013" s="7" t="str">
        <f>IF(Table1[[#This Row],[Profit Ratio]] &gt; 0.15, "Healthy",
 IF(Table1[[#This Row],[Profit Ratio]] &gt;= 0.05, "Moderate",
 "Low"))</f>
        <v>Low</v>
      </c>
      <c r="V2013" s="7">
        <f ca="1">DATEDIF(Table1[[#This Row],[Store Open Date]], TODAY(), "d")</f>
        <v>687</v>
      </c>
      <c r="W2013" s="7">
        <f ca="1">INT(Table1[[#This Row],[Store Age (Days)]] / 30)</f>
        <v>22</v>
      </c>
      <c r="X2013" s="7" t="str">
        <f ca="1">IF(Table1[[#This Row],[Store Age (Months)]] &lt; 12, "&lt;12",
 IF(Table1[[#This Row],[Store Age (Months)]] &lt; 24, "12–24",
 "&gt;24"))</f>
        <v>12–24</v>
      </c>
    </row>
    <row r="2014" spans="1:24" x14ac:dyDescent="0.2">
      <c r="A2014" s="4">
        <v>5</v>
      </c>
      <c r="B2014" s="4" t="str">
        <f t="shared" si="31"/>
        <v>May</v>
      </c>
      <c r="C2014" s="1" t="s">
        <v>257</v>
      </c>
      <c r="D2014" s="1" t="s">
        <v>1177</v>
      </c>
      <c r="E2014" s="1" t="s">
        <v>698</v>
      </c>
      <c r="F2014" s="1" t="s">
        <v>905</v>
      </c>
      <c r="G2014" s="1" t="s">
        <v>925</v>
      </c>
      <c r="H2014" s="6">
        <v>44922</v>
      </c>
      <c r="I2014" s="7">
        <v>180611069</v>
      </c>
      <c r="J2014" s="7">
        <v>212779454</v>
      </c>
      <c r="K2014" s="7">
        <v>28435041</v>
      </c>
      <c r="L2014" s="7">
        <v>4841046</v>
      </c>
      <c r="M2014" s="7">
        <f>Table1[[#This Row],[Profit (EBIT)]] * (1 - 11%)</f>
        <v>4308530.9400000004</v>
      </c>
      <c r="N2014" s="9">
        <f>Table1[[#This Row],[Net Sales Actual]]/Table1[[#This Row],[Net Sales Target]]*100%</f>
        <v>1.1781086019705691</v>
      </c>
      <c r="O2014" s="9" t="str">
        <f>IF(Table1[[#This Row],[% Achievement]]&gt;=100%, "Achieved",
 IF(Table1[[#This Row],[% Achievement]]&gt;=50%, "Almost Achieve",
 IF(Table1[[#This Row],[% Achievement]]&gt;=0, "Needs Improvement",
 "Bad")))</f>
        <v>Achieved</v>
      </c>
      <c r="P2014" s="7">
        <f>Table1[[#This Row],[Net Sales Actual]] - Table1[[#This Row],[Net Sales Target]]</f>
        <v>32168385</v>
      </c>
      <c r="Q2014" s="7" t="str">
        <f>IF(Table1[[#This Row],[Profit]] &gt; 0, "Profit", "Loss")</f>
        <v>Profit</v>
      </c>
      <c r="R2014" s="9">
        <f>Table1[[#This Row],[Salary Cost]]/Table1[[#This Row],[Net Sales Actual]]</f>
        <v>0.13363621564702388</v>
      </c>
      <c r="S2014" s="9" t="str">
        <f>IF(Table1[[#This Row],[Salary Ratio]] &lt; 0.15, "Efficient",
 IF(Table1[[#This Row],[Salary Ratio]] &lt;= 0.25, "Needs Attention",
 "Too High"))</f>
        <v>Efficient</v>
      </c>
      <c r="T2014" s="9">
        <f>Table1[[#This Row],[Profit (EBIT)]]/Table1[[#This Row],[Net Sales Actual]]</f>
        <v>2.2751472987612799E-2</v>
      </c>
      <c r="U2014" s="7" t="str">
        <f>IF(Table1[[#This Row],[Profit Ratio]] &gt; 0.15, "Healthy",
 IF(Table1[[#This Row],[Profit Ratio]] &gt;= 0.05, "Moderate",
 "Low"))</f>
        <v>Low</v>
      </c>
      <c r="V2014" s="7">
        <f ca="1">DATEDIF(Table1[[#This Row],[Store Open Date]], TODAY(), "d")</f>
        <v>1010</v>
      </c>
      <c r="W2014" s="7">
        <f ca="1">INT(Table1[[#This Row],[Store Age (Days)]] / 30)</f>
        <v>33</v>
      </c>
      <c r="X2014" s="7" t="str">
        <f ca="1">IF(Table1[[#This Row],[Store Age (Months)]] &lt; 12, "&lt;12",
 IF(Table1[[#This Row],[Store Age (Months)]] &lt; 24, "12–24",
 "&gt;24"))</f>
        <v>&gt;24</v>
      </c>
    </row>
    <row r="2015" spans="1:24" x14ac:dyDescent="0.2">
      <c r="A2015" s="4">
        <v>5</v>
      </c>
      <c r="B2015" s="4" t="str">
        <f t="shared" si="31"/>
        <v>May</v>
      </c>
      <c r="C2015" s="1" t="s">
        <v>258</v>
      </c>
      <c r="D2015" s="1" t="s">
        <v>1178</v>
      </c>
      <c r="E2015" s="1" t="s">
        <v>699</v>
      </c>
      <c r="F2015" s="1" t="s">
        <v>905</v>
      </c>
      <c r="G2015" s="1" t="s">
        <v>925</v>
      </c>
      <c r="H2015" s="6">
        <v>44966</v>
      </c>
      <c r="I2015" s="7">
        <v>124771429</v>
      </c>
      <c r="J2015" s="7">
        <v>96533115</v>
      </c>
      <c r="K2015" s="7">
        <v>10377126</v>
      </c>
      <c r="L2015" s="7">
        <v>5504810</v>
      </c>
      <c r="M2015" s="7">
        <f>Table1[[#This Row],[Profit (EBIT)]] * (1 - 11%)</f>
        <v>4899280.9000000004</v>
      </c>
      <c r="N2015" s="9">
        <f>Table1[[#This Row],[Net Sales Actual]]/Table1[[#This Row],[Net Sales Target]]*100%</f>
        <v>0.77367964584263915</v>
      </c>
      <c r="O2015" s="9" t="str">
        <f>IF(Table1[[#This Row],[% Achievement]]&gt;=100%, "Achieved",
 IF(Table1[[#This Row],[% Achievement]]&gt;=50%, "Almost Achieve",
 IF(Table1[[#This Row],[% Achievement]]&gt;=0, "Needs Improvement",
 "Bad")))</f>
        <v>Almost Achieve</v>
      </c>
      <c r="P2015" s="7">
        <f>Table1[[#This Row],[Net Sales Actual]] - Table1[[#This Row],[Net Sales Target]]</f>
        <v>-28238314</v>
      </c>
      <c r="Q2015" s="7" t="str">
        <f>IF(Table1[[#This Row],[Profit]] &gt; 0, "Profit", "Loss")</f>
        <v>Profit</v>
      </c>
      <c r="R2015" s="9">
        <f>Table1[[#This Row],[Salary Cost]]/Table1[[#This Row],[Net Sales Actual]]</f>
        <v>0.10749809534272255</v>
      </c>
      <c r="S2015" s="9" t="str">
        <f>IF(Table1[[#This Row],[Salary Ratio]] &lt; 0.15, "Efficient",
 IF(Table1[[#This Row],[Salary Ratio]] &lt;= 0.25, "Needs Attention",
 "Too High"))</f>
        <v>Efficient</v>
      </c>
      <c r="T2015" s="9">
        <f>Table1[[#This Row],[Profit (EBIT)]]/Table1[[#This Row],[Net Sales Actual]]</f>
        <v>5.7025094445569274E-2</v>
      </c>
      <c r="U2015" s="7" t="str">
        <f>IF(Table1[[#This Row],[Profit Ratio]] &gt; 0.15, "Healthy",
 IF(Table1[[#This Row],[Profit Ratio]] &gt;= 0.05, "Moderate",
 "Low"))</f>
        <v>Moderate</v>
      </c>
      <c r="V2015" s="7">
        <f ca="1">DATEDIF(Table1[[#This Row],[Store Open Date]], TODAY(), "d")</f>
        <v>966</v>
      </c>
      <c r="W2015" s="7">
        <f ca="1">INT(Table1[[#This Row],[Store Age (Days)]] / 30)</f>
        <v>32</v>
      </c>
      <c r="X2015" s="7" t="str">
        <f ca="1">IF(Table1[[#This Row],[Store Age (Months)]] &lt; 12, "&lt;12",
 IF(Table1[[#This Row],[Store Age (Months)]] &lt; 24, "12–24",
 "&gt;24"))</f>
        <v>&gt;24</v>
      </c>
    </row>
    <row r="2016" spans="1:24" x14ac:dyDescent="0.2">
      <c r="A2016" s="4">
        <v>5</v>
      </c>
      <c r="B2016" s="4" t="str">
        <f t="shared" si="31"/>
        <v>May</v>
      </c>
      <c r="C2016" s="1" t="s">
        <v>259</v>
      </c>
      <c r="D2016" s="1" t="s">
        <v>1179</v>
      </c>
      <c r="E2016" s="1" t="s">
        <v>700</v>
      </c>
      <c r="F2016" s="1" t="s">
        <v>905</v>
      </c>
      <c r="G2016" s="1" t="s">
        <v>925</v>
      </c>
      <c r="H2016" s="6">
        <v>44987</v>
      </c>
      <c r="I2016" s="7">
        <v>100394221</v>
      </c>
      <c r="J2016" s="7">
        <v>79672551</v>
      </c>
      <c r="K2016" s="7">
        <v>13413536</v>
      </c>
      <c r="L2016" s="7">
        <v>7209686</v>
      </c>
      <c r="M2016" s="7">
        <f>Table1[[#This Row],[Profit (EBIT)]] * (1 - 11%)</f>
        <v>6416620.54</v>
      </c>
      <c r="N2016" s="9">
        <f>Table1[[#This Row],[Net Sales Actual]]/Table1[[#This Row],[Net Sales Target]]*100%</f>
        <v>0.79359698403357304</v>
      </c>
      <c r="O2016" s="9" t="str">
        <f>IF(Table1[[#This Row],[% Achievement]]&gt;=100%, "Achieved",
 IF(Table1[[#This Row],[% Achievement]]&gt;=50%, "Almost Achieve",
 IF(Table1[[#This Row],[% Achievement]]&gt;=0, "Needs Improvement",
 "Bad")))</f>
        <v>Almost Achieve</v>
      </c>
      <c r="P2016" s="7">
        <f>Table1[[#This Row],[Net Sales Actual]] - Table1[[#This Row],[Net Sales Target]]</f>
        <v>-20721670</v>
      </c>
      <c r="Q2016" s="7" t="str">
        <f>IF(Table1[[#This Row],[Profit]] &gt; 0, "Profit", "Loss")</f>
        <v>Profit</v>
      </c>
      <c r="R2016" s="9">
        <f>Table1[[#This Row],[Salary Cost]]/Table1[[#This Row],[Net Sales Actual]]</f>
        <v>0.16835830950109781</v>
      </c>
      <c r="S2016" s="9" t="str">
        <f>IF(Table1[[#This Row],[Salary Ratio]] &lt; 0.15, "Efficient",
 IF(Table1[[#This Row],[Salary Ratio]] &lt;= 0.25, "Needs Attention",
 "Too High"))</f>
        <v>Needs Attention</v>
      </c>
      <c r="T2016" s="9">
        <f>Table1[[#This Row],[Profit (EBIT)]]/Table1[[#This Row],[Net Sales Actual]]</f>
        <v>9.049146675371296E-2</v>
      </c>
      <c r="U2016" s="7" t="str">
        <f>IF(Table1[[#This Row],[Profit Ratio]] &gt; 0.15, "Healthy",
 IF(Table1[[#This Row],[Profit Ratio]] &gt;= 0.05, "Moderate",
 "Low"))</f>
        <v>Moderate</v>
      </c>
      <c r="V2016" s="7">
        <f ca="1">DATEDIF(Table1[[#This Row],[Store Open Date]], TODAY(), "d")</f>
        <v>945</v>
      </c>
      <c r="W2016" s="7">
        <f ca="1">INT(Table1[[#This Row],[Store Age (Days)]] / 30)</f>
        <v>31</v>
      </c>
      <c r="X2016" s="7" t="str">
        <f ca="1">IF(Table1[[#This Row],[Store Age (Months)]] &lt; 12, "&lt;12",
 IF(Table1[[#This Row],[Store Age (Months)]] &lt; 24, "12–24",
 "&gt;24"))</f>
        <v>&gt;24</v>
      </c>
    </row>
    <row r="2017" spans="1:24" x14ac:dyDescent="0.2">
      <c r="A2017" s="4">
        <v>5</v>
      </c>
      <c r="B2017" s="4" t="str">
        <f t="shared" si="31"/>
        <v>May</v>
      </c>
      <c r="C2017" s="1" t="s">
        <v>260</v>
      </c>
      <c r="D2017" s="1" t="s">
        <v>1180</v>
      </c>
      <c r="E2017" s="1" t="s">
        <v>701</v>
      </c>
      <c r="F2017" s="1" t="s">
        <v>905</v>
      </c>
      <c r="G2017" s="1" t="s">
        <v>925</v>
      </c>
      <c r="H2017" s="6">
        <v>45016</v>
      </c>
      <c r="I2017" s="7">
        <v>173702248</v>
      </c>
      <c r="J2017" s="7">
        <v>118514282</v>
      </c>
      <c r="K2017" s="7">
        <v>14681999</v>
      </c>
      <c r="L2017" s="7">
        <v>4848831</v>
      </c>
      <c r="M2017" s="7">
        <f>Table1[[#This Row],[Profit (EBIT)]] * (1 - 11%)</f>
        <v>4315459.59</v>
      </c>
      <c r="N2017" s="9">
        <f>Table1[[#This Row],[Net Sales Actual]]/Table1[[#This Row],[Net Sales Target]]*100%</f>
        <v>0.68228410031860953</v>
      </c>
      <c r="O2017" s="9" t="str">
        <f>IF(Table1[[#This Row],[% Achievement]]&gt;=100%, "Achieved",
 IF(Table1[[#This Row],[% Achievement]]&gt;=50%, "Almost Achieve",
 IF(Table1[[#This Row],[% Achievement]]&gt;=0, "Needs Improvement",
 "Bad")))</f>
        <v>Almost Achieve</v>
      </c>
      <c r="P2017" s="7">
        <f>Table1[[#This Row],[Net Sales Actual]] - Table1[[#This Row],[Net Sales Target]]</f>
        <v>-55187966</v>
      </c>
      <c r="Q2017" s="7" t="str">
        <f>IF(Table1[[#This Row],[Profit]] &gt; 0, "Profit", "Loss")</f>
        <v>Profit</v>
      </c>
      <c r="R2017" s="9">
        <f>Table1[[#This Row],[Salary Cost]]/Table1[[#This Row],[Net Sales Actual]]</f>
        <v>0.12388379486617486</v>
      </c>
      <c r="S2017" s="9" t="str">
        <f>IF(Table1[[#This Row],[Salary Ratio]] &lt; 0.15, "Efficient",
 IF(Table1[[#This Row],[Salary Ratio]] &lt;= 0.25, "Needs Attention",
 "Too High"))</f>
        <v>Efficient</v>
      </c>
      <c r="T2017" s="9">
        <f>Table1[[#This Row],[Profit (EBIT)]]/Table1[[#This Row],[Net Sales Actual]]</f>
        <v>4.0913474040200487E-2</v>
      </c>
      <c r="U2017" s="7" t="str">
        <f>IF(Table1[[#This Row],[Profit Ratio]] &gt; 0.15, "Healthy",
 IF(Table1[[#This Row],[Profit Ratio]] &gt;= 0.05, "Moderate",
 "Low"))</f>
        <v>Low</v>
      </c>
      <c r="V2017" s="7">
        <f ca="1">DATEDIF(Table1[[#This Row],[Store Open Date]], TODAY(), "d")</f>
        <v>916</v>
      </c>
      <c r="W2017" s="7">
        <f ca="1">INT(Table1[[#This Row],[Store Age (Days)]] / 30)</f>
        <v>30</v>
      </c>
      <c r="X2017" s="7" t="str">
        <f ca="1">IF(Table1[[#This Row],[Store Age (Months)]] &lt; 12, "&lt;12",
 IF(Table1[[#This Row],[Store Age (Months)]] &lt; 24, "12–24",
 "&gt;24"))</f>
        <v>&gt;24</v>
      </c>
    </row>
    <row r="2018" spans="1:24" x14ac:dyDescent="0.2">
      <c r="A2018" s="4">
        <v>5</v>
      </c>
      <c r="B2018" s="4" t="str">
        <f t="shared" si="31"/>
        <v>May</v>
      </c>
      <c r="C2018" s="1" t="s">
        <v>261</v>
      </c>
      <c r="D2018" s="1" t="s">
        <v>1181</v>
      </c>
      <c r="E2018" s="1" t="s">
        <v>702</v>
      </c>
      <c r="F2018" s="1" t="s">
        <v>905</v>
      </c>
      <c r="G2018" s="1" t="s">
        <v>925</v>
      </c>
      <c r="H2018" s="6">
        <v>45045</v>
      </c>
      <c r="I2018" s="7">
        <v>51857236</v>
      </c>
      <c r="J2018" s="7">
        <v>55908237</v>
      </c>
      <c r="K2018" s="7">
        <v>8896578</v>
      </c>
      <c r="L2018" s="7">
        <v>-2941780</v>
      </c>
      <c r="M2018" s="7">
        <f>Table1[[#This Row],[Profit (EBIT)]] * (1 - 11%)</f>
        <v>-2618184.2000000002</v>
      </c>
      <c r="N2018" s="9">
        <f>Table1[[#This Row],[Net Sales Actual]]/Table1[[#This Row],[Net Sales Target]]*100%</f>
        <v>1.0781183362722997</v>
      </c>
      <c r="O2018" s="9" t="str">
        <f>IF(Table1[[#This Row],[% Achievement]]&gt;=100%, "Achieved",
 IF(Table1[[#This Row],[% Achievement]]&gt;=50%, "Almost Achieve",
 IF(Table1[[#This Row],[% Achievement]]&gt;=0, "Needs Improvement",
 "Bad")))</f>
        <v>Achieved</v>
      </c>
      <c r="P2018" s="7">
        <f>Table1[[#This Row],[Net Sales Actual]] - Table1[[#This Row],[Net Sales Target]]</f>
        <v>4051001</v>
      </c>
      <c r="Q2018" s="7" t="str">
        <f>IF(Table1[[#This Row],[Profit]] &gt; 0, "Profit", "Loss")</f>
        <v>Loss</v>
      </c>
      <c r="R2018" s="9">
        <f>Table1[[#This Row],[Salary Cost]]/Table1[[#This Row],[Net Sales Actual]]</f>
        <v>0.15912821575826117</v>
      </c>
      <c r="S2018" s="9" t="str">
        <f>IF(Table1[[#This Row],[Salary Ratio]] &lt; 0.15, "Efficient",
 IF(Table1[[#This Row],[Salary Ratio]] &lt;= 0.25, "Needs Attention",
 "Too High"))</f>
        <v>Needs Attention</v>
      </c>
      <c r="T2018" s="9">
        <f>Table1[[#This Row],[Profit (EBIT)]]/Table1[[#This Row],[Net Sales Actual]]</f>
        <v>-5.2618006895835401E-2</v>
      </c>
      <c r="U2018" s="7" t="str">
        <f>IF(Table1[[#This Row],[Profit Ratio]] &gt; 0.15, "Healthy",
 IF(Table1[[#This Row],[Profit Ratio]] &gt;= 0.05, "Moderate",
 "Low"))</f>
        <v>Low</v>
      </c>
      <c r="V2018" s="7">
        <f ca="1">DATEDIF(Table1[[#This Row],[Store Open Date]], TODAY(), "d")</f>
        <v>887</v>
      </c>
      <c r="W2018" s="7">
        <f ca="1">INT(Table1[[#This Row],[Store Age (Days)]] / 30)</f>
        <v>29</v>
      </c>
      <c r="X2018" s="7" t="str">
        <f ca="1">IF(Table1[[#This Row],[Store Age (Months)]] &lt; 12, "&lt;12",
 IF(Table1[[#This Row],[Store Age (Months)]] &lt; 24, "12–24",
 "&gt;24"))</f>
        <v>&gt;24</v>
      </c>
    </row>
    <row r="2019" spans="1:24" x14ac:dyDescent="0.2">
      <c r="A2019" s="4">
        <v>5</v>
      </c>
      <c r="B2019" s="4" t="str">
        <f t="shared" si="31"/>
        <v>May</v>
      </c>
      <c r="C2019" s="1" t="s">
        <v>262</v>
      </c>
      <c r="D2019" s="1" t="s">
        <v>1182</v>
      </c>
      <c r="E2019" s="1" t="s">
        <v>703</v>
      </c>
      <c r="F2019" s="1" t="s">
        <v>905</v>
      </c>
      <c r="G2019" s="1" t="s">
        <v>925</v>
      </c>
      <c r="H2019" s="6">
        <v>45149</v>
      </c>
      <c r="I2019" s="7">
        <v>64886641</v>
      </c>
      <c r="J2019" s="7">
        <v>47715615</v>
      </c>
      <c r="K2019" s="7">
        <v>5721705</v>
      </c>
      <c r="L2019" s="7">
        <v>2609201</v>
      </c>
      <c r="M2019" s="7">
        <f>Table1[[#This Row],[Profit (EBIT)]] * (1 - 11%)</f>
        <v>2322188.89</v>
      </c>
      <c r="N2019" s="9">
        <f>Table1[[#This Row],[Net Sales Actual]]/Table1[[#This Row],[Net Sales Target]]*100%</f>
        <v>0.73536885658790685</v>
      </c>
      <c r="O2019" s="9" t="str">
        <f>IF(Table1[[#This Row],[% Achievement]]&gt;=100%, "Achieved",
 IF(Table1[[#This Row],[% Achievement]]&gt;=50%, "Almost Achieve",
 IF(Table1[[#This Row],[% Achievement]]&gt;=0, "Needs Improvement",
 "Bad")))</f>
        <v>Almost Achieve</v>
      </c>
      <c r="P2019" s="7">
        <f>Table1[[#This Row],[Net Sales Actual]] - Table1[[#This Row],[Net Sales Target]]</f>
        <v>-17171026</v>
      </c>
      <c r="Q2019" s="7" t="str">
        <f>IF(Table1[[#This Row],[Profit]] &gt; 0, "Profit", "Loss")</f>
        <v>Profit</v>
      </c>
      <c r="R2019" s="9">
        <f>Table1[[#This Row],[Salary Cost]]/Table1[[#This Row],[Net Sales Actual]]</f>
        <v>0.11991263237411903</v>
      </c>
      <c r="S2019" s="9" t="str">
        <f>IF(Table1[[#This Row],[Salary Ratio]] &lt; 0.15, "Efficient",
 IF(Table1[[#This Row],[Salary Ratio]] &lt;= 0.25, "Needs Attention",
 "Too High"))</f>
        <v>Efficient</v>
      </c>
      <c r="T2019" s="9">
        <f>Table1[[#This Row],[Profit (EBIT)]]/Table1[[#This Row],[Net Sales Actual]]</f>
        <v>5.4682329882995324E-2</v>
      </c>
      <c r="U2019" s="7" t="str">
        <f>IF(Table1[[#This Row],[Profit Ratio]] &gt; 0.15, "Healthy",
 IF(Table1[[#This Row],[Profit Ratio]] &gt;= 0.05, "Moderate",
 "Low"))</f>
        <v>Moderate</v>
      </c>
      <c r="V2019" s="7">
        <f ca="1">DATEDIF(Table1[[#This Row],[Store Open Date]], TODAY(), "d")</f>
        <v>783</v>
      </c>
      <c r="W2019" s="7">
        <f ca="1">INT(Table1[[#This Row],[Store Age (Days)]] / 30)</f>
        <v>26</v>
      </c>
      <c r="X2019" s="7" t="str">
        <f ca="1">IF(Table1[[#This Row],[Store Age (Months)]] &lt; 12, "&lt;12",
 IF(Table1[[#This Row],[Store Age (Months)]] &lt; 24, "12–24",
 "&gt;24"))</f>
        <v>&gt;24</v>
      </c>
    </row>
    <row r="2020" spans="1:24" x14ac:dyDescent="0.2">
      <c r="A2020" s="4">
        <v>5</v>
      </c>
      <c r="B2020" s="4" t="str">
        <f t="shared" si="31"/>
        <v>May</v>
      </c>
      <c r="C2020" s="1" t="s">
        <v>263</v>
      </c>
      <c r="D2020" s="1" t="s">
        <v>1183</v>
      </c>
      <c r="E2020" s="1" t="s">
        <v>704</v>
      </c>
      <c r="F2020" s="1" t="s">
        <v>905</v>
      </c>
      <c r="G2020" s="1" t="s">
        <v>925</v>
      </c>
      <c r="H2020" s="6">
        <v>45100</v>
      </c>
      <c r="I2020" s="7">
        <v>126966740</v>
      </c>
      <c r="J2020" s="7">
        <v>99572202</v>
      </c>
      <c r="K2020" s="7">
        <v>14194580</v>
      </c>
      <c r="L2020" s="7">
        <v>7971242</v>
      </c>
      <c r="M2020" s="7">
        <f>Table1[[#This Row],[Profit (EBIT)]] * (1 - 11%)</f>
        <v>7094405.3799999999</v>
      </c>
      <c r="N2020" s="9">
        <f>Table1[[#This Row],[Net Sales Actual]]/Table1[[#This Row],[Net Sales Target]]*100%</f>
        <v>0.78423847064199648</v>
      </c>
      <c r="O2020" s="9" t="str">
        <f>IF(Table1[[#This Row],[% Achievement]]&gt;=100%, "Achieved",
 IF(Table1[[#This Row],[% Achievement]]&gt;=50%, "Almost Achieve",
 IF(Table1[[#This Row],[% Achievement]]&gt;=0, "Needs Improvement",
 "Bad")))</f>
        <v>Almost Achieve</v>
      </c>
      <c r="P2020" s="7">
        <f>Table1[[#This Row],[Net Sales Actual]] - Table1[[#This Row],[Net Sales Target]]</f>
        <v>-27394538</v>
      </c>
      <c r="Q2020" s="7" t="str">
        <f>IF(Table1[[#This Row],[Profit]] &gt; 0, "Profit", "Loss")</f>
        <v>Profit</v>
      </c>
      <c r="R2020" s="9">
        <f>Table1[[#This Row],[Salary Cost]]/Table1[[#This Row],[Net Sales Actual]]</f>
        <v>0.14255565022053043</v>
      </c>
      <c r="S2020" s="9" t="str">
        <f>IF(Table1[[#This Row],[Salary Ratio]] &lt; 0.15, "Efficient",
 IF(Table1[[#This Row],[Salary Ratio]] &lt;= 0.25, "Needs Attention",
 "Too High"))</f>
        <v>Efficient</v>
      </c>
      <c r="T2020" s="9">
        <f>Table1[[#This Row],[Profit (EBIT)]]/Table1[[#This Row],[Net Sales Actual]]</f>
        <v>8.0054893232149274E-2</v>
      </c>
      <c r="U2020" s="7" t="str">
        <f>IF(Table1[[#This Row],[Profit Ratio]] &gt; 0.15, "Healthy",
 IF(Table1[[#This Row],[Profit Ratio]] &gt;= 0.05, "Moderate",
 "Low"))</f>
        <v>Moderate</v>
      </c>
      <c r="V2020" s="7">
        <f ca="1">DATEDIF(Table1[[#This Row],[Store Open Date]], TODAY(), "d")</f>
        <v>832</v>
      </c>
      <c r="W2020" s="7">
        <f ca="1">INT(Table1[[#This Row],[Store Age (Days)]] / 30)</f>
        <v>27</v>
      </c>
      <c r="X2020" s="7" t="str">
        <f ca="1">IF(Table1[[#This Row],[Store Age (Months)]] &lt; 12, "&lt;12",
 IF(Table1[[#This Row],[Store Age (Months)]] &lt; 24, "12–24",
 "&gt;24"))</f>
        <v>&gt;24</v>
      </c>
    </row>
    <row r="2021" spans="1:24" x14ac:dyDescent="0.2">
      <c r="A2021" s="4">
        <v>5</v>
      </c>
      <c r="B2021" s="4" t="str">
        <f t="shared" si="31"/>
        <v>May</v>
      </c>
      <c r="C2021" s="1" t="s">
        <v>264</v>
      </c>
      <c r="D2021" s="1" t="s">
        <v>1184</v>
      </c>
      <c r="E2021" s="1" t="s">
        <v>705</v>
      </c>
      <c r="F2021" s="1" t="s">
        <v>905</v>
      </c>
      <c r="G2021" s="1" t="s">
        <v>925</v>
      </c>
      <c r="H2021" s="6">
        <v>45159</v>
      </c>
      <c r="I2021" s="7">
        <v>313071266</v>
      </c>
      <c r="J2021" s="7">
        <v>291718646</v>
      </c>
      <c r="K2021" s="7">
        <v>51165765</v>
      </c>
      <c r="L2021" s="7">
        <v>-25220689</v>
      </c>
      <c r="M2021" s="7">
        <f>Table1[[#This Row],[Profit (EBIT)]] * (1 - 11%)</f>
        <v>-22446413.210000001</v>
      </c>
      <c r="N2021" s="9">
        <f>Table1[[#This Row],[Net Sales Actual]]/Table1[[#This Row],[Net Sales Target]]*100%</f>
        <v>0.93179629586319179</v>
      </c>
      <c r="O2021" s="9" t="str">
        <f>IF(Table1[[#This Row],[% Achievement]]&gt;=100%, "Achieved",
 IF(Table1[[#This Row],[% Achievement]]&gt;=50%, "Almost Achieve",
 IF(Table1[[#This Row],[% Achievement]]&gt;=0, "Needs Improvement",
 "Bad")))</f>
        <v>Almost Achieve</v>
      </c>
      <c r="P2021" s="7">
        <f>Table1[[#This Row],[Net Sales Actual]] - Table1[[#This Row],[Net Sales Target]]</f>
        <v>-21352620</v>
      </c>
      <c r="Q2021" s="7" t="str">
        <f>IF(Table1[[#This Row],[Profit]] &gt; 0, "Profit", "Loss")</f>
        <v>Loss</v>
      </c>
      <c r="R2021" s="9">
        <f>Table1[[#This Row],[Salary Cost]]/Table1[[#This Row],[Net Sales Actual]]</f>
        <v>0.17539422214375697</v>
      </c>
      <c r="S2021" s="9" t="str">
        <f>IF(Table1[[#This Row],[Salary Ratio]] &lt; 0.15, "Efficient",
 IF(Table1[[#This Row],[Salary Ratio]] &lt;= 0.25, "Needs Attention",
 "Too High"))</f>
        <v>Needs Attention</v>
      </c>
      <c r="T2021" s="9">
        <f>Table1[[#This Row],[Profit (EBIT)]]/Table1[[#This Row],[Net Sales Actual]]</f>
        <v>-8.64555260550606E-2</v>
      </c>
      <c r="U2021" s="7" t="str">
        <f>IF(Table1[[#This Row],[Profit Ratio]] &gt; 0.15, "Healthy",
 IF(Table1[[#This Row],[Profit Ratio]] &gt;= 0.05, "Moderate",
 "Low"))</f>
        <v>Low</v>
      </c>
      <c r="V2021" s="7">
        <f ca="1">DATEDIF(Table1[[#This Row],[Store Open Date]], TODAY(), "d")</f>
        <v>773</v>
      </c>
      <c r="W2021" s="7">
        <f ca="1">INT(Table1[[#This Row],[Store Age (Days)]] / 30)</f>
        <v>25</v>
      </c>
      <c r="X2021" s="7" t="str">
        <f ca="1">IF(Table1[[#This Row],[Store Age (Months)]] &lt; 12, "&lt;12",
 IF(Table1[[#This Row],[Store Age (Months)]] &lt; 24, "12–24",
 "&gt;24"))</f>
        <v>&gt;24</v>
      </c>
    </row>
    <row r="2022" spans="1:24" x14ac:dyDescent="0.2">
      <c r="A2022" s="4">
        <v>5</v>
      </c>
      <c r="B2022" s="4" t="str">
        <f t="shared" si="31"/>
        <v>May</v>
      </c>
      <c r="C2022" s="1" t="s">
        <v>265</v>
      </c>
      <c r="D2022" s="1" t="s">
        <v>1185</v>
      </c>
      <c r="E2022" s="1" t="s">
        <v>706</v>
      </c>
      <c r="F2022" s="1" t="s">
        <v>906</v>
      </c>
      <c r="G2022" s="1" t="s">
        <v>925</v>
      </c>
      <c r="H2022" s="6">
        <v>45100</v>
      </c>
      <c r="I2022" s="7">
        <v>103210246</v>
      </c>
      <c r="J2022" s="7">
        <v>99947452</v>
      </c>
      <c r="K2022" s="7">
        <v>9568780</v>
      </c>
      <c r="L2022" s="7">
        <v>14802718</v>
      </c>
      <c r="M2022" s="7">
        <f>Table1[[#This Row],[Profit (EBIT)]] * (1 - 11%)</f>
        <v>13174419.02</v>
      </c>
      <c r="N2022" s="9">
        <f>Table1[[#This Row],[Net Sales Actual]]/Table1[[#This Row],[Net Sales Target]]*100%</f>
        <v>0.96838691770970098</v>
      </c>
      <c r="O2022" s="9" t="str">
        <f>IF(Table1[[#This Row],[% Achievement]]&gt;=100%, "Achieved",
 IF(Table1[[#This Row],[% Achievement]]&gt;=50%, "Almost Achieve",
 IF(Table1[[#This Row],[% Achievement]]&gt;=0, "Needs Improvement",
 "Bad")))</f>
        <v>Almost Achieve</v>
      </c>
      <c r="P2022" s="7">
        <f>Table1[[#This Row],[Net Sales Actual]] - Table1[[#This Row],[Net Sales Target]]</f>
        <v>-3262794</v>
      </c>
      <c r="Q2022" s="7" t="str">
        <f>IF(Table1[[#This Row],[Profit]] &gt; 0, "Profit", "Loss")</f>
        <v>Profit</v>
      </c>
      <c r="R2022" s="9">
        <f>Table1[[#This Row],[Salary Cost]]/Table1[[#This Row],[Net Sales Actual]]</f>
        <v>9.5738108461234206E-2</v>
      </c>
      <c r="S2022" s="9" t="str">
        <f>IF(Table1[[#This Row],[Salary Ratio]] &lt; 0.15, "Efficient",
 IF(Table1[[#This Row],[Salary Ratio]] &lt;= 0.25, "Needs Attention",
 "Too High"))</f>
        <v>Efficient</v>
      </c>
      <c r="T2022" s="9">
        <f>Table1[[#This Row],[Profit (EBIT)]]/Table1[[#This Row],[Net Sales Actual]]</f>
        <v>0.14810500621866779</v>
      </c>
      <c r="U2022" s="7" t="str">
        <f>IF(Table1[[#This Row],[Profit Ratio]] &gt; 0.15, "Healthy",
 IF(Table1[[#This Row],[Profit Ratio]] &gt;= 0.05, "Moderate",
 "Low"))</f>
        <v>Moderate</v>
      </c>
      <c r="V2022" s="7">
        <f ca="1">DATEDIF(Table1[[#This Row],[Store Open Date]], TODAY(), "d")</f>
        <v>832</v>
      </c>
      <c r="W2022" s="7">
        <f ca="1">INT(Table1[[#This Row],[Store Age (Days)]] / 30)</f>
        <v>27</v>
      </c>
      <c r="X2022" s="7" t="str">
        <f ca="1">IF(Table1[[#This Row],[Store Age (Months)]] &lt; 12, "&lt;12",
 IF(Table1[[#This Row],[Store Age (Months)]] &lt; 24, "12–24",
 "&gt;24"))</f>
        <v>&gt;24</v>
      </c>
    </row>
    <row r="2023" spans="1:24" x14ac:dyDescent="0.2">
      <c r="A2023" s="4">
        <v>5</v>
      </c>
      <c r="B2023" s="4" t="str">
        <f t="shared" si="31"/>
        <v>May</v>
      </c>
      <c r="C2023" s="1" t="s">
        <v>266</v>
      </c>
      <c r="D2023" s="1" t="s">
        <v>1186</v>
      </c>
      <c r="E2023" s="1" t="s">
        <v>707</v>
      </c>
      <c r="F2023" s="1" t="s">
        <v>905</v>
      </c>
      <c r="G2023" s="1" t="s">
        <v>925</v>
      </c>
      <c r="H2023" s="6">
        <v>45114</v>
      </c>
      <c r="I2023" s="7">
        <v>168437670</v>
      </c>
      <c r="J2023" s="7">
        <v>152681347</v>
      </c>
      <c r="K2023" s="7">
        <v>21544700</v>
      </c>
      <c r="L2023" s="7">
        <v>3610872</v>
      </c>
      <c r="M2023" s="7">
        <f>Table1[[#This Row],[Profit (EBIT)]] * (1 - 11%)</f>
        <v>3213676.08</v>
      </c>
      <c r="N2023" s="9">
        <f>Table1[[#This Row],[Net Sales Actual]]/Table1[[#This Row],[Net Sales Target]]*100%</f>
        <v>0.90645606175863158</v>
      </c>
      <c r="O2023" s="9" t="str">
        <f>IF(Table1[[#This Row],[% Achievement]]&gt;=100%, "Achieved",
 IF(Table1[[#This Row],[% Achievement]]&gt;=50%, "Almost Achieve",
 IF(Table1[[#This Row],[% Achievement]]&gt;=0, "Needs Improvement",
 "Bad")))</f>
        <v>Almost Achieve</v>
      </c>
      <c r="P2023" s="7">
        <f>Table1[[#This Row],[Net Sales Actual]] - Table1[[#This Row],[Net Sales Target]]</f>
        <v>-15756323</v>
      </c>
      <c r="Q2023" s="7" t="str">
        <f>IF(Table1[[#This Row],[Profit]] &gt; 0, "Profit", "Loss")</f>
        <v>Profit</v>
      </c>
      <c r="R2023" s="9">
        <f>Table1[[#This Row],[Salary Cost]]/Table1[[#This Row],[Net Sales Actual]]</f>
        <v>0.14110892013547666</v>
      </c>
      <c r="S2023" s="9" t="str">
        <f>IF(Table1[[#This Row],[Salary Ratio]] &lt; 0.15, "Efficient",
 IF(Table1[[#This Row],[Salary Ratio]] &lt;= 0.25, "Needs Attention",
 "Too High"))</f>
        <v>Efficient</v>
      </c>
      <c r="T2023" s="9">
        <f>Table1[[#This Row],[Profit (EBIT)]]/Table1[[#This Row],[Net Sales Actual]]</f>
        <v>2.3649725856819955E-2</v>
      </c>
      <c r="U2023" s="7" t="str">
        <f>IF(Table1[[#This Row],[Profit Ratio]] &gt; 0.15, "Healthy",
 IF(Table1[[#This Row],[Profit Ratio]] &gt;= 0.05, "Moderate",
 "Low"))</f>
        <v>Low</v>
      </c>
      <c r="V2023" s="7">
        <f ca="1">DATEDIF(Table1[[#This Row],[Store Open Date]], TODAY(), "d")</f>
        <v>818</v>
      </c>
      <c r="W2023" s="7">
        <f ca="1">INT(Table1[[#This Row],[Store Age (Days)]] / 30)</f>
        <v>27</v>
      </c>
      <c r="X2023" s="7" t="str">
        <f ca="1">IF(Table1[[#This Row],[Store Age (Months)]] &lt; 12, "&lt;12",
 IF(Table1[[#This Row],[Store Age (Months)]] &lt; 24, "12–24",
 "&gt;24"))</f>
        <v>&gt;24</v>
      </c>
    </row>
    <row r="2024" spans="1:24" x14ac:dyDescent="0.2">
      <c r="A2024" s="4">
        <v>5</v>
      </c>
      <c r="B2024" s="4" t="str">
        <f t="shared" si="31"/>
        <v>May</v>
      </c>
      <c r="C2024" s="1" t="s">
        <v>267</v>
      </c>
      <c r="D2024" s="1" t="s">
        <v>1187</v>
      </c>
      <c r="E2024" s="1" t="s">
        <v>708</v>
      </c>
      <c r="F2024" s="1" t="s">
        <v>907</v>
      </c>
      <c r="G2024" s="1" t="s">
        <v>925</v>
      </c>
      <c r="H2024" s="6">
        <v>45253</v>
      </c>
      <c r="I2024" s="7">
        <v>87933500</v>
      </c>
      <c r="J2024" s="7">
        <v>88918612</v>
      </c>
      <c r="K2024" s="7">
        <v>11014075</v>
      </c>
      <c r="L2024" s="7">
        <v>5021864</v>
      </c>
      <c r="M2024" s="7">
        <f>Table1[[#This Row],[Profit (EBIT)]] * (1 - 11%)</f>
        <v>4469458.96</v>
      </c>
      <c r="N2024" s="9">
        <f>Table1[[#This Row],[Net Sales Actual]]/Table1[[#This Row],[Net Sales Target]]*100%</f>
        <v>1.0112029203887027</v>
      </c>
      <c r="O2024" s="9" t="str">
        <f>IF(Table1[[#This Row],[% Achievement]]&gt;=100%, "Achieved",
 IF(Table1[[#This Row],[% Achievement]]&gt;=50%, "Almost Achieve",
 IF(Table1[[#This Row],[% Achievement]]&gt;=0, "Needs Improvement",
 "Bad")))</f>
        <v>Achieved</v>
      </c>
      <c r="P2024" s="7">
        <f>Table1[[#This Row],[Net Sales Actual]] - Table1[[#This Row],[Net Sales Target]]</f>
        <v>985112</v>
      </c>
      <c r="Q2024" s="7" t="str">
        <f>IF(Table1[[#This Row],[Profit]] &gt; 0, "Profit", "Loss")</f>
        <v>Profit</v>
      </c>
      <c r="R2024" s="9">
        <f>Table1[[#This Row],[Salary Cost]]/Table1[[#This Row],[Net Sales Actual]]</f>
        <v>0.12386692450844825</v>
      </c>
      <c r="S2024" s="9" t="str">
        <f>IF(Table1[[#This Row],[Salary Ratio]] &lt; 0.15, "Efficient",
 IF(Table1[[#This Row],[Salary Ratio]] &lt;= 0.25, "Needs Attention",
 "Too High"))</f>
        <v>Efficient</v>
      </c>
      <c r="T2024" s="9">
        <f>Table1[[#This Row],[Profit (EBIT)]]/Table1[[#This Row],[Net Sales Actual]]</f>
        <v>5.647708490996238E-2</v>
      </c>
      <c r="U2024" s="7" t="str">
        <f>IF(Table1[[#This Row],[Profit Ratio]] &gt; 0.15, "Healthy",
 IF(Table1[[#This Row],[Profit Ratio]] &gt;= 0.05, "Moderate",
 "Low"))</f>
        <v>Moderate</v>
      </c>
      <c r="V2024" s="7">
        <f ca="1">DATEDIF(Table1[[#This Row],[Store Open Date]], TODAY(), "d")</f>
        <v>679</v>
      </c>
      <c r="W2024" s="7">
        <f ca="1">INT(Table1[[#This Row],[Store Age (Days)]] / 30)</f>
        <v>22</v>
      </c>
      <c r="X2024" s="7" t="str">
        <f ca="1">IF(Table1[[#This Row],[Store Age (Months)]] &lt; 12, "&lt;12",
 IF(Table1[[#This Row],[Store Age (Months)]] &lt; 24, "12–24",
 "&gt;24"))</f>
        <v>12–24</v>
      </c>
    </row>
    <row r="2025" spans="1:24" x14ac:dyDescent="0.2">
      <c r="A2025" s="4">
        <v>5</v>
      </c>
      <c r="B2025" s="4" t="str">
        <f t="shared" si="31"/>
        <v>May</v>
      </c>
      <c r="C2025" s="1" t="s">
        <v>268</v>
      </c>
      <c r="D2025" s="1" t="s">
        <v>1188</v>
      </c>
      <c r="E2025" s="1" t="s">
        <v>709</v>
      </c>
      <c r="F2025" s="1" t="s">
        <v>907</v>
      </c>
      <c r="G2025" s="1" t="s">
        <v>925</v>
      </c>
      <c r="H2025" s="6">
        <v>45212</v>
      </c>
      <c r="I2025" s="7">
        <v>96885917</v>
      </c>
      <c r="J2025" s="7">
        <v>115187683</v>
      </c>
      <c r="K2025" s="7">
        <v>12952499</v>
      </c>
      <c r="L2025" s="7">
        <v>6349933</v>
      </c>
      <c r="M2025" s="7">
        <f>Table1[[#This Row],[Profit (EBIT)]] * (1 - 11%)</f>
        <v>5651440.3700000001</v>
      </c>
      <c r="N2025" s="9">
        <f>Table1[[#This Row],[Net Sales Actual]]/Table1[[#This Row],[Net Sales Target]]*100%</f>
        <v>1.1889001680192592</v>
      </c>
      <c r="O2025" s="9" t="str">
        <f>IF(Table1[[#This Row],[% Achievement]]&gt;=100%, "Achieved",
 IF(Table1[[#This Row],[% Achievement]]&gt;=50%, "Almost Achieve",
 IF(Table1[[#This Row],[% Achievement]]&gt;=0, "Needs Improvement",
 "Bad")))</f>
        <v>Achieved</v>
      </c>
      <c r="P2025" s="7">
        <f>Table1[[#This Row],[Net Sales Actual]] - Table1[[#This Row],[Net Sales Target]]</f>
        <v>18301766</v>
      </c>
      <c r="Q2025" s="7" t="str">
        <f>IF(Table1[[#This Row],[Profit]] &gt; 0, "Profit", "Loss")</f>
        <v>Profit</v>
      </c>
      <c r="R2025" s="9">
        <f>Table1[[#This Row],[Salary Cost]]/Table1[[#This Row],[Net Sales Actual]]</f>
        <v>0.11244690979677055</v>
      </c>
      <c r="S2025" s="9" t="str">
        <f>IF(Table1[[#This Row],[Salary Ratio]] &lt; 0.15, "Efficient",
 IF(Table1[[#This Row],[Salary Ratio]] &lt;= 0.25, "Needs Attention",
 "Too High"))</f>
        <v>Efficient</v>
      </c>
      <c r="T2025" s="9">
        <f>Table1[[#This Row],[Profit (EBIT)]]/Table1[[#This Row],[Net Sales Actual]]</f>
        <v>5.512684025426573E-2</v>
      </c>
      <c r="U2025" s="7" t="str">
        <f>IF(Table1[[#This Row],[Profit Ratio]] &gt; 0.15, "Healthy",
 IF(Table1[[#This Row],[Profit Ratio]] &gt;= 0.05, "Moderate",
 "Low"))</f>
        <v>Moderate</v>
      </c>
      <c r="V2025" s="7">
        <f ca="1">DATEDIF(Table1[[#This Row],[Store Open Date]], TODAY(), "d")</f>
        <v>720</v>
      </c>
      <c r="W2025" s="7">
        <f ca="1">INT(Table1[[#This Row],[Store Age (Days)]] / 30)</f>
        <v>24</v>
      </c>
      <c r="X2025" s="7" t="str">
        <f ca="1">IF(Table1[[#This Row],[Store Age (Months)]] &lt; 12, "&lt;12",
 IF(Table1[[#This Row],[Store Age (Months)]] &lt; 24, "12–24",
 "&gt;24"))</f>
        <v>&gt;24</v>
      </c>
    </row>
    <row r="2026" spans="1:24" x14ac:dyDescent="0.2">
      <c r="A2026" s="4">
        <v>5</v>
      </c>
      <c r="B2026" s="4" t="str">
        <f t="shared" si="31"/>
        <v>May</v>
      </c>
      <c r="C2026" s="1" t="s">
        <v>269</v>
      </c>
      <c r="D2026" s="1" t="s">
        <v>1189</v>
      </c>
      <c r="E2026" s="1" t="s">
        <v>710</v>
      </c>
      <c r="F2026" s="1" t="s">
        <v>907</v>
      </c>
      <c r="G2026" s="1" t="s">
        <v>925</v>
      </c>
      <c r="H2026" s="6">
        <v>45311</v>
      </c>
      <c r="I2026" s="7">
        <v>138999795</v>
      </c>
      <c r="J2026" s="7">
        <v>158839013</v>
      </c>
      <c r="K2026" s="7">
        <v>14857536</v>
      </c>
      <c r="L2026" s="7">
        <v>14971265</v>
      </c>
      <c r="M2026" s="7">
        <f>Table1[[#This Row],[Profit (EBIT)]] * (1 - 11%)</f>
        <v>13324425.85</v>
      </c>
      <c r="N2026" s="9">
        <f>Table1[[#This Row],[Net Sales Actual]]/Table1[[#This Row],[Net Sales Target]]*100%</f>
        <v>1.1427283975490756</v>
      </c>
      <c r="O2026" s="9" t="str">
        <f>IF(Table1[[#This Row],[% Achievement]]&gt;=100%, "Achieved",
 IF(Table1[[#This Row],[% Achievement]]&gt;=50%, "Almost Achieve",
 IF(Table1[[#This Row],[% Achievement]]&gt;=0, "Needs Improvement",
 "Bad")))</f>
        <v>Achieved</v>
      </c>
      <c r="P2026" s="7">
        <f>Table1[[#This Row],[Net Sales Actual]] - Table1[[#This Row],[Net Sales Target]]</f>
        <v>19839218</v>
      </c>
      <c r="Q2026" s="7" t="str">
        <f>IF(Table1[[#This Row],[Profit]] &gt; 0, "Profit", "Loss")</f>
        <v>Profit</v>
      </c>
      <c r="R2026" s="9">
        <f>Table1[[#This Row],[Salary Cost]]/Table1[[#This Row],[Net Sales Actual]]</f>
        <v>9.3538329906393963E-2</v>
      </c>
      <c r="S2026" s="9" t="str">
        <f>IF(Table1[[#This Row],[Salary Ratio]] &lt; 0.15, "Efficient",
 IF(Table1[[#This Row],[Salary Ratio]] &lt;= 0.25, "Needs Attention",
 "Too High"))</f>
        <v>Efficient</v>
      </c>
      <c r="T2026" s="9">
        <f>Table1[[#This Row],[Profit (EBIT)]]/Table1[[#This Row],[Net Sales Actual]]</f>
        <v>9.4254331585402126E-2</v>
      </c>
      <c r="U2026" s="7" t="str">
        <f>IF(Table1[[#This Row],[Profit Ratio]] &gt; 0.15, "Healthy",
 IF(Table1[[#This Row],[Profit Ratio]] &gt;= 0.05, "Moderate",
 "Low"))</f>
        <v>Moderate</v>
      </c>
      <c r="V2026" s="7">
        <f ca="1">DATEDIF(Table1[[#This Row],[Store Open Date]], TODAY(), "d")</f>
        <v>621</v>
      </c>
      <c r="W2026" s="7">
        <f ca="1">INT(Table1[[#This Row],[Store Age (Days)]] / 30)</f>
        <v>20</v>
      </c>
      <c r="X2026" s="7" t="str">
        <f ca="1">IF(Table1[[#This Row],[Store Age (Months)]] &lt; 12, "&lt;12",
 IF(Table1[[#This Row],[Store Age (Months)]] &lt; 24, "12–24",
 "&gt;24"))</f>
        <v>12–24</v>
      </c>
    </row>
    <row r="2027" spans="1:24" x14ac:dyDescent="0.2">
      <c r="A2027" s="4">
        <v>5</v>
      </c>
      <c r="B2027" s="4" t="str">
        <f t="shared" si="31"/>
        <v>May</v>
      </c>
      <c r="C2027" s="1" t="s">
        <v>270</v>
      </c>
      <c r="D2027" s="1" t="s">
        <v>1190</v>
      </c>
      <c r="E2027" s="1" t="s">
        <v>711</v>
      </c>
      <c r="F2027" s="1" t="s">
        <v>907</v>
      </c>
      <c r="G2027" s="1" t="s">
        <v>925</v>
      </c>
      <c r="H2027" s="6">
        <v>45233</v>
      </c>
      <c r="I2027" s="7">
        <v>85779989</v>
      </c>
      <c r="J2027" s="7">
        <v>69438424</v>
      </c>
      <c r="K2027" s="7">
        <v>11695588</v>
      </c>
      <c r="L2027" s="7">
        <v>9630687</v>
      </c>
      <c r="M2027" s="7">
        <f>Table1[[#This Row],[Profit (EBIT)]] * (1 - 11%)</f>
        <v>8571311.4299999997</v>
      </c>
      <c r="N2027" s="9">
        <f>Table1[[#This Row],[Net Sales Actual]]/Table1[[#This Row],[Net Sales Target]]*100%</f>
        <v>0.80949443814920519</v>
      </c>
      <c r="O2027" s="9" t="str">
        <f>IF(Table1[[#This Row],[% Achievement]]&gt;=100%, "Achieved",
 IF(Table1[[#This Row],[% Achievement]]&gt;=50%, "Almost Achieve",
 IF(Table1[[#This Row],[% Achievement]]&gt;=0, "Needs Improvement",
 "Bad")))</f>
        <v>Almost Achieve</v>
      </c>
      <c r="P2027" s="7">
        <f>Table1[[#This Row],[Net Sales Actual]] - Table1[[#This Row],[Net Sales Target]]</f>
        <v>-16341565</v>
      </c>
      <c r="Q2027" s="7" t="str">
        <f>IF(Table1[[#This Row],[Profit]] &gt; 0, "Profit", "Loss")</f>
        <v>Profit</v>
      </c>
      <c r="R2027" s="9">
        <f>Table1[[#This Row],[Salary Cost]]/Table1[[#This Row],[Net Sales Actual]]</f>
        <v>0.16843106923048828</v>
      </c>
      <c r="S2027" s="9" t="str">
        <f>IF(Table1[[#This Row],[Salary Ratio]] &lt; 0.15, "Efficient",
 IF(Table1[[#This Row],[Salary Ratio]] &lt;= 0.25, "Needs Attention",
 "Too High"))</f>
        <v>Needs Attention</v>
      </c>
      <c r="T2027" s="9">
        <f>Table1[[#This Row],[Profit (EBIT)]]/Table1[[#This Row],[Net Sales Actual]]</f>
        <v>0.1386939167858994</v>
      </c>
      <c r="U2027" s="7" t="str">
        <f>IF(Table1[[#This Row],[Profit Ratio]] &gt; 0.15, "Healthy",
 IF(Table1[[#This Row],[Profit Ratio]] &gt;= 0.05, "Moderate",
 "Low"))</f>
        <v>Moderate</v>
      </c>
      <c r="V2027" s="7">
        <f ca="1">DATEDIF(Table1[[#This Row],[Store Open Date]], TODAY(), "d")</f>
        <v>699</v>
      </c>
      <c r="W2027" s="7">
        <f ca="1">INT(Table1[[#This Row],[Store Age (Days)]] / 30)</f>
        <v>23</v>
      </c>
      <c r="X2027" s="7" t="str">
        <f ca="1">IF(Table1[[#This Row],[Store Age (Months)]] &lt; 12, "&lt;12",
 IF(Table1[[#This Row],[Store Age (Months)]] &lt; 24, "12–24",
 "&gt;24"))</f>
        <v>12–24</v>
      </c>
    </row>
    <row r="2028" spans="1:24" x14ac:dyDescent="0.2">
      <c r="A2028" s="4">
        <v>5</v>
      </c>
      <c r="B2028" s="4" t="str">
        <f t="shared" si="31"/>
        <v>May</v>
      </c>
      <c r="C2028" s="1" t="s">
        <v>271</v>
      </c>
      <c r="D2028" s="1" t="s">
        <v>1191</v>
      </c>
      <c r="E2028" s="1" t="s">
        <v>712</v>
      </c>
      <c r="F2028" s="1" t="s">
        <v>907</v>
      </c>
      <c r="G2028" s="1" t="s">
        <v>925</v>
      </c>
      <c r="H2028" s="6">
        <v>45268</v>
      </c>
      <c r="I2028" s="7">
        <v>84219677</v>
      </c>
      <c r="J2028" s="7">
        <v>65465357</v>
      </c>
      <c r="K2028" s="7">
        <v>8064361</v>
      </c>
      <c r="L2028" s="7">
        <v>6972867</v>
      </c>
      <c r="M2028" s="7">
        <f>Table1[[#This Row],[Profit (EBIT)]] * (1 - 11%)</f>
        <v>6205851.6299999999</v>
      </c>
      <c r="N2028" s="9">
        <f>Table1[[#This Row],[Net Sales Actual]]/Table1[[#This Row],[Net Sales Target]]*100%</f>
        <v>0.77731664774729547</v>
      </c>
      <c r="O2028" s="9" t="str">
        <f>IF(Table1[[#This Row],[% Achievement]]&gt;=100%, "Achieved",
 IF(Table1[[#This Row],[% Achievement]]&gt;=50%, "Almost Achieve",
 IF(Table1[[#This Row],[% Achievement]]&gt;=0, "Needs Improvement",
 "Bad")))</f>
        <v>Almost Achieve</v>
      </c>
      <c r="P2028" s="7">
        <f>Table1[[#This Row],[Net Sales Actual]] - Table1[[#This Row],[Net Sales Target]]</f>
        <v>-18754320</v>
      </c>
      <c r="Q2028" s="7" t="str">
        <f>IF(Table1[[#This Row],[Profit]] &gt; 0, "Profit", "Loss")</f>
        <v>Profit</v>
      </c>
      <c r="R2028" s="9">
        <f>Table1[[#This Row],[Salary Cost]]/Table1[[#This Row],[Net Sales Actual]]</f>
        <v>0.12318516799656344</v>
      </c>
      <c r="S2028" s="9" t="str">
        <f>IF(Table1[[#This Row],[Salary Ratio]] &lt; 0.15, "Efficient",
 IF(Table1[[#This Row],[Salary Ratio]] &lt;= 0.25, "Needs Attention",
 "Too High"))</f>
        <v>Efficient</v>
      </c>
      <c r="T2028" s="9">
        <f>Table1[[#This Row],[Profit (EBIT)]]/Table1[[#This Row],[Net Sales Actual]]</f>
        <v>0.10651231917974571</v>
      </c>
      <c r="U2028" s="7" t="str">
        <f>IF(Table1[[#This Row],[Profit Ratio]] &gt; 0.15, "Healthy",
 IF(Table1[[#This Row],[Profit Ratio]] &gt;= 0.05, "Moderate",
 "Low"))</f>
        <v>Moderate</v>
      </c>
      <c r="V2028" s="7">
        <f ca="1">DATEDIF(Table1[[#This Row],[Store Open Date]], TODAY(), "d")</f>
        <v>664</v>
      </c>
      <c r="W2028" s="7">
        <f ca="1">INT(Table1[[#This Row],[Store Age (Days)]] / 30)</f>
        <v>22</v>
      </c>
      <c r="X2028" s="7" t="str">
        <f ca="1">IF(Table1[[#This Row],[Store Age (Months)]] &lt; 12, "&lt;12",
 IF(Table1[[#This Row],[Store Age (Months)]] &lt; 24, "12–24",
 "&gt;24"))</f>
        <v>12–24</v>
      </c>
    </row>
    <row r="2029" spans="1:24" x14ac:dyDescent="0.2">
      <c r="A2029" s="4">
        <v>5</v>
      </c>
      <c r="B2029" s="4" t="str">
        <f t="shared" si="31"/>
        <v>May</v>
      </c>
      <c r="C2029" s="1" t="s">
        <v>272</v>
      </c>
      <c r="D2029" s="1" t="s">
        <v>1192</v>
      </c>
      <c r="E2029" s="1" t="s">
        <v>713</v>
      </c>
      <c r="F2029" s="1" t="s">
        <v>907</v>
      </c>
      <c r="G2029" s="1" t="s">
        <v>925</v>
      </c>
      <c r="H2029" s="6">
        <v>45311</v>
      </c>
      <c r="I2029" s="7">
        <v>79244511</v>
      </c>
      <c r="J2029" s="7">
        <v>98966137</v>
      </c>
      <c r="K2029" s="7">
        <v>9938197</v>
      </c>
      <c r="L2029" s="7">
        <v>-2154555</v>
      </c>
      <c r="M2029" s="7">
        <f>Table1[[#This Row],[Profit (EBIT)]] * (1 - 11%)</f>
        <v>-1917553.95</v>
      </c>
      <c r="N2029" s="9">
        <f>Table1[[#This Row],[Net Sales Actual]]/Table1[[#This Row],[Net Sales Target]]*100%</f>
        <v>1.248870562151617</v>
      </c>
      <c r="O2029" s="9" t="str">
        <f>IF(Table1[[#This Row],[% Achievement]]&gt;=100%, "Achieved",
 IF(Table1[[#This Row],[% Achievement]]&gt;=50%, "Almost Achieve",
 IF(Table1[[#This Row],[% Achievement]]&gt;=0, "Needs Improvement",
 "Bad")))</f>
        <v>Achieved</v>
      </c>
      <c r="P2029" s="7">
        <f>Table1[[#This Row],[Net Sales Actual]] - Table1[[#This Row],[Net Sales Target]]</f>
        <v>19721626</v>
      </c>
      <c r="Q2029" s="7" t="str">
        <f>IF(Table1[[#This Row],[Profit]] &gt; 0, "Profit", "Loss")</f>
        <v>Loss</v>
      </c>
      <c r="R2029" s="9">
        <f>Table1[[#This Row],[Salary Cost]]/Table1[[#This Row],[Net Sales Actual]]</f>
        <v>0.10042017705510724</v>
      </c>
      <c r="S2029" s="9" t="str">
        <f>IF(Table1[[#This Row],[Salary Ratio]] &lt; 0.15, "Efficient",
 IF(Table1[[#This Row],[Salary Ratio]] &lt;= 0.25, "Needs Attention",
 "Too High"))</f>
        <v>Efficient</v>
      </c>
      <c r="T2029" s="9">
        <f>Table1[[#This Row],[Profit (EBIT)]]/Table1[[#This Row],[Net Sales Actual]]</f>
        <v>-2.1770628472646155E-2</v>
      </c>
      <c r="U2029" s="7" t="str">
        <f>IF(Table1[[#This Row],[Profit Ratio]] &gt; 0.15, "Healthy",
 IF(Table1[[#This Row],[Profit Ratio]] &gt;= 0.05, "Moderate",
 "Low"))</f>
        <v>Low</v>
      </c>
      <c r="V2029" s="7">
        <f ca="1">DATEDIF(Table1[[#This Row],[Store Open Date]], TODAY(), "d")</f>
        <v>621</v>
      </c>
      <c r="W2029" s="7">
        <f ca="1">INT(Table1[[#This Row],[Store Age (Days)]] / 30)</f>
        <v>20</v>
      </c>
      <c r="X2029" s="7" t="str">
        <f ca="1">IF(Table1[[#This Row],[Store Age (Months)]] &lt; 12, "&lt;12",
 IF(Table1[[#This Row],[Store Age (Months)]] &lt; 24, "12–24",
 "&gt;24"))</f>
        <v>12–24</v>
      </c>
    </row>
    <row r="2030" spans="1:24" x14ac:dyDescent="0.2">
      <c r="A2030" s="4">
        <v>5</v>
      </c>
      <c r="B2030" s="4" t="str">
        <f t="shared" si="31"/>
        <v>May</v>
      </c>
      <c r="C2030" s="1" t="s">
        <v>273</v>
      </c>
      <c r="D2030" s="1" t="s">
        <v>1193</v>
      </c>
      <c r="E2030" s="1" t="s">
        <v>714</v>
      </c>
      <c r="F2030" s="1" t="s">
        <v>907</v>
      </c>
      <c r="G2030" s="1" t="s">
        <v>925</v>
      </c>
      <c r="H2030" s="6">
        <v>45257</v>
      </c>
      <c r="I2030" s="7">
        <v>97868278</v>
      </c>
      <c r="J2030" s="7">
        <v>86910139</v>
      </c>
      <c r="K2030" s="7">
        <v>14686761</v>
      </c>
      <c r="L2030" s="7">
        <v>249922</v>
      </c>
      <c r="M2030" s="7">
        <f>Table1[[#This Row],[Profit (EBIT)]] * (1 - 11%)</f>
        <v>222430.58000000002</v>
      </c>
      <c r="N2030" s="9">
        <f>Table1[[#This Row],[Net Sales Actual]]/Table1[[#This Row],[Net Sales Target]]*100%</f>
        <v>0.88803175835994586</v>
      </c>
      <c r="O2030" s="9" t="str">
        <f>IF(Table1[[#This Row],[% Achievement]]&gt;=100%, "Achieved",
 IF(Table1[[#This Row],[% Achievement]]&gt;=50%, "Almost Achieve",
 IF(Table1[[#This Row],[% Achievement]]&gt;=0, "Needs Improvement",
 "Bad")))</f>
        <v>Almost Achieve</v>
      </c>
      <c r="P2030" s="7">
        <f>Table1[[#This Row],[Net Sales Actual]] - Table1[[#This Row],[Net Sales Target]]</f>
        <v>-10958139</v>
      </c>
      <c r="Q2030" s="7" t="str">
        <f>IF(Table1[[#This Row],[Profit]] &gt; 0, "Profit", "Loss")</f>
        <v>Profit</v>
      </c>
      <c r="R2030" s="9">
        <f>Table1[[#This Row],[Salary Cost]]/Table1[[#This Row],[Net Sales Actual]]</f>
        <v>0.16898788989395128</v>
      </c>
      <c r="S2030" s="9" t="str">
        <f>IF(Table1[[#This Row],[Salary Ratio]] &lt; 0.15, "Efficient",
 IF(Table1[[#This Row],[Salary Ratio]] &lt;= 0.25, "Needs Attention",
 "Too High"))</f>
        <v>Needs Attention</v>
      </c>
      <c r="T2030" s="9">
        <f>Table1[[#This Row],[Profit (EBIT)]]/Table1[[#This Row],[Net Sales Actual]]</f>
        <v>2.8756368690193903E-3</v>
      </c>
      <c r="U2030" s="7" t="str">
        <f>IF(Table1[[#This Row],[Profit Ratio]] &gt; 0.15, "Healthy",
 IF(Table1[[#This Row],[Profit Ratio]] &gt;= 0.05, "Moderate",
 "Low"))</f>
        <v>Low</v>
      </c>
      <c r="V2030" s="7">
        <f ca="1">DATEDIF(Table1[[#This Row],[Store Open Date]], TODAY(), "d")</f>
        <v>675</v>
      </c>
      <c r="W2030" s="7">
        <f ca="1">INT(Table1[[#This Row],[Store Age (Days)]] / 30)</f>
        <v>22</v>
      </c>
      <c r="X2030" s="7" t="str">
        <f ca="1">IF(Table1[[#This Row],[Store Age (Months)]] &lt; 12, "&lt;12",
 IF(Table1[[#This Row],[Store Age (Months)]] &lt; 24, "12–24",
 "&gt;24"))</f>
        <v>12–24</v>
      </c>
    </row>
    <row r="2031" spans="1:24" x14ac:dyDescent="0.2">
      <c r="A2031" s="4">
        <v>5</v>
      </c>
      <c r="B2031" s="4" t="str">
        <f t="shared" si="31"/>
        <v>May</v>
      </c>
      <c r="C2031" s="1" t="s">
        <v>274</v>
      </c>
      <c r="D2031" s="1" t="s">
        <v>1194</v>
      </c>
      <c r="E2031" s="1" t="s">
        <v>715</v>
      </c>
      <c r="F2031" s="1" t="s">
        <v>907</v>
      </c>
      <c r="G2031" s="1" t="s">
        <v>925</v>
      </c>
      <c r="H2031" s="6">
        <v>45249</v>
      </c>
      <c r="I2031" s="7">
        <v>140579290</v>
      </c>
      <c r="J2031" s="7">
        <v>137880727</v>
      </c>
      <c r="K2031" s="7">
        <v>19970105</v>
      </c>
      <c r="L2031" s="7">
        <v>-4720192</v>
      </c>
      <c r="M2031" s="7">
        <f>Table1[[#This Row],[Profit (EBIT)]] * (1 - 11%)</f>
        <v>-4200970.88</v>
      </c>
      <c r="N2031" s="9">
        <f>Table1[[#This Row],[Net Sales Actual]]/Table1[[#This Row],[Net Sales Target]]*100%</f>
        <v>0.9808039790213765</v>
      </c>
      <c r="O2031" s="9" t="str">
        <f>IF(Table1[[#This Row],[% Achievement]]&gt;=100%, "Achieved",
 IF(Table1[[#This Row],[% Achievement]]&gt;=50%, "Almost Achieve",
 IF(Table1[[#This Row],[% Achievement]]&gt;=0, "Needs Improvement",
 "Bad")))</f>
        <v>Almost Achieve</v>
      </c>
      <c r="P2031" s="7">
        <f>Table1[[#This Row],[Net Sales Actual]] - Table1[[#This Row],[Net Sales Target]]</f>
        <v>-2698563</v>
      </c>
      <c r="Q2031" s="7" t="str">
        <f>IF(Table1[[#This Row],[Profit]] &gt; 0, "Profit", "Loss")</f>
        <v>Loss</v>
      </c>
      <c r="R2031" s="9">
        <f>Table1[[#This Row],[Salary Cost]]/Table1[[#This Row],[Net Sales Actual]]</f>
        <v>0.14483608720746011</v>
      </c>
      <c r="S2031" s="9" t="str">
        <f>IF(Table1[[#This Row],[Salary Ratio]] &lt; 0.15, "Efficient",
 IF(Table1[[#This Row],[Salary Ratio]] &lt;= 0.25, "Needs Attention",
 "Too High"))</f>
        <v>Efficient</v>
      </c>
      <c r="T2031" s="9">
        <f>Table1[[#This Row],[Profit (EBIT)]]/Table1[[#This Row],[Net Sales Actual]]</f>
        <v>-3.4233878096682796E-2</v>
      </c>
      <c r="U2031" s="7" t="str">
        <f>IF(Table1[[#This Row],[Profit Ratio]] &gt; 0.15, "Healthy",
 IF(Table1[[#This Row],[Profit Ratio]] &gt;= 0.05, "Moderate",
 "Low"))</f>
        <v>Low</v>
      </c>
      <c r="V2031" s="7">
        <f ca="1">DATEDIF(Table1[[#This Row],[Store Open Date]], TODAY(), "d")</f>
        <v>683</v>
      </c>
      <c r="W2031" s="7">
        <f ca="1">INT(Table1[[#This Row],[Store Age (Days)]] / 30)</f>
        <v>22</v>
      </c>
      <c r="X2031" s="7" t="str">
        <f ca="1">IF(Table1[[#This Row],[Store Age (Months)]] &lt; 12, "&lt;12",
 IF(Table1[[#This Row],[Store Age (Months)]] &lt; 24, "12–24",
 "&gt;24"))</f>
        <v>12–24</v>
      </c>
    </row>
    <row r="2032" spans="1:24" x14ac:dyDescent="0.2">
      <c r="A2032" s="4">
        <v>5</v>
      </c>
      <c r="B2032" s="4" t="str">
        <f t="shared" si="31"/>
        <v>May</v>
      </c>
      <c r="C2032" s="1" t="s">
        <v>275</v>
      </c>
      <c r="D2032" s="1" t="s">
        <v>1195</v>
      </c>
      <c r="E2032" s="1" t="s">
        <v>716</v>
      </c>
      <c r="F2032" s="1" t="s">
        <v>907</v>
      </c>
      <c r="G2032" s="1" t="s">
        <v>925</v>
      </c>
      <c r="H2032" s="6">
        <v>45235</v>
      </c>
      <c r="I2032" s="7">
        <v>81967718</v>
      </c>
      <c r="J2032" s="7">
        <v>63164953</v>
      </c>
      <c r="K2032" s="7">
        <v>5928796</v>
      </c>
      <c r="L2032" s="7">
        <v>-4995692</v>
      </c>
      <c r="M2032" s="7">
        <f>Table1[[#This Row],[Profit (EBIT)]] * (1 - 11%)</f>
        <v>-4446165.88</v>
      </c>
      <c r="N2032" s="9">
        <f>Table1[[#This Row],[Net Sales Actual]]/Table1[[#This Row],[Net Sales Target]]*100%</f>
        <v>0.77060767996493451</v>
      </c>
      <c r="O2032" s="9" t="str">
        <f>IF(Table1[[#This Row],[% Achievement]]&gt;=100%, "Achieved",
 IF(Table1[[#This Row],[% Achievement]]&gt;=50%, "Almost Achieve",
 IF(Table1[[#This Row],[% Achievement]]&gt;=0, "Needs Improvement",
 "Bad")))</f>
        <v>Almost Achieve</v>
      </c>
      <c r="P2032" s="7">
        <f>Table1[[#This Row],[Net Sales Actual]] - Table1[[#This Row],[Net Sales Target]]</f>
        <v>-18802765</v>
      </c>
      <c r="Q2032" s="7" t="str">
        <f>IF(Table1[[#This Row],[Profit]] &gt; 0, "Profit", "Loss")</f>
        <v>Loss</v>
      </c>
      <c r="R2032" s="9">
        <f>Table1[[#This Row],[Salary Cost]]/Table1[[#This Row],[Net Sales Actual]]</f>
        <v>9.3862113694598959E-2</v>
      </c>
      <c r="S2032" s="9" t="str">
        <f>IF(Table1[[#This Row],[Salary Ratio]] &lt; 0.15, "Efficient",
 IF(Table1[[#This Row],[Salary Ratio]] &lt;= 0.25, "Needs Attention",
 "Too High"))</f>
        <v>Efficient</v>
      </c>
      <c r="T2032" s="9">
        <f>Table1[[#This Row],[Profit (EBIT)]]/Table1[[#This Row],[Net Sales Actual]]</f>
        <v>-7.9089617940505716E-2</v>
      </c>
      <c r="U2032" s="7" t="str">
        <f>IF(Table1[[#This Row],[Profit Ratio]] &gt; 0.15, "Healthy",
 IF(Table1[[#This Row],[Profit Ratio]] &gt;= 0.05, "Moderate",
 "Low"))</f>
        <v>Low</v>
      </c>
      <c r="V2032" s="7">
        <f ca="1">DATEDIF(Table1[[#This Row],[Store Open Date]], TODAY(), "d")</f>
        <v>697</v>
      </c>
      <c r="W2032" s="7">
        <f ca="1">INT(Table1[[#This Row],[Store Age (Days)]] / 30)</f>
        <v>23</v>
      </c>
      <c r="X2032" s="7" t="str">
        <f ca="1">IF(Table1[[#This Row],[Store Age (Months)]] &lt; 12, "&lt;12",
 IF(Table1[[#This Row],[Store Age (Months)]] &lt; 24, "12–24",
 "&gt;24"))</f>
        <v>12–24</v>
      </c>
    </row>
    <row r="2033" spans="1:24" x14ac:dyDescent="0.2">
      <c r="A2033" s="4">
        <v>5</v>
      </c>
      <c r="B2033" s="4" t="str">
        <f t="shared" si="31"/>
        <v>May</v>
      </c>
      <c r="C2033" s="1" t="s">
        <v>276</v>
      </c>
      <c r="D2033" s="1" t="s">
        <v>1196</v>
      </c>
      <c r="E2033" s="1" t="s">
        <v>717</v>
      </c>
      <c r="F2033" s="1" t="s">
        <v>907</v>
      </c>
      <c r="G2033" s="1" t="s">
        <v>925</v>
      </c>
      <c r="H2033" s="6">
        <v>45255</v>
      </c>
      <c r="I2033" s="7">
        <v>127465320</v>
      </c>
      <c r="J2033" s="7">
        <v>146650530</v>
      </c>
      <c r="K2033" s="7">
        <v>17481562</v>
      </c>
      <c r="L2033" s="7">
        <v>3582622</v>
      </c>
      <c r="M2033" s="7">
        <f>Table1[[#This Row],[Profit (EBIT)]] * (1 - 11%)</f>
        <v>3188533.58</v>
      </c>
      <c r="N2033" s="9">
        <f>Table1[[#This Row],[Net Sales Actual]]/Table1[[#This Row],[Net Sales Target]]*100%</f>
        <v>1.1505131748776845</v>
      </c>
      <c r="O2033" s="9" t="str">
        <f>IF(Table1[[#This Row],[% Achievement]]&gt;=100%, "Achieved",
 IF(Table1[[#This Row],[% Achievement]]&gt;=50%, "Almost Achieve",
 IF(Table1[[#This Row],[% Achievement]]&gt;=0, "Needs Improvement",
 "Bad")))</f>
        <v>Achieved</v>
      </c>
      <c r="P2033" s="7">
        <f>Table1[[#This Row],[Net Sales Actual]] - Table1[[#This Row],[Net Sales Target]]</f>
        <v>19185210</v>
      </c>
      <c r="Q2033" s="7" t="str">
        <f>IF(Table1[[#This Row],[Profit]] &gt; 0, "Profit", "Loss")</f>
        <v>Profit</v>
      </c>
      <c r="R2033" s="9">
        <f>Table1[[#This Row],[Salary Cost]]/Table1[[#This Row],[Net Sales Actual]]</f>
        <v>0.11920558350522156</v>
      </c>
      <c r="S2033" s="9" t="str">
        <f>IF(Table1[[#This Row],[Salary Ratio]] &lt; 0.15, "Efficient",
 IF(Table1[[#This Row],[Salary Ratio]] &lt;= 0.25, "Needs Attention",
 "Too High"))</f>
        <v>Efficient</v>
      </c>
      <c r="T2033" s="9">
        <f>Table1[[#This Row],[Profit (EBIT)]]/Table1[[#This Row],[Net Sales Actual]]</f>
        <v>2.4429655999197549E-2</v>
      </c>
      <c r="U2033" s="7" t="str">
        <f>IF(Table1[[#This Row],[Profit Ratio]] &gt; 0.15, "Healthy",
 IF(Table1[[#This Row],[Profit Ratio]] &gt;= 0.05, "Moderate",
 "Low"))</f>
        <v>Low</v>
      </c>
      <c r="V2033" s="7">
        <f ca="1">DATEDIF(Table1[[#This Row],[Store Open Date]], TODAY(), "d")</f>
        <v>677</v>
      </c>
      <c r="W2033" s="7">
        <f ca="1">INT(Table1[[#This Row],[Store Age (Days)]] / 30)</f>
        <v>22</v>
      </c>
      <c r="X2033" s="7" t="str">
        <f ca="1">IF(Table1[[#This Row],[Store Age (Months)]] &lt; 12, "&lt;12",
 IF(Table1[[#This Row],[Store Age (Months)]] &lt; 24, "12–24",
 "&gt;24"))</f>
        <v>12–24</v>
      </c>
    </row>
    <row r="2034" spans="1:24" x14ac:dyDescent="0.2">
      <c r="A2034" s="4">
        <v>5</v>
      </c>
      <c r="B2034" s="4" t="str">
        <f t="shared" si="31"/>
        <v>May</v>
      </c>
      <c r="C2034" s="1" t="s">
        <v>277</v>
      </c>
      <c r="D2034" s="1" t="s">
        <v>1197</v>
      </c>
      <c r="E2034" s="1" t="s">
        <v>718</v>
      </c>
      <c r="F2034" s="1" t="s">
        <v>907</v>
      </c>
      <c r="G2034" s="1" t="s">
        <v>925</v>
      </c>
      <c r="H2034" s="6">
        <v>45258</v>
      </c>
      <c r="I2034" s="7">
        <v>101417098</v>
      </c>
      <c r="J2034" s="7">
        <v>102086175</v>
      </c>
      <c r="K2034" s="7">
        <v>15602381</v>
      </c>
      <c r="L2034" s="7">
        <v>9045121</v>
      </c>
      <c r="M2034" s="7">
        <f>Table1[[#This Row],[Profit (EBIT)]] * (1 - 11%)</f>
        <v>8050157.6900000004</v>
      </c>
      <c r="N2034" s="9">
        <f>Table1[[#This Row],[Net Sales Actual]]/Table1[[#This Row],[Net Sales Target]]*100%</f>
        <v>1.0065972800759888</v>
      </c>
      <c r="O2034" s="9" t="str">
        <f>IF(Table1[[#This Row],[% Achievement]]&gt;=100%, "Achieved",
 IF(Table1[[#This Row],[% Achievement]]&gt;=50%, "Almost Achieve",
 IF(Table1[[#This Row],[% Achievement]]&gt;=0, "Needs Improvement",
 "Bad")))</f>
        <v>Achieved</v>
      </c>
      <c r="P2034" s="7">
        <f>Table1[[#This Row],[Net Sales Actual]] - Table1[[#This Row],[Net Sales Target]]</f>
        <v>669077</v>
      </c>
      <c r="Q2034" s="7" t="str">
        <f>IF(Table1[[#This Row],[Profit]] &gt; 0, "Profit", "Loss")</f>
        <v>Profit</v>
      </c>
      <c r="R2034" s="9">
        <f>Table1[[#This Row],[Salary Cost]]/Table1[[#This Row],[Net Sales Actual]]</f>
        <v>0.15283539617386976</v>
      </c>
      <c r="S2034" s="9" t="str">
        <f>IF(Table1[[#This Row],[Salary Ratio]] &lt; 0.15, "Efficient",
 IF(Table1[[#This Row],[Salary Ratio]] &lt;= 0.25, "Needs Attention",
 "Too High"))</f>
        <v>Needs Attention</v>
      </c>
      <c r="T2034" s="9">
        <f>Table1[[#This Row],[Profit (EBIT)]]/Table1[[#This Row],[Net Sales Actual]]</f>
        <v>8.8602800526124126E-2</v>
      </c>
      <c r="U2034" s="7" t="str">
        <f>IF(Table1[[#This Row],[Profit Ratio]] &gt; 0.15, "Healthy",
 IF(Table1[[#This Row],[Profit Ratio]] &gt;= 0.05, "Moderate",
 "Low"))</f>
        <v>Moderate</v>
      </c>
      <c r="V2034" s="7">
        <f ca="1">DATEDIF(Table1[[#This Row],[Store Open Date]], TODAY(), "d")</f>
        <v>674</v>
      </c>
      <c r="W2034" s="7">
        <f ca="1">INT(Table1[[#This Row],[Store Age (Days)]] / 30)</f>
        <v>22</v>
      </c>
      <c r="X2034" s="7" t="str">
        <f ca="1">IF(Table1[[#This Row],[Store Age (Months)]] &lt; 12, "&lt;12",
 IF(Table1[[#This Row],[Store Age (Months)]] &lt; 24, "12–24",
 "&gt;24"))</f>
        <v>12–24</v>
      </c>
    </row>
    <row r="2035" spans="1:24" x14ac:dyDescent="0.2">
      <c r="A2035" s="4">
        <v>5</v>
      </c>
      <c r="B2035" s="4" t="str">
        <f t="shared" si="31"/>
        <v>May</v>
      </c>
      <c r="C2035" s="1" t="s">
        <v>278</v>
      </c>
      <c r="D2035" s="1" t="s">
        <v>1198</v>
      </c>
      <c r="E2035" s="1" t="s">
        <v>719</v>
      </c>
      <c r="F2035" s="1" t="s">
        <v>907</v>
      </c>
      <c r="G2035" s="1" t="s">
        <v>925</v>
      </c>
      <c r="H2035" s="6">
        <v>45254</v>
      </c>
      <c r="I2035" s="7">
        <v>155938404</v>
      </c>
      <c r="J2035" s="7">
        <v>168828722</v>
      </c>
      <c r="K2035" s="7">
        <v>24456217</v>
      </c>
      <c r="L2035" s="7">
        <v>2813218</v>
      </c>
      <c r="M2035" s="7">
        <f>Table1[[#This Row],[Profit (EBIT)]] * (1 - 11%)</f>
        <v>2503764.02</v>
      </c>
      <c r="N2035" s="9">
        <f>Table1[[#This Row],[Net Sales Actual]]/Table1[[#This Row],[Net Sales Target]]*100%</f>
        <v>1.0826628827110478</v>
      </c>
      <c r="O2035" s="9" t="str">
        <f>IF(Table1[[#This Row],[% Achievement]]&gt;=100%, "Achieved",
 IF(Table1[[#This Row],[% Achievement]]&gt;=50%, "Almost Achieve",
 IF(Table1[[#This Row],[% Achievement]]&gt;=0, "Needs Improvement",
 "Bad")))</f>
        <v>Achieved</v>
      </c>
      <c r="P2035" s="7">
        <f>Table1[[#This Row],[Net Sales Actual]] - Table1[[#This Row],[Net Sales Target]]</f>
        <v>12890318</v>
      </c>
      <c r="Q2035" s="7" t="str">
        <f>IF(Table1[[#This Row],[Profit]] &gt; 0, "Profit", "Loss")</f>
        <v>Profit</v>
      </c>
      <c r="R2035" s="9">
        <f>Table1[[#This Row],[Salary Cost]]/Table1[[#This Row],[Net Sales Actual]]</f>
        <v>0.14485815393425772</v>
      </c>
      <c r="S2035" s="9" t="str">
        <f>IF(Table1[[#This Row],[Salary Ratio]] &lt; 0.15, "Efficient",
 IF(Table1[[#This Row],[Salary Ratio]] &lt;= 0.25, "Needs Attention",
 "Too High"))</f>
        <v>Efficient</v>
      </c>
      <c r="T2035" s="9">
        <f>Table1[[#This Row],[Profit (EBIT)]]/Table1[[#This Row],[Net Sales Actual]]</f>
        <v>1.666314811054484E-2</v>
      </c>
      <c r="U2035" s="7" t="str">
        <f>IF(Table1[[#This Row],[Profit Ratio]] &gt; 0.15, "Healthy",
 IF(Table1[[#This Row],[Profit Ratio]] &gt;= 0.05, "Moderate",
 "Low"))</f>
        <v>Low</v>
      </c>
      <c r="V2035" s="7">
        <f ca="1">DATEDIF(Table1[[#This Row],[Store Open Date]], TODAY(), "d")</f>
        <v>678</v>
      </c>
      <c r="W2035" s="7">
        <f ca="1">INT(Table1[[#This Row],[Store Age (Days)]] / 30)</f>
        <v>22</v>
      </c>
      <c r="X2035" s="7" t="str">
        <f ca="1">IF(Table1[[#This Row],[Store Age (Months)]] &lt; 12, "&lt;12",
 IF(Table1[[#This Row],[Store Age (Months)]] &lt; 24, "12–24",
 "&gt;24"))</f>
        <v>12–24</v>
      </c>
    </row>
    <row r="2036" spans="1:24" x14ac:dyDescent="0.2">
      <c r="A2036" s="4">
        <v>5</v>
      </c>
      <c r="B2036" s="4" t="str">
        <f t="shared" si="31"/>
        <v>May</v>
      </c>
      <c r="C2036" s="1" t="s">
        <v>279</v>
      </c>
      <c r="D2036" s="1" t="s">
        <v>1199</v>
      </c>
      <c r="E2036" s="1" t="s">
        <v>720</v>
      </c>
      <c r="F2036" s="1" t="s">
        <v>907</v>
      </c>
      <c r="G2036" s="1" t="s">
        <v>925</v>
      </c>
      <c r="H2036" s="6">
        <v>45269</v>
      </c>
      <c r="I2036" s="7">
        <v>90293040</v>
      </c>
      <c r="J2036" s="7">
        <v>91978219</v>
      </c>
      <c r="K2036" s="7">
        <v>8722010</v>
      </c>
      <c r="L2036" s="7">
        <v>10036737</v>
      </c>
      <c r="M2036" s="7">
        <f>Table1[[#This Row],[Profit (EBIT)]] * (1 - 11%)</f>
        <v>8932695.9299999997</v>
      </c>
      <c r="N2036" s="9">
        <f>Table1[[#This Row],[Net Sales Actual]]/Table1[[#This Row],[Net Sales Target]]*100%</f>
        <v>1.0186634429408956</v>
      </c>
      <c r="O2036" s="9" t="str">
        <f>IF(Table1[[#This Row],[% Achievement]]&gt;=100%, "Achieved",
 IF(Table1[[#This Row],[% Achievement]]&gt;=50%, "Almost Achieve",
 IF(Table1[[#This Row],[% Achievement]]&gt;=0, "Needs Improvement",
 "Bad")))</f>
        <v>Achieved</v>
      </c>
      <c r="P2036" s="7">
        <f>Table1[[#This Row],[Net Sales Actual]] - Table1[[#This Row],[Net Sales Target]]</f>
        <v>1685179</v>
      </c>
      <c r="Q2036" s="7" t="str">
        <f>IF(Table1[[#This Row],[Profit]] &gt; 0, "Profit", "Loss")</f>
        <v>Profit</v>
      </c>
      <c r="R2036" s="9">
        <f>Table1[[#This Row],[Salary Cost]]/Table1[[#This Row],[Net Sales Actual]]</f>
        <v>9.4826906791922114E-2</v>
      </c>
      <c r="S2036" s="9" t="str">
        <f>IF(Table1[[#This Row],[Salary Ratio]] &lt; 0.15, "Efficient",
 IF(Table1[[#This Row],[Salary Ratio]] &lt;= 0.25, "Needs Attention",
 "Too High"))</f>
        <v>Efficient</v>
      </c>
      <c r="T2036" s="9">
        <f>Table1[[#This Row],[Profit (EBIT)]]/Table1[[#This Row],[Net Sales Actual]]</f>
        <v>0.10912080174111656</v>
      </c>
      <c r="U2036" s="7" t="str">
        <f>IF(Table1[[#This Row],[Profit Ratio]] &gt; 0.15, "Healthy",
 IF(Table1[[#This Row],[Profit Ratio]] &gt;= 0.05, "Moderate",
 "Low"))</f>
        <v>Moderate</v>
      </c>
      <c r="V2036" s="7">
        <f ca="1">DATEDIF(Table1[[#This Row],[Store Open Date]], TODAY(), "d")</f>
        <v>663</v>
      </c>
      <c r="W2036" s="7">
        <f ca="1">INT(Table1[[#This Row],[Store Age (Days)]] / 30)</f>
        <v>22</v>
      </c>
      <c r="X2036" s="7" t="str">
        <f ca="1">IF(Table1[[#This Row],[Store Age (Months)]] &lt; 12, "&lt;12",
 IF(Table1[[#This Row],[Store Age (Months)]] &lt; 24, "12–24",
 "&gt;24"))</f>
        <v>12–24</v>
      </c>
    </row>
    <row r="2037" spans="1:24" x14ac:dyDescent="0.2">
      <c r="A2037" s="4">
        <v>5</v>
      </c>
      <c r="B2037" s="4" t="str">
        <f t="shared" si="31"/>
        <v>May</v>
      </c>
      <c r="C2037" s="1" t="s">
        <v>280</v>
      </c>
      <c r="D2037" s="1" t="s">
        <v>1200</v>
      </c>
      <c r="E2037" s="1" t="s">
        <v>721</v>
      </c>
      <c r="F2037" s="1" t="s">
        <v>907</v>
      </c>
      <c r="G2037" s="1" t="s">
        <v>925</v>
      </c>
      <c r="H2037" s="6">
        <v>45259</v>
      </c>
      <c r="I2037" s="7">
        <v>137041018</v>
      </c>
      <c r="J2037" s="7">
        <v>91526360</v>
      </c>
      <c r="K2037" s="7">
        <v>8458748</v>
      </c>
      <c r="L2037" s="7">
        <v>-5288543</v>
      </c>
      <c r="M2037" s="7">
        <f>Table1[[#This Row],[Profit (EBIT)]] * (1 - 11%)</f>
        <v>-4706803.2700000005</v>
      </c>
      <c r="N2037" s="9">
        <f>Table1[[#This Row],[Net Sales Actual]]/Table1[[#This Row],[Net Sales Target]]*100%</f>
        <v>0.66787565749110245</v>
      </c>
      <c r="O2037" s="9" t="str">
        <f>IF(Table1[[#This Row],[% Achievement]]&gt;=100%, "Achieved",
 IF(Table1[[#This Row],[% Achievement]]&gt;=50%, "Almost Achieve",
 IF(Table1[[#This Row],[% Achievement]]&gt;=0, "Needs Improvement",
 "Bad")))</f>
        <v>Almost Achieve</v>
      </c>
      <c r="P2037" s="7">
        <f>Table1[[#This Row],[Net Sales Actual]] - Table1[[#This Row],[Net Sales Target]]</f>
        <v>-45514658</v>
      </c>
      <c r="Q2037" s="7" t="str">
        <f>IF(Table1[[#This Row],[Profit]] &gt; 0, "Profit", "Loss")</f>
        <v>Loss</v>
      </c>
      <c r="R2037" s="9">
        <f>Table1[[#This Row],[Salary Cost]]/Table1[[#This Row],[Net Sales Actual]]</f>
        <v>9.2418708664913585E-2</v>
      </c>
      <c r="S2037" s="9" t="str">
        <f>IF(Table1[[#This Row],[Salary Ratio]] &lt; 0.15, "Efficient",
 IF(Table1[[#This Row],[Salary Ratio]] &lt;= 0.25, "Needs Attention",
 "Too High"))</f>
        <v>Efficient</v>
      </c>
      <c r="T2037" s="9">
        <f>Table1[[#This Row],[Profit (EBIT)]]/Table1[[#This Row],[Net Sales Actual]]</f>
        <v>-5.7781637989318048E-2</v>
      </c>
      <c r="U2037" s="7" t="str">
        <f>IF(Table1[[#This Row],[Profit Ratio]] &gt; 0.15, "Healthy",
 IF(Table1[[#This Row],[Profit Ratio]] &gt;= 0.05, "Moderate",
 "Low"))</f>
        <v>Low</v>
      </c>
      <c r="V2037" s="7">
        <f ca="1">DATEDIF(Table1[[#This Row],[Store Open Date]], TODAY(), "d")</f>
        <v>673</v>
      </c>
      <c r="W2037" s="7">
        <f ca="1">INT(Table1[[#This Row],[Store Age (Days)]] / 30)</f>
        <v>22</v>
      </c>
      <c r="X2037" s="7" t="str">
        <f ca="1">IF(Table1[[#This Row],[Store Age (Months)]] &lt; 12, "&lt;12",
 IF(Table1[[#This Row],[Store Age (Months)]] &lt; 24, "12–24",
 "&gt;24"))</f>
        <v>12–24</v>
      </c>
    </row>
    <row r="2038" spans="1:24" x14ac:dyDescent="0.2">
      <c r="A2038" s="4">
        <v>5</v>
      </c>
      <c r="B2038" s="4" t="str">
        <f t="shared" si="31"/>
        <v>May</v>
      </c>
      <c r="C2038" s="1" t="s">
        <v>281</v>
      </c>
      <c r="D2038" s="1" t="s">
        <v>1201</v>
      </c>
      <c r="E2038" s="1" t="s">
        <v>722</v>
      </c>
      <c r="F2038" s="1" t="s">
        <v>907</v>
      </c>
      <c r="G2038" s="1" t="s">
        <v>925</v>
      </c>
      <c r="H2038" s="6">
        <v>45331</v>
      </c>
      <c r="I2038" s="7">
        <v>78492666</v>
      </c>
      <c r="J2038" s="7">
        <v>87684287</v>
      </c>
      <c r="K2038" s="7">
        <v>13573389</v>
      </c>
      <c r="L2038" s="7">
        <v>-8338475</v>
      </c>
      <c r="M2038" s="7">
        <f>Table1[[#This Row],[Profit (EBIT)]] * (1 - 11%)</f>
        <v>-7421242.75</v>
      </c>
      <c r="N2038" s="9">
        <f>Table1[[#This Row],[Net Sales Actual]]/Table1[[#This Row],[Net Sales Target]]*100%</f>
        <v>1.117101653802917</v>
      </c>
      <c r="O2038" s="9" t="str">
        <f>IF(Table1[[#This Row],[% Achievement]]&gt;=100%, "Achieved",
 IF(Table1[[#This Row],[% Achievement]]&gt;=50%, "Almost Achieve",
 IF(Table1[[#This Row],[% Achievement]]&gt;=0, "Needs Improvement",
 "Bad")))</f>
        <v>Achieved</v>
      </c>
      <c r="P2038" s="7">
        <f>Table1[[#This Row],[Net Sales Actual]] - Table1[[#This Row],[Net Sales Target]]</f>
        <v>9191621</v>
      </c>
      <c r="Q2038" s="7" t="str">
        <f>IF(Table1[[#This Row],[Profit]] &gt; 0, "Profit", "Loss")</f>
        <v>Loss</v>
      </c>
      <c r="R2038" s="9">
        <f>Table1[[#This Row],[Salary Cost]]/Table1[[#This Row],[Net Sales Actual]]</f>
        <v>0.15479841901434405</v>
      </c>
      <c r="S2038" s="9" t="str">
        <f>IF(Table1[[#This Row],[Salary Ratio]] &lt; 0.15, "Efficient",
 IF(Table1[[#This Row],[Salary Ratio]] &lt;= 0.25, "Needs Attention",
 "Too High"))</f>
        <v>Needs Attention</v>
      </c>
      <c r="T2038" s="9">
        <f>Table1[[#This Row],[Profit (EBIT)]]/Table1[[#This Row],[Net Sales Actual]]</f>
        <v>-9.5096570723098878E-2</v>
      </c>
      <c r="U2038" s="7" t="str">
        <f>IF(Table1[[#This Row],[Profit Ratio]] &gt; 0.15, "Healthy",
 IF(Table1[[#This Row],[Profit Ratio]] &gt;= 0.05, "Moderate",
 "Low"))</f>
        <v>Low</v>
      </c>
      <c r="V2038" s="7">
        <f ca="1">DATEDIF(Table1[[#This Row],[Store Open Date]], TODAY(), "d")</f>
        <v>601</v>
      </c>
      <c r="W2038" s="7">
        <f ca="1">INT(Table1[[#This Row],[Store Age (Days)]] / 30)</f>
        <v>20</v>
      </c>
      <c r="X2038" s="7" t="str">
        <f ca="1">IF(Table1[[#This Row],[Store Age (Months)]] &lt; 12, "&lt;12",
 IF(Table1[[#This Row],[Store Age (Months)]] &lt; 24, "12–24",
 "&gt;24"))</f>
        <v>12–24</v>
      </c>
    </row>
    <row r="2039" spans="1:24" x14ac:dyDescent="0.2">
      <c r="A2039" s="4">
        <v>5</v>
      </c>
      <c r="B2039" s="4" t="str">
        <f t="shared" si="31"/>
        <v>May</v>
      </c>
      <c r="C2039" s="1" t="s">
        <v>282</v>
      </c>
      <c r="D2039" s="1" t="s">
        <v>1202</v>
      </c>
      <c r="E2039" s="1" t="s">
        <v>723</v>
      </c>
      <c r="F2039" s="1" t="s">
        <v>907</v>
      </c>
      <c r="G2039" s="1" t="s">
        <v>925</v>
      </c>
      <c r="H2039" s="6">
        <v>45089</v>
      </c>
      <c r="I2039" s="7">
        <v>81923746</v>
      </c>
      <c r="J2039" s="7">
        <v>86356818</v>
      </c>
      <c r="K2039" s="7">
        <v>11503888</v>
      </c>
      <c r="L2039" s="7">
        <v>9822027</v>
      </c>
      <c r="M2039" s="7">
        <f>Table1[[#This Row],[Profit (EBIT)]] * (1 - 11%)</f>
        <v>8741604.0299999993</v>
      </c>
      <c r="N2039" s="9">
        <f>Table1[[#This Row],[Net Sales Actual]]/Table1[[#This Row],[Net Sales Target]]*100%</f>
        <v>1.0541121740209487</v>
      </c>
      <c r="O2039" s="9" t="str">
        <f>IF(Table1[[#This Row],[% Achievement]]&gt;=100%, "Achieved",
 IF(Table1[[#This Row],[% Achievement]]&gt;=50%, "Almost Achieve",
 IF(Table1[[#This Row],[% Achievement]]&gt;=0, "Needs Improvement",
 "Bad")))</f>
        <v>Achieved</v>
      </c>
      <c r="P2039" s="7">
        <f>Table1[[#This Row],[Net Sales Actual]] - Table1[[#This Row],[Net Sales Target]]</f>
        <v>4433072</v>
      </c>
      <c r="Q2039" s="7" t="str">
        <f>IF(Table1[[#This Row],[Profit]] &gt; 0, "Profit", "Loss")</f>
        <v>Profit</v>
      </c>
      <c r="R2039" s="9">
        <f>Table1[[#This Row],[Salary Cost]]/Table1[[#This Row],[Net Sales Actual]]</f>
        <v>0.13321343081446099</v>
      </c>
      <c r="S2039" s="9" t="str">
        <f>IF(Table1[[#This Row],[Salary Ratio]] &lt; 0.15, "Efficient",
 IF(Table1[[#This Row],[Salary Ratio]] &lt;= 0.25, "Needs Attention",
 "Too High"))</f>
        <v>Efficient</v>
      </c>
      <c r="T2039" s="9">
        <f>Table1[[#This Row],[Profit (EBIT)]]/Table1[[#This Row],[Net Sales Actual]]</f>
        <v>0.11373771321680703</v>
      </c>
      <c r="U2039" s="7" t="str">
        <f>IF(Table1[[#This Row],[Profit Ratio]] &gt; 0.15, "Healthy",
 IF(Table1[[#This Row],[Profit Ratio]] &gt;= 0.05, "Moderate",
 "Low"))</f>
        <v>Moderate</v>
      </c>
      <c r="V2039" s="7">
        <f ca="1">DATEDIF(Table1[[#This Row],[Store Open Date]], TODAY(), "d")</f>
        <v>843</v>
      </c>
      <c r="W2039" s="7">
        <f ca="1">INT(Table1[[#This Row],[Store Age (Days)]] / 30)</f>
        <v>28</v>
      </c>
      <c r="X2039" s="7" t="str">
        <f ca="1">IF(Table1[[#This Row],[Store Age (Months)]] &lt; 12, "&lt;12",
 IF(Table1[[#This Row],[Store Age (Months)]] &lt; 24, "12–24",
 "&gt;24"))</f>
        <v>&gt;24</v>
      </c>
    </row>
    <row r="2040" spans="1:24" x14ac:dyDescent="0.2">
      <c r="A2040" s="4">
        <v>5</v>
      </c>
      <c r="B2040" s="4" t="str">
        <f t="shared" si="31"/>
        <v>May</v>
      </c>
      <c r="C2040" s="1" t="s">
        <v>283</v>
      </c>
      <c r="D2040" s="1" t="s">
        <v>1203</v>
      </c>
      <c r="E2040" s="1" t="s">
        <v>724</v>
      </c>
      <c r="F2040" s="1" t="s">
        <v>907</v>
      </c>
      <c r="G2040" s="1" t="s">
        <v>925</v>
      </c>
      <c r="H2040" s="6">
        <v>45076</v>
      </c>
      <c r="I2040" s="7">
        <v>146334671</v>
      </c>
      <c r="J2040" s="7">
        <v>104153255</v>
      </c>
      <c r="K2040" s="7">
        <v>9993780</v>
      </c>
      <c r="L2040" s="7">
        <v>-9693543</v>
      </c>
      <c r="M2040" s="7">
        <f>Table1[[#This Row],[Profit (EBIT)]] * (1 - 11%)</f>
        <v>-8627253.2699999996</v>
      </c>
      <c r="N2040" s="9">
        <f>Table1[[#This Row],[Net Sales Actual]]/Table1[[#This Row],[Net Sales Target]]*100%</f>
        <v>0.71174694478248424</v>
      </c>
      <c r="O2040" s="9" t="str">
        <f>IF(Table1[[#This Row],[% Achievement]]&gt;=100%, "Achieved",
 IF(Table1[[#This Row],[% Achievement]]&gt;=50%, "Almost Achieve",
 IF(Table1[[#This Row],[% Achievement]]&gt;=0, "Needs Improvement",
 "Bad")))</f>
        <v>Almost Achieve</v>
      </c>
      <c r="P2040" s="7">
        <f>Table1[[#This Row],[Net Sales Actual]] - Table1[[#This Row],[Net Sales Target]]</f>
        <v>-42181416</v>
      </c>
      <c r="Q2040" s="7" t="str">
        <f>IF(Table1[[#This Row],[Profit]] &gt; 0, "Profit", "Loss")</f>
        <v>Loss</v>
      </c>
      <c r="R2040" s="9">
        <f>Table1[[#This Row],[Salary Cost]]/Table1[[#This Row],[Net Sales Actual]]</f>
        <v>9.5952642094574964E-2</v>
      </c>
      <c r="S2040" s="9" t="str">
        <f>IF(Table1[[#This Row],[Salary Ratio]] &lt; 0.15, "Efficient",
 IF(Table1[[#This Row],[Salary Ratio]] &lt;= 0.25, "Needs Attention",
 "Too High"))</f>
        <v>Efficient</v>
      </c>
      <c r="T2040" s="9">
        <f>Table1[[#This Row],[Profit (EBIT)]]/Table1[[#This Row],[Net Sales Actual]]</f>
        <v>-9.3069995748092563E-2</v>
      </c>
      <c r="U2040" s="7" t="str">
        <f>IF(Table1[[#This Row],[Profit Ratio]] &gt; 0.15, "Healthy",
 IF(Table1[[#This Row],[Profit Ratio]] &gt;= 0.05, "Moderate",
 "Low"))</f>
        <v>Low</v>
      </c>
      <c r="V2040" s="7">
        <f ca="1">DATEDIF(Table1[[#This Row],[Store Open Date]], TODAY(), "d")</f>
        <v>856</v>
      </c>
      <c r="W2040" s="7">
        <f ca="1">INT(Table1[[#This Row],[Store Age (Days)]] / 30)</f>
        <v>28</v>
      </c>
      <c r="X2040" s="7" t="str">
        <f ca="1">IF(Table1[[#This Row],[Store Age (Months)]] &lt; 12, "&lt;12",
 IF(Table1[[#This Row],[Store Age (Months)]] &lt; 24, "12–24",
 "&gt;24"))</f>
        <v>&gt;24</v>
      </c>
    </row>
    <row r="2041" spans="1:24" x14ac:dyDescent="0.2">
      <c r="A2041" s="4">
        <v>5</v>
      </c>
      <c r="B2041" s="4" t="str">
        <f t="shared" si="31"/>
        <v>May</v>
      </c>
      <c r="C2041" s="1" t="s">
        <v>284</v>
      </c>
      <c r="D2041" s="1" t="s">
        <v>1204</v>
      </c>
      <c r="E2041" s="1" t="s">
        <v>725</v>
      </c>
      <c r="F2041" s="1" t="s">
        <v>907</v>
      </c>
      <c r="G2041" s="1" t="s">
        <v>925</v>
      </c>
      <c r="H2041" s="6">
        <v>45135</v>
      </c>
      <c r="I2041" s="7">
        <v>119731319</v>
      </c>
      <c r="J2041" s="7">
        <v>84009998</v>
      </c>
      <c r="K2041" s="7">
        <v>8543146</v>
      </c>
      <c r="L2041" s="7">
        <v>-5755340</v>
      </c>
      <c r="M2041" s="7">
        <f>Table1[[#This Row],[Profit (EBIT)]] * (1 - 11%)</f>
        <v>-5122252.5999999996</v>
      </c>
      <c r="N2041" s="9">
        <f>Table1[[#This Row],[Net Sales Actual]]/Table1[[#This Row],[Net Sales Target]]*100%</f>
        <v>0.70165432655093363</v>
      </c>
      <c r="O2041" s="9" t="str">
        <f>IF(Table1[[#This Row],[% Achievement]]&gt;=100%, "Achieved",
 IF(Table1[[#This Row],[% Achievement]]&gt;=50%, "Almost Achieve",
 IF(Table1[[#This Row],[% Achievement]]&gt;=0, "Needs Improvement",
 "Bad")))</f>
        <v>Almost Achieve</v>
      </c>
      <c r="P2041" s="7">
        <f>Table1[[#This Row],[Net Sales Actual]] - Table1[[#This Row],[Net Sales Target]]</f>
        <v>-35721321</v>
      </c>
      <c r="Q2041" s="7" t="str">
        <f>IF(Table1[[#This Row],[Profit]] &gt; 0, "Profit", "Loss")</f>
        <v>Loss</v>
      </c>
      <c r="R2041" s="9">
        <f>Table1[[#This Row],[Salary Cost]]/Table1[[#This Row],[Net Sales Actual]]</f>
        <v>0.10169201527656267</v>
      </c>
      <c r="S2041" s="9" t="str">
        <f>IF(Table1[[#This Row],[Salary Ratio]] &lt; 0.15, "Efficient",
 IF(Table1[[#This Row],[Salary Ratio]] &lt;= 0.25, "Needs Attention",
 "Too High"))</f>
        <v>Efficient</v>
      </c>
      <c r="T2041" s="9">
        <f>Table1[[#This Row],[Profit (EBIT)]]/Table1[[#This Row],[Net Sales Actual]]</f>
        <v>-6.8507798321814029E-2</v>
      </c>
      <c r="U2041" s="7" t="str">
        <f>IF(Table1[[#This Row],[Profit Ratio]] &gt; 0.15, "Healthy",
 IF(Table1[[#This Row],[Profit Ratio]] &gt;= 0.05, "Moderate",
 "Low"))</f>
        <v>Low</v>
      </c>
      <c r="V2041" s="7">
        <f ca="1">DATEDIF(Table1[[#This Row],[Store Open Date]], TODAY(), "d")</f>
        <v>797</v>
      </c>
      <c r="W2041" s="7">
        <f ca="1">INT(Table1[[#This Row],[Store Age (Days)]] / 30)</f>
        <v>26</v>
      </c>
      <c r="X2041" s="7" t="str">
        <f ca="1">IF(Table1[[#This Row],[Store Age (Months)]] &lt; 12, "&lt;12",
 IF(Table1[[#This Row],[Store Age (Months)]] &lt; 24, "12–24",
 "&gt;24"))</f>
        <v>&gt;24</v>
      </c>
    </row>
    <row r="2042" spans="1:24" x14ac:dyDescent="0.2">
      <c r="A2042" s="4">
        <v>5</v>
      </c>
      <c r="B2042" s="4" t="str">
        <f t="shared" si="31"/>
        <v>May</v>
      </c>
      <c r="C2042" s="1" t="s">
        <v>285</v>
      </c>
      <c r="D2042" s="1" t="s">
        <v>1205</v>
      </c>
      <c r="E2042" s="1" t="s">
        <v>726</v>
      </c>
      <c r="F2042" s="1" t="s">
        <v>907</v>
      </c>
      <c r="G2042" s="1" t="s">
        <v>925</v>
      </c>
      <c r="H2042" s="6">
        <v>45163</v>
      </c>
      <c r="I2042" s="7">
        <v>149751650</v>
      </c>
      <c r="J2042" s="7">
        <v>157713600</v>
      </c>
      <c r="K2042" s="7">
        <v>23540862</v>
      </c>
      <c r="L2042" s="7">
        <v>17126609</v>
      </c>
      <c r="M2042" s="7">
        <f>Table1[[#This Row],[Profit (EBIT)]] * (1 - 11%)</f>
        <v>15242682.01</v>
      </c>
      <c r="N2042" s="9">
        <f>Table1[[#This Row],[Net Sales Actual]]/Table1[[#This Row],[Net Sales Target]]*100%</f>
        <v>1.0531676946464363</v>
      </c>
      <c r="O2042" s="9" t="str">
        <f>IF(Table1[[#This Row],[% Achievement]]&gt;=100%, "Achieved",
 IF(Table1[[#This Row],[% Achievement]]&gt;=50%, "Almost Achieve",
 IF(Table1[[#This Row],[% Achievement]]&gt;=0, "Needs Improvement",
 "Bad")))</f>
        <v>Achieved</v>
      </c>
      <c r="P2042" s="7">
        <f>Table1[[#This Row],[Net Sales Actual]] - Table1[[#This Row],[Net Sales Target]]</f>
        <v>7961950</v>
      </c>
      <c r="Q2042" s="7" t="str">
        <f>IF(Table1[[#This Row],[Profit]] &gt; 0, "Profit", "Loss")</f>
        <v>Profit</v>
      </c>
      <c r="R2042" s="9">
        <f>Table1[[#This Row],[Salary Cost]]/Table1[[#This Row],[Net Sales Actual]]</f>
        <v>0.14926336092765621</v>
      </c>
      <c r="S2042" s="9" t="str">
        <f>IF(Table1[[#This Row],[Salary Ratio]] &lt; 0.15, "Efficient",
 IF(Table1[[#This Row],[Salary Ratio]] &lt;= 0.25, "Needs Attention",
 "Too High"))</f>
        <v>Efficient</v>
      </c>
      <c r="T2042" s="9">
        <f>Table1[[#This Row],[Profit (EBIT)]]/Table1[[#This Row],[Net Sales Actual]]</f>
        <v>0.10859310167290583</v>
      </c>
      <c r="U2042" s="7" t="str">
        <f>IF(Table1[[#This Row],[Profit Ratio]] &gt; 0.15, "Healthy",
 IF(Table1[[#This Row],[Profit Ratio]] &gt;= 0.05, "Moderate",
 "Low"))</f>
        <v>Moderate</v>
      </c>
      <c r="V2042" s="7">
        <f ca="1">DATEDIF(Table1[[#This Row],[Store Open Date]], TODAY(), "d")</f>
        <v>769</v>
      </c>
      <c r="W2042" s="7">
        <f ca="1">INT(Table1[[#This Row],[Store Age (Days)]] / 30)</f>
        <v>25</v>
      </c>
      <c r="X2042" s="7" t="str">
        <f ca="1">IF(Table1[[#This Row],[Store Age (Months)]] &lt; 12, "&lt;12",
 IF(Table1[[#This Row],[Store Age (Months)]] &lt; 24, "12–24",
 "&gt;24"))</f>
        <v>&gt;24</v>
      </c>
    </row>
    <row r="2043" spans="1:24" x14ac:dyDescent="0.2">
      <c r="A2043" s="4">
        <v>5</v>
      </c>
      <c r="B2043" s="4" t="str">
        <f t="shared" si="31"/>
        <v>May</v>
      </c>
      <c r="C2043" s="1" t="s">
        <v>286</v>
      </c>
      <c r="D2043" s="1" t="s">
        <v>1206</v>
      </c>
      <c r="E2043" s="1" t="s">
        <v>727</v>
      </c>
      <c r="F2043" s="1" t="s">
        <v>907</v>
      </c>
      <c r="G2043" s="1" t="s">
        <v>925</v>
      </c>
      <c r="H2043" s="6">
        <v>45107</v>
      </c>
      <c r="I2043" s="7">
        <v>207986946</v>
      </c>
      <c r="J2043" s="7">
        <v>203904565</v>
      </c>
      <c r="K2043" s="7">
        <v>23778522</v>
      </c>
      <c r="L2043" s="7">
        <v>21899965</v>
      </c>
      <c r="M2043" s="7">
        <f>Table1[[#This Row],[Profit (EBIT)]] * (1 - 11%)</f>
        <v>19490968.850000001</v>
      </c>
      <c r="N2043" s="9">
        <f>Table1[[#This Row],[Net Sales Actual]]/Table1[[#This Row],[Net Sales Target]]*100%</f>
        <v>0.9803719364195097</v>
      </c>
      <c r="O2043" s="9" t="str">
        <f>IF(Table1[[#This Row],[% Achievement]]&gt;=100%, "Achieved",
 IF(Table1[[#This Row],[% Achievement]]&gt;=50%, "Almost Achieve",
 IF(Table1[[#This Row],[% Achievement]]&gt;=0, "Needs Improvement",
 "Bad")))</f>
        <v>Almost Achieve</v>
      </c>
      <c r="P2043" s="7">
        <f>Table1[[#This Row],[Net Sales Actual]] - Table1[[#This Row],[Net Sales Target]]</f>
        <v>-4082381</v>
      </c>
      <c r="Q2043" s="7" t="str">
        <f>IF(Table1[[#This Row],[Profit]] &gt; 0, "Profit", "Loss")</f>
        <v>Profit</v>
      </c>
      <c r="R2043" s="9">
        <f>Table1[[#This Row],[Salary Cost]]/Table1[[#This Row],[Net Sales Actual]]</f>
        <v>0.11661593746074297</v>
      </c>
      <c r="S2043" s="9" t="str">
        <f>IF(Table1[[#This Row],[Salary Ratio]] &lt; 0.15, "Efficient",
 IF(Table1[[#This Row],[Salary Ratio]] &lt;= 0.25, "Needs Attention",
 "Too High"))</f>
        <v>Efficient</v>
      </c>
      <c r="T2043" s="9">
        <f>Table1[[#This Row],[Profit (EBIT)]]/Table1[[#This Row],[Net Sales Actual]]</f>
        <v>0.10740301473878233</v>
      </c>
      <c r="U2043" s="7" t="str">
        <f>IF(Table1[[#This Row],[Profit Ratio]] &gt; 0.15, "Healthy",
 IF(Table1[[#This Row],[Profit Ratio]] &gt;= 0.05, "Moderate",
 "Low"))</f>
        <v>Moderate</v>
      </c>
      <c r="V2043" s="7">
        <f ca="1">DATEDIF(Table1[[#This Row],[Store Open Date]], TODAY(), "d")</f>
        <v>825</v>
      </c>
      <c r="W2043" s="7">
        <f ca="1">INT(Table1[[#This Row],[Store Age (Days)]] / 30)</f>
        <v>27</v>
      </c>
      <c r="X2043" s="7" t="str">
        <f ca="1">IF(Table1[[#This Row],[Store Age (Months)]] &lt; 12, "&lt;12",
 IF(Table1[[#This Row],[Store Age (Months)]] &lt; 24, "12–24",
 "&gt;24"))</f>
        <v>&gt;24</v>
      </c>
    </row>
    <row r="2044" spans="1:24" x14ac:dyDescent="0.2">
      <c r="A2044" s="4">
        <v>5</v>
      </c>
      <c r="B2044" s="4" t="str">
        <f t="shared" si="31"/>
        <v>May</v>
      </c>
      <c r="C2044" s="1" t="s">
        <v>287</v>
      </c>
      <c r="D2044" s="1" t="s">
        <v>1207</v>
      </c>
      <c r="E2044" s="1" t="s">
        <v>728</v>
      </c>
      <c r="F2044" s="1" t="s">
        <v>907</v>
      </c>
      <c r="G2044" s="1" t="s">
        <v>925</v>
      </c>
      <c r="H2044" s="6">
        <v>45169</v>
      </c>
      <c r="I2044" s="7">
        <v>118531740</v>
      </c>
      <c r="J2044" s="7">
        <v>95153341</v>
      </c>
      <c r="K2044" s="7">
        <v>10773445</v>
      </c>
      <c r="L2044" s="7">
        <v>333772</v>
      </c>
      <c r="M2044" s="7">
        <f>Table1[[#This Row],[Profit (EBIT)]] * (1 - 11%)</f>
        <v>297057.08</v>
      </c>
      <c r="N2044" s="9">
        <f>Table1[[#This Row],[Net Sales Actual]]/Table1[[#This Row],[Net Sales Target]]*100%</f>
        <v>0.80276676103801392</v>
      </c>
      <c r="O2044" s="9" t="str">
        <f>IF(Table1[[#This Row],[% Achievement]]&gt;=100%, "Achieved",
 IF(Table1[[#This Row],[% Achievement]]&gt;=50%, "Almost Achieve",
 IF(Table1[[#This Row],[% Achievement]]&gt;=0, "Needs Improvement",
 "Bad")))</f>
        <v>Almost Achieve</v>
      </c>
      <c r="P2044" s="7">
        <f>Table1[[#This Row],[Net Sales Actual]] - Table1[[#This Row],[Net Sales Target]]</f>
        <v>-23378399</v>
      </c>
      <c r="Q2044" s="7" t="str">
        <f>IF(Table1[[#This Row],[Profit]] &gt; 0, "Profit", "Loss")</f>
        <v>Profit</v>
      </c>
      <c r="R2044" s="9">
        <f>Table1[[#This Row],[Salary Cost]]/Table1[[#This Row],[Net Sales Actual]]</f>
        <v>0.11322193090413925</v>
      </c>
      <c r="S2044" s="9" t="str">
        <f>IF(Table1[[#This Row],[Salary Ratio]] &lt; 0.15, "Efficient",
 IF(Table1[[#This Row],[Salary Ratio]] &lt;= 0.25, "Needs Attention",
 "Too High"))</f>
        <v>Efficient</v>
      </c>
      <c r="T2044" s="9">
        <f>Table1[[#This Row],[Profit (EBIT)]]/Table1[[#This Row],[Net Sales Actual]]</f>
        <v>3.5077275951876457E-3</v>
      </c>
      <c r="U2044" s="7" t="str">
        <f>IF(Table1[[#This Row],[Profit Ratio]] &gt; 0.15, "Healthy",
 IF(Table1[[#This Row],[Profit Ratio]] &gt;= 0.05, "Moderate",
 "Low"))</f>
        <v>Low</v>
      </c>
      <c r="V2044" s="7">
        <f ca="1">DATEDIF(Table1[[#This Row],[Store Open Date]], TODAY(), "d")</f>
        <v>763</v>
      </c>
      <c r="W2044" s="7">
        <f ca="1">INT(Table1[[#This Row],[Store Age (Days)]] / 30)</f>
        <v>25</v>
      </c>
      <c r="X2044" s="7" t="str">
        <f ca="1">IF(Table1[[#This Row],[Store Age (Months)]] &lt; 12, "&lt;12",
 IF(Table1[[#This Row],[Store Age (Months)]] &lt; 24, "12–24",
 "&gt;24"))</f>
        <v>&gt;24</v>
      </c>
    </row>
    <row r="2045" spans="1:24" x14ac:dyDescent="0.2">
      <c r="A2045" s="4">
        <v>5</v>
      </c>
      <c r="B2045" s="4" t="str">
        <f t="shared" si="31"/>
        <v>May</v>
      </c>
      <c r="C2045" s="1" t="s">
        <v>288</v>
      </c>
      <c r="D2045" s="1" t="s">
        <v>1208</v>
      </c>
      <c r="E2045" s="1" t="s">
        <v>729</v>
      </c>
      <c r="F2045" s="1" t="s">
        <v>907</v>
      </c>
      <c r="G2045" s="1" t="s">
        <v>925</v>
      </c>
      <c r="H2045" s="6">
        <v>44880</v>
      </c>
      <c r="I2045" s="7">
        <v>182843976</v>
      </c>
      <c r="J2045" s="7">
        <v>225426146</v>
      </c>
      <c r="K2045" s="7">
        <v>30966292</v>
      </c>
      <c r="L2045" s="7">
        <v>2008274</v>
      </c>
      <c r="M2045" s="7">
        <f>Table1[[#This Row],[Profit (EBIT)]] * (1 - 11%)</f>
        <v>1787363.86</v>
      </c>
      <c r="N2045" s="9">
        <f>Table1[[#This Row],[Net Sales Actual]]/Table1[[#This Row],[Net Sales Target]]*100%</f>
        <v>1.2328880115798839</v>
      </c>
      <c r="O2045" s="9" t="str">
        <f>IF(Table1[[#This Row],[% Achievement]]&gt;=100%, "Achieved",
 IF(Table1[[#This Row],[% Achievement]]&gt;=50%, "Almost Achieve",
 IF(Table1[[#This Row],[% Achievement]]&gt;=0, "Needs Improvement",
 "Bad")))</f>
        <v>Achieved</v>
      </c>
      <c r="P2045" s="7">
        <f>Table1[[#This Row],[Net Sales Actual]] - Table1[[#This Row],[Net Sales Target]]</f>
        <v>42582170</v>
      </c>
      <c r="Q2045" s="7" t="str">
        <f>IF(Table1[[#This Row],[Profit]] &gt; 0, "Profit", "Loss")</f>
        <v>Profit</v>
      </c>
      <c r="R2045" s="9">
        <f>Table1[[#This Row],[Salary Cost]]/Table1[[#This Row],[Net Sales Actual]]</f>
        <v>0.13736779228794516</v>
      </c>
      <c r="S2045" s="9" t="str">
        <f>IF(Table1[[#This Row],[Salary Ratio]] &lt; 0.15, "Efficient",
 IF(Table1[[#This Row],[Salary Ratio]] &lt;= 0.25, "Needs Attention",
 "Too High"))</f>
        <v>Efficient</v>
      </c>
      <c r="T2045" s="9">
        <f>Table1[[#This Row],[Profit (EBIT)]]/Table1[[#This Row],[Net Sales Actual]]</f>
        <v>8.908789133980936E-3</v>
      </c>
      <c r="U2045" s="7" t="str">
        <f>IF(Table1[[#This Row],[Profit Ratio]] &gt; 0.15, "Healthy",
 IF(Table1[[#This Row],[Profit Ratio]] &gt;= 0.05, "Moderate",
 "Low"))</f>
        <v>Low</v>
      </c>
      <c r="V2045" s="7">
        <f ca="1">DATEDIF(Table1[[#This Row],[Store Open Date]], TODAY(), "d")</f>
        <v>1052</v>
      </c>
      <c r="W2045" s="7">
        <f ca="1">INT(Table1[[#This Row],[Store Age (Days)]] / 30)</f>
        <v>35</v>
      </c>
      <c r="X2045" s="7" t="str">
        <f ca="1">IF(Table1[[#This Row],[Store Age (Months)]] &lt; 12, "&lt;12",
 IF(Table1[[#This Row],[Store Age (Months)]] &lt; 24, "12–24",
 "&gt;24"))</f>
        <v>&gt;24</v>
      </c>
    </row>
    <row r="2046" spans="1:24" x14ac:dyDescent="0.2">
      <c r="A2046" s="4">
        <v>5</v>
      </c>
      <c r="B2046" s="4" t="str">
        <f t="shared" si="31"/>
        <v>May</v>
      </c>
      <c r="C2046" s="1" t="s">
        <v>289</v>
      </c>
      <c r="D2046" s="1" t="s">
        <v>1209</v>
      </c>
      <c r="E2046" s="1" t="s">
        <v>730</v>
      </c>
      <c r="F2046" s="1" t="s">
        <v>908</v>
      </c>
      <c r="G2046" s="1" t="s">
        <v>925</v>
      </c>
      <c r="H2046" s="6">
        <v>45348</v>
      </c>
      <c r="I2046" s="7">
        <v>134282470</v>
      </c>
      <c r="J2046" s="7">
        <v>149480457</v>
      </c>
      <c r="K2046" s="7">
        <v>18018105</v>
      </c>
      <c r="L2046" s="7">
        <v>7591217</v>
      </c>
      <c r="M2046" s="7">
        <f>Table1[[#This Row],[Profit (EBIT)]] * (1 - 11%)</f>
        <v>6756183.1299999999</v>
      </c>
      <c r="N2046" s="9">
        <f>Table1[[#This Row],[Net Sales Actual]]/Table1[[#This Row],[Net Sales Target]]*100%</f>
        <v>1.1131792332982853</v>
      </c>
      <c r="O2046" s="9" t="str">
        <f>IF(Table1[[#This Row],[% Achievement]]&gt;=100%, "Achieved",
 IF(Table1[[#This Row],[% Achievement]]&gt;=50%, "Almost Achieve",
 IF(Table1[[#This Row],[% Achievement]]&gt;=0, "Needs Improvement",
 "Bad")))</f>
        <v>Achieved</v>
      </c>
      <c r="P2046" s="7">
        <f>Table1[[#This Row],[Net Sales Actual]] - Table1[[#This Row],[Net Sales Target]]</f>
        <v>15197987</v>
      </c>
      <c r="Q2046" s="7" t="str">
        <f>IF(Table1[[#This Row],[Profit]] &gt; 0, "Profit", "Loss")</f>
        <v>Profit</v>
      </c>
      <c r="R2046" s="9">
        <f>Table1[[#This Row],[Salary Cost]]/Table1[[#This Row],[Net Sales Actual]]</f>
        <v>0.12053819851514101</v>
      </c>
      <c r="S2046" s="9" t="str">
        <f>IF(Table1[[#This Row],[Salary Ratio]] &lt; 0.15, "Efficient",
 IF(Table1[[#This Row],[Salary Ratio]] &lt;= 0.25, "Needs Attention",
 "Too High"))</f>
        <v>Efficient</v>
      </c>
      <c r="T2046" s="9">
        <f>Table1[[#This Row],[Profit (EBIT)]]/Table1[[#This Row],[Net Sales Actual]]</f>
        <v>5.0784009845514455E-2</v>
      </c>
      <c r="U2046" s="7" t="str">
        <f>IF(Table1[[#This Row],[Profit Ratio]] &gt; 0.15, "Healthy",
 IF(Table1[[#This Row],[Profit Ratio]] &gt;= 0.05, "Moderate",
 "Low"))</f>
        <v>Moderate</v>
      </c>
      <c r="V2046" s="7">
        <f ca="1">DATEDIF(Table1[[#This Row],[Store Open Date]], TODAY(), "d")</f>
        <v>584</v>
      </c>
      <c r="W2046" s="7">
        <f ca="1">INT(Table1[[#This Row],[Store Age (Days)]] / 30)</f>
        <v>19</v>
      </c>
      <c r="X2046" s="7" t="str">
        <f ca="1">IF(Table1[[#This Row],[Store Age (Months)]] &lt; 12, "&lt;12",
 IF(Table1[[#This Row],[Store Age (Months)]] &lt; 24, "12–24",
 "&gt;24"))</f>
        <v>12–24</v>
      </c>
    </row>
    <row r="2047" spans="1:24" x14ac:dyDescent="0.2">
      <c r="A2047" s="4">
        <v>5</v>
      </c>
      <c r="B2047" s="4" t="str">
        <f t="shared" si="31"/>
        <v>May</v>
      </c>
      <c r="C2047" s="1" t="s">
        <v>290</v>
      </c>
      <c r="D2047" s="1" t="s">
        <v>1210</v>
      </c>
      <c r="E2047" s="1" t="s">
        <v>731</v>
      </c>
      <c r="F2047" s="1" t="s">
        <v>898</v>
      </c>
      <c r="G2047" s="1" t="s">
        <v>925</v>
      </c>
      <c r="H2047" s="6">
        <v>45349</v>
      </c>
      <c r="I2047" s="7">
        <v>117624371</v>
      </c>
      <c r="J2047" s="7">
        <v>81887786</v>
      </c>
      <c r="K2047" s="7">
        <v>8521691</v>
      </c>
      <c r="L2047" s="7">
        <v>5263788</v>
      </c>
      <c r="M2047" s="7">
        <f>Table1[[#This Row],[Profit (EBIT)]] * (1 - 11%)</f>
        <v>4684771.32</v>
      </c>
      <c r="N2047" s="9">
        <f>Table1[[#This Row],[Net Sales Actual]]/Table1[[#This Row],[Net Sales Target]]*100%</f>
        <v>0.69618043696063636</v>
      </c>
      <c r="O2047" s="9" t="str">
        <f>IF(Table1[[#This Row],[% Achievement]]&gt;=100%, "Achieved",
 IF(Table1[[#This Row],[% Achievement]]&gt;=50%, "Almost Achieve",
 IF(Table1[[#This Row],[% Achievement]]&gt;=0, "Needs Improvement",
 "Bad")))</f>
        <v>Almost Achieve</v>
      </c>
      <c r="P2047" s="7">
        <f>Table1[[#This Row],[Net Sales Actual]] - Table1[[#This Row],[Net Sales Target]]</f>
        <v>-35736585</v>
      </c>
      <c r="Q2047" s="7" t="str">
        <f>IF(Table1[[#This Row],[Profit]] &gt; 0, "Profit", "Loss")</f>
        <v>Profit</v>
      </c>
      <c r="R2047" s="9">
        <f>Table1[[#This Row],[Salary Cost]]/Table1[[#This Row],[Net Sales Actual]]</f>
        <v>0.10406547076507845</v>
      </c>
      <c r="S2047" s="9" t="str">
        <f>IF(Table1[[#This Row],[Salary Ratio]] &lt; 0.15, "Efficient",
 IF(Table1[[#This Row],[Salary Ratio]] &lt;= 0.25, "Needs Attention",
 "Too High"))</f>
        <v>Efficient</v>
      </c>
      <c r="T2047" s="9">
        <f>Table1[[#This Row],[Profit (EBIT)]]/Table1[[#This Row],[Net Sales Actual]]</f>
        <v>6.4280502100765066E-2</v>
      </c>
      <c r="U2047" s="7" t="str">
        <f>IF(Table1[[#This Row],[Profit Ratio]] &gt; 0.15, "Healthy",
 IF(Table1[[#This Row],[Profit Ratio]] &gt;= 0.05, "Moderate",
 "Low"))</f>
        <v>Moderate</v>
      </c>
      <c r="V2047" s="7">
        <f ca="1">DATEDIF(Table1[[#This Row],[Store Open Date]], TODAY(), "d")</f>
        <v>583</v>
      </c>
      <c r="W2047" s="7">
        <f ca="1">INT(Table1[[#This Row],[Store Age (Days)]] / 30)</f>
        <v>19</v>
      </c>
      <c r="X2047" s="7" t="str">
        <f ca="1">IF(Table1[[#This Row],[Store Age (Months)]] &lt; 12, "&lt;12",
 IF(Table1[[#This Row],[Store Age (Months)]] &lt; 24, "12–24",
 "&gt;24"))</f>
        <v>12–24</v>
      </c>
    </row>
    <row r="2048" spans="1:24" x14ac:dyDescent="0.2">
      <c r="A2048" s="4">
        <v>5</v>
      </c>
      <c r="B2048" s="4" t="str">
        <f t="shared" si="31"/>
        <v>May</v>
      </c>
      <c r="C2048" s="1" t="s">
        <v>291</v>
      </c>
      <c r="D2048" s="1" t="s">
        <v>1211</v>
      </c>
      <c r="E2048" s="1" t="s">
        <v>732</v>
      </c>
      <c r="F2048" s="1" t="s">
        <v>908</v>
      </c>
      <c r="G2048" s="1" t="s">
        <v>925</v>
      </c>
      <c r="H2048" s="6">
        <v>45386</v>
      </c>
      <c r="I2048" s="7">
        <v>127634299</v>
      </c>
      <c r="J2048" s="7">
        <v>84087941</v>
      </c>
      <c r="K2048" s="7">
        <v>9518727</v>
      </c>
      <c r="L2048" s="7">
        <v>8870547</v>
      </c>
      <c r="M2048" s="7">
        <f>Table1[[#This Row],[Profit (EBIT)]] * (1 - 11%)</f>
        <v>7894786.8300000001</v>
      </c>
      <c r="N2048" s="9">
        <f>Table1[[#This Row],[Net Sales Actual]]/Table1[[#This Row],[Net Sales Target]]*100%</f>
        <v>0.6588193115707871</v>
      </c>
      <c r="O2048" s="9" t="str">
        <f>IF(Table1[[#This Row],[% Achievement]]&gt;=100%, "Achieved",
 IF(Table1[[#This Row],[% Achievement]]&gt;=50%, "Almost Achieve",
 IF(Table1[[#This Row],[% Achievement]]&gt;=0, "Needs Improvement",
 "Bad")))</f>
        <v>Almost Achieve</v>
      </c>
      <c r="P2048" s="7">
        <f>Table1[[#This Row],[Net Sales Actual]] - Table1[[#This Row],[Net Sales Target]]</f>
        <v>-43546358</v>
      </c>
      <c r="Q2048" s="7" t="str">
        <f>IF(Table1[[#This Row],[Profit]] &gt; 0, "Profit", "Loss")</f>
        <v>Profit</v>
      </c>
      <c r="R2048" s="9">
        <f>Table1[[#This Row],[Salary Cost]]/Table1[[#This Row],[Net Sales Actual]]</f>
        <v>0.11319966795238809</v>
      </c>
      <c r="S2048" s="9" t="str">
        <f>IF(Table1[[#This Row],[Salary Ratio]] &lt; 0.15, "Efficient",
 IF(Table1[[#This Row],[Salary Ratio]] &lt;= 0.25, "Needs Attention",
 "Too High"))</f>
        <v>Efficient</v>
      </c>
      <c r="T2048" s="9">
        <f>Table1[[#This Row],[Profit (EBIT)]]/Table1[[#This Row],[Net Sales Actual]]</f>
        <v>0.10549130939001111</v>
      </c>
      <c r="U2048" s="7" t="str">
        <f>IF(Table1[[#This Row],[Profit Ratio]] &gt; 0.15, "Healthy",
 IF(Table1[[#This Row],[Profit Ratio]] &gt;= 0.05, "Moderate",
 "Low"))</f>
        <v>Moderate</v>
      </c>
      <c r="V2048" s="7">
        <f ca="1">DATEDIF(Table1[[#This Row],[Store Open Date]], TODAY(), "d")</f>
        <v>546</v>
      </c>
      <c r="W2048" s="7">
        <f ca="1">INT(Table1[[#This Row],[Store Age (Days)]] / 30)</f>
        <v>18</v>
      </c>
      <c r="X2048" s="7" t="str">
        <f ca="1">IF(Table1[[#This Row],[Store Age (Months)]] &lt; 12, "&lt;12",
 IF(Table1[[#This Row],[Store Age (Months)]] &lt; 24, "12–24",
 "&gt;24"))</f>
        <v>12–24</v>
      </c>
    </row>
    <row r="2049" spans="1:24" x14ac:dyDescent="0.2">
      <c r="A2049" s="4">
        <v>5</v>
      </c>
      <c r="B2049" s="4" t="str">
        <f t="shared" si="31"/>
        <v>May</v>
      </c>
      <c r="C2049" s="1" t="s">
        <v>292</v>
      </c>
      <c r="D2049" s="1" t="s">
        <v>1212</v>
      </c>
      <c r="E2049" s="1" t="s">
        <v>733</v>
      </c>
      <c r="F2049" s="1" t="s">
        <v>908</v>
      </c>
      <c r="G2049" s="1" t="s">
        <v>925</v>
      </c>
      <c r="H2049" s="6">
        <v>45203</v>
      </c>
      <c r="I2049" s="7">
        <v>170074160</v>
      </c>
      <c r="J2049" s="7">
        <v>195309214</v>
      </c>
      <c r="K2049" s="7">
        <v>21066419</v>
      </c>
      <c r="L2049" s="7">
        <v>-2398177</v>
      </c>
      <c r="M2049" s="7">
        <f>Table1[[#This Row],[Profit (EBIT)]] * (1 - 11%)</f>
        <v>-2134377.5300000003</v>
      </c>
      <c r="N2049" s="9">
        <f>Table1[[#This Row],[Net Sales Actual]]/Table1[[#This Row],[Net Sales Target]]*100%</f>
        <v>1.1483767669350828</v>
      </c>
      <c r="O2049" s="9" t="str">
        <f>IF(Table1[[#This Row],[% Achievement]]&gt;=100%, "Achieved",
 IF(Table1[[#This Row],[% Achievement]]&gt;=50%, "Almost Achieve",
 IF(Table1[[#This Row],[% Achievement]]&gt;=0, "Needs Improvement",
 "Bad")))</f>
        <v>Achieved</v>
      </c>
      <c r="P2049" s="7">
        <f>Table1[[#This Row],[Net Sales Actual]] - Table1[[#This Row],[Net Sales Target]]</f>
        <v>25235054</v>
      </c>
      <c r="Q2049" s="7" t="str">
        <f>IF(Table1[[#This Row],[Profit]] &gt; 0, "Profit", "Loss")</f>
        <v>Loss</v>
      </c>
      <c r="R2049" s="9">
        <f>Table1[[#This Row],[Salary Cost]]/Table1[[#This Row],[Net Sales Actual]]</f>
        <v>0.10786187998278463</v>
      </c>
      <c r="S2049" s="9" t="str">
        <f>IF(Table1[[#This Row],[Salary Ratio]] &lt; 0.15, "Efficient",
 IF(Table1[[#This Row],[Salary Ratio]] &lt;= 0.25, "Needs Attention",
 "Too High"))</f>
        <v>Efficient</v>
      </c>
      <c r="T2049" s="9">
        <f>Table1[[#This Row],[Profit (EBIT)]]/Table1[[#This Row],[Net Sales Actual]]</f>
        <v>-1.2278872823685625E-2</v>
      </c>
      <c r="U2049" s="7" t="str">
        <f>IF(Table1[[#This Row],[Profit Ratio]] &gt; 0.15, "Healthy",
 IF(Table1[[#This Row],[Profit Ratio]] &gt;= 0.05, "Moderate",
 "Low"))</f>
        <v>Low</v>
      </c>
      <c r="V2049" s="7">
        <f ca="1">DATEDIF(Table1[[#This Row],[Store Open Date]], TODAY(), "d")</f>
        <v>729</v>
      </c>
      <c r="W2049" s="7">
        <f ca="1">INT(Table1[[#This Row],[Store Age (Days)]] / 30)</f>
        <v>24</v>
      </c>
      <c r="X2049" s="7" t="str">
        <f ca="1">IF(Table1[[#This Row],[Store Age (Months)]] &lt; 12, "&lt;12",
 IF(Table1[[#This Row],[Store Age (Months)]] &lt; 24, "12–24",
 "&gt;24"))</f>
        <v>&gt;24</v>
      </c>
    </row>
    <row r="2050" spans="1:24" x14ac:dyDescent="0.2">
      <c r="A2050" s="4">
        <v>5</v>
      </c>
      <c r="B2050" s="4" t="str">
        <f t="shared" si="31"/>
        <v>May</v>
      </c>
      <c r="C2050" s="1" t="s">
        <v>293</v>
      </c>
      <c r="D2050" s="1" t="s">
        <v>1213</v>
      </c>
      <c r="E2050" s="1" t="s">
        <v>734</v>
      </c>
      <c r="F2050" s="1" t="s">
        <v>908</v>
      </c>
      <c r="G2050" s="1" t="s">
        <v>925</v>
      </c>
      <c r="H2050" s="6">
        <v>45281</v>
      </c>
      <c r="I2050" s="7">
        <v>90554065</v>
      </c>
      <c r="J2050" s="7">
        <v>67314854</v>
      </c>
      <c r="K2050" s="7">
        <v>6497618</v>
      </c>
      <c r="L2050" s="7">
        <v>3349684</v>
      </c>
      <c r="M2050" s="7">
        <f>Table1[[#This Row],[Profit (EBIT)]] * (1 - 11%)</f>
        <v>2981218.7600000002</v>
      </c>
      <c r="N2050" s="9">
        <f>Table1[[#This Row],[Net Sales Actual]]/Table1[[#This Row],[Net Sales Target]]*100%</f>
        <v>0.74336645185392836</v>
      </c>
      <c r="O2050" s="9" t="str">
        <f>IF(Table1[[#This Row],[% Achievement]]&gt;=100%, "Achieved",
 IF(Table1[[#This Row],[% Achievement]]&gt;=50%, "Almost Achieve",
 IF(Table1[[#This Row],[% Achievement]]&gt;=0, "Needs Improvement",
 "Bad")))</f>
        <v>Almost Achieve</v>
      </c>
      <c r="P2050" s="7">
        <f>Table1[[#This Row],[Net Sales Actual]] - Table1[[#This Row],[Net Sales Target]]</f>
        <v>-23239211</v>
      </c>
      <c r="Q2050" s="7" t="str">
        <f>IF(Table1[[#This Row],[Profit]] &gt; 0, "Profit", "Loss")</f>
        <v>Profit</v>
      </c>
      <c r="R2050" s="9">
        <f>Table1[[#This Row],[Salary Cost]]/Table1[[#This Row],[Net Sales Actual]]</f>
        <v>9.6525768294765973E-2</v>
      </c>
      <c r="S2050" s="9" t="str">
        <f>IF(Table1[[#This Row],[Salary Ratio]] &lt; 0.15, "Efficient",
 IF(Table1[[#This Row],[Salary Ratio]] &lt;= 0.25, "Needs Attention",
 "Too High"))</f>
        <v>Efficient</v>
      </c>
      <c r="T2050" s="9">
        <f>Table1[[#This Row],[Profit (EBIT)]]/Table1[[#This Row],[Net Sales Actual]]</f>
        <v>4.9761438983437448E-2</v>
      </c>
      <c r="U2050" s="7" t="str">
        <f>IF(Table1[[#This Row],[Profit Ratio]] &gt; 0.15, "Healthy",
 IF(Table1[[#This Row],[Profit Ratio]] &gt;= 0.05, "Moderate",
 "Low"))</f>
        <v>Low</v>
      </c>
      <c r="V2050" s="7">
        <f ca="1">DATEDIF(Table1[[#This Row],[Store Open Date]], TODAY(), "d")</f>
        <v>651</v>
      </c>
      <c r="W2050" s="7">
        <f ca="1">INT(Table1[[#This Row],[Store Age (Days)]] / 30)</f>
        <v>21</v>
      </c>
      <c r="X2050" s="7" t="str">
        <f ca="1">IF(Table1[[#This Row],[Store Age (Months)]] &lt; 12, "&lt;12",
 IF(Table1[[#This Row],[Store Age (Months)]] &lt; 24, "12–24",
 "&gt;24"))</f>
        <v>12–24</v>
      </c>
    </row>
    <row r="2051" spans="1:24" x14ac:dyDescent="0.2">
      <c r="A2051" s="4">
        <v>5</v>
      </c>
      <c r="B2051" s="4" t="str">
        <f t="shared" ref="B2051:B2114" si="32">TEXT(DATE(2024, A2051, 1), "mmmm")</f>
        <v>May</v>
      </c>
      <c r="C2051" s="1" t="s">
        <v>294</v>
      </c>
      <c r="D2051" s="1" t="s">
        <v>1214</v>
      </c>
      <c r="E2051" s="1" t="s">
        <v>735</v>
      </c>
      <c r="F2051" s="1" t="s">
        <v>908</v>
      </c>
      <c r="G2051" s="1" t="s">
        <v>925</v>
      </c>
      <c r="H2051" s="6">
        <v>45290</v>
      </c>
      <c r="I2051" s="7">
        <v>184802432</v>
      </c>
      <c r="J2051" s="7">
        <v>166865491</v>
      </c>
      <c r="K2051" s="7">
        <v>19707208</v>
      </c>
      <c r="L2051" s="7">
        <v>-13341130</v>
      </c>
      <c r="M2051" s="7">
        <f>Table1[[#This Row],[Profit (EBIT)]] * (1 - 11%)</f>
        <v>-11873605.699999999</v>
      </c>
      <c r="N2051" s="9">
        <f>Table1[[#This Row],[Net Sales Actual]]/Table1[[#This Row],[Net Sales Target]]*100%</f>
        <v>0.90293990827999493</v>
      </c>
      <c r="O2051" s="9" t="str">
        <f>IF(Table1[[#This Row],[% Achievement]]&gt;=100%, "Achieved",
 IF(Table1[[#This Row],[% Achievement]]&gt;=50%, "Almost Achieve",
 IF(Table1[[#This Row],[% Achievement]]&gt;=0, "Needs Improvement",
 "Bad")))</f>
        <v>Almost Achieve</v>
      </c>
      <c r="P2051" s="7">
        <f>Table1[[#This Row],[Net Sales Actual]] - Table1[[#This Row],[Net Sales Target]]</f>
        <v>-17936941</v>
      </c>
      <c r="Q2051" s="7" t="str">
        <f>IF(Table1[[#This Row],[Profit]] &gt; 0, "Profit", "Loss")</f>
        <v>Loss</v>
      </c>
      <c r="R2051" s="9">
        <f>Table1[[#This Row],[Salary Cost]]/Table1[[#This Row],[Net Sales Actual]]</f>
        <v>0.11810235826411826</v>
      </c>
      <c r="S2051" s="9" t="str">
        <f>IF(Table1[[#This Row],[Salary Ratio]] &lt; 0.15, "Efficient",
 IF(Table1[[#This Row],[Salary Ratio]] &lt;= 0.25, "Needs Attention",
 "Too High"))</f>
        <v>Efficient</v>
      </c>
      <c r="T2051" s="9">
        <f>Table1[[#This Row],[Profit (EBIT)]]/Table1[[#This Row],[Net Sales Actual]]</f>
        <v>-7.9951402294438464E-2</v>
      </c>
      <c r="U2051" s="7" t="str">
        <f>IF(Table1[[#This Row],[Profit Ratio]] &gt; 0.15, "Healthy",
 IF(Table1[[#This Row],[Profit Ratio]] &gt;= 0.05, "Moderate",
 "Low"))</f>
        <v>Low</v>
      </c>
      <c r="V2051" s="7">
        <f ca="1">DATEDIF(Table1[[#This Row],[Store Open Date]], TODAY(), "d")</f>
        <v>642</v>
      </c>
      <c r="W2051" s="7">
        <f ca="1">INT(Table1[[#This Row],[Store Age (Days)]] / 30)</f>
        <v>21</v>
      </c>
      <c r="X2051" s="7" t="str">
        <f ca="1">IF(Table1[[#This Row],[Store Age (Months)]] &lt; 12, "&lt;12",
 IF(Table1[[#This Row],[Store Age (Months)]] &lt; 24, "12–24",
 "&gt;24"))</f>
        <v>12–24</v>
      </c>
    </row>
    <row r="2052" spans="1:24" x14ac:dyDescent="0.2">
      <c r="A2052" s="4">
        <v>5</v>
      </c>
      <c r="B2052" s="4" t="str">
        <f t="shared" si="32"/>
        <v>May</v>
      </c>
      <c r="C2052" s="1" t="s">
        <v>295</v>
      </c>
      <c r="D2052" s="1" t="s">
        <v>1215</v>
      </c>
      <c r="E2052" s="1" t="s">
        <v>736</v>
      </c>
      <c r="F2052" s="1" t="s">
        <v>908</v>
      </c>
      <c r="G2052" s="1" t="s">
        <v>925</v>
      </c>
      <c r="H2052" s="6">
        <v>45352</v>
      </c>
      <c r="I2052" s="7">
        <v>78495118</v>
      </c>
      <c r="J2052" s="7">
        <v>75558265</v>
      </c>
      <c r="K2052" s="7">
        <v>13112772</v>
      </c>
      <c r="L2052" s="7">
        <v>-201081</v>
      </c>
      <c r="M2052" s="7">
        <f>Table1[[#This Row],[Profit (EBIT)]] * (1 - 11%)</f>
        <v>-178962.09</v>
      </c>
      <c r="N2052" s="9">
        <f>Table1[[#This Row],[Net Sales Actual]]/Table1[[#This Row],[Net Sales Target]]*100%</f>
        <v>0.96258553302639793</v>
      </c>
      <c r="O2052" s="9" t="str">
        <f>IF(Table1[[#This Row],[% Achievement]]&gt;=100%, "Achieved",
 IF(Table1[[#This Row],[% Achievement]]&gt;=50%, "Almost Achieve",
 IF(Table1[[#This Row],[% Achievement]]&gt;=0, "Needs Improvement",
 "Bad")))</f>
        <v>Almost Achieve</v>
      </c>
      <c r="P2052" s="7">
        <f>Table1[[#This Row],[Net Sales Actual]] - Table1[[#This Row],[Net Sales Target]]</f>
        <v>-2936853</v>
      </c>
      <c r="Q2052" s="7" t="str">
        <f>IF(Table1[[#This Row],[Profit]] &gt; 0, "Profit", "Loss")</f>
        <v>Loss</v>
      </c>
      <c r="R2052" s="9">
        <f>Table1[[#This Row],[Salary Cost]]/Table1[[#This Row],[Net Sales Actual]]</f>
        <v>0.17354517073678175</v>
      </c>
      <c r="S2052" s="9" t="str">
        <f>IF(Table1[[#This Row],[Salary Ratio]] &lt; 0.15, "Efficient",
 IF(Table1[[#This Row],[Salary Ratio]] &lt;= 0.25, "Needs Attention",
 "Too High"))</f>
        <v>Needs Attention</v>
      </c>
      <c r="T2052" s="9">
        <f>Table1[[#This Row],[Profit (EBIT)]]/Table1[[#This Row],[Net Sales Actual]]</f>
        <v>-2.6612707425190348E-3</v>
      </c>
      <c r="U2052" s="7" t="str">
        <f>IF(Table1[[#This Row],[Profit Ratio]] &gt; 0.15, "Healthy",
 IF(Table1[[#This Row],[Profit Ratio]] &gt;= 0.05, "Moderate",
 "Low"))</f>
        <v>Low</v>
      </c>
      <c r="V2052" s="7">
        <f ca="1">DATEDIF(Table1[[#This Row],[Store Open Date]], TODAY(), "d")</f>
        <v>580</v>
      </c>
      <c r="W2052" s="7">
        <f ca="1">INT(Table1[[#This Row],[Store Age (Days)]] / 30)</f>
        <v>19</v>
      </c>
      <c r="X2052" s="7" t="str">
        <f ca="1">IF(Table1[[#This Row],[Store Age (Months)]] &lt; 12, "&lt;12",
 IF(Table1[[#This Row],[Store Age (Months)]] &lt; 24, "12–24",
 "&gt;24"))</f>
        <v>12–24</v>
      </c>
    </row>
    <row r="2053" spans="1:24" x14ac:dyDescent="0.2">
      <c r="A2053" s="4">
        <v>5</v>
      </c>
      <c r="B2053" s="4" t="str">
        <f t="shared" si="32"/>
        <v>May</v>
      </c>
      <c r="C2053" s="1" t="s">
        <v>296</v>
      </c>
      <c r="D2053" s="1" t="s">
        <v>1216</v>
      </c>
      <c r="E2053" s="1" t="s">
        <v>737</v>
      </c>
      <c r="F2053" s="1" t="s">
        <v>908</v>
      </c>
      <c r="G2053" s="1" t="s">
        <v>925</v>
      </c>
      <c r="H2053" s="6">
        <v>45257</v>
      </c>
      <c r="I2053" s="7">
        <v>103877487</v>
      </c>
      <c r="J2053" s="7">
        <v>73998962</v>
      </c>
      <c r="K2053" s="7">
        <v>6912695</v>
      </c>
      <c r="L2053" s="7">
        <v>-4089003</v>
      </c>
      <c r="M2053" s="7">
        <f>Table1[[#This Row],[Profit (EBIT)]] * (1 - 11%)</f>
        <v>-3639212.67</v>
      </c>
      <c r="N2053" s="9">
        <f>Table1[[#This Row],[Net Sales Actual]]/Table1[[#This Row],[Net Sales Target]]*100%</f>
        <v>0.71236765671853419</v>
      </c>
      <c r="O2053" s="9" t="str">
        <f>IF(Table1[[#This Row],[% Achievement]]&gt;=100%, "Achieved",
 IF(Table1[[#This Row],[% Achievement]]&gt;=50%, "Almost Achieve",
 IF(Table1[[#This Row],[% Achievement]]&gt;=0, "Needs Improvement",
 "Bad")))</f>
        <v>Almost Achieve</v>
      </c>
      <c r="P2053" s="7">
        <f>Table1[[#This Row],[Net Sales Actual]] - Table1[[#This Row],[Net Sales Target]]</f>
        <v>-29878525</v>
      </c>
      <c r="Q2053" s="7" t="str">
        <f>IF(Table1[[#This Row],[Profit]] &gt; 0, "Profit", "Loss")</f>
        <v>Loss</v>
      </c>
      <c r="R2053" s="9">
        <f>Table1[[#This Row],[Salary Cost]]/Table1[[#This Row],[Net Sales Actual]]</f>
        <v>9.3416107647564028E-2</v>
      </c>
      <c r="S2053" s="9" t="str">
        <f>IF(Table1[[#This Row],[Salary Ratio]] &lt; 0.15, "Efficient",
 IF(Table1[[#This Row],[Salary Ratio]] &lt;= 0.25, "Needs Attention",
 "Too High"))</f>
        <v>Efficient</v>
      </c>
      <c r="T2053" s="9">
        <f>Table1[[#This Row],[Profit (EBIT)]]/Table1[[#This Row],[Net Sales Actual]]</f>
        <v>-5.5257572396758756E-2</v>
      </c>
      <c r="U2053" s="7" t="str">
        <f>IF(Table1[[#This Row],[Profit Ratio]] &gt; 0.15, "Healthy",
 IF(Table1[[#This Row],[Profit Ratio]] &gt;= 0.05, "Moderate",
 "Low"))</f>
        <v>Low</v>
      </c>
      <c r="V2053" s="7">
        <f ca="1">DATEDIF(Table1[[#This Row],[Store Open Date]], TODAY(), "d")</f>
        <v>675</v>
      </c>
      <c r="W2053" s="7">
        <f ca="1">INT(Table1[[#This Row],[Store Age (Days)]] / 30)</f>
        <v>22</v>
      </c>
      <c r="X2053" s="7" t="str">
        <f ca="1">IF(Table1[[#This Row],[Store Age (Months)]] &lt; 12, "&lt;12",
 IF(Table1[[#This Row],[Store Age (Months)]] &lt; 24, "12–24",
 "&gt;24"))</f>
        <v>12–24</v>
      </c>
    </row>
    <row r="2054" spans="1:24" x14ac:dyDescent="0.2">
      <c r="A2054" s="4">
        <v>5</v>
      </c>
      <c r="B2054" s="4" t="str">
        <f t="shared" si="32"/>
        <v>May</v>
      </c>
      <c r="C2054" s="1" t="s">
        <v>297</v>
      </c>
      <c r="D2054" s="1" t="s">
        <v>1217</v>
      </c>
      <c r="E2054" s="1" t="s">
        <v>738</v>
      </c>
      <c r="F2054" s="1" t="s">
        <v>908</v>
      </c>
      <c r="G2054" s="1" t="s">
        <v>925</v>
      </c>
      <c r="H2054" s="6">
        <v>45290</v>
      </c>
      <c r="I2054" s="7">
        <v>148942611</v>
      </c>
      <c r="J2054" s="7">
        <v>101705964</v>
      </c>
      <c r="K2054" s="7">
        <v>18119577</v>
      </c>
      <c r="L2054" s="7">
        <v>-9405500</v>
      </c>
      <c r="M2054" s="7">
        <f>Table1[[#This Row],[Profit (EBIT)]] * (1 - 11%)</f>
        <v>-8370895</v>
      </c>
      <c r="N2054" s="9">
        <f>Table1[[#This Row],[Net Sales Actual]]/Table1[[#This Row],[Net Sales Target]]*100%</f>
        <v>0.68285337095372933</v>
      </c>
      <c r="O2054" s="9" t="str">
        <f>IF(Table1[[#This Row],[% Achievement]]&gt;=100%, "Achieved",
 IF(Table1[[#This Row],[% Achievement]]&gt;=50%, "Almost Achieve",
 IF(Table1[[#This Row],[% Achievement]]&gt;=0, "Needs Improvement",
 "Bad")))</f>
        <v>Almost Achieve</v>
      </c>
      <c r="P2054" s="7">
        <f>Table1[[#This Row],[Net Sales Actual]] - Table1[[#This Row],[Net Sales Target]]</f>
        <v>-47236647</v>
      </c>
      <c r="Q2054" s="7" t="str">
        <f>IF(Table1[[#This Row],[Profit]] &gt; 0, "Profit", "Loss")</f>
        <v>Loss</v>
      </c>
      <c r="R2054" s="9">
        <f>Table1[[#This Row],[Salary Cost]]/Table1[[#This Row],[Net Sales Actual]]</f>
        <v>0.17815648451058386</v>
      </c>
      <c r="S2054" s="9" t="str">
        <f>IF(Table1[[#This Row],[Salary Ratio]] &lt; 0.15, "Efficient",
 IF(Table1[[#This Row],[Salary Ratio]] &lt;= 0.25, "Needs Attention",
 "Too High"))</f>
        <v>Needs Attention</v>
      </c>
      <c r="T2054" s="9">
        <f>Table1[[#This Row],[Profit (EBIT)]]/Table1[[#This Row],[Net Sales Actual]]</f>
        <v>-9.2477369370394052E-2</v>
      </c>
      <c r="U2054" s="7" t="str">
        <f>IF(Table1[[#This Row],[Profit Ratio]] &gt; 0.15, "Healthy",
 IF(Table1[[#This Row],[Profit Ratio]] &gt;= 0.05, "Moderate",
 "Low"))</f>
        <v>Low</v>
      </c>
      <c r="V2054" s="7">
        <f ca="1">DATEDIF(Table1[[#This Row],[Store Open Date]], TODAY(), "d")</f>
        <v>642</v>
      </c>
      <c r="W2054" s="7">
        <f ca="1">INT(Table1[[#This Row],[Store Age (Days)]] / 30)</f>
        <v>21</v>
      </c>
      <c r="X2054" s="7" t="str">
        <f ca="1">IF(Table1[[#This Row],[Store Age (Months)]] &lt; 12, "&lt;12",
 IF(Table1[[#This Row],[Store Age (Months)]] &lt; 24, "12–24",
 "&gt;24"))</f>
        <v>12–24</v>
      </c>
    </row>
    <row r="2055" spans="1:24" x14ac:dyDescent="0.2">
      <c r="A2055" s="4">
        <v>5</v>
      </c>
      <c r="B2055" s="4" t="str">
        <f t="shared" si="32"/>
        <v>May</v>
      </c>
      <c r="C2055" s="1" t="s">
        <v>298</v>
      </c>
      <c r="D2055" s="1" t="s">
        <v>1218</v>
      </c>
      <c r="E2055" s="1" t="s">
        <v>739</v>
      </c>
      <c r="F2055" s="1" t="s">
        <v>908</v>
      </c>
      <c r="G2055" s="1" t="s">
        <v>925</v>
      </c>
      <c r="H2055" s="6">
        <v>45463</v>
      </c>
      <c r="I2055" s="7">
        <v>75644179</v>
      </c>
      <c r="J2055" s="7">
        <v>90778441</v>
      </c>
      <c r="K2055" s="7">
        <v>14895125</v>
      </c>
      <c r="L2055" s="7">
        <v>-2344504</v>
      </c>
      <c r="M2055" s="7">
        <f>Table1[[#This Row],[Profit (EBIT)]] * (1 - 11%)</f>
        <v>-2086608.56</v>
      </c>
      <c r="N2055" s="9">
        <f>Table1[[#This Row],[Net Sales Actual]]/Table1[[#This Row],[Net Sales Target]]*100%</f>
        <v>1.2000717332129416</v>
      </c>
      <c r="O2055" s="9" t="str">
        <f>IF(Table1[[#This Row],[% Achievement]]&gt;=100%, "Achieved",
 IF(Table1[[#This Row],[% Achievement]]&gt;=50%, "Almost Achieve",
 IF(Table1[[#This Row],[% Achievement]]&gt;=0, "Needs Improvement",
 "Bad")))</f>
        <v>Achieved</v>
      </c>
      <c r="P2055" s="7">
        <f>Table1[[#This Row],[Net Sales Actual]] - Table1[[#This Row],[Net Sales Target]]</f>
        <v>15134262</v>
      </c>
      <c r="Q2055" s="7" t="str">
        <f>IF(Table1[[#This Row],[Profit]] &gt; 0, "Profit", "Loss")</f>
        <v>Loss</v>
      </c>
      <c r="R2055" s="9">
        <f>Table1[[#This Row],[Salary Cost]]/Table1[[#This Row],[Net Sales Actual]]</f>
        <v>0.16408218554887938</v>
      </c>
      <c r="S2055" s="9" t="str">
        <f>IF(Table1[[#This Row],[Salary Ratio]] &lt; 0.15, "Efficient",
 IF(Table1[[#This Row],[Salary Ratio]] &lt;= 0.25, "Needs Attention",
 "Too High"))</f>
        <v>Needs Attention</v>
      </c>
      <c r="T2055" s="9">
        <f>Table1[[#This Row],[Profit (EBIT)]]/Table1[[#This Row],[Net Sales Actual]]</f>
        <v>-2.5826660759684119E-2</v>
      </c>
      <c r="U2055" s="7" t="str">
        <f>IF(Table1[[#This Row],[Profit Ratio]] &gt; 0.15, "Healthy",
 IF(Table1[[#This Row],[Profit Ratio]] &gt;= 0.05, "Moderate",
 "Low"))</f>
        <v>Low</v>
      </c>
      <c r="V2055" s="7">
        <f ca="1">DATEDIF(Table1[[#This Row],[Store Open Date]], TODAY(), "d")</f>
        <v>469</v>
      </c>
      <c r="W2055" s="7">
        <f ca="1">INT(Table1[[#This Row],[Store Age (Days)]] / 30)</f>
        <v>15</v>
      </c>
      <c r="X2055" s="7" t="str">
        <f ca="1">IF(Table1[[#This Row],[Store Age (Months)]] &lt; 12, "&lt;12",
 IF(Table1[[#This Row],[Store Age (Months)]] &lt; 24, "12–24",
 "&gt;24"))</f>
        <v>12–24</v>
      </c>
    </row>
    <row r="2056" spans="1:24" x14ac:dyDescent="0.2">
      <c r="A2056" s="4">
        <v>5</v>
      </c>
      <c r="B2056" s="4" t="str">
        <f t="shared" si="32"/>
        <v>May</v>
      </c>
      <c r="C2056" s="1" t="s">
        <v>299</v>
      </c>
      <c r="D2056" s="1" t="s">
        <v>1219</v>
      </c>
      <c r="E2056" s="1" t="s">
        <v>740</v>
      </c>
      <c r="F2056" s="1" t="s">
        <v>908</v>
      </c>
      <c r="G2056" s="1" t="s">
        <v>925</v>
      </c>
      <c r="H2056" s="6">
        <v>45207</v>
      </c>
      <c r="I2056" s="7">
        <v>126018662</v>
      </c>
      <c r="J2056" s="7">
        <v>105011355</v>
      </c>
      <c r="K2056" s="7">
        <v>17634350</v>
      </c>
      <c r="L2056" s="7">
        <v>4358697</v>
      </c>
      <c r="M2056" s="7">
        <f>Table1[[#This Row],[Profit (EBIT)]] * (1 - 11%)</f>
        <v>3879240.33</v>
      </c>
      <c r="N2056" s="9">
        <f>Table1[[#This Row],[Net Sales Actual]]/Table1[[#This Row],[Net Sales Target]]*100%</f>
        <v>0.83330003138741471</v>
      </c>
      <c r="O2056" s="9" t="str">
        <f>IF(Table1[[#This Row],[% Achievement]]&gt;=100%, "Achieved",
 IF(Table1[[#This Row],[% Achievement]]&gt;=50%, "Almost Achieve",
 IF(Table1[[#This Row],[% Achievement]]&gt;=0, "Needs Improvement",
 "Bad")))</f>
        <v>Almost Achieve</v>
      </c>
      <c r="P2056" s="7">
        <f>Table1[[#This Row],[Net Sales Actual]] - Table1[[#This Row],[Net Sales Target]]</f>
        <v>-21007307</v>
      </c>
      <c r="Q2056" s="7" t="str">
        <f>IF(Table1[[#This Row],[Profit]] &gt; 0, "Profit", "Loss")</f>
        <v>Profit</v>
      </c>
      <c r="R2056" s="9">
        <f>Table1[[#This Row],[Salary Cost]]/Table1[[#This Row],[Net Sales Actual]]</f>
        <v>0.16792803025920389</v>
      </c>
      <c r="S2056" s="9" t="str">
        <f>IF(Table1[[#This Row],[Salary Ratio]] &lt; 0.15, "Efficient",
 IF(Table1[[#This Row],[Salary Ratio]] &lt;= 0.25, "Needs Attention",
 "Too High"))</f>
        <v>Needs Attention</v>
      </c>
      <c r="T2056" s="9">
        <f>Table1[[#This Row],[Profit (EBIT)]]/Table1[[#This Row],[Net Sales Actual]]</f>
        <v>4.1506911324018243E-2</v>
      </c>
      <c r="U2056" s="7" t="str">
        <f>IF(Table1[[#This Row],[Profit Ratio]] &gt; 0.15, "Healthy",
 IF(Table1[[#This Row],[Profit Ratio]] &gt;= 0.05, "Moderate",
 "Low"))</f>
        <v>Low</v>
      </c>
      <c r="V2056" s="7">
        <f ca="1">DATEDIF(Table1[[#This Row],[Store Open Date]], TODAY(), "d")</f>
        <v>725</v>
      </c>
      <c r="W2056" s="7">
        <f ca="1">INT(Table1[[#This Row],[Store Age (Days)]] / 30)</f>
        <v>24</v>
      </c>
      <c r="X2056" s="7" t="str">
        <f ca="1">IF(Table1[[#This Row],[Store Age (Months)]] &lt; 12, "&lt;12",
 IF(Table1[[#This Row],[Store Age (Months)]] &lt; 24, "12–24",
 "&gt;24"))</f>
        <v>&gt;24</v>
      </c>
    </row>
    <row r="2057" spans="1:24" x14ac:dyDescent="0.2">
      <c r="A2057" s="4">
        <v>5</v>
      </c>
      <c r="B2057" s="4" t="str">
        <f t="shared" si="32"/>
        <v>May</v>
      </c>
      <c r="C2057" s="1" t="s">
        <v>300</v>
      </c>
      <c r="D2057" s="1" t="s">
        <v>1220</v>
      </c>
      <c r="E2057" s="1" t="s">
        <v>741</v>
      </c>
      <c r="F2057" s="1" t="s">
        <v>908</v>
      </c>
      <c r="G2057" s="1" t="s">
        <v>925</v>
      </c>
      <c r="H2057" s="6">
        <v>45434</v>
      </c>
      <c r="I2057" s="7">
        <v>75718442</v>
      </c>
      <c r="J2057" s="7">
        <v>72183627</v>
      </c>
      <c r="K2057" s="7">
        <v>7511737</v>
      </c>
      <c r="L2057" s="7">
        <v>5927697</v>
      </c>
      <c r="M2057" s="7">
        <f>Table1[[#This Row],[Profit (EBIT)]] * (1 - 11%)</f>
        <v>5275650.33</v>
      </c>
      <c r="N2057" s="9">
        <f>Table1[[#This Row],[Net Sales Actual]]/Table1[[#This Row],[Net Sales Target]]*100%</f>
        <v>0.95331632682035372</v>
      </c>
      <c r="O2057" s="9" t="str">
        <f>IF(Table1[[#This Row],[% Achievement]]&gt;=100%, "Achieved",
 IF(Table1[[#This Row],[% Achievement]]&gt;=50%, "Almost Achieve",
 IF(Table1[[#This Row],[% Achievement]]&gt;=0, "Needs Improvement",
 "Bad")))</f>
        <v>Almost Achieve</v>
      </c>
      <c r="P2057" s="7">
        <f>Table1[[#This Row],[Net Sales Actual]] - Table1[[#This Row],[Net Sales Target]]</f>
        <v>-3534815</v>
      </c>
      <c r="Q2057" s="7" t="str">
        <f>IF(Table1[[#This Row],[Profit]] &gt; 0, "Profit", "Loss")</f>
        <v>Profit</v>
      </c>
      <c r="R2057" s="9">
        <f>Table1[[#This Row],[Salary Cost]]/Table1[[#This Row],[Net Sales Actual]]</f>
        <v>0.10406427762351149</v>
      </c>
      <c r="S2057" s="9" t="str">
        <f>IF(Table1[[#This Row],[Salary Ratio]] &lt; 0.15, "Efficient",
 IF(Table1[[#This Row],[Salary Ratio]] &lt;= 0.25, "Needs Attention",
 "Too High"))</f>
        <v>Efficient</v>
      </c>
      <c r="T2057" s="9">
        <f>Table1[[#This Row],[Profit (EBIT)]]/Table1[[#This Row],[Net Sales Actual]]</f>
        <v>8.2119688998171292E-2</v>
      </c>
      <c r="U2057" s="7" t="str">
        <f>IF(Table1[[#This Row],[Profit Ratio]] &gt; 0.15, "Healthy",
 IF(Table1[[#This Row],[Profit Ratio]] &gt;= 0.05, "Moderate",
 "Low"))</f>
        <v>Moderate</v>
      </c>
      <c r="V2057" s="7">
        <f ca="1">DATEDIF(Table1[[#This Row],[Store Open Date]], TODAY(), "d")</f>
        <v>498</v>
      </c>
      <c r="W2057" s="7">
        <f ca="1">INT(Table1[[#This Row],[Store Age (Days)]] / 30)</f>
        <v>16</v>
      </c>
      <c r="X2057" s="7" t="str">
        <f ca="1">IF(Table1[[#This Row],[Store Age (Months)]] &lt; 12, "&lt;12",
 IF(Table1[[#This Row],[Store Age (Months)]] &lt; 24, "12–24",
 "&gt;24"))</f>
        <v>12–24</v>
      </c>
    </row>
    <row r="2058" spans="1:24" x14ac:dyDescent="0.2">
      <c r="A2058" s="4">
        <v>5</v>
      </c>
      <c r="B2058" s="4" t="str">
        <f t="shared" si="32"/>
        <v>May</v>
      </c>
      <c r="C2058" s="1" t="s">
        <v>301</v>
      </c>
      <c r="D2058" s="1" t="s">
        <v>1221</v>
      </c>
      <c r="E2058" s="1" t="s">
        <v>742</v>
      </c>
      <c r="F2058" s="1" t="s">
        <v>908</v>
      </c>
      <c r="G2058" s="1" t="s">
        <v>925</v>
      </c>
      <c r="H2058" s="6">
        <v>44893</v>
      </c>
      <c r="I2058" s="7">
        <v>251136184</v>
      </c>
      <c r="J2058" s="7">
        <v>287310187</v>
      </c>
      <c r="K2058" s="7">
        <v>34768494</v>
      </c>
      <c r="L2058" s="7">
        <v>19909272</v>
      </c>
      <c r="M2058" s="7">
        <f>Table1[[#This Row],[Profit (EBIT)]] * (1 - 11%)</f>
        <v>17719252.080000002</v>
      </c>
      <c r="N2058" s="9">
        <f>Table1[[#This Row],[Net Sales Actual]]/Table1[[#This Row],[Net Sales Target]]*100%</f>
        <v>1.1440413819459803</v>
      </c>
      <c r="O2058" s="9" t="str">
        <f>IF(Table1[[#This Row],[% Achievement]]&gt;=100%, "Achieved",
 IF(Table1[[#This Row],[% Achievement]]&gt;=50%, "Almost Achieve",
 IF(Table1[[#This Row],[% Achievement]]&gt;=0, "Needs Improvement",
 "Bad")))</f>
        <v>Achieved</v>
      </c>
      <c r="P2058" s="7">
        <f>Table1[[#This Row],[Net Sales Actual]] - Table1[[#This Row],[Net Sales Target]]</f>
        <v>36174003</v>
      </c>
      <c r="Q2058" s="7" t="str">
        <f>IF(Table1[[#This Row],[Profit]] &gt; 0, "Profit", "Loss")</f>
        <v>Profit</v>
      </c>
      <c r="R2058" s="9">
        <f>Table1[[#This Row],[Salary Cost]]/Table1[[#This Row],[Net Sales Actual]]</f>
        <v>0.12101378779165947</v>
      </c>
      <c r="S2058" s="9" t="str">
        <f>IF(Table1[[#This Row],[Salary Ratio]] &lt; 0.15, "Efficient",
 IF(Table1[[#This Row],[Salary Ratio]] &lt;= 0.25, "Needs Attention",
 "Too High"))</f>
        <v>Efficient</v>
      </c>
      <c r="T2058" s="9">
        <f>Table1[[#This Row],[Profit (EBIT)]]/Table1[[#This Row],[Net Sales Actual]]</f>
        <v>6.9295391882502236E-2</v>
      </c>
      <c r="U2058" s="7" t="str">
        <f>IF(Table1[[#This Row],[Profit Ratio]] &gt; 0.15, "Healthy",
 IF(Table1[[#This Row],[Profit Ratio]] &gt;= 0.05, "Moderate",
 "Low"))</f>
        <v>Moderate</v>
      </c>
      <c r="V2058" s="7">
        <f ca="1">DATEDIF(Table1[[#This Row],[Store Open Date]], TODAY(), "d")</f>
        <v>1039</v>
      </c>
      <c r="W2058" s="7">
        <f ca="1">INT(Table1[[#This Row],[Store Age (Days)]] / 30)</f>
        <v>34</v>
      </c>
      <c r="X2058" s="7" t="str">
        <f ca="1">IF(Table1[[#This Row],[Store Age (Months)]] &lt; 12, "&lt;12",
 IF(Table1[[#This Row],[Store Age (Months)]] &lt; 24, "12–24",
 "&gt;24"))</f>
        <v>&gt;24</v>
      </c>
    </row>
    <row r="2059" spans="1:24" x14ac:dyDescent="0.2">
      <c r="A2059" s="4">
        <v>5</v>
      </c>
      <c r="B2059" s="4" t="str">
        <f t="shared" si="32"/>
        <v>May</v>
      </c>
      <c r="C2059" s="1" t="s">
        <v>302</v>
      </c>
      <c r="D2059" s="1" t="s">
        <v>1222</v>
      </c>
      <c r="E2059" s="1" t="s">
        <v>743</v>
      </c>
      <c r="F2059" s="1" t="s">
        <v>908</v>
      </c>
      <c r="G2059" s="1" t="s">
        <v>925</v>
      </c>
      <c r="H2059" s="6">
        <v>44908</v>
      </c>
      <c r="I2059" s="7">
        <v>237684240</v>
      </c>
      <c r="J2059" s="7">
        <v>226570730</v>
      </c>
      <c r="K2059" s="7">
        <v>23683036</v>
      </c>
      <c r="L2059" s="7">
        <v>-658665</v>
      </c>
      <c r="M2059" s="7">
        <f>Table1[[#This Row],[Profit (EBIT)]] * (1 - 11%)</f>
        <v>-586211.85</v>
      </c>
      <c r="N2059" s="9">
        <f>Table1[[#This Row],[Net Sales Actual]]/Table1[[#This Row],[Net Sales Target]]*100%</f>
        <v>0.95324254565637168</v>
      </c>
      <c r="O2059" s="9" t="str">
        <f>IF(Table1[[#This Row],[% Achievement]]&gt;=100%, "Achieved",
 IF(Table1[[#This Row],[% Achievement]]&gt;=50%, "Almost Achieve",
 IF(Table1[[#This Row],[% Achievement]]&gt;=0, "Needs Improvement",
 "Bad")))</f>
        <v>Almost Achieve</v>
      </c>
      <c r="P2059" s="7">
        <f>Table1[[#This Row],[Net Sales Actual]] - Table1[[#This Row],[Net Sales Target]]</f>
        <v>-11113510</v>
      </c>
      <c r="Q2059" s="7" t="str">
        <f>IF(Table1[[#This Row],[Profit]] &gt; 0, "Profit", "Loss")</f>
        <v>Loss</v>
      </c>
      <c r="R2059" s="9">
        <f>Table1[[#This Row],[Salary Cost]]/Table1[[#This Row],[Net Sales Actual]]</f>
        <v>0.10452822392371688</v>
      </c>
      <c r="S2059" s="9" t="str">
        <f>IF(Table1[[#This Row],[Salary Ratio]] &lt; 0.15, "Efficient",
 IF(Table1[[#This Row],[Salary Ratio]] &lt;= 0.25, "Needs Attention",
 "Too High"))</f>
        <v>Efficient</v>
      </c>
      <c r="T2059" s="9">
        <f>Table1[[#This Row],[Profit (EBIT)]]/Table1[[#This Row],[Net Sales Actual]]</f>
        <v>-2.9071054323742524E-3</v>
      </c>
      <c r="U2059" s="7" t="str">
        <f>IF(Table1[[#This Row],[Profit Ratio]] &gt; 0.15, "Healthy",
 IF(Table1[[#This Row],[Profit Ratio]] &gt;= 0.05, "Moderate",
 "Low"))</f>
        <v>Low</v>
      </c>
      <c r="V2059" s="7">
        <f ca="1">DATEDIF(Table1[[#This Row],[Store Open Date]], TODAY(), "d")</f>
        <v>1024</v>
      </c>
      <c r="W2059" s="7">
        <f ca="1">INT(Table1[[#This Row],[Store Age (Days)]] / 30)</f>
        <v>34</v>
      </c>
      <c r="X2059" s="7" t="str">
        <f ca="1">IF(Table1[[#This Row],[Store Age (Months)]] &lt; 12, "&lt;12",
 IF(Table1[[#This Row],[Store Age (Months)]] &lt; 24, "12–24",
 "&gt;24"))</f>
        <v>&gt;24</v>
      </c>
    </row>
    <row r="2060" spans="1:24" x14ac:dyDescent="0.2">
      <c r="A2060" s="4">
        <v>5</v>
      </c>
      <c r="B2060" s="4" t="str">
        <f t="shared" si="32"/>
        <v>May</v>
      </c>
      <c r="C2060" s="1" t="s">
        <v>303</v>
      </c>
      <c r="D2060" s="1" t="s">
        <v>1223</v>
      </c>
      <c r="E2060" s="1" t="s">
        <v>744</v>
      </c>
      <c r="F2060" s="1" t="s">
        <v>908</v>
      </c>
      <c r="G2060" s="1" t="s">
        <v>925</v>
      </c>
      <c r="H2060" s="6">
        <v>45135</v>
      </c>
      <c r="I2060" s="7">
        <v>69612664</v>
      </c>
      <c r="J2060" s="7">
        <v>84591420</v>
      </c>
      <c r="K2060" s="7">
        <v>10372348</v>
      </c>
      <c r="L2060" s="7">
        <v>7558354</v>
      </c>
      <c r="M2060" s="7">
        <f>Table1[[#This Row],[Profit (EBIT)]] * (1 - 11%)</f>
        <v>6726935.0600000005</v>
      </c>
      <c r="N2060" s="9">
        <f>Table1[[#This Row],[Net Sales Actual]]/Table1[[#This Row],[Net Sales Target]]*100%</f>
        <v>1.2151728599267513</v>
      </c>
      <c r="O2060" s="9" t="str">
        <f>IF(Table1[[#This Row],[% Achievement]]&gt;=100%, "Achieved",
 IF(Table1[[#This Row],[% Achievement]]&gt;=50%, "Almost Achieve",
 IF(Table1[[#This Row],[% Achievement]]&gt;=0, "Needs Improvement",
 "Bad")))</f>
        <v>Achieved</v>
      </c>
      <c r="P2060" s="7">
        <f>Table1[[#This Row],[Net Sales Actual]] - Table1[[#This Row],[Net Sales Target]]</f>
        <v>14978756</v>
      </c>
      <c r="Q2060" s="7" t="str">
        <f>IF(Table1[[#This Row],[Profit]] &gt; 0, "Profit", "Loss")</f>
        <v>Profit</v>
      </c>
      <c r="R2060" s="9">
        <f>Table1[[#This Row],[Salary Cost]]/Table1[[#This Row],[Net Sales Actual]]</f>
        <v>0.12261702191546141</v>
      </c>
      <c r="S2060" s="9" t="str">
        <f>IF(Table1[[#This Row],[Salary Ratio]] &lt; 0.15, "Efficient",
 IF(Table1[[#This Row],[Salary Ratio]] &lt;= 0.25, "Needs Attention",
 "Too High"))</f>
        <v>Efficient</v>
      </c>
      <c r="T2060" s="9">
        <f>Table1[[#This Row],[Profit (EBIT)]]/Table1[[#This Row],[Net Sales Actual]]</f>
        <v>8.9351307733101071E-2</v>
      </c>
      <c r="U2060" s="7" t="str">
        <f>IF(Table1[[#This Row],[Profit Ratio]] &gt; 0.15, "Healthy",
 IF(Table1[[#This Row],[Profit Ratio]] &gt;= 0.05, "Moderate",
 "Low"))</f>
        <v>Moderate</v>
      </c>
      <c r="V2060" s="7">
        <f ca="1">DATEDIF(Table1[[#This Row],[Store Open Date]], TODAY(), "d")</f>
        <v>797</v>
      </c>
      <c r="W2060" s="7">
        <f ca="1">INT(Table1[[#This Row],[Store Age (Days)]] / 30)</f>
        <v>26</v>
      </c>
      <c r="X2060" s="7" t="str">
        <f ca="1">IF(Table1[[#This Row],[Store Age (Months)]] &lt; 12, "&lt;12",
 IF(Table1[[#This Row],[Store Age (Months)]] &lt; 24, "12–24",
 "&gt;24"))</f>
        <v>&gt;24</v>
      </c>
    </row>
    <row r="2061" spans="1:24" x14ac:dyDescent="0.2">
      <c r="A2061" s="4">
        <v>5</v>
      </c>
      <c r="B2061" s="4" t="str">
        <f t="shared" si="32"/>
        <v>May</v>
      </c>
      <c r="C2061" s="1" t="s">
        <v>304</v>
      </c>
      <c r="D2061" s="1" t="s">
        <v>1224</v>
      </c>
      <c r="E2061" s="1" t="s">
        <v>745</v>
      </c>
      <c r="F2061" s="1" t="s">
        <v>908</v>
      </c>
      <c r="G2061" s="1" t="s">
        <v>925</v>
      </c>
      <c r="H2061" s="6">
        <v>45083</v>
      </c>
      <c r="I2061" s="7">
        <v>75809444</v>
      </c>
      <c r="J2061" s="7">
        <v>55820722</v>
      </c>
      <c r="K2061" s="7">
        <v>5770150</v>
      </c>
      <c r="L2061" s="7">
        <v>6150476</v>
      </c>
      <c r="M2061" s="7">
        <f>Table1[[#This Row],[Profit (EBIT)]] * (1 - 11%)</f>
        <v>5473923.6399999997</v>
      </c>
      <c r="N2061" s="9">
        <f>Table1[[#This Row],[Net Sales Actual]]/Table1[[#This Row],[Net Sales Target]]*100%</f>
        <v>0.7363293945276792</v>
      </c>
      <c r="O2061" s="9" t="str">
        <f>IF(Table1[[#This Row],[% Achievement]]&gt;=100%, "Achieved",
 IF(Table1[[#This Row],[% Achievement]]&gt;=50%, "Almost Achieve",
 IF(Table1[[#This Row],[% Achievement]]&gt;=0, "Needs Improvement",
 "Bad")))</f>
        <v>Almost Achieve</v>
      </c>
      <c r="P2061" s="7">
        <f>Table1[[#This Row],[Net Sales Actual]] - Table1[[#This Row],[Net Sales Target]]</f>
        <v>-19988722</v>
      </c>
      <c r="Q2061" s="7" t="str">
        <f>IF(Table1[[#This Row],[Profit]] &gt; 0, "Profit", "Loss")</f>
        <v>Profit</v>
      </c>
      <c r="R2061" s="9">
        <f>Table1[[#This Row],[Salary Cost]]/Table1[[#This Row],[Net Sales Actual]]</f>
        <v>0.10336931865553441</v>
      </c>
      <c r="S2061" s="9" t="str">
        <f>IF(Table1[[#This Row],[Salary Ratio]] &lt; 0.15, "Efficient",
 IF(Table1[[#This Row],[Salary Ratio]] &lt;= 0.25, "Needs Attention",
 "Too High"))</f>
        <v>Efficient</v>
      </c>
      <c r="T2061" s="9">
        <f>Table1[[#This Row],[Profit (EBIT)]]/Table1[[#This Row],[Net Sales Actual]]</f>
        <v>0.11018266657317689</v>
      </c>
      <c r="U2061" s="7" t="str">
        <f>IF(Table1[[#This Row],[Profit Ratio]] &gt; 0.15, "Healthy",
 IF(Table1[[#This Row],[Profit Ratio]] &gt;= 0.05, "Moderate",
 "Low"))</f>
        <v>Moderate</v>
      </c>
      <c r="V2061" s="7">
        <f ca="1">DATEDIF(Table1[[#This Row],[Store Open Date]], TODAY(), "d")</f>
        <v>849</v>
      </c>
      <c r="W2061" s="7">
        <f ca="1">INT(Table1[[#This Row],[Store Age (Days)]] / 30)</f>
        <v>28</v>
      </c>
      <c r="X2061" s="7" t="str">
        <f ca="1">IF(Table1[[#This Row],[Store Age (Months)]] &lt; 12, "&lt;12",
 IF(Table1[[#This Row],[Store Age (Months)]] &lt; 24, "12–24",
 "&gt;24"))</f>
        <v>&gt;24</v>
      </c>
    </row>
    <row r="2062" spans="1:24" x14ac:dyDescent="0.2">
      <c r="A2062" s="4">
        <v>5</v>
      </c>
      <c r="B2062" s="4" t="str">
        <f t="shared" si="32"/>
        <v>May</v>
      </c>
      <c r="C2062" s="1" t="s">
        <v>305</v>
      </c>
      <c r="D2062" s="1" t="s">
        <v>1225</v>
      </c>
      <c r="E2062" s="1" t="s">
        <v>746</v>
      </c>
      <c r="F2062" s="1" t="s">
        <v>908</v>
      </c>
      <c r="G2062" s="1" t="s">
        <v>925</v>
      </c>
      <c r="H2062" s="6">
        <v>45143</v>
      </c>
      <c r="I2062" s="7">
        <v>153070543</v>
      </c>
      <c r="J2062" s="7">
        <v>170749272</v>
      </c>
      <c r="K2062" s="7">
        <v>20127532</v>
      </c>
      <c r="L2062" s="7">
        <v>-12119436</v>
      </c>
      <c r="M2062" s="7">
        <f>Table1[[#This Row],[Profit (EBIT)]] * (1 - 11%)</f>
        <v>-10786298.040000001</v>
      </c>
      <c r="N2062" s="9">
        <f>Table1[[#This Row],[Net Sales Actual]]/Table1[[#This Row],[Net Sales Target]]*100%</f>
        <v>1.1154939980842689</v>
      </c>
      <c r="O2062" s="9" t="str">
        <f>IF(Table1[[#This Row],[% Achievement]]&gt;=100%, "Achieved",
 IF(Table1[[#This Row],[% Achievement]]&gt;=50%, "Almost Achieve",
 IF(Table1[[#This Row],[% Achievement]]&gt;=0, "Needs Improvement",
 "Bad")))</f>
        <v>Achieved</v>
      </c>
      <c r="P2062" s="7">
        <f>Table1[[#This Row],[Net Sales Actual]] - Table1[[#This Row],[Net Sales Target]]</f>
        <v>17678729</v>
      </c>
      <c r="Q2062" s="7" t="str">
        <f>IF(Table1[[#This Row],[Profit]] &gt; 0, "Profit", "Loss")</f>
        <v>Loss</v>
      </c>
      <c r="R2062" s="9">
        <f>Table1[[#This Row],[Salary Cost]]/Table1[[#This Row],[Net Sales Actual]]</f>
        <v>0.11787770316233032</v>
      </c>
      <c r="S2062" s="9" t="str">
        <f>IF(Table1[[#This Row],[Salary Ratio]] &lt; 0.15, "Efficient",
 IF(Table1[[#This Row],[Salary Ratio]] &lt;= 0.25, "Needs Attention",
 "Too High"))</f>
        <v>Efficient</v>
      </c>
      <c r="T2062" s="9">
        <f>Table1[[#This Row],[Profit (EBIT)]]/Table1[[#This Row],[Net Sales Actual]]</f>
        <v>-7.0977965867989171E-2</v>
      </c>
      <c r="U2062" s="7" t="str">
        <f>IF(Table1[[#This Row],[Profit Ratio]] &gt; 0.15, "Healthy",
 IF(Table1[[#This Row],[Profit Ratio]] &gt;= 0.05, "Moderate",
 "Low"))</f>
        <v>Low</v>
      </c>
      <c r="V2062" s="7">
        <f ca="1">DATEDIF(Table1[[#This Row],[Store Open Date]], TODAY(), "d")</f>
        <v>789</v>
      </c>
      <c r="W2062" s="7">
        <f ca="1">INT(Table1[[#This Row],[Store Age (Days)]] / 30)</f>
        <v>26</v>
      </c>
      <c r="X2062" s="7" t="str">
        <f ca="1">IF(Table1[[#This Row],[Store Age (Months)]] &lt; 12, "&lt;12",
 IF(Table1[[#This Row],[Store Age (Months)]] &lt; 24, "12–24",
 "&gt;24"))</f>
        <v>&gt;24</v>
      </c>
    </row>
    <row r="2063" spans="1:24" x14ac:dyDescent="0.2">
      <c r="A2063" s="4">
        <v>5</v>
      </c>
      <c r="B2063" s="4" t="str">
        <f t="shared" si="32"/>
        <v>May</v>
      </c>
      <c r="C2063" s="1" t="s">
        <v>306</v>
      </c>
      <c r="D2063" s="1" t="s">
        <v>1226</v>
      </c>
      <c r="E2063" s="1" t="s">
        <v>747</v>
      </c>
      <c r="F2063" s="1" t="s">
        <v>908</v>
      </c>
      <c r="G2063" s="1" t="s">
        <v>925</v>
      </c>
      <c r="H2063" s="6">
        <v>45123</v>
      </c>
      <c r="I2063" s="7">
        <v>294329207</v>
      </c>
      <c r="J2063" s="7">
        <v>207266739</v>
      </c>
      <c r="K2063" s="7">
        <v>34291399</v>
      </c>
      <c r="L2063" s="7">
        <v>-14538172</v>
      </c>
      <c r="M2063" s="7">
        <f>Table1[[#This Row],[Profit (EBIT)]] * (1 - 11%)</f>
        <v>-12938973.08</v>
      </c>
      <c r="N2063" s="9">
        <f>Table1[[#This Row],[Net Sales Actual]]/Table1[[#This Row],[Net Sales Target]]*100%</f>
        <v>0.70420037859171758</v>
      </c>
      <c r="O2063" s="9" t="str">
        <f>IF(Table1[[#This Row],[% Achievement]]&gt;=100%, "Achieved",
 IF(Table1[[#This Row],[% Achievement]]&gt;=50%, "Almost Achieve",
 IF(Table1[[#This Row],[% Achievement]]&gt;=0, "Needs Improvement",
 "Bad")))</f>
        <v>Almost Achieve</v>
      </c>
      <c r="P2063" s="7">
        <f>Table1[[#This Row],[Net Sales Actual]] - Table1[[#This Row],[Net Sales Target]]</f>
        <v>-87062468</v>
      </c>
      <c r="Q2063" s="7" t="str">
        <f>IF(Table1[[#This Row],[Profit]] &gt; 0, "Profit", "Loss")</f>
        <v>Loss</v>
      </c>
      <c r="R2063" s="9">
        <f>Table1[[#This Row],[Salary Cost]]/Table1[[#This Row],[Net Sales Actual]]</f>
        <v>0.16544573994576139</v>
      </c>
      <c r="S2063" s="9" t="str">
        <f>IF(Table1[[#This Row],[Salary Ratio]] &lt; 0.15, "Efficient",
 IF(Table1[[#This Row],[Salary Ratio]] &lt;= 0.25, "Needs Attention",
 "Too High"))</f>
        <v>Needs Attention</v>
      </c>
      <c r="T2063" s="9">
        <f>Table1[[#This Row],[Profit (EBIT)]]/Table1[[#This Row],[Net Sales Actual]]</f>
        <v>-7.0142329976060458E-2</v>
      </c>
      <c r="U2063" s="7" t="str">
        <f>IF(Table1[[#This Row],[Profit Ratio]] &gt; 0.15, "Healthy",
 IF(Table1[[#This Row],[Profit Ratio]] &gt;= 0.05, "Moderate",
 "Low"))</f>
        <v>Low</v>
      </c>
      <c r="V2063" s="7">
        <f ca="1">DATEDIF(Table1[[#This Row],[Store Open Date]], TODAY(), "d")</f>
        <v>809</v>
      </c>
      <c r="W2063" s="7">
        <f ca="1">INT(Table1[[#This Row],[Store Age (Days)]] / 30)</f>
        <v>26</v>
      </c>
      <c r="X2063" s="7" t="str">
        <f ca="1">IF(Table1[[#This Row],[Store Age (Months)]] &lt; 12, "&lt;12",
 IF(Table1[[#This Row],[Store Age (Months)]] &lt; 24, "12–24",
 "&gt;24"))</f>
        <v>&gt;24</v>
      </c>
    </row>
    <row r="2064" spans="1:24" x14ac:dyDescent="0.2">
      <c r="A2064" s="4">
        <v>5</v>
      </c>
      <c r="B2064" s="4" t="str">
        <f t="shared" si="32"/>
        <v>May</v>
      </c>
      <c r="C2064" s="1" t="s">
        <v>307</v>
      </c>
      <c r="D2064" s="1" t="s">
        <v>1227</v>
      </c>
      <c r="E2064" s="1" t="s">
        <v>748</v>
      </c>
      <c r="F2064" s="1" t="s">
        <v>908</v>
      </c>
      <c r="G2064" s="1" t="s">
        <v>925</v>
      </c>
      <c r="H2064" s="6">
        <v>44881</v>
      </c>
      <c r="I2064" s="7">
        <v>126822191</v>
      </c>
      <c r="J2064" s="7">
        <v>134643678</v>
      </c>
      <c r="K2064" s="7">
        <v>20670019</v>
      </c>
      <c r="L2064" s="7">
        <v>17194013</v>
      </c>
      <c r="M2064" s="7">
        <f>Table1[[#This Row],[Profit (EBIT)]] * (1 - 11%)</f>
        <v>15302671.57</v>
      </c>
      <c r="N2064" s="9">
        <f>Table1[[#This Row],[Net Sales Actual]]/Table1[[#This Row],[Net Sales Target]]*100%</f>
        <v>1.0616728581829973</v>
      </c>
      <c r="O2064" s="9" t="str">
        <f>IF(Table1[[#This Row],[% Achievement]]&gt;=100%, "Achieved",
 IF(Table1[[#This Row],[% Achievement]]&gt;=50%, "Almost Achieve",
 IF(Table1[[#This Row],[% Achievement]]&gt;=0, "Needs Improvement",
 "Bad")))</f>
        <v>Achieved</v>
      </c>
      <c r="P2064" s="7">
        <f>Table1[[#This Row],[Net Sales Actual]] - Table1[[#This Row],[Net Sales Target]]</f>
        <v>7821487</v>
      </c>
      <c r="Q2064" s="7" t="str">
        <f>IF(Table1[[#This Row],[Profit]] &gt; 0, "Profit", "Loss")</f>
        <v>Profit</v>
      </c>
      <c r="R2064" s="9">
        <f>Table1[[#This Row],[Salary Cost]]/Table1[[#This Row],[Net Sales Actual]]</f>
        <v>0.15351644657241167</v>
      </c>
      <c r="S2064" s="9" t="str">
        <f>IF(Table1[[#This Row],[Salary Ratio]] &lt; 0.15, "Efficient",
 IF(Table1[[#This Row],[Salary Ratio]] &lt;= 0.25, "Needs Attention",
 "Too High"))</f>
        <v>Needs Attention</v>
      </c>
      <c r="T2064" s="9">
        <f>Table1[[#This Row],[Profit (EBIT)]]/Table1[[#This Row],[Net Sales Actual]]</f>
        <v>0.1277001137773435</v>
      </c>
      <c r="U2064" s="7" t="str">
        <f>IF(Table1[[#This Row],[Profit Ratio]] &gt; 0.15, "Healthy",
 IF(Table1[[#This Row],[Profit Ratio]] &gt;= 0.05, "Moderate",
 "Low"))</f>
        <v>Moderate</v>
      </c>
      <c r="V2064" s="7">
        <f ca="1">DATEDIF(Table1[[#This Row],[Store Open Date]], TODAY(), "d")</f>
        <v>1051</v>
      </c>
      <c r="W2064" s="7">
        <f ca="1">INT(Table1[[#This Row],[Store Age (Days)]] / 30)</f>
        <v>35</v>
      </c>
      <c r="X2064" s="7" t="str">
        <f ca="1">IF(Table1[[#This Row],[Store Age (Months)]] &lt; 12, "&lt;12",
 IF(Table1[[#This Row],[Store Age (Months)]] &lt; 24, "12–24",
 "&gt;24"))</f>
        <v>&gt;24</v>
      </c>
    </row>
    <row r="2065" spans="1:24" x14ac:dyDescent="0.2">
      <c r="A2065" s="4">
        <v>5</v>
      </c>
      <c r="B2065" s="4" t="str">
        <f t="shared" si="32"/>
        <v>May</v>
      </c>
      <c r="C2065" s="1" t="s">
        <v>308</v>
      </c>
      <c r="D2065" s="1" t="s">
        <v>1228</v>
      </c>
      <c r="E2065" s="1" t="s">
        <v>749</v>
      </c>
      <c r="F2065" s="1" t="s">
        <v>908</v>
      </c>
      <c r="G2065" s="1" t="s">
        <v>925</v>
      </c>
      <c r="H2065" s="6">
        <v>44967</v>
      </c>
      <c r="I2065" s="7">
        <v>205314044</v>
      </c>
      <c r="J2065" s="7">
        <v>254622441</v>
      </c>
      <c r="K2065" s="7">
        <v>45512813</v>
      </c>
      <c r="L2065" s="7">
        <v>-15966599</v>
      </c>
      <c r="M2065" s="7">
        <f>Table1[[#This Row],[Profit (EBIT)]] * (1 - 11%)</f>
        <v>-14210273.109999999</v>
      </c>
      <c r="N2065" s="9">
        <f>Table1[[#This Row],[Net Sales Actual]]/Table1[[#This Row],[Net Sales Target]]*100%</f>
        <v>1.2401608581632146</v>
      </c>
      <c r="O2065" s="9" t="str">
        <f>IF(Table1[[#This Row],[% Achievement]]&gt;=100%, "Achieved",
 IF(Table1[[#This Row],[% Achievement]]&gt;=50%, "Almost Achieve",
 IF(Table1[[#This Row],[% Achievement]]&gt;=0, "Needs Improvement",
 "Bad")))</f>
        <v>Achieved</v>
      </c>
      <c r="P2065" s="7">
        <f>Table1[[#This Row],[Net Sales Actual]] - Table1[[#This Row],[Net Sales Target]]</f>
        <v>49308397</v>
      </c>
      <c r="Q2065" s="7" t="str">
        <f>IF(Table1[[#This Row],[Profit]] &gt; 0, "Profit", "Loss")</f>
        <v>Loss</v>
      </c>
      <c r="R2065" s="9">
        <f>Table1[[#This Row],[Salary Cost]]/Table1[[#This Row],[Net Sales Actual]]</f>
        <v>0.17874627554921602</v>
      </c>
      <c r="S2065" s="9" t="str">
        <f>IF(Table1[[#This Row],[Salary Ratio]] &lt; 0.15, "Efficient",
 IF(Table1[[#This Row],[Salary Ratio]] &lt;= 0.25, "Needs Attention",
 "Too High"))</f>
        <v>Needs Attention</v>
      </c>
      <c r="T2065" s="9">
        <f>Table1[[#This Row],[Profit (EBIT)]]/Table1[[#This Row],[Net Sales Actual]]</f>
        <v>-6.2706959124627981E-2</v>
      </c>
      <c r="U2065" s="7" t="str">
        <f>IF(Table1[[#This Row],[Profit Ratio]] &gt; 0.15, "Healthy",
 IF(Table1[[#This Row],[Profit Ratio]] &gt;= 0.05, "Moderate",
 "Low"))</f>
        <v>Low</v>
      </c>
      <c r="V2065" s="7">
        <f ca="1">DATEDIF(Table1[[#This Row],[Store Open Date]], TODAY(), "d")</f>
        <v>965</v>
      </c>
      <c r="W2065" s="7">
        <f ca="1">INT(Table1[[#This Row],[Store Age (Days)]] / 30)</f>
        <v>32</v>
      </c>
      <c r="X2065" s="7" t="str">
        <f ca="1">IF(Table1[[#This Row],[Store Age (Months)]] &lt; 12, "&lt;12",
 IF(Table1[[#This Row],[Store Age (Months)]] &lt; 24, "12–24",
 "&gt;24"))</f>
        <v>&gt;24</v>
      </c>
    </row>
    <row r="2066" spans="1:24" x14ac:dyDescent="0.2">
      <c r="A2066" s="4">
        <v>5</v>
      </c>
      <c r="B2066" s="4" t="str">
        <f t="shared" si="32"/>
        <v>May</v>
      </c>
      <c r="C2066" s="1" t="s">
        <v>309</v>
      </c>
      <c r="D2066" s="1" t="s">
        <v>1229</v>
      </c>
      <c r="E2066" s="1" t="s">
        <v>750</v>
      </c>
      <c r="F2066" s="1" t="s">
        <v>908</v>
      </c>
      <c r="G2066" s="1" t="s">
        <v>925</v>
      </c>
      <c r="H2066" s="6">
        <v>44979</v>
      </c>
      <c r="I2066" s="7">
        <v>147644081</v>
      </c>
      <c r="J2066" s="7">
        <v>137167380</v>
      </c>
      <c r="K2066" s="7">
        <v>13650623</v>
      </c>
      <c r="L2066" s="7">
        <v>-5663198</v>
      </c>
      <c r="M2066" s="7">
        <f>Table1[[#This Row],[Profit (EBIT)]] * (1 - 11%)</f>
        <v>-5040246.22</v>
      </c>
      <c r="N2066" s="9">
        <f>Table1[[#This Row],[Net Sales Actual]]/Table1[[#This Row],[Net Sales Target]]*100%</f>
        <v>0.9290408330016291</v>
      </c>
      <c r="O2066" s="9" t="str">
        <f>IF(Table1[[#This Row],[% Achievement]]&gt;=100%, "Achieved",
 IF(Table1[[#This Row],[% Achievement]]&gt;=50%, "Almost Achieve",
 IF(Table1[[#This Row],[% Achievement]]&gt;=0, "Needs Improvement",
 "Bad")))</f>
        <v>Almost Achieve</v>
      </c>
      <c r="P2066" s="7">
        <f>Table1[[#This Row],[Net Sales Actual]] - Table1[[#This Row],[Net Sales Target]]</f>
        <v>-10476701</v>
      </c>
      <c r="Q2066" s="7" t="str">
        <f>IF(Table1[[#This Row],[Profit]] &gt; 0, "Profit", "Loss")</f>
        <v>Loss</v>
      </c>
      <c r="R2066" s="9">
        <f>Table1[[#This Row],[Salary Cost]]/Table1[[#This Row],[Net Sales Actual]]</f>
        <v>9.9517997646379183E-2</v>
      </c>
      <c r="S2066" s="9" t="str">
        <f>IF(Table1[[#This Row],[Salary Ratio]] &lt; 0.15, "Efficient",
 IF(Table1[[#This Row],[Salary Ratio]] &lt;= 0.25, "Needs Attention",
 "Too High"))</f>
        <v>Efficient</v>
      </c>
      <c r="T2066" s="9">
        <f>Table1[[#This Row],[Profit (EBIT)]]/Table1[[#This Row],[Net Sales Actual]]</f>
        <v>-4.128676949286339E-2</v>
      </c>
      <c r="U2066" s="7" t="str">
        <f>IF(Table1[[#This Row],[Profit Ratio]] &gt; 0.15, "Healthy",
 IF(Table1[[#This Row],[Profit Ratio]] &gt;= 0.05, "Moderate",
 "Low"))</f>
        <v>Low</v>
      </c>
      <c r="V2066" s="7">
        <f ca="1">DATEDIF(Table1[[#This Row],[Store Open Date]], TODAY(), "d")</f>
        <v>953</v>
      </c>
      <c r="W2066" s="7">
        <f ca="1">INT(Table1[[#This Row],[Store Age (Days)]] / 30)</f>
        <v>31</v>
      </c>
      <c r="X2066" s="7" t="str">
        <f ca="1">IF(Table1[[#This Row],[Store Age (Months)]] &lt; 12, "&lt;12",
 IF(Table1[[#This Row],[Store Age (Months)]] &lt; 24, "12–24",
 "&gt;24"))</f>
        <v>&gt;24</v>
      </c>
    </row>
    <row r="2067" spans="1:24" x14ac:dyDescent="0.2">
      <c r="A2067" s="4">
        <v>5</v>
      </c>
      <c r="B2067" s="4" t="str">
        <f t="shared" si="32"/>
        <v>May</v>
      </c>
      <c r="C2067" s="1" t="s">
        <v>310</v>
      </c>
      <c r="D2067" s="1" t="s">
        <v>1230</v>
      </c>
      <c r="E2067" s="1" t="s">
        <v>751</v>
      </c>
      <c r="F2067" s="1" t="s">
        <v>908</v>
      </c>
      <c r="G2067" s="1" t="s">
        <v>925</v>
      </c>
      <c r="H2067" s="6">
        <v>45105</v>
      </c>
      <c r="I2067" s="7">
        <v>112492678</v>
      </c>
      <c r="J2067" s="7">
        <v>129612167</v>
      </c>
      <c r="K2067" s="7">
        <v>17877677</v>
      </c>
      <c r="L2067" s="7">
        <v>-7674628</v>
      </c>
      <c r="M2067" s="7">
        <f>Table1[[#This Row],[Profit (EBIT)]] * (1 - 11%)</f>
        <v>-6830418.9199999999</v>
      </c>
      <c r="N2067" s="9">
        <f>Table1[[#This Row],[Net Sales Actual]]/Table1[[#This Row],[Net Sales Target]]*100%</f>
        <v>1.1521831403106966</v>
      </c>
      <c r="O2067" s="9" t="str">
        <f>IF(Table1[[#This Row],[% Achievement]]&gt;=100%, "Achieved",
 IF(Table1[[#This Row],[% Achievement]]&gt;=50%, "Almost Achieve",
 IF(Table1[[#This Row],[% Achievement]]&gt;=0, "Needs Improvement",
 "Bad")))</f>
        <v>Achieved</v>
      </c>
      <c r="P2067" s="7">
        <f>Table1[[#This Row],[Net Sales Actual]] - Table1[[#This Row],[Net Sales Target]]</f>
        <v>17119489</v>
      </c>
      <c r="Q2067" s="7" t="str">
        <f>IF(Table1[[#This Row],[Profit]] &gt; 0, "Profit", "Loss")</f>
        <v>Loss</v>
      </c>
      <c r="R2067" s="9">
        <f>Table1[[#This Row],[Salary Cost]]/Table1[[#This Row],[Net Sales Actual]]</f>
        <v>0.13793208935392617</v>
      </c>
      <c r="S2067" s="9" t="str">
        <f>IF(Table1[[#This Row],[Salary Ratio]] &lt; 0.15, "Efficient",
 IF(Table1[[#This Row],[Salary Ratio]] &lt;= 0.25, "Needs Attention",
 "Too High"))</f>
        <v>Efficient</v>
      </c>
      <c r="T2067" s="9">
        <f>Table1[[#This Row],[Profit (EBIT)]]/Table1[[#This Row],[Net Sales Actual]]</f>
        <v>-5.9212249726524516E-2</v>
      </c>
      <c r="U2067" s="7" t="str">
        <f>IF(Table1[[#This Row],[Profit Ratio]] &gt; 0.15, "Healthy",
 IF(Table1[[#This Row],[Profit Ratio]] &gt;= 0.05, "Moderate",
 "Low"))</f>
        <v>Low</v>
      </c>
      <c r="V2067" s="7">
        <f ca="1">DATEDIF(Table1[[#This Row],[Store Open Date]], TODAY(), "d")</f>
        <v>827</v>
      </c>
      <c r="W2067" s="7">
        <f ca="1">INT(Table1[[#This Row],[Store Age (Days)]] / 30)</f>
        <v>27</v>
      </c>
      <c r="X2067" s="7" t="str">
        <f ca="1">IF(Table1[[#This Row],[Store Age (Months)]] &lt; 12, "&lt;12",
 IF(Table1[[#This Row],[Store Age (Months)]] &lt; 24, "12–24",
 "&gt;24"))</f>
        <v>&gt;24</v>
      </c>
    </row>
    <row r="2068" spans="1:24" x14ac:dyDescent="0.2">
      <c r="A2068" s="4">
        <v>5</v>
      </c>
      <c r="B2068" s="4" t="str">
        <f t="shared" si="32"/>
        <v>May</v>
      </c>
      <c r="C2068" s="1" t="s">
        <v>311</v>
      </c>
      <c r="D2068" s="1" t="s">
        <v>1231</v>
      </c>
      <c r="E2068" s="1" t="s">
        <v>752</v>
      </c>
      <c r="F2068" s="1" t="s">
        <v>908</v>
      </c>
      <c r="G2068" s="1" t="s">
        <v>925</v>
      </c>
      <c r="H2068" s="6">
        <v>45107</v>
      </c>
      <c r="I2068" s="7">
        <v>125089838</v>
      </c>
      <c r="J2068" s="7">
        <v>99064632</v>
      </c>
      <c r="K2068" s="7">
        <v>9893925</v>
      </c>
      <c r="L2068" s="7">
        <v>4196992</v>
      </c>
      <c r="M2068" s="7">
        <f>Table1[[#This Row],[Profit (EBIT)]] * (1 - 11%)</f>
        <v>3735322.88</v>
      </c>
      <c r="N2068" s="9">
        <f>Table1[[#This Row],[Net Sales Actual]]/Table1[[#This Row],[Net Sales Target]]*100%</f>
        <v>0.79194787989093085</v>
      </c>
      <c r="O2068" s="9" t="str">
        <f>IF(Table1[[#This Row],[% Achievement]]&gt;=100%, "Achieved",
 IF(Table1[[#This Row],[% Achievement]]&gt;=50%, "Almost Achieve",
 IF(Table1[[#This Row],[% Achievement]]&gt;=0, "Needs Improvement",
 "Bad")))</f>
        <v>Almost Achieve</v>
      </c>
      <c r="P2068" s="7">
        <f>Table1[[#This Row],[Net Sales Actual]] - Table1[[#This Row],[Net Sales Target]]</f>
        <v>-26025206</v>
      </c>
      <c r="Q2068" s="7" t="str">
        <f>IF(Table1[[#This Row],[Profit]] &gt; 0, "Profit", "Loss")</f>
        <v>Profit</v>
      </c>
      <c r="R2068" s="9">
        <f>Table1[[#This Row],[Salary Cost]]/Table1[[#This Row],[Net Sales Actual]]</f>
        <v>9.9873434143479184E-2</v>
      </c>
      <c r="S2068" s="9" t="str">
        <f>IF(Table1[[#This Row],[Salary Ratio]] &lt; 0.15, "Efficient",
 IF(Table1[[#This Row],[Salary Ratio]] &lt;= 0.25, "Needs Attention",
 "Too High"))</f>
        <v>Efficient</v>
      </c>
      <c r="T2068" s="9">
        <f>Table1[[#This Row],[Profit (EBIT)]]/Table1[[#This Row],[Net Sales Actual]]</f>
        <v>4.2366199876460453E-2</v>
      </c>
      <c r="U2068" s="7" t="str">
        <f>IF(Table1[[#This Row],[Profit Ratio]] &gt; 0.15, "Healthy",
 IF(Table1[[#This Row],[Profit Ratio]] &gt;= 0.05, "Moderate",
 "Low"))</f>
        <v>Low</v>
      </c>
      <c r="V2068" s="7">
        <f ca="1">DATEDIF(Table1[[#This Row],[Store Open Date]], TODAY(), "d")</f>
        <v>825</v>
      </c>
      <c r="W2068" s="7">
        <f ca="1">INT(Table1[[#This Row],[Store Age (Days)]] / 30)</f>
        <v>27</v>
      </c>
      <c r="X2068" s="7" t="str">
        <f ca="1">IF(Table1[[#This Row],[Store Age (Months)]] &lt; 12, "&lt;12",
 IF(Table1[[#This Row],[Store Age (Months)]] &lt; 24, "12–24",
 "&gt;24"))</f>
        <v>&gt;24</v>
      </c>
    </row>
    <row r="2069" spans="1:24" x14ac:dyDescent="0.2">
      <c r="A2069" s="4">
        <v>5</v>
      </c>
      <c r="B2069" s="4" t="str">
        <f t="shared" si="32"/>
        <v>May</v>
      </c>
      <c r="C2069" s="1" t="s">
        <v>312</v>
      </c>
      <c r="D2069" s="1" t="s">
        <v>1232</v>
      </c>
      <c r="E2069" s="1" t="s">
        <v>753</v>
      </c>
      <c r="F2069" s="1" t="s">
        <v>908</v>
      </c>
      <c r="G2069" s="1" t="s">
        <v>925</v>
      </c>
      <c r="H2069" s="6">
        <v>45149</v>
      </c>
      <c r="I2069" s="7">
        <v>177765653</v>
      </c>
      <c r="J2069" s="7">
        <v>165569562</v>
      </c>
      <c r="K2069" s="7">
        <v>22445995</v>
      </c>
      <c r="L2069" s="7">
        <v>9334280</v>
      </c>
      <c r="M2069" s="7">
        <f>Table1[[#This Row],[Profit (EBIT)]] * (1 - 11%)</f>
        <v>8307509.2000000002</v>
      </c>
      <c r="N2069" s="9">
        <f>Table1[[#This Row],[Net Sales Actual]]/Table1[[#This Row],[Net Sales Target]]*100%</f>
        <v>0.93139230895183112</v>
      </c>
      <c r="O2069" s="9" t="str">
        <f>IF(Table1[[#This Row],[% Achievement]]&gt;=100%, "Achieved",
 IF(Table1[[#This Row],[% Achievement]]&gt;=50%, "Almost Achieve",
 IF(Table1[[#This Row],[% Achievement]]&gt;=0, "Needs Improvement",
 "Bad")))</f>
        <v>Almost Achieve</v>
      </c>
      <c r="P2069" s="7">
        <f>Table1[[#This Row],[Net Sales Actual]] - Table1[[#This Row],[Net Sales Target]]</f>
        <v>-12196091</v>
      </c>
      <c r="Q2069" s="7" t="str">
        <f>IF(Table1[[#This Row],[Profit]] &gt; 0, "Profit", "Loss")</f>
        <v>Profit</v>
      </c>
      <c r="R2069" s="9">
        <f>Table1[[#This Row],[Salary Cost]]/Table1[[#This Row],[Net Sales Actual]]</f>
        <v>0.13556836612275389</v>
      </c>
      <c r="S2069" s="9" t="str">
        <f>IF(Table1[[#This Row],[Salary Ratio]] &lt; 0.15, "Efficient",
 IF(Table1[[#This Row],[Salary Ratio]] &lt;= 0.25, "Needs Attention",
 "Too High"))</f>
        <v>Efficient</v>
      </c>
      <c r="T2069" s="9">
        <f>Table1[[#This Row],[Profit (EBIT)]]/Table1[[#This Row],[Net Sales Actual]]</f>
        <v>5.6376787419417103E-2</v>
      </c>
      <c r="U2069" s="7" t="str">
        <f>IF(Table1[[#This Row],[Profit Ratio]] &gt; 0.15, "Healthy",
 IF(Table1[[#This Row],[Profit Ratio]] &gt;= 0.05, "Moderate",
 "Low"))</f>
        <v>Moderate</v>
      </c>
      <c r="V2069" s="7">
        <f ca="1">DATEDIF(Table1[[#This Row],[Store Open Date]], TODAY(), "d")</f>
        <v>783</v>
      </c>
      <c r="W2069" s="7">
        <f ca="1">INT(Table1[[#This Row],[Store Age (Days)]] / 30)</f>
        <v>26</v>
      </c>
      <c r="X2069" s="7" t="str">
        <f ca="1">IF(Table1[[#This Row],[Store Age (Months)]] &lt; 12, "&lt;12",
 IF(Table1[[#This Row],[Store Age (Months)]] &lt; 24, "12–24",
 "&gt;24"))</f>
        <v>&gt;24</v>
      </c>
    </row>
    <row r="2070" spans="1:24" x14ac:dyDescent="0.2">
      <c r="A2070" s="4">
        <v>5</v>
      </c>
      <c r="B2070" s="4" t="str">
        <f t="shared" si="32"/>
        <v>May</v>
      </c>
      <c r="C2070" s="1" t="s">
        <v>313</v>
      </c>
      <c r="D2070" s="1" t="s">
        <v>1233</v>
      </c>
      <c r="E2070" s="1" t="s">
        <v>754</v>
      </c>
      <c r="F2070" s="1" t="s">
        <v>909</v>
      </c>
      <c r="G2070" s="1" t="s">
        <v>925</v>
      </c>
      <c r="H2070" s="6">
        <v>45186</v>
      </c>
      <c r="I2070" s="7">
        <v>142255415</v>
      </c>
      <c r="J2070" s="7">
        <v>107930354</v>
      </c>
      <c r="K2070" s="7">
        <v>11360565</v>
      </c>
      <c r="L2070" s="7">
        <v>-83837</v>
      </c>
      <c r="M2070" s="7">
        <f>Table1[[#This Row],[Profit (EBIT)]] * (1 - 11%)</f>
        <v>-74614.930000000008</v>
      </c>
      <c r="N2070" s="9">
        <f>Table1[[#This Row],[Net Sales Actual]]/Table1[[#This Row],[Net Sales Target]]*100%</f>
        <v>0.75870822913841274</v>
      </c>
      <c r="O2070" s="9" t="str">
        <f>IF(Table1[[#This Row],[% Achievement]]&gt;=100%, "Achieved",
 IF(Table1[[#This Row],[% Achievement]]&gt;=50%, "Almost Achieve",
 IF(Table1[[#This Row],[% Achievement]]&gt;=0, "Needs Improvement",
 "Bad")))</f>
        <v>Almost Achieve</v>
      </c>
      <c r="P2070" s="7">
        <f>Table1[[#This Row],[Net Sales Actual]] - Table1[[#This Row],[Net Sales Target]]</f>
        <v>-34325061</v>
      </c>
      <c r="Q2070" s="7" t="str">
        <f>IF(Table1[[#This Row],[Profit]] &gt; 0, "Profit", "Loss")</f>
        <v>Loss</v>
      </c>
      <c r="R2070" s="9">
        <f>Table1[[#This Row],[Salary Cost]]/Table1[[#This Row],[Net Sales Actual]]</f>
        <v>0.10525829462210418</v>
      </c>
      <c r="S2070" s="9" t="str">
        <f>IF(Table1[[#This Row],[Salary Ratio]] &lt; 0.15, "Efficient",
 IF(Table1[[#This Row],[Salary Ratio]] &lt;= 0.25, "Needs Attention",
 "Too High"))</f>
        <v>Efficient</v>
      </c>
      <c r="T2070" s="9">
        <f>Table1[[#This Row],[Profit (EBIT)]]/Table1[[#This Row],[Net Sales Actual]]</f>
        <v>-7.767694341111862E-4</v>
      </c>
      <c r="U2070" s="7" t="str">
        <f>IF(Table1[[#This Row],[Profit Ratio]] &gt; 0.15, "Healthy",
 IF(Table1[[#This Row],[Profit Ratio]] &gt;= 0.05, "Moderate",
 "Low"))</f>
        <v>Low</v>
      </c>
      <c r="V2070" s="7">
        <f ca="1">DATEDIF(Table1[[#This Row],[Store Open Date]], TODAY(), "d")</f>
        <v>746</v>
      </c>
      <c r="W2070" s="7">
        <f ca="1">INT(Table1[[#This Row],[Store Age (Days)]] / 30)</f>
        <v>24</v>
      </c>
      <c r="X2070" s="7" t="str">
        <f ca="1">IF(Table1[[#This Row],[Store Age (Months)]] &lt; 12, "&lt;12",
 IF(Table1[[#This Row],[Store Age (Months)]] &lt; 24, "12–24",
 "&gt;24"))</f>
        <v>&gt;24</v>
      </c>
    </row>
    <row r="2071" spans="1:24" x14ac:dyDescent="0.2">
      <c r="A2071" s="4">
        <v>5</v>
      </c>
      <c r="B2071" s="4" t="str">
        <f t="shared" si="32"/>
        <v>May</v>
      </c>
      <c r="C2071" s="1" t="s">
        <v>314</v>
      </c>
      <c r="D2071" s="1" t="s">
        <v>1234</v>
      </c>
      <c r="E2071" s="1" t="s">
        <v>755</v>
      </c>
      <c r="F2071" s="1" t="s">
        <v>909</v>
      </c>
      <c r="G2071" s="1" t="s">
        <v>925</v>
      </c>
      <c r="H2071" s="6">
        <v>45186</v>
      </c>
      <c r="I2071" s="7">
        <v>138337237</v>
      </c>
      <c r="J2071" s="7">
        <v>154005889</v>
      </c>
      <c r="K2071" s="7">
        <v>27031291</v>
      </c>
      <c r="L2071" s="7">
        <v>-7064111</v>
      </c>
      <c r="M2071" s="7">
        <f>Table1[[#This Row],[Profit (EBIT)]] * (1 - 11%)</f>
        <v>-6287058.79</v>
      </c>
      <c r="N2071" s="9">
        <f>Table1[[#This Row],[Net Sales Actual]]/Table1[[#This Row],[Net Sales Target]]*100%</f>
        <v>1.113264167622489</v>
      </c>
      <c r="O2071" s="9" t="str">
        <f>IF(Table1[[#This Row],[% Achievement]]&gt;=100%, "Achieved",
 IF(Table1[[#This Row],[% Achievement]]&gt;=50%, "Almost Achieve",
 IF(Table1[[#This Row],[% Achievement]]&gt;=0, "Needs Improvement",
 "Bad")))</f>
        <v>Achieved</v>
      </c>
      <c r="P2071" s="7">
        <f>Table1[[#This Row],[Net Sales Actual]] - Table1[[#This Row],[Net Sales Target]]</f>
        <v>15668652</v>
      </c>
      <c r="Q2071" s="7" t="str">
        <f>IF(Table1[[#This Row],[Profit]] &gt; 0, "Profit", "Loss")</f>
        <v>Loss</v>
      </c>
      <c r="R2071" s="9">
        <f>Table1[[#This Row],[Salary Cost]]/Table1[[#This Row],[Net Sales Actual]]</f>
        <v>0.17552115166193419</v>
      </c>
      <c r="S2071" s="9" t="str">
        <f>IF(Table1[[#This Row],[Salary Ratio]] &lt; 0.15, "Efficient",
 IF(Table1[[#This Row],[Salary Ratio]] &lt;= 0.25, "Needs Attention",
 "Too High"))</f>
        <v>Needs Attention</v>
      </c>
      <c r="T2071" s="9">
        <f>Table1[[#This Row],[Profit (EBIT)]]/Table1[[#This Row],[Net Sales Actual]]</f>
        <v>-4.5869096603182495E-2</v>
      </c>
      <c r="U2071" s="7" t="str">
        <f>IF(Table1[[#This Row],[Profit Ratio]] &gt; 0.15, "Healthy",
 IF(Table1[[#This Row],[Profit Ratio]] &gt;= 0.05, "Moderate",
 "Low"))</f>
        <v>Low</v>
      </c>
      <c r="V2071" s="7">
        <f ca="1">DATEDIF(Table1[[#This Row],[Store Open Date]], TODAY(), "d")</f>
        <v>746</v>
      </c>
      <c r="W2071" s="7">
        <f ca="1">INT(Table1[[#This Row],[Store Age (Days)]] / 30)</f>
        <v>24</v>
      </c>
      <c r="X2071" s="7" t="str">
        <f ca="1">IF(Table1[[#This Row],[Store Age (Months)]] &lt; 12, "&lt;12",
 IF(Table1[[#This Row],[Store Age (Months)]] &lt; 24, "12–24",
 "&gt;24"))</f>
        <v>&gt;24</v>
      </c>
    </row>
    <row r="2072" spans="1:24" x14ac:dyDescent="0.2">
      <c r="A2072" s="4">
        <v>5</v>
      </c>
      <c r="B2072" s="4" t="str">
        <f t="shared" si="32"/>
        <v>May</v>
      </c>
      <c r="C2072" s="1" t="s">
        <v>315</v>
      </c>
      <c r="D2072" s="1" t="s">
        <v>1235</v>
      </c>
      <c r="E2072" s="1" t="s">
        <v>756</v>
      </c>
      <c r="F2072" s="1" t="s">
        <v>909</v>
      </c>
      <c r="G2072" s="1" t="s">
        <v>925</v>
      </c>
      <c r="H2072" s="6">
        <v>45252</v>
      </c>
      <c r="I2072" s="7">
        <v>141470381</v>
      </c>
      <c r="J2072" s="7">
        <v>125368089</v>
      </c>
      <c r="K2072" s="7">
        <v>20108594</v>
      </c>
      <c r="L2072" s="7">
        <v>-8495641</v>
      </c>
      <c r="M2072" s="7">
        <f>Table1[[#This Row],[Profit (EBIT)]] * (1 - 11%)</f>
        <v>-7561120.4900000002</v>
      </c>
      <c r="N2072" s="9">
        <f>Table1[[#This Row],[Net Sales Actual]]/Table1[[#This Row],[Net Sales Target]]*100%</f>
        <v>0.8861790582157264</v>
      </c>
      <c r="O2072" s="9" t="str">
        <f>IF(Table1[[#This Row],[% Achievement]]&gt;=100%, "Achieved",
 IF(Table1[[#This Row],[% Achievement]]&gt;=50%, "Almost Achieve",
 IF(Table1[[#This Row],[% Achievement]]&gt;=0, "Needs Improvement",
 "Bad")))</f>
        <v>Almost Achieve</v>
      </c>
      <c r="P2072" s="7">
        <f>Table1[[#This Row],[Net Sales Actual]] - Table1[[#This Row],[Net Sales Target]]</f>
        <v>-16102292</v>
      </c>
      <c r="Q2072" s="7" t="str">
        <f>IF(Table1[[#This Row],[Profit]] &gt; 0, "Profit", "Loss")</f>
        <v>Loss</v>
      </c>
      <c r="R2072" s="9">
        <f>Table1[[#This Row],[Salary Cost]]/Table1[[#This Row],[Net Sales Actual]]</f>
        <v>0.16039643070574364</v>
      </c>
      <c r="S2072" s="9" t="str">
        <f>IF(Table1[[#This Row],[Salary Ratio]] &lt; 0.15, "Efficient",
 IF(Table1[[#This Row],[Salary Ratio]] &lt;= 0.25, "Needs Attention",
 "Too High"))</f>
        <v>Needs Attention</v>
      </c>
      <c r="T2072" s="9">
        <f>Table1[[#This Row],[Profit (EBIT)]]/Table1[[#This Row],[Net Sales Actual]]</f>
        <v>-6.7765577889601553E-2</v>
      </c>
      <c r="U2072" s="7" t="str">
        <f>IF(Table1[[#This Row],[Profit Ratio]] &gt; 0.15, "Healthy",
 IF(Table1[[#This Row],[Profit Ratio]] &gt;= 0.05, "Moderate",
 "Low"))</f>
        <v>Low</v>
      </c>
      <c r="V2072" s="7">
        <f ca="1">DATEDIF(Table1[[#This Row],[Store Open Date]], TODAY(), "d")</f>
        <v>680</v>
      </c>
      <c r="W2072" s="7">
        <f ca="1">INT(Table1[[#This Row],[Store Age (Days)]] / 30)</f>
        <v>22</v>
      </c>
      <c r="X2072" s="7" t="str">
        <f ca="1">IF(Table1[[#This Row],[Store Age (Months)]] &lt; 12, "&lt;12",
 IF(Table1[[#This Row],[Store Age (Months)]] &lt; 24, "12–24",
 "&gt;24"))</f>
        <v>12–24</v>
      </c>
    </row>
    <row r="2073" spans="1:24" x14ac:dyDescent="0.2">
      <c r="A2073" s="4">
        <v>5</v>
      </c>
      <c r="B2073" s="4" t="str">
        <f t="shared" si="32"/>
        <v>May</v>
      </c>
      <c r="C2073" s="1" t="s">
        <v>316</v>
      </c>
      <c r="D2073" s="1" t="s">
        <v>1236</v>
      </c>
      <c r="E2073" s="1" t="s">
        <v>757</v>
      </c>
      <c r="F2073" s="1" t="s">
        <v>909</v>
      </c>
      <c r="G2073" s="1" t="s">
        <v>925</v>
      </c>
      <c r="H2073" s="6">
        <v>45369</v>
      </c>
      <c r="I2073" s="7">
        <v>102844158</v>
      </c>
      <c r="J2073" s="7">
        <v>110570715</v>
      </c>
      <c r="K2073" s="7">
        <v>11025598</v>
      </c>
      <c r="L2073" s="7">
        <v>6920522</v>
      </c>
      <c r="M2073" s="7">
        <f>Table1[[#This Row],[Profit (EBIT)]] * (1 - 11%)</f>
        <v>6159264.5800000001</v>
      </c>
      <c r="N2073" s="9">
        <f>Table1[[#This Row],[Net Sales Actual]]/Table1[[#This Row],[Net Sales Target]]*100%</f>
        <v>1.0751287885501479</v>
      </c>
      <c r="O2073" s="9" t="str">
        <f>IF(Table1[[#This Row],[% Achievement]]&gt;=100%, "Achieved",
 IF(Table1[[#This Row],[% Achievement]]&gt;=50%, "Almost Achieve",
 IF(Table1[[#This Row],[% Achievement]]&gt;=0, "Needs Improvement",
 "Bad")))</f>
        <v>Achieved</v>
      </c>
      <c r="P2073" s="7">
        <f>Table1[[#This Row],[Net Sales Actual]] - Table1[[#This Row],[Net Sales Target]]</f>
        <v>7726557</v>
      </c>
      <c r="Q2073" s="7" t="str">
        <f>IF(Table1[[#This Row],[Profit]] &gt; 0, "Profit", "Loss")</f>
        <v>Profit</v>
      </c>
      <c r="R2073" s="9">
        <f>Table1[[#This Row],[Salary Cost]]/Table1[[#This Row],[Net Sales Actual]]</f>
        <v>9.9715354106193491E-2</v>
      </c>
      <c r="S2073" s="9" t="str">
        <f>IF(Table1[[#This Row],[Salary Ratio]] &lt; 0.15, "Efficient",
 IF(Table1[[#This Row],[Salary Ratio]] &lt;= 0.25, "Needs Attention",
 "Too High"))</f>
        <v>Efficient</v>
      </c>
      <c r="T2073" s="9">
        <f>Table1[[#This Row],[Profit (EBIT)]]/Table1[[#This Row],[Net Sales Actual]]</f>
        <v>6.2589104176453955E-2</v>
      </c>
      <c r="U2073" s="7" t="str">
        <f>IF(Table1[[#This Row],[Profit Ratio]] &gt; 0.15, "Healthy",
 IF(Table1[[#This Row],[Profit Ratio]] &gt;= 0.05, "Moderate",
 "Low"))</f>
        <v>Moderate</v>
      </c>
      <c r="V2073" s="7">
        <f ca="1">DATEDIF(Table1[[#This Row],[Store Open Date]], TODAY(), "d")</f>
        <v>563</v>
      </c>
      <c r="W2073" s="7">
        <f ca="1">INT(Table1[[#This Row],[Store Age (Days)]] / 30)</f>
        <v>18</v>
      </c>
      <c r="X2073" s="7" t="str">
        <f ca="1">IF(Table1[[#This Row],[Store Age (Months)]] &lt; 12, "&lt;12",
 IF(Table1[[#This Row],[Store Age (Months)]] &lt; 24, "12–24",
 "&gt;24"))</f>
        <v>12–24</v>
      </c>
    </row>
    <row r="2074" spans="1:24" x14ac:dyDescent="0.2">
      <c r="A2074" s="4">
        <v>5</v>
      </c>
      <c r="B2074" s="4" t="str">
        <f t="shared" si="32"/>
        <v>May</v>
      </c>
      <c r="C2074" s="1" t="s">
        <v>317</v>
      </c>
      <c r="D2074" s="1" t="s">
        <v>1237</v>
      </c>
      <c r="E2074" s="1" t="s">
        <v>758</v>
      </c>
      <c r="F2074" s="1" t="s">
        <v>909</v>
      </c>
      <c r="G2074" s="1" t="s">
        <v>925</v>
      </c>
      <c r="H2074" s="6">
        <v>45384</v>
      </c>
      <c r="I2074" s="7">
        <v>123000073</v>
      </c>
      <c r="J2074" s="7">
        <v>100475564</v>
      </c>
      <c r="K2074" s="7">
        <v>16199676</v>
      </c>
      <c r="L2074" s="7">
        <v>6344356</v>
      </c>
      <c r="M2074" s="7">
        <f>Table1[[#This Row],[Profit (EBIT)]] * (1 - 11%)</f>
        <v>5646476.8399999999</v>
      </c>
      <c r="N2074" s="9">
        <f>Table1[[#This Row],[Net Sales Actual]]/Table1[[#This Row],[Net Sales Target]]*100%</f>
        <v>0.8168740192536309</v>
      </c>
      <c r="O2074" s="9" t="str">
        <f>IF(Table1[[#This Row],[% Achievement]]&gt;=100%, "Achieved",
 IF(Table1[[#This Row],[% Achievement]]&gt;=50%, "Almost Achieve",
 IF(Table1[[#This Row],[% Achievement]]&gt;=0, "Needs Improvement",
 "Bad")))</f>
        <v>Almost Achieve</v>
      </c>
      <c r="P2074" s="7">
        <f>Table1[[#This Row],[Net Sales Actual]] - Table1[[#This Row],[Net Sales Target]]</f>
        <v>-22524509</v>
      </c>
      <c r="Q2074" s="7" t="str">
        <f>IF(Table1[[#This Row],[Profit]] &gt; 0, "Profit", "Loss")</f>
        <v>Profit</v>
      </c>
      <c r="R2074" s="9">
        <f>Table1[[#This Row],[Salary Cost]]/Table1[[#This Row],[Net Sales Actual]]</f>
        <v>0.16123000812416441</v>
      </c>
      <c r="S2074" s="9" t="str">
        <f>IF(Table1[[#This Row],[Salary Ratio]] &lt; 0.15, "Efficient",
 IF(Table1[[#This Row],[Salary Ratio]] &lt;= 0.25, "Needs Attention",
 "Too High"))</f>
        <v>Needs Attention</v>
      </c>
      <c r="T2074" s="9">
        <f>Table1[[#This Row],[Profit (EBIT)]]/Table1[[#This Row],[Net Sales Actual]]</f>
        <v>6.3143273323651106E-2</v>
      </c>
      <c r="U2074" s="7" t="str">
        <f>IF(Table1[[#This Row],[Profit Ratio]] &gt; 0.15, "Healthy",
 IF(Table1[[#This Row],[Profit Ratio]] &gt;= 0.05, "Moderate",
 "Low"))</f>
        <v>Moderate</v>
      </c>
      <c r="V2074" s="7">
        <f ca="1">DATEDIF(Table1[[#This Row],[Store Open Date]], TODAY(), "d")</f>
        <v>548</v>
      </c>
      <c r="W2074" s="7">
        <f ca="1">INT(Table1[[#This Row],[Store Age (Days)]] / 30)</f>
        <v>18</v>
      </c>
      <c r="X2074" s="7" t="str">
        <f ca="1">IF(Table1[[#This Row],[Store Age (Months)]] &lt; 12, "&lt;12",
 IF(Table1[[#This Row],[Store Age (Months)]] &lt; 24, "12–24",
 "&gt;24"))</f>
        <v>12–24</v>
      </c>
    </row>
    <row r="2075" spans="1:24" x14ac:dyDescent="0.2">
      <c r="A2075" s="4">
        <v>5</v>
      </c>
      <c r="B2075" s="4" t="str">
        <f t="shared" si="32"/>
        <v>May</v>
      </c>
      <c r="C2075" s="1" t="s">
        <v>318</v>
      </c>
      <c r="D2075" s="1" t="s">
        <v>1238</v>
      </c>
      <c r="E2075" s="1" t="s">
        <v>759</v>
      </c>
      <c r="F2075" s="1" t="s">
        <v>909</v>
      </c>
      <c r="G2075" s="1" t="s">
        <v>925</v>
      </c>
      <c r="H2075" s="6">
        <v>45182</v>
      </c>
      <c r="I2075" s="7">
        <v>418159169</v>
      </c>
      <c r="J2075" s="7">
        <v>307214608</v>
      </c>
      <c r="K2075" s="7">
        <v>51608694</v>
      </c>
      <c r="L2075" s="7">
        <v>6513525</v>
      </c>
      <c r="M2075" s="7">
        <f>Table1[[#This Row],[Profit (EBIT)]] * (1 - 11%)</f>
        <v>5797037.25</v>
      </c>
      <c r="N2075" s="9">
        <f>Table1[[#This Row],[Net Sales Actual]]/Table1[[#This Row],[Net Sales Target]]*100%</f>
        <v>0.73468341907863322</v>
      </c>
      <c r="O2075" s="9" t="str">
        <f>IF(Table1[[#This Row],[% Achievement]]&gt;=100%, "Achieved",
 IF(Table1[[#This Row],[% Achievement]]&gt;=50%, "Almost Achieve",
 IF(Table1[[#This Row],[% Achievement]]&gt;=0, "Needs Improvement",
 "Bad")))</f>
        <v>Almost Achieve</v>
      </c>
      <c r="P2075" s="7">
        <f>Table1[[#This Row],[Net Sales Actual]] - Table1[[#This Row],[Net Sales Target]]</f>
        <v>-110944561</v>
      </c>
      <c r="Q2075" s="7" t="str">
        <f>IF(Table1[[#This Row],[Profit]] &gt; 0, "Profit", "Loss")</f>
        <v>Profit</v>
      </c>
      <c r="R2075" s="9">
        <f>Table1[[#This Row],[Salary Cost]]/Table1[[#This Row],[Net Sales Actual]]</f>
        <v>0.16798906255134846</v>
      </c>
      <c r="S2075" s="9" t="str">
        <f>IF(Table1[[#This Row],[Salary Ratio]] &lt; 0.15, "Efficient",
 IF(Table1[[#This Row],[Salary Ratio]] &lt;= 0.25, "Needs Attention",
 "Too High"))</f>
        <v>Needs Attention</v>
      </c>
      <c r="T2075" s="9">
        <f>Table1[[#This Row],[Profit (EBIT)]]/Table1[[#This Row],[Net Sales Actual]]</f>
        <v>2.1201872666159156E-2</v>
      </c>
      <c r="U2075" s="7" t="str">
        <f>IF(Table1[[#This Row],[Profit Ratio]] &gt; 0.15, "Healthy",
 IF(Table1[[#This Row],[Profit Ratio]] &gt;= 0.05, "Moderate",
 "Low"))</f>
        <v>Low</v>
      </c>
      <c r="V2075" s="7">
        <f ca="1">DATEDIF(Table1[[#This Row],[Store Open Date]], TODAY(), "d")</f>
        <v>750</v>
      </c>
      <c r="W2075" s="7">
        <f ca="1">INT(Table1[[#This Row],[Store Age (Days)]] / 30)</f>
        <v>25</v>
      </c>
      <c r="X2075" s="7" t="str">
        <f ca="1">IF(Table1[[#This Row],[Store Age (Months)]] &lt; 12, "&lt;12",
 IF(Table1[[#This Row],[Store Age (Months)]] &lt; 24, "12–24",
 "&gt;24"))</f>
        <v>&gt;24</v>
      </c>
    </row>
    <row r="2076" spans="1:24" x14ac:dyDescent="0.2">
      <c r="A2076" s="4">
        <v>5</v>
      </c>
      <c r="B2076" s="4" t="str">
        <f t="shared" si="32"/>
        <v>May</v>
      </c>
      <c r="C2076" s="1" t="s">
        <v>319</v>
      </c>
      <c r="D2076" s="1" t="s">
        <v>1239</v>
      </c>
      <c r="E2076" s="1" t="s">
        <v>760</v>
      </c>
      <c r="F2076" s="1" t="s">
        <v>909</v>
      </c>
      <c r="G2076" s="1" t="s">
        <v>925</v>
      </c>
      <c r="H2076" s="6">
        <v>45222</v>
      </c>
      <c r="I2076" s="7">
        <v>108714953</v>
      </c>
      <c r="J2076" s="7">
        <v>90032244</v>
      </c>
      <c r="K2076" s="7">
        <v>9870235</v>
      </c>
      <c r="L2076" s="7">
        <v>7618901</v>
      </c>
      <c r="M2076" s="7">
        <f>Table1[[#This Row],[Profit (EBIT)]] * (1 - 11%)</f>
        <v>6780821.8899999997</v>
      </c>
      <c r="N2076" s="9">
        <f>Table1[[#This Row],[Net Sales Actual]]/Table1[[#This Row],[Net Sales Target]]*100%</f>
        <v>0.82814959226446061</v>
      </c>
      <c r="O2076" s="9" t="str">
        <f>IF(Table1[[#This Row],[% Achievement]]&gt;=100%, "Achieved",
 IF(Table1[[#This Row],[% Achievement]]&gt;=50%, "Almost Achieve",
 IF(Table1[[#This Row],[% Achievement]]&gt;=0, "Needs Improvement",
 "Bad")))</f>
        <v>Almost Achieve</v>
      </c>
      <c r="P2076" s="7">
        <f>Table1[[#This Row],[Net Sales Actual]] - Table1[[#This Row],[Net Sales Target]]</f>
        <v>-18682709</v>
      </c>
      <c r="Q2076" s="7" t="str">
        <f>IF(Table1[[#This Row],[Profit]] &gt; 0, "Profit", "Loss")</f>
        <v>Profit</v>
      </c>
      <c r="R2076" s="9">
        <f>Table1[[#This Row],[Salary Cost]]/Table1[[#This Row],[Net Sales Actual]]</f>
        <v>0.10963000100275186</v>
      </c>
      <c r="S2076" s="9" t="str">
        <f>IF(Table1[[#This Row],[Salary Ratio]] &lt; 0.15, "Efficient",
 IF(Table1[[#This Row],[Salary Ratio]] &lt;= 0.25, "Needs Attention",
 "Too High"))</f>
        <v>Efficient</v>
      </c>
      <c r="T2076" s="9">
        <f>Table1[[#This Row],[Profit (EBIT)]]/Table1[[#This Row],[Net Sales Actual]]</f>
        <v>8.4624137547876732E-2</v>
      </c>
      <c r="U2076" s="7" t="str">
        <f>IF(Table1[[#This Row],[Profit Ratio]] &gt; 0.15, "Healthy",
 IF(Table1[[#This Row],[Profit Ratio]] &gt;= 0.05, "Moderate",
 "Low"))</f>
        <v>Moderate</v>
      </c>
      <c r="V2076" s="7">
        <f ca="1">DATEDIF(Table1[[#This Row],[Store Open Date]], TODAY(), "d")</f>
        <v>710</v>
      </c>
      <c r="W2076" s="7">
        <f ca="1">INT(Table1[[#This Row],[Store Age (Days)]] / 30)</f>
        <v>23</v>
      </c>
      <c r="X2076" s="7" t="str">
        <f ca="1">IF(Table1[[#This Row],[Store Age (Months)]] &lt; 12, "&lt;12",
 IF(Table1[[#This Row],[Store Age (Months)]] &lt; 24, "12–24",
 "&gt;24"))</f>
        <v>12–24</v>
      </c>
    </row>
    <row r="2077" spans="1:24" x14ac:dyDescent="0.2">
      <c r="A2077" s="4">
        <v>5</v>
      </c>
      <c r="B2077" s="4" t="str">
        <f t="shared" si="32"/>
        <v>May</v>
      </c>
      <c r="C2077" s="1" t="s">
        <v>320</v>
      </c>
      <c r="D2077" s="1" t="s">
        <v>1240</v>
      </c>
      <c r="E2077" s="1" t="s">
        <v>761</v>
      </c>
      <c r="F2077" s="1" t="s">
        <v>909</v>
      </c>
      <c r="G2077" s="1" t="s">
        <v>925</v>
      </c>
      <c r="H2077" s="6">
        <v>45313</v>
      </c>
      <c r="I2077" s="7">
        <v>137542738</v>
      </c>
      <c r="J2077" s="7">
        <v>127490598</v>
      </c>
      <c r="K2077" s="7">
        <v>22501439</v>
      </c>
      <c r="L2077" s="7">
        <v>9781805</v>
      </c>
      <c r="M2077" s="7">
        <f>Table1[[#This Row],[Profit (EBIT)]] * (1 - 11%)</f>
        <v>8705806.4499999993</v>
      </c>
      <c r="N2077" s="9">
        <f>Table1[[#This Row],[Net Sales Actual]]/Table1[[#This Row],[Net Sales Target]]*100%</f>
        <v>0.92691624329886468</v>
      </c>
      <c r="O2077" s="9" t="str">
        <f>IF(Table1[[#This Row],[% Achievement]]&gt;=100%, "Achieved",
 IF(Table1[[#This Row],[% Achievement]]&gt;=50%, "Almost Achieve",
 IF(Table1[[#This Row],[% Achievement]]&gt;=0, "Needs Improvement",
 "Bad")))</f>
        <v>Almost Achieve</v>
      </c>
      <c r="P2077" s="7">
        <f>Table1[[#This Row],[Net Sales Actual]] - Table1[[#This Row],[Net Sales Target]]</f>
        <v>-10052140</v>
      </c>
      <c r="Q2077" s="7" t="str">
        <f>IF(Table1[[#This Row],[Profit]] &gt; 0, "Profit", "Loss")</f>
        <v>Profit</v>
      </c>
      <c r="R2077" s="9">
        <f>Table1[[#This Row],[Salary Cost]]/Table1[[#This Row],[Net Sales Actual]]</f>
        <v>0.17649488945059305</v>
      </c>
      <c r="S2077" s="9" t="str">
        <f>IF(Table1[[#This Row],[Salary Ratio]] &lt; 0.15, "Efficient",
 IF(Table1[[#This Row],[Salary Ratio]] &lt;= 0.25, "Needs Attention",
 "Too High"))</f>
        <v>Needs Attention</v>
      </c>
      <c r="T2077" s="9">
        <f>Table1[[#This Row],[Profit (EBIT)]]/Table1[[#This Row],[Net Sales Actual]]</f>
        <v>7.6725697058852918E-2</v>
      </c>
      <c r="U2077" s="7" t="str">
        <f>IF(Table1[[#This Row],[Profit Ratio]] &gt; 0.15, "Healthy",
 IF(Table1[[#This Row],[Profit Ratio]] &gt;= 0.05, "Moderate",
 "Low"))</f>
        <v>Moderate</v>
      </c>
      <c r="V2077" s="7">
        <f ca="1">DATEDIF(Table1[[#This Row],[Store Open Date]], TODAY(), "d")</f>
        <v>619</v>
      </c>
      <c r="W2077" s="7">
        <f ca="1">INT(Table1[[#This Row],[Store Age (Days)]] / 30)</f>
        <v>20</v>
      </c>
      <c r="X2077" s="7" t="str">
        <f ca="1">IF(Table1[[#This Row],[Store Age (Months)]] &lt; 12, "&lt;12",
 IF(Table1[[#This Row],[Store Age (Months)]] &lt; 24, "12–24",
 "&gt;24"))</f>
        <v>12–24</v>
      </c>
    </row>
    <row r="2078" spans="1:24" x14ac:dyDescent="0.2">
      <c r="A2078" s="4">
        <v>5</v>
      </c>
      <c r="B2078" s="4" t="str">
        <f t="shared" si="32"/>
        <v>May</v>
      </c>
      <c r="C2078" s="1" t="s">
        <v>321</v>
      </c>
      <c r="D2078" s="1" t="s">
        <v>1241</v>
      </c>
      <c r="E2078" s="1" t="s">
        <v>762</v>
      </c>
      <c r="F2078" s="1" t="s">
        <v>909</v>
      </c>
      <c r="G2078" s="1" t="s">
        <v>925</v>
      </c>
      <c r="H2078" s="6">
        <v>45227</v>
      </c>
      <c r="I2078" s="7">
        <v>114907945</v>
      </c>
      <c r="J2078" s="7">
        <v>80460506</v>
      </c>
      <c r="K2078" s="7">
        <v>11521566</v>
      </c>
      <c r="L2078" s="7">
        <v>-3916460</v>
      </c>
      <c r="M2078" s="7">
        <f>Table1[[#This Row],[Profit (EBIT)]] * (1 - 11%)</f>
        <v>-3485649.4</v>
      </c>
      <c r="N2078" s="9">
        <f>Table1[[#This Row],[Net Sales Actual]]/Table1[[#This Row],[Net Sales Target]]*100%</f>
        <v>0.70021708246544656</v>
      </c>
      <c r="O2078" s="9" t="str">
        <f>IF(Table1[[#This Row],[% Achievement]]&gt;=100%, "Achieved",
 IF(Table1[[#This Row],[% Achievement]]&gt;=50%, "Almost Achieve",
 IF(Table1[[#This Row],[% Achievement]]&gt;=0, "Needs Improvement",
 "Bad")))</f>
        <v>Almost Achieve</v>
      </c>
      <c r="P2078" s="7">
        <f>Table1[[#This Row],[Net Sales Actual]] - Table1[[#This Row],[Net Sales Target]]</f>
        <v>-34447439</v>
      </c>
      <c r="Q2078" s="7" t="str">
        <f>IF(Table1[[#This Row],[Profit]] &gt; 0, "Profit", "Loss")</f>
        <v>Loss</v>
      </c>
      <c r="R2078" s="9">
        <f>Table1[[#This Row],[Salary Cost]]/Table1[[#This Row],[Net Sales Actual]]</f>
        <v>0.14319529633581971</v>
      </c>
      <c r="S2078" s="9" t="str">
        <f>IF(Table1[[#This Row],[Salary Ratio]] &lt; 0.15, "Efficient",
 IF(Table1[[#This Row],[Salary Ratio]] &lt;= 0.25, "Needs Attention",
 "Too High"))</f>
        <v>Efficient</v>
      </c>
      <c r="T2078" s="9">
        <f>Table1[[#This Row],[Profit (EBIT)]]/Table1[[#This Row],[Net Sales Actual]]</f>
        <v>-4.8675557670492406E-2</v>
      </c>
      <c r="U2078" s="7" t="str">
        <f>IF(Table1[[#This Row],[Profit Ratio]] &gt; 0.15, "Healthy",
 IF(Table1[[#This Row],[Profit Ratio]] &gt;= 0.05, "Moderate",
 "Low"))</f>
        <v>Low</v>
      </c>
      <c r="V2078" s="7">
        <f ca="1">DATEDIF(Table1[[#This Row],[Store Open Date]], TODAY(), "d")</f>
        <v>705</v>
      </c>
      <c r="W2078" s="7">
        <f ca="1">INT(Table1[[#This Row],[Store Age (Days)]] / 30)</f>
        <v>23</v>
      </c>
      <c r="X2078" s="7" t="str">
        <f ca="1">IF(Table1[[#This Row],[Store Age (Months)]] &lt; 12, "&lt;12",
 IF(Table1[[#This Row],[Store Age (Months)]] &lt; 24, "12–24",
 "&gt;24"))</f>
        <v>12–24</v>
      </c>
    </row>
    <row r="2079" spans="1:24" x14ac:dyDescent="0.2">
      <c r="A2079" s="4">
        <v>5</v>
      </c>
      <c r="B2079" s="4" t="str">
        <f t="shared" si="32"/>
        <v>May</v>
      </c>
      <c r="C2079" s="1" t="s">
        <v>322</v>
      </c>
      <c r="D2079" s="1" t="s">
        <v>1242</v>
      </c>
      <c r="E2079" s="1" t="s">
        <v>763</v>
      </c>
      <c r="F2079" s="1" t="s">
        <v>909</v>
      </c>
      <c r="G2079" s="1" t="s">
        <v>925</v>
      </c>
      <c r="H2079" s="6">
        <v>45260</v>
      </c>
      <c r="I2079" s="7">
        <v>109404348</v>
      </c>
      <c r="J2079" s="7">
        <v>74860617</v>
      </c>
      <c r="K2079" s="7">
        <v>8542505</v>
      </c>
      <c r="L2079" s="7">
        <v>-4476265</v>
      </c>
      <c r="M2079" s="7">
        <f>Table1[[#This Row],[Profit (EBIT)]] * (1 - 11%)</f>
        <v>-3983875.85</v>
      </c>
      <c r="N2079" s="9">
        <f>Table1[[#This Row],[Net Sales Actual]]/Table1[[#This Row],[Net Sales Target]]*100%</f>
        <v>0.68425632407223891</v>
      </c>
      <c r="O2079" s="9" t="str">
        <f>IF(Table1[[#This Row],[% Achievement]]&gt;=100%, "Achieved",
 IF(Table1[[#This Row],[% Achievement]]&gt;=50%, "Almost Achieve",
 IF(Table1[[#This Row],[% Achievement]]&gt;=0, "Needs Improvement",
 "Bad")))</f>
        <v>Almost Achieve</v>
      </c>
      <c r="P2079" s="7">
        <f>Table1[[#This Row],[Net Sales Actual]] - Table1[[#This Row],[Net Sales Target]]</f>
        <v>-34543731</v>
      </c>
      <c r="Q2079" s="7" t="str">
        <f>IF(Table1[[#This Row],[Profit]] &gt; 0, "Profit", "Loss")</f>
        <v>Loss</v>
      </c>
      <c r="R2079" s="9">
        <f>Table1[[#This Row],[Salary Cost]]/Table1[[#This Row],[Net Sales Actual]]</f>
        <v>0.11411213722697476</v>
      </c>
      <c r="S2079" s="9" t="str">
        <f>IF(Table1[[#This Row],[Salary Ratio]] &lt; 0.15, "Efficient",
 IF(Table1[[#This Row],[Salary Ratio]] &lt;= 0.25, "Needs Attention",
 "Too High"))</f>
        <v>Efficient</v>
      </c>
      <c r="T2079" s="9">
        <f>Table1[[#This Row],[Profit (EBIT)]]/Table1[[#This Row],[Net Sales Actual]]</f>
        <v>-5.9794658117765714E-2</v>
      </c>
      <c r="U2079" s="7" t="str">
        <f>IF(Table1[[#This Row],[Profit Ratio]] &gt; 0.15, "Healthy",
 IF(Table1[[#This Row],[Profit Ratio]] &gt;= 0.05, "Moderate",
 "Low"))</f>
        <v>Low</v>
      </c>
      <c r="V2079" s="7">
        <f ca="1">DATEDIF(Table1[[#This Row],[Store Open Date]], TODAY(), "d")</f>
        <v>672</v>
      </c>
      <c r="W2079" s="7">
        <f ca="1">INT(Table1[[#This Row],[Store Age (Days)]] / 30)</f>
        <v>22</v>
      </c>
      <c r="X2079" s="7" t="str">
        <f ca="1">IF(Table1[[#This Row],[Store Age (Months)]] &lt; 12, "&lt;12",
 IF(Table1[[#This Row],[Store Age (Months)]] &lt; 24, "12–24",
 "&gt;24"))</f>
        <v>12–24</v>
      </c>
    </row>
    <row r="2080" spans="1:24" x14ac:dyDescent="0.2">
      <c r="A2080" s="4">
        <v>5</v>
      </c>
      <c r="B2080" s="4" t="str">
        <f t="shared" si="32"/>
        <v>May</v>
      </c>
      <c r="C2080" s="1" t="s">
        <v>323</v>
      </c>
      <c r="D2080" s="1" t="s">
        <v>1243</v>
      </c>
      <c r="E2080" s="1" t="s">
        <v>764</v>
      </c>
      <c r="F2080" s="1" t="s">
        <v>909</v>
      </c>
      <c r="G2080" s="1" t="s">
        <v>925</v>
      </c>
      <c r="H2080" s="6">
        <v>45270</v>
      </c>
      <c r="I2080" s="7">
        <v>102863297</v>
      </c>
      <c r="J2080" s="7">
        <v>100069110</v>
      </c>
      <c r="K2080" s="7">
        <v>15157295</v>
      </c>
      <c r="L2080" s="7">
        <v>9658865</v>
      </c>
      <c r="M2080" s="7">
        <f>Table1[[#This Row],[Profit (EBIT)]] * (1 - 11%)</f>
        <v>8596389.8499999996</v>
      </c>
      <c r="N2080" s="9">
        <f>Table1[[#This Row],[Net Sales Actual]]/Table1[[#This Row],[Net Sales Target]]*100%</f>
        <v>0.97283591833538063</v>
      </c>
      <c r="O2080" s="9" t="str">
        <f>IF(Table1[[#This Row],[% Achievement]]&gt;=100%, "Achieved",
 IF(Table1[[#This Row],[% Achievement]]&gt;=50%, "Almost Achieve",
 IF(Table1[[#This Row],[% Achievement]]&gt;=0, "Needs Improvement",
 "Bad")))</f>
        <v>Almost Achieve</v>
      </c>
      <c r="P2080" s="7">
        <f>Table1[[#This Row],[Net Sales Actual]] - Table1[[#This Row],[Net Sales Target]]</f>
        <v>-2794187</v>
      </c>
      <c r="Q2080" s="7" t="str">
        <f>IF(Table1[[#This Row],[Profit]] &gt; 0, "Profit", "Loss")</f>
        <v>Profit</v>
      </c>
      <c r="R2080" s="9">
        <f>Table1[[#This Row],[Salary Cost]]/Table1[[#This Row],[Net Sales Actual]]</f>
        <v>0.15146827027841059</v>
      </c>
      <c r="S2080" s="9" t="str">
        <f>IF(Table1[[#This Row],[Salary Ratio]] &lt; 0.15, "Efficient",
 IF(Table1[[#This Row],[Salary Ratio]] &lt;= 0.25, "Needs Attention",
 "Too High"))</f>
        <v>Needs Attention</v>
      </c>
      <c r="T2080" s="9">
        <f>Table1[[#This Row],[Profit (EBIT)]]/Table1[[#This Row],[Net Sales Actual]]</f>
        <v>9.6521943684719488E-2</v>
      </c>
      <c r="U2080" s="7" t="str">
        <f>IF(Table1[[#This Row],[Profit Ratio]] &gt; 0.15, "Healthy",
 IF(Table1[[#This Row],[Profit Ratio]] &gt;= 0.05, "Moderate",
 "Low"))</f>
        <v>Moderate</v>
      </c>
      <c r="V2080" s="7">
        <f ca="1">DATEDIF(Table1[[#This Row],[Store Open Date]], TODAY(), "d")</f>
        <v>662</v>
      </c>
      <c r="W2080" s="7">
        <f ca="1">INT(Table1[[#This Row],[Store Age (Days)]] / 30)</f>
        <v>22</v>
      </c>
      <c r="X2080" s="7" t="str">
        <f ca="1">IF(Table1[[#This Row],[Store Age (Months)]] &lt; 12, "&lt;12",
 IF(Table1[[#This Row],[Store Age (Months)]] &lt; 24, "12–24",
 "&gt;24"))</f>
        <v>12–24</v>
      </c>
    </row>
    <row r="2081" spans="1:24" x14ac:dyDescent="0.2">
      <c r="A2081" s="4">
        <v>5</v>
      </c>
      <c r="B2081" s="4" t="str">
        <f t="shared" si="32"/>
        <v>May</v>
      </c>
      <c r="C2081" s="1" t="s">
        <v>324</v>
      </c>
      <c r="D2081" s="1" t="s">
        <v>1244</v>
      </c>
      <c r="E2081" s="1" t="s">
        <v>765</v>
      </c>
      <c r="F2081" s="1" t="s">
        <v>909</v>
      </c>
      <c r="G2081" s="1" t="s">
        <v>925</v>
      </c>
      <c r="H2081" s="6">
        <v>45338</v>
      </c>
      <c r="I2081" s="7">
        <v>114157698</v>
      </c>
      <c r="J2081" s="7">
        <v>94170728</v>
      </c>
      <c r="K2081" s="7">
        <v>13544401</v>
      </c>
      <c r="L2081" s="7">
        <v>11077855</v>
      </c>
      <c r="M2081" s="7">
        <f>Table1[[#This Row],[Profit (EBIT)]] * (1 - 11%)</f>
        <v>9859290.9499999993</v>
      </c>
      <c r="N2081" s="9">
        <f>Table1[[#This Row],[Net Sales Actual]]/Table1[[#This Row],[Net Sales Target]]*100%</f>
        <v>0.8249178955938653</v>
      </c>
      <c r="O2081" s="9" t="str">
        <f>IF(Table1[[#This Row],[% Achievement]]&gt;=100%, "Achieved",
 IF(Table1[[#This Row],[% Achievement]]&gt;=50%, "Almost Achieve",
 IF(Table1[[#This Row],[% Achievement]]&gt;=0, "Needs Improvement",
 "Bad")))</f>
        <v>Almost Achieve</v>
      </c>
      <c r="P2081" s="7">
        <f>Table1[[#This Row],[Net Sales Actual]] - Table1[[#This Row],[Net Sales Target]]</f>
        <v>-19986970</v>
      </c>
      <c r="Q2081" s="7" t="str">
        <f>IF(Table1[[#This Row],[Profit]] &gt; 0, "Profit", "Loss")</f>
        <v>Profit</v>
      </c>
      <c r="R2081" s="9">
        <f>Table1[[#This Row],[Salary Cost]]/Table1[[#This Row],[Net Sales Actual]]</f>
        <v>0.14382814370937008</v>
      </c>
      <c r="S2081" s="9" t="str">
        <f>IF(Table1[[#This Row],[Salary Ratio]] &lt; 0.15, "Efficient",
 IF(Table1[[#This Row],[Salary Ratio]] &lt;= 0.25, "Needs Attention",
 "Too High"))</f>
        <v>Efficient</v>
      </c>
      <c r="T2081" s="9">
        <f>Table1[[#This Row],[Profit (EBIT)]]/Table1[[#This Row],[Net Sales Actual]]</f>
        <v>0.11763586451195322</v>
      </c>
      <c r="U2081" s="7" t="str">
        <f>IF(Table1[[#This Row],[Profit Ratio]] &gt; 0.15, "Healthy",
 IF(Table1[[#This Row],[Profit Ratio]] &gt;= 0.05, "Moderate",
 "Low"))</f>
        <v>Moderate</v>
      </c>
      <c r="V2081" s="7">
        <f ca="1">DATEDIF(Table1[[#This Row],[Store Open Date]], TODAY(), "d")</f>
        <v>594</v>
      </c>
      <c r="W2081" s="7">
        <f ca="1">INT(Table1[[#This Row],[Store Age (Days)]] / 30)</f>
        <v>19</v>
      </c>
      <c r="X2081" s="7" t="str">
        <f ca="1">IF(Table1[[#This Row],[Store Age (Months)]] &lt; 12, "&lt;12",
 IF(Table1[[#This Row],[Store Age (Months)]] &lt; 24, "12–24",
 "&gt;24"))</f>
        <v>12–24</v>
      </c>
    </row>
    <row r="2082" spans="1:24" x14ac:dyDescent="0.2">
      <c r="A2082" s="4">
        <v>5</v>
      </c>
      <c r="B2082" s="4" t="str">
        <f t="shared" si="32"/>
        <v>May</v>
      </c>
      <c r="C2082" s="1" t="s">
        <v>325</v>
      </c>
      <c r="D2082" s="1" t="s">
        <v>1245</v>
      </c>
      <c r="E2082" s="1" t="s">
        <v>766</v>
      </c>
      <c r="F2082" s="1" t="s">
        <v>909</v>
      </c>
      <c r="G2082" s="1" t="s">
        <v>925</v>
      </c>
      <c r="H2082" s="6">
        <v>45174</v>
      </c>
      <c r="I2082" s="7">
        <v>128243965</v>
      </c>
      <c r="J2082" s="7">
        <v>125591718</v>
      </c>
      <c r="K2082" s="7">
        <v>20608668</v>
      </c>
      <c r="L2082" s="7">
        <v>-6102084</v>
      </c>
      <c r="M2082" s="7">
        <f>Table1[[#This Row],[Profit (EBIT)]] * (1 - 11%)</f>
        <v>-5430854.7599999998</v>
      </c>
      <c r="N2082" s="9">
        <f>Table1[[#This Row],[Net Sales Actual]]/Table1[[#This Row],[Net Sales Target]]*100%</f>
        <v>0.97931873831255922</v>
      </c>
      <c r="O2082" s="9" t="str">
        <f>IF(Table1[[#This Row],[% Achievement]]&gt;=100%, "Achieved",
 IF(Table1[[#This Row],[% Achievement]]&gt;=50%, "Almost Achieve",
 IF(Table1[[#This Row],[% Achievement]]&gt;=0, "Needs Improvement",
 "Bad")))</f>
        <v>Almost Achieve</v>
      </c>
      <c r="P2082" s="7">
        <f>Table1[[#This Row],[Net Sales Actual]] - Table1[[#This Row],[Net Sales Target]]</f>
        <v>-2652247</v>
      </c>
      <c r="Q2082" s="7" t="str">
        <f>IF(Table1[[#This Row],[Profit]] &gt; 0, "Profit", "Loss")</f>
        <v>Loss</v>
      </c>
      <c r="R2082" s="9">
        <f>Table1[[#This Row],[Salary Cost]]/Table1[[#This Row],[Net Sales Actual]]</f>
        <v>0.16409257177292536</v>
      </c>
      <c r="S2082" s="9" t="str">
        <f>IF(Table1[[#This Row],[Salary Ratio]] &lt; 0.15, "Efficient",
 IF(Table1[[#This Row],[Salary Ratio]] &lt;= 0.25, "Needs Attention",
 "Too High"))</f>
        <v>Needs Attention</v>
      </c>
      <c r="T2082" s="9">
        <f>Table1[[#This Row],[Profit (EBIT)]]/Table1[[#This Row],[Net Sales Actual]]</f>
        <v>-4.8586675118179372E-2</v>
      </c>
      <c r="U2082" s="7" t="str">
        <f>IF(Table1[[#This Row],[Profit Ratio]] &gt; 0.15, "Healthy",
 IF(Table1[[#This Row],[Profit Ratio]] &gt;= 0.05, "Moderate",
 "Low"))</f>
        <v>Low</v>
      </c>
      <c r="V2082" s="7">
        <f ca="1">DATEDIF(Table1[[#This Row],[Store Open Date]], TODAY(), "d")</f>
        <v>758</v>
      </c>
      <c r="W2082" s="7">
        <f ca="1">INT(Table1[[#This Row],[Store Age (Days)]] / 30)</f>
        <v>25</v>
      </c>
      <c r="X2082" s="7" t="str">
        <f ca="1">IF(Table1[[#This Row],[Store Age (Months)]] &lt; 12, "&lt;12",
 IF(Table1[[#This Row],[Store Age (Months)]] &lt; 24, "12–24",
 "&gt;24"))</f>
        <v>&gt;24</v>
      </c>
    </row>
    <row r="2083" spans="1:24" x14ac:dyDescent="0.2">
      <c r="A2083" s="4">
        <v>5</v>
      </c>
      <c r="B2083" s="4" t="str">
        <f t="shared" si="32"/>
        <v>May</v>
      </c>
      <c r="C2083" s="1" t="s">
        <v>326</v>
      </c>
      <c r="D2083" s="1" t="s">
        <v>1246</v>
      </c>
      <c r="E2083" s="1" t="s">
        <v>767</v>
      </c>
      <c r="F2083" s="1" t="s">
        <v>909</v>
      </c>
      <c r="G2083" s="1" t="s">
        <v>925</v>
      </c>
      <c r="H2083" s="6">
        <v>45220</v>
      </c>
      <c r="I2083" s="7">
        <v>121035847</v>
      </c>
      <c r="J2083" s="7">
        <v>143430925</v>
      </c>
      <c r="K2083" s="7">
        <v>24782108</v>
      </c>
      <c r="L2083" s="7">
        <v>4403747</v>
      </c>
      <c r="M2083" s="7">
        <f>Table1[[#This Row],[Profit (EBIT)]] * (1 - 11%)</f>
        <v>3919334.83</v>
      </c>
      <c r="N2083" s="9">
        <f>Table1[[#This Row],[Net Sales Actual]]/Table1[[#This Row],[Net Sales Target]]*100%</f>
        <v>1.1850284734240757</v>
      </c>
      <c r="O2083" s="9" t="str">
        <f>IF(Table1[[#This Row],[% Achievement]]&gt;=100%, "Achieved",
 IF(Table1[[#This Row],[% Achievement]]&gt;=50%, "Almost Achieve",
 IF(Table1[[#This Row],[% Achievement]]&gt;=0, "Needs Improvement",
 "Bad")))</f>
        <v>Achieved</v>
      </c>
      <c r="P2083" s="7">
        <f>Table1[[#This Row],[Net Sales Actual]] - Table1[[#This Row],[Net Sales Target]]</f>
        <v>22395078</v>
      </c>
      <c r="Q2083" s="7" t="str">
        <f>IF(Table1[[#This Row],[Profit]] &gt; 0, "Profit", "Loss")</f>
        <v>Profit</v>
      </c>
      <c r="R2083" s="9">
        <f>Table1[[#This Row],[Salary Cost]]/Table1[[#This Row],[Net Sales Actual]]</f>
        <v>0.17278078629138033</v>
      </c>
      <c r="S2083" s="9" t="str">
        <f>IF(Table1[[#This Row],[Salary Ratio]] &lt; 0.15, "Efficient",
 IF(Table1[[#This Row],[Salary Ratio]] &lt;= 0.25, "Needs Attention",
 "Too High"))</f>
        <v>Needs Attention</v>
      </c>
      <c r="T2083" s="9">
        <f>Table1[[#This Row],[Profit (EBIT)]]/Table1[[#This Row],[Net Sales Actual]]</f>
        <v>3.0702911523438896E-2</v>
      </c>
      <c r="U2083" s="7" t="str">
        <f>IF(Table1[[#This Row],[Profit Ratio]] &gt; 0.15, "Healthy",
 IF(Table1[[#This Row],[Profit Ratio]] &gt;= 0.05, "Moderate",
 "Low"))</f>
        <v>Low</v>
      </c>
      <c r="V2083" s="7">
        <f ca="1">DATEDIF(Table1[[#This Row],[Store Open Date]], TODAY(), "d")</f>
        <v>712</v>
      </c>
      <c r="W2083" s="7">
        <f ca="1">INT(Table1[[#This Row],[Store Age (Days)]] / 30)</f>
        <v>23</v>
      </c>
      <c r="X2083" s="7" t="str">
        <f ca="1">IF(Table1[[#This Row],[Store Age (Months)]] &lt; 12, "&lt;12",
 IF(Table1[[#This Row],[Store Age (Months)]] &lt; 24, "12–24",
 "&gt;24"))</f>
        <v>12–24</v>
      </c>
    </row>
    <row r="2084" spans="1:24" x14ac:dyDescent="0.2">
      <c r="A2084" s="4">
        <v>5</v>
      </c>
      <c r="B2084" s="4" t="str">
        <f t="shared" si="32"/>
        <v>May</v>
      </c>
      <c r="C2084" s="1" t="s">
        <v>327</v>
      </c>
      <c r="D2084" s="1" t="s">
        <v>1247</v>
      </c>
      <c r="E2084" s="1" t="s">
        <v>768</v>
      </c>
      <c r="F2084" s="1" t="s">
        <v>909</v>
      </c>
      <c r="G2084" s="1" t="s">
        <v>925</v>
      </c>
      <c r="H2084" s="6">
        <v>45297</v>
      </c>
      <c r="I2084" s="7">
        <v>109547934</v>
      </c>
      <c r="J2084" s="7">
        <v>85538082</v>
      </c>
      <c r="K2084" s="7">
        <v>9069037</v>
      </c>
      <c r="L2084" s="7">
        <v>846438</v>
      </c>
      <c r="M2084" s="7">
        <f>Table1[[#This Row],[Profit (EBIT)]] * (1 - 11%)</f>
        <v>753329.82000000007</v>
      </c>
      <c r="N2084" s="9">
        <f>Table1[[#This Row],[Net Sales Actual]]/Table1[[#This Row],[Net Sales Target]]*100%</f>
        <v>0.78082788854785701</v>
      </c>
      <c r="O2084" s="9" t="str">
        <f>IF(Table1[[#This Row],[% Achievement]]&gt;=100%, "Achieved",
 IF(Table1[[#This Row],[% Achievement]]&gt;=50%, "Almost Achieve",
 IF(Table1[[#This Row],[% Achievement]]&gt;=0, "Needs Improvement",
 "Bad")))</f>
        <v>Almost Achieve</v>
      </c>
      <c r="P2084" s="7">
        <f>Table1[[#This Row],[Net Sales Actual]] - Table1[[#This Row],[Net Sales Target]]</f>
        <v>-24009852</v>
      </c>
      <c r="Q2084" s="7" t="str">
        <f>IF(Table1[[#This Row],[Profit]] &gt; 0, "Profit", "Loss")</f>
        <v>Profit</v>
      </c>
      <c r="R2084" s="9">
        <f>Table1[[#This Row],[Salary Cost]]/Table1[[#This Row],[Net Sales Actual]]</f>
        <v>0.10602338499944387</v>
      </c>
      <c r="S2084" s="9" t="str">
        <f>IF(Table1[[#This Row],[Salary Ratio]] &lt; 0.15, "Efficient",
 IF(Table1[[#This Row],[Salary Ratio]] &lt;= 0.25, "Needs Attention",
 "Too High"))</f>
        <v>Efficient</v>
      </c>
      <c r="T2084" s="9">
        <f>Table1[[#This Row],[Profit (EBIT)]]/Table1[[#This Row],[Net Sales Actual]]</f>
        <v>9.8954521800009489E-3</v>
      </c>
      <c r="U2084" s="7" t="str">
        <f>IF(Table1[[#This Row],[Profit Ratio]] &gt; 0.15, "Healthy",
 IF(Table1[[#This Row],[Profit Ratio]] &gt;= 0.05, "Moderate",
 "Low"))</f>
        <v>Low</v>
      </c>
      <c r="V2084" s="7">
        <f ca="1">DATEDIF(Table1[[#This Row],[Store Open Date]], TODAY(), "d")</f>
        <v>635</v>
      </c>
      <c r="W2084" s="7">
        <f ca="1">INT(Table1[[#This Row],[Store Age (Days)]] / 30)</f>
        <v>21</v>
      </c>
      <c r="X2084" s="7" t="str">
        <f ca="1">IF(Table1[[#This Row],[Store Age (Months)]] &lt; 12, "&lt;12",
 IF(Table1[[#This Row],[Store Age (Months)]] &lt; 24, "12–24",
 "&gt;24"))</f>
        <v>12–24</v>
      </c>
    </row>
    <row r="2085" spans="1:24" x14ac:dyDescent="0.2">
      <c r="A2085" s="4">
        <v>5</v>
      </c>
      <c r="B2085" s="4" t="str">
        <f t="shared" si="32"/>
        <v>May</v>
      </c>
      <c r="C2085" s="1" t="s">
        <v>328</v>
      </c>
      <c r="D2085" s="1" t="s">
        <v>1248</v>
      </c>
      <c r="E2085" s="1" t="s">
        <v>769</v>
      </c>
      <c r="F2085" s="1" t="s">
        <v>909</v>
      </c>
      <c r="G2085" s="1" t="s">
        <v>925</v>
      </c>
      <c r="H2085" s="6">
        <v>44936</v>
      </c>
      <c r="I2085" s="7">
        <v>105158624</v>
      </c>
      <c r="J2085" s="7">
        <v>93566633</v>
      </c>
      <c r="K2085" s="7">
        <v>13248468</v>
      </c>
      <c r="L2085" s="7">
        <v>5605371</v>
      </c>
      <c r="M2085" s="7">
        <f>Table1[[#This Row],[Profit (EBIT)]] * (1 - 11%)</f>
        <v>4988780.1900000004</v>
      </c>
      <c r="N2085" s="9">
        <f>Table1[[#This Row],[Net Sales Actual]]/Table1[[#This Row],[Net Sales Target]]*100%</f>
        <v>0.88976661581269834</v>
      </c>
      <c r="O2085" s="9" t="str">
        <f>IF(Table1[[#This Row],[% Achievement]]&gt;=100%, "Achieved",
 IF(Table1[[#This Row],[% Achievement]]&gt;=50%, "Almost Achieve",
 IF(Table1[[#This Row],[% Achievement]]&gt;=0, "Needs Improvement",
 "Bad")))</f>
        <v>Almost Achieve</v>
      </c>
      <c r="P2085" s="7">
        <f>Table1[[#This Row],[Net Sales Actual]] - Table1[[#This Row],[Net Sales Target]]</f>
        <v>-11591991</v>
      </c>
      <c r="Q2085" s="7" t="str">
        <f>IF(Table1[[#This Row],[Profit]] &gt; 0, "Profit", "Loss")</f>
        <v>Profit</v>
      </c>
      <c r="R2085" s="9">
        <f>Table1[[#This Row],[Salary Cost]]/Table1[[#This Row],[Net Sales Actual]]</f>
        <v>0.14159393765937905</v>
      </c>
      <c r="S2085" s="9" t="str">
        <f>IF(Table1[[#This Row],[Salary Ratio]] &lt; 0.15, "Efficient",
 IF(Table1[[#This Row],[Salary Ratio]] &lt;= 0.25, "Needs Attention",
 "Too High"))</f>
        <v>Efficient</v>
      </c>
      <c r="T2085" s="9">
        <f>Table1[[#This Row],[Profit (EBIT)]]/Table1[[#This Row],[Net Sales Actual]]</f>
        <v>5.9907798541815646E-2</v>
      </c>
      <c r="U2085" s="7" t="str">
        <f>IF(Table1[[#This Row],[Profit Ratio]] &gt; 0.15, "Healthy",
 IF(Table1[[#This Row],[Profit Ratio]] &gt;= 0.05, "Moderate",
 "Low"))</f>
        <v>Moderate</v>
      </c>
      <c r="V2085" s="7">
        <f ca="1">DATEDIF(Table1[[#This Row],[Store Open Date]], TODAY(), "d")</f>
        <v>996</v>
      </c>
      <c r="W2085" s="7">
        <f ca="1">INT(Table1[[#This Row],[Store Age (Days)]] / 30)</f>
        <v>33</v>
      </c>
      <c r="X2085" s="7" t="str">
        <f ca="1">IF(Table1[[#This Row],[Store Age (Months)]] &lt; 12, "&lt;12",
 IF(Table1[[#This Row],[Store Age (Months)]] &lt; 24, "12–24",
 "&gt;24"))</f>
        <v>&gt;24</v>
      </c>
    </row>
    <row r="2086" spans="1:24" x14ac:dyDescent="0.2">
      <c r="A2086" s="4">
        <v>5</v>
      </c>
      <c r="B2086" s="4" t="str">
        <f t="shared" si="32"/>
        <v>May</v>
      </c>
      <c r="C2086" s="1" t="s">
        <v>329</v>
      </c>
      <c r="D2086" s="1" t="s">
        <v>1249</v>
      </c>
      <c r="E2086" s="1" t="s">
        <v>770</v>
      </c>
      <c r="F2086" s="1" t="s">
        <v>909</v>
      </c>
      <c r="G2086" s="1" t="s">
        <v>925</v>
      </c>
      <c r="H2086" s="6">
        <v>45032</v>
      </c>
      <c r="I2086" s="7">
        <v>105501565</v>
      </c>
      <c r="J2086" s="7">
        <v>68707129</v>
      </c>
      <c r="K2086" s="7">
        <v>11182568</v>
      </c>
      <c r="L2086" s="7">
        <v>-6422713</v>
      </c>
      <c r="M2086" s="7">
        <f>Table1[[#This Row],[Profit (EBIT)]] * (1 - 11%)</f>
        <v>-5716214.5700000003</v>
      </c>
      <c r="N2086" s="9">
        <f>Table1[[#This Row],[Net Sales Actual]]/Table1[[#This Row],[Net Sales Target]]*100%</f>
        <v>0.65124274696778195</v>
      </c>
      <c r="O2086" s="9" t="str">
        <f>IF(Table1[[#This Row],[% Achievement]]&gt;=100%, "Achieved",
 IF(Table1[[#This Row],[% Achievement]]&gt;=50%, "Almost Achieve",
 IF(Table1[[#This Row],[% Achievement]]&gt;=0, "Needs Improvement",
 "Bad")))</f>
        <v>Almost Achieve</v>
      </c>
      <c r="P2086" s="7">
        <f>Table1[[#This Row],[Net Sales Actual]] - Table1[[#This Row],[Net Sales Target]]</f>
        <v>-36794436</v>
      </c>
      <c r="Q2086" s="7" t="str">
        <f>IF(Table1[[#This Row],[Profit]] &gt; 0, "Profit", "Loss")</f>
        <v>Loss</v>
      </c>
      <c r="R2086" s="9">
        <f>Table1[[#This Row],[Salary Cost]]/Table1[[#This Row],[Net Sales Actual]]</f>
        <v>0.16275702627597785</v>
      </c>
      <c r="S2086" s="9" t="str">
        <f>IF(Table1[[#This Row],[Salary Ratio]] &lt; 0.15, "Efficient",
 IF(Table1[[#This Row],[Salary Ratio]] &lt;= 0.25, "Needs Attention",
 "Too High"))</f>
        <v>Needs Attention</v>
      </c>
      <c r="T2086" s="9">
        <f>Table1[[#This Row],[Profit (EBIT)]]/Table1[[#This Row],[Net Sales Actual]]</f>
        <v>-9.3479571821433557E-2</v>
      </c>
      <c r="U2086" s="7" t="str">
        <f>IF(Table1[[#This Row],[Profit Ratio]] &gt; 0.15, "Healthy",
 IF(Table1[[#This Row],[Profit Ratio]] &gt;= 0.05, "Moderate",
 "Low"))</f>
        <v>Low</v>
      </c>
      <c r="V2086" s="7">
        <f ca="1">DATEDIF(Table1[[#This Row],[Store Open Date]], TODAY(), "d")</f>
        <v>900</v>
      </c>
      <c r="W2086" s="7">
        <f ca="1">INT(Table1[[#This Row],[Store Age (Days)]] / 30)</f>
        <v>30</v>
      </c>
      <c r="X2086" s="7" t="str">
        <f ca="1">IF(Table1[[#This Row],[Store Age (Months)]] &lt; 12, "&lt;12",
 IF(Table1[[#This Row],[Store Age (Months)]] &lt; 24, "12–24",
 "&gt;24"))</f>
        <v>&gt;24</v>
      </c>
    </row>
    <row r="2087" spans="1:24" x14ac:dyDescent="0.2">
      <c r="A2087" s="4">
        <v>5</v>
      </c>
      <c r="B2087" s="4" t="str">
        <f t="shared" si="32"/>
        <v>May</v>
      </c>
      <c r="C2087" s="1" t="s">
        <v>330</v>
      </c>
      <c r="D2087" s="1" t="s">
        <v>1250</v>
      </c>
      <c r="E2087" s="1" t="s">
        <v>771</v>
      </c>
      <c r="F2087" s="1" t="s">
        <v>909</v>
      </c>
      <c r="G2087" s="1" t="s">
        <v>925</v>
      </c>
      <c r="H2087" s="6">
        <v>45032</v>
      </c>
      <c r="I2087" s="7">
        <v>59866217</v>
      </c>
      <c r="J2087" s="7">
        <v>41090748</v>
      </c>
      <c r="K2087" s="7">
        <v>3975836</v>
      </c>
      <c r="L2087" s="7">
        <v>-1589981</v>
      </c>
      <c r="M2087" s="7">
        <f>Table1[[#This Row],[Profit (EBIT)]] * (1 - 11%)</f>
        <v>-1415083.09</v>
      </c>
      <c r="N2087" s="9">
        <f>Table1[[#This Row],[Net Sales Actual]]/Table1[[#This Row],[Net Sales Target]]*100%</f>
        <v>0.68637622450738789</v>
      </c>
      <c r="O2087" s="9" t="str">
        <f>IF(Table1[[#This Row],[% Achievement]]&gt;=100%, "Achieved",
 IF(Table1[[#This Row],[% Achievement]]&gt;=50%, "Almost Achieve",
 IF(Table1[[#This Row],[% Achievement]]&gt;=0, "Needs Improvement",
 "Bad")))</f>
        <v>Almost Achieve</v>
      </c>
      <c r="P2087" s="7">
        <f>Table1[[#This Row],[Net Sales Actual]] - Table1[[#This Row],[Net Sales Target]]</f>
        <v>-18775469</v>
      </c>
      <c r="Q2087" s="7" t="str">
        <f>IF(Table1[[#This Row],[Profit]] &gt; 0, "Profit", "Loss")</f>
        <v>Loss</v>
      </c>
      <c r="R2087" s="9">
        <f>Table1[[#This Row],[Salary Cost]]/Table1[[#This Row],[Net Sales Actual]]</f>
        <v>9.6757450119915073E-2</v>
      </c>
      <c r="S2087" s="9" t="str">
        <f>IF(Table1[[#This Row],[Salary Ratio]] &lt; 0.15, "Efficient",
 IF(Table1[[#This Row],[Salary Ratio]] &lt;= 0.25, "Needs Attention",
 "Too High"))</f>
        <v>Efficient</v>
      </c>
      <c r="T2087" s="9">
        <f>Table1[[#This Row],[Profit (EBIT)]]/Table1[[#This Row],[Net Sales Actual]]</f>
        <v>-3.8694379571771242E-2</v>
      </c>
      <c r="U2087" s="7" t="str">
        <f>IF(Table1[[#This Row],[Profit Ratio]] &gt; 0.15, "Healthy",
 IF(Table1[[#This Row],[Profit Ratio]] &gt;= 0.05, "Moderate",
 "Low"))</f>
        <v>Low</v>
      </c>
      <c r="V2087" s="7">
        <f ca="1">DATEDIF(Table1[[#This Row],[Store Open Date]], TODAY(), "d")</f>
        <v>900</v>
      </c>
      <c r="W2087" s="7">
        <f ca="1">INT(Table1[[#This Row],[Store Age (Days)]] / 30)</f>
        <v>30</v>
      </c>
      <c r="X2087" s="7" t="str">
        <f ca="1">IF(Table1[[#This Row],[Store Age (Months)]] &lt; 12, "&lt;12",
 IF(Table1[[#This Row],[Store Age (Months)]] &lt; 24, "12–24",
 "&gt;24"))</f>
        <v>&gt;24</v>
      </c>
    </row>
    <row r="2088" spans="1:24" x14ac:dyDescent="0.2">
      <c r="A2088" s="4">
        <v>5</v>
      </c>
      <c r="B2088" s="4" t="str">
        <f t="shared" si="32"/>
        <v>May</v>
      </c>
      <c r="C2088" s="1" t="s">
        <v>331</v>
      </c>
      <c r="D2088" s="1" t="s">
        <v>1251</v>
      </c>
      <c r="E2088" s="1" t="s">
        <v>772</v>
      </c>
      <c r="F2088" s="1" t="s">
        <v>909</v>
      </c>
      <c r="G2088" s="1" t="s">
        <v>925</v>
      </c>
      <c r="H2088" s="6">
        <v>45090</v>
      </c>
      <c r="I2088" s="7">
        <v>179391241</v>
      </c>
      <c r="J2088" s="7">
        <v>138812851</v>
      </c>
      <c r="K2088" s="7">
        <v>24912550</v>
      </c>
      <c r="L2088" s="7">
        <v>11019926</v>
      </c>
      <c r="M2088" s="7">
        <f>Table1[[#This Row],[Profit (EBIT)]] * (1 - 11%)</f>
        <v>9807734.1400000006</v>
      </c>
      <c r="N2088" s="9">
        <f>Table1[[#This Row],[Net Sales Actual]]/Table1[[#This Row],[Net Sales Target]]*100%</f>
        <v>0.77379949113569035</v>
      </c>
      <c r="O2088" s="9" t="str">
        <f>IF(Table1[[#This Row],[% Achievement]]&gt;=100%, "Achieved",
 IF(Table1[[#This Row],[% Achievement]]&gt;=50%, "Almost Achieve",
 IF(Table1[[#This Row],[% Achievement]]&gt;=0, "Needs Improvement",
 "Bad")))</f>
        <v>Almost Achieve</v>
      </c>
      <c r="P2088" s="7">
        <f>Table1[[#This Row],[Net Sales Actual]] - Table1[[#This Row],[Net Sales Target]]</f>
        <v>-40578390</v>
      </c>
      <c r="Q2088" s="7" t="str">
        <f>IF(Table1[[#This Row],[Profit]] &gt; 0, "Profit", "Loss")</f>
        <v>Profit</v>
      </c>
      <c r="R2088" s="9">
        <f>Table1[[#This Row],[Salary Cost]]/Table1[[#This Row],[Net Sales Actual]]</f>
        <v>0.17946861418471982</v>
      </c>
      <c r="S2088" s="9" t="str">
        <f>IF(Table1[[#This Row],[Salary Ratio]] &lt; 0.15, "Efficient",
 IF(Table1[[#This Row],[Salary Ratio]] &lt;= 0.25, "Needs Attention",
 "Too High"))</f>
        <v>Needs Attention</v>
      </c>
      <c r="T2088" s="9">
        <f>Table1[[#This Row],[Profit (EBIT)]]/Table1[[#This Row],[Net Sales Actual]]</f>
        <v>7.9386929384513541E-2</v>
      </c>
      <c r="U2088" s="7" t="str">
        <f>IF(Table1[[#This Row],[Profit Ratio]] &gt; 0.15, "Healthy",
 IF(Table1[[#This Row],[Profit Ratio]] &gt;= 0.05, "Moderate",
 "Low"))</f>
        <v>Moderate</v>
      </c>
      <c r="V2088" s="7">
        <f ca="1">DATEDIF(Table1[[#This Row],[Store Open Date]], TODAY(), "d")</f>
        <v>842</v>
      </c>
      <c r="W2088" s="7">
        <f ca="1">INT(Table1[[#This Row],[Store Age (Days)]] / 30)</f>
        <v>28</v>
      </c>
      <c r="X2088" s="7" t="str">
        <f ca="1">IF(Table1[[#This Row],[Store Age (Months)]] &lt; 12, "&lt;12",
 IF(Table1[[#This Row],[Store Age (Months)]] &lt; 24, "12–24",
 "&gt;24"))</f>
        <v>&gt;24</v>
      </c>
    </row>
    <row r="2089" spans="1:24" x14ac:dyDescent="0.2">
      <c r="A2089" s="4">
        <v>5</v>
      </c>
      <c r="B2089" s="4" t="str">
        <f t="shared" si="32"/>
        <v>May</v>
      </c>
      <c r="C2089" s="1" t="s">
        <v>332</v>
      </c>
      <c r="D2089" s="1" t="s">
        <v>1252</v>
      </c>
      <c r="E2089" s="1" t="s">
        <v>773</v>
      </c>
      <c r="F2089" s="1" t="s">
        <v>909</v>
      </c>
      <c r="G2089" s="1" t="s">
        <v>925</v>
      </c>
      <c r="H2089" s="6">
        <v>45141</v>
      </c>
      <c r="I2089" s="7">
        <v>68950249</v>
      </c>
      <c r="J2089" s="7">
        <v>70620578</v>
      </c>
      <c r="K2089" s="7">
        <v>9066235</v>
      </c>
      <c r="L2089" s="7">
        <v>-3018391</v>
      </c>
      <c r="M2089" s="7">
        <f>Table1[[#This Row],[Profit (EBIT)]] * (1 - 11%)</f>
        <v>-2686367.99</v>
      </c>
      <c r="N2089" s="9">
        <f>Table1[[#This Row],[Net Sales Actual]]/Table1[[#This Row],[Net Sales Target]]*100%</f>
        <v>1.024225133690235</v>
      </c>
      <c r="O2089" s="9" t="str">
        <f>IF(Table1[[#This Row],[% Achievement]]&gt;=100%, "Achieved",
 IF(Table1[[#This Row],[% Achievement]]&gt;=50%, "Almost Achieve",
 IF(Table1[[#This Row],[% Achievement]]&gt;=0, "Needs Improvement",
 "Bad")))</f>
        <v>Achieved</v>
      </c>
      <c r="P2089" s="7">
        <f>Table1[[#This Row],[Net Sales Actual]] - Table1[[#This Row],[Net Sales Target]]</f>
        <v>1670329</v>
      </c>
      <c r="Q2089" s="7" t="str">
        <f>IF(Table1[[#This Row],[Profit]] &gt; 0, "Profit", "Loss")</f>
        <v>Loss</v>
      </c>
      <c r="R2089" s="9">
        <f>Table1[[#This Row],[Salary Cost]]/Table1[[#This Row],[Net Sales Actual]]</f>
        <v>0.12837950717424035</v>
      </c>
      <c r="S2089" s="9" t="str">
        <f>IF(Table1[[#This Row],[Salary Ratio]] &lt; 0.15, "Efficient",
 IF(Table1[[#This Row],[Salary Ratio]] &lt;= 0.25, "Needs Attention",
 "Too High"))</f>
        <v>Efficient</v>
      </c>
      <c r="T2089" s="9">
        <f>Table1[[#This Row],[Profit (EBIT)]]/Table1[[#This Row],[Net Sales Actual]]</f>
        <v>-4.27409557593822E-2</v>
      </c>
      <c r="U2089" s="7" t="str">
        <f>IF(Table1[[#This Row],[Profit Ratio]] &gt; 0.15, "Healthy",
 IF(Table1[[#This Row],[Profit Ratio]] &gt;= 0.05, "Moderate",
 "Low"))</f>
        <v>Low</v>
      </c>
      <c r="V2089" s="7">
        <f ca="1">DATEDIF(Table1[[#This Row],[Store Open Date]], TODAY(), "d")</f>
        <v>791</v>
      </c>
      <c r="W2089" s="7">
        <f ca="1">INT(Table1[[#This Row],[Store Age (Days)]] / 30)</f>
        <v>26</v>
      </c>
      <c r="X2089" s="7" t="str">
        <f ca="1">IF(Table1[[#This Row],[Store Age (Months)]] &lt; 12, "&lt;12",
 IF(Table1[[#This Row],[Store Age (Months)]] &lt; 24, "12–24",
 "&gt;24"))</f>
        <v>&gt;24</v>
      </c>
    </row>
    <row r="2090" spans="1:24" x14ac:dyDescent="0.2">
      <c r="A2090" s="4">
        <v>5</v>
      </c>
      <c r="B2090" s="4" t="str">
        <f t="shared" si="32"/>
        <v>May</v>
      </c>
      <c r="C2090" s="1" t="s">
        <v>333</v>
      </c>
      <c r="D2090" s="1" t="s">
        <v>1253</v>
      </c>
      <c r="E2090" s="1" t="s">
        <v>774</v>
      </c>
      <c r="F2090" s="1" t="s">
        <v>909</v>
      </c>
      <c r="G2090" s="1" t="s">
        <v>925</v>
      </c>
      <c r="H2090" s="6">
        <v>45148</v>
      </c>
      <c r="I2090" s="7">
        <v>297221932</v>
      </c>
      <c r="J2090" s="7">
        <v>303981119</v>
      </c>
      <c r="K2090" s="7">
        <v>36355935</v>
      </c>
      <c r="L2090" s="7">
        <v>17374656</v>
      </c>
      <c r="M2090" s="7">
        <f>Table1[[#This Row],[Profit (EBIT)]] * (1 - 11%)</f>
        <v>15463443.84</v>
      </c>
      <c r="N2090" s="9">
        <f>Table1[[#This Row],[Net Sales Actual]]/Table1[[#This Row],[Net Sales Target]]*100%</f>
        <v>1.0227412121121668</v>
      </c>
      <c r="O2090" s="9" t="str">
        <f>IF(Table1[[#This Row],[% Achievement]]&gt;=100%, "Achieved",
 IF(Table1[[#This Row],[% Achievement]]&gt;=50%, "Almost Achieve",
 IF(Table1[[#This Row],[% Achievement]]&gt;=0, "Needs Improvement",
 "Bad")))</f>
        <v>Achieved</v>
      </c>
      <c r="P2090" s="7">
        <f>Table1[[#This Row],[Net Sales Actual]] - Table1[[#This Row],[Net Sales Target]]</f>
        <v>6759187</v>
      </c>
      <c r="Q2090" s="7" t="str">
        <f>IF(Table1[[#This Row],[Profit]] &gt; 0, "Profit", "Loss")</f>
        <v>Profit</v>
      </c>
      <c r="R2090" s="9">
        <f>Table1[[#This Row],[Salary Cost]]/Table1[[#This Row],[Net Sales Actual]]</f>
        <v>0.11959931958800375</v>
      </c>
      <c r="S2090" s="9" t="str">
        <f>IF(Table1[[#This Row],[Salary Ratio]] &lt; 0.15, "Efficient",
 IF(Table1[[#This Row],[Salary Ratio]] &lt;= 0.25, "Needs Attention",
 "Too High"))</f>
        <v>Efficient</v>
      </c>
      <c r="T2090" s="9">
        <f>Table1[[#This Row],[Profit (EBIT)]]/Table1[[#This Row],[Net Sales Actual]]</f>
        <v>5.7157023624220558E-2</v>
      </c>
      <c r="U2090" s="7" t="str">
        <f>IF(Table1[[#This Row],[Profit Ratio]] &gt; 0.15, "Healthy",
 IF(Table1[[#This Row],[Profit Ratio]] &gt;= 0.05, "Moderate",
 "Low"))</f>
        <v>Moderate</v>
      </c>
      <c r="V2090" s="7">
        <f ca="1">DATEDIF(Table1[[#This Row],[Store Open Date]], TODAY(), "d")</f>
        <v>784</v>
      </c>
      <c r="W2090" s="7">
        <f ca="1">INT(Table1[[#This Row],[Store Age (Days)]] / 30)</f>
        <v>26</v>
      </c>
      <c r="X2090" s="7" t="str">
        <f ca="1">IF(Table1[[#This Row],[Store Age (Months)]] &lt; 12, "&lt;12",
 IF(Table1[[#This Row],[Store Age (Months)]] &lt; 24, "12–24",
 "&gt;24"))</f>
        <v>&gt;24</v>
      </c>
    </row>
    <row r="2091" spans="1:24" x14ac:dyDescent="0.2">
      <c r="A2091" s="4">
        <v>5</v>
      </c>
      <c r="B2091" s="4" t="str">
        <f t="shared" si="32"/>
        <v>May</v>
      </c>
      <c r="C2091" s="1" t="s">
        <v>334</v>
      </c>
      <c r="D2091" s="1" t="s">
        <v>1254</v>
      </c>
      <c r="E2091" s="1" t="s">
        <v>775</v>
      </c>
      <c r="F2091" s="1" t="s">
        <v>909</v>
      </c>
      <c r="G2091" s="1" t="s">
        <v>925</v>
      </c>
      <c r="H2091" s="6">
        <v>45166</v>
      </c>
      <c r="I2091" s="7">
        <v>187420873</v>
      </c>
      <c r="J2091" s="7">
        <v>140668398</v>
      </c>
      <c r="K2091" s="7">
        <v>22132149</v>
      </c>
      <c r="L2091" s="7">
        <v>-1011842</v>
      </c>
      <c r="M2091" s="7">
        <f>Table1[[#This Row],[Profit (EBIT)]] * (1 - 11%)</f>
        <v>-900539.38</v>
      </c>
      <c r="N2091" s="9">
        <f>Table1[[#This Row],[Net Sales Actual]]/Table1[[#This Row],[Net Sales Target]]*100%</f>
        <v>0.75054819534428274</v>
      </c>
      <c r="O2091" s="9" t="str">
        <f>IF(Table1[[#This Row],[% Achievement]]&gt;=100%, "Achieved",
 IF(Table1[[#This Row],[% Achievement]]&gt;=50%, "Almost Achieve",
 IF(Table1[[#This Row],[% Achievement]]&gt;=0, "Needs Improvement",
 "Bad")))</f>
        <v>Almost Achieve</v>
      </c>
      <c r="P2091" s="7">
        <f>Table1[[#This Row],[Net Sales Actual]] - Table1[[#This Row],[Net Sales Target]]</f>
        <v>-46752475</v>
      </c>
      <c r="Q2091" s="7" t="str">
        <f>IF(Table1[[#This Row],[Profit]] &gt; 0, "Profit", "Loss")</f>
        <v>Loss</v>
      </c>
      <c r="R2091" s="9">
        <f>Table1[[#This Row],[Salary Cost]]/Table1[[#This Row],[Net Sales Actual]]</f>
        <v>0.15733561563699616</v>
      </c>
      <c r="S2091" s="9" t="str">
        <f>IF(Table1[[#This Row],[Salary Ratio]] &lt; 0.15, "Efficient",
 IF(Table1[[#This Row],[Salary Ratio]] &lt;= 0.25, "Needs Attention",
 "Too High"))</f>
        <v>Needs Attention</v>
      </c>
      <c r="T2091" s="9">
        <f>Table1[[#This Row],[Profit (EBIT)]]/Table1[[#This Row],[Net Sales Actual]]</f>
        <v>-7.1931010403630249E-3</v>
      </c>
      <c r="U2091" s="7" t="str">
        <f>IF(Table1[[#This Row],[Profit Ratio]] &gt; 0.15, "Healthy",
 IF(Table1[[#This Row],[Profit Ratio]] &gt;= 0.05, "Moderate",
 "Low"))</f>
        <v>Low</v>
      </c>
      <c r="V2091" s="7">
        <f ca="1">DATEDIF(Table1[[#This Row],[Store Open Date]], TODAY(), "d")</f>
        <v>766</v>
      </c>
      <c r="W2091" s="7">
        <f ca="1">INT(Table1[[#This Row],[Store Age (Days)]] / 30)</f>
        <v>25</v>
      </c>
      <c r="X2091" s="7" t="str">
        <f ca="1">IF(Table1[[#This Row],[Store Age (Months)]] &lt; 12, "&lt;12",
 IF(Table1[[#This Row],[Store Age (Months)]] &lt; 24, "12–24",
 "&gt;24"))</f>
        <v>&gt;24</v>
      </c>
    </row>
    <row r="2092" spans="1:24" x14ac:dyDescent="0.2">
      <c r="A2092" s="4">
        <v>5</v>
      </c>
      <c r="B2092" s="4" t="str">
        <f t="shared" si="32"/>
        <v>May</v>
      </c>
      <c r="C2092" s="1" t="s">
        <v>335</v>
      </c>
      <c r="D2092" s="1" t="s">
        <v>1255</v>
      </c>
      <c r="E2092" s="1" t="s">
        <v>776</v>
      </c>
      <c r="F2092" s="1" t="s">
        <v>909</v>
      </c>
      <c r="G2092" s="1" t="s">
        <v>925</v>
      </c>
      <c r="H2092" s="6">
        <v>45167</v>
      </c>
      <c r="I2092" s="7">
        <v>181198080</v>
      </c>
      <c r="J2092" s="7">
        <v>218844280</v>
      </c>
      <c r="K2092" s="7">
        <v>35274528</v>
      </c>
      <c r="L2092" s="7">
        <v>3877256</v>
      </c>
      <c r="M2092" s="7">
        <f>Table1[[#This Row],[Profit (EBIT)]] * (1 - 11%)</f>
        <v>3450757.84</v>
      </c>
      <c r="N2092" s="9">
        <f>Table1[[#This Row],[Net Sales Actual]]/Table1[[#This Row],[Net Sales Target]]*100%</f>
        <v>1.2077626871101503</v>
      </c>
      <c r="O2092" s="9" t="str">
        <f>IF(Table1[[#This Row],[% Achievement]]&gt;=100%, "Achieved",
 IF(Table1[[#This Row],[% Achievement]]&gt;=50%, "Almost Achieve",
 IF(Table1[[#This Row],[% Achievement]]&gt;=0, "Needs Improvement",
 "Bad")))</f>
        <v>Achieved</v>
      </c>
      <c r="P2092" s="7">
        <f>Table1[[#This Row],[Net Sales Actual]] - Table1[[#This Row],[Net Sales Target]]</f>
        <v>37646200</v>
      </c>
      <c r="Q2092" s="7" t="str">
        <f>IF(Table1[[#This Row],[Profit]] &gt; 0, "Profit", "Loss")</f>
        <v>Profit</v>
      </c>
      <c r="R2092" s="9">
        <f>Table1[[#This Row],[Salary Cost]]/Table1[[#This Row],[Net Sales Actual]]</f>
        <v>0.16118551510690615</v>
      </c>
      <c r="S2092" s="9" t="str">
        <f>IF(Table1[[#This Row],[Salary Ratio]] &lt; 0.15, "Efficient",
 IF(Table1[[#This Row],[Salary Ratio]] &lt;= 0.25, "Needs Attention",
 "Too High"))</f>
        <v>Needs Attention</v>
      </c>
      <c r="T2092" s="9">
        <f>Table1[[#This Row],[Profit (EBIT)]]/Table1[[#This Row],[Net Sales Actual]]</f>
        <v>1.7716962947352338E-2</v>
      </c>
      <c r="U2092" s="7" t="str">
        <f>IF(Table1[[#This Row],[Profit Ratio]] &gt; 0.15, "Healthy",
 IF(Table1[[#This Row],[Profit Ratio]] &gt;= 0.05, "Moderate",
 "Low"))</f>
        <v>Low</v>
      </c>
      <c r="V2092" s="7">
        <f ca="1">DATEDIF(Table1[[#This Row],[Store Open Date]], TODAY(), "d")</f>
        <v>765</v>
      </c>
      <c r="W2092" s="7">
        <f ca="1">INT(Table1[[#This Row],[Store Age (Days)]] / 30)</f>
        <v>25</v>
      </c>
      <c r="X2092" s="7" t="str">
        <f ca="1">IF(Table1[[#This Row],[Store Age (Months)]] &lt; 12, "&lt;12",
 IF(Table1[[#This Row],[Store Age (Months)]] &lt; 24, "12–24",
 "&gt;24"))</f>
        <v>&gt;24</v>
      </c>
    </row>
    <row r="2093" spans="1:24" x14ac:dyDescent="0.2">
      <c r="A2093" s="4">
        <v>5</v>
      </c>
      <c r="B2093" s="4" t="str">
        <f t="shared" si="32"/>
        <v>May</v>
      </c>
      <c r="C2093" s="1" t="s">
        <v>336</v>
      </c>
      <c r="D2093" s="1" t="s">
        <v>1256</v>
      </c>
      <c r="E2093" s="1" t="s">
        <v>777</v>
      </c>
      <c r="F2093" s="1" t="s">
        <v>906</v>
      </c>
      <c r="G2093" s="1" t="s">
        <v>925</v>
      </c>
      <c r="H2093" s="6">
        <v>44835</v>
      </c>
      <c r="I2093" s="7">
        <v>313160686</v>
      </c>
      <c r="J2093" s="7">
        <v>378308889</v>
      </c>
      <c r="K2093" s="7">
        <v>63040622</v>
      </c>
      <c r="L2093" s="7">
        <v>5084421</v>
      </c>
      <c r="M2093" s="7">
        <f>Table1[[#This Row],[Profit (EBIT)]] * (1 - 11%)</f>
        <v>4525134.6900000004</v>
      </c>
      <c r="N2093" s="9">
        <f>Table1[[#This Row],[Net Sales Actual]]/Table1[[#This Row],[Net Sales Target]]*100%</f>
        <v>1.2080344242188816</v>
      </c>
      <c r="O2093" s="9" t="str">
        <f>IF(Table1[[#This Row],[% Achievement]]&gt;=100%, "Achieved",
 IF(Table1[[#This Row],[% Achievement]]&gt;=50%, "Almost Achieve",
 IF(Table1[[#This Row],[% Achievement]]&gt;=0, "Needs Improvement",
 "Bad")))</f>
        <v>Achieved</v>
      </c>
      <c r="P2093" s="7">
        <f>Table1[[#This Row],[Net Sales Actual]] - Table1[[#This Row],[Net Sales Target]]</f>
        <v>65148203</v>
      </c>
      <c r="Q2093" s="7" t="str">
        <f>IF(Table1[[#This Row],[Profit]] &gt; 0, "Profit", "Loss")</f>
        <v>Profit</v>
      </c>
      <c r="R2093" s="9">
        <f>Table1[[#This Row],[Salary Cost]]/Table1[[#This Row],[Net Sales Actual]]</f>
        <v>0.16663796128776662</v>
      </c>
      <c r="S2093" s="9" t="str">
        <f>IF(Table1[[#This Row],[Salary Ratio]] &lt; 0.15, "Efficient",
 IF(Table1[[#This Row],[Salary Ratio]] &lt;= 0.25, "Needs Attention",
 "Too High"))</f>
        <v>Needs Attention</v>
      </c>
      <c r="T2093" s="9">
        <f>Table1[[#This Row],[Profit (EBIT)]]/Table1[[#This Row],[Net Sales Actual]]</f>
        <v>1.343986659536303E-2</v>
      </c>
      <c r="U2093" s="7" t="str">
        <f>IF(Table1[[#This Row],[Profit Ratio]] &gt; 0.15, "Healthy",
 IF(Table1[[#This Row],[Profit Ratio]] &gt;= 0.05, "Moderate",
 "Low"))</f>
        <v>Low</v>
      </c>
      <c r="V2093" s="7">
        <f ca="1">DATEDIF(Table1[[#This Row],[Store Open Date]], TODAY(), "d")</f>
        <v>1097</v>
      </c>
      <c r="W2093" s="7">
        <f ca="1">INT(Table1[[#This Row],[Store Age (Days)]] / 30)</f>
        <v>36</v>
      </c>
      <c r="X2093" s="7" t="str">
        <f ca="1">IF(Table1[[#This Row],[Store Age (Months)]] &lt; 12, "&lt;12",
 IF(Table1[[#This Row],[Store Age (Months)]] &lt; 24, "12–24",
 "&gt;24"))</f>
        <v>&gt;24</v>
      </c>
    </row>
    <row r="2094" spans="1:24" x14ac:dyDescent="0.2">
      <c r="A2094" s="4">
        <v>5</v>
      </c>
      <c r="B2094" s="4" t="str">
        <f t="shared" si="32"/>
        <v>May</v>
      </c>
      <c r="C2094" s="1" t="s">
        <v>337</v>
      </c>
      <c r="D2094" s="1" t="s">
        <v>1257</v>
      </c>
      <c r="E2094" s="1" t="s">
        <v>778</v>
      </c>
      <c r="F2094" s="1" t="s">
        <v>906</v>
      </c>
      <c r="G2094" s="1" t="s">
        <v>925</v>
      </c>
      <c r="H2094" s="6">
        <v>45193</v>
      </c>
      <c r="I2094" s="7">
        <v>178800116</v>
      </c>
      <c r="J2094" s="7">
        <v>183315533</v>
      </c>
      <c r="K2094" s="7">
        <v>16585292</v>
      </c>
      <c r="L2094" s="7">
        <v>-16669779</v>
      </c>
      <c r="M2094" s="7">
        <f>Table1[[#This Row],[Profit (EBIT)]] * (1 - 11%)</f>
        <v>-14836103.310000001</v>
      </c>
      <c r="N2094" s="9">
        <f>Table1[[#This Row],[Net Sales Actual]]/Table1[[#This Row],[Net Sales Target]]*100%</f>
        <v>1.0252539936830913</v>
      </c>
      <c r="O2094" s="9" t="str">
        <f>IF(Table1[[#This Row],[% Achievement]]&gt;=100%, "Achieved",
 IF(Table1[[#This Row],[% Achievement]]&gt;=50%, "Almost Achieve",
 IF(Table1[[#This Row],[% Achievement]]&gt;=0, "Needs Improvement",
 "Bad")))</f>
        <v>Achieved</v>
      </c>
      <c r="P2094" s="7">
        <f>Table1[[#This Row],[Net Sales Actual]] - Table1[[#This Row],[Net Sales Target]]</f>
        <v>4515417</v>
      </c>
      <c r="Q2094" s="7" t="str">
        <f>IF(Table1[[#This Row],[Profit]] &gt; 0, "Profit", "Loss")</f>
        <v>Loss</v>
      </c>
      <c r="R2094" s="9">
        <f>Table1[[#This Row],[Salary Cost]]/Table1[[#This Row],[Net Sales Actual]]</f>
        <v>9.0474013459623193E-2</v>
      </c>
      <c r="S2094" s="9" t="str">
        <f>IF(Table1[[#This Row],[Salary Ratio]] &lt; 0.15, "Efficient",
 IF(Table1[[#This Row],[Salary Ratio]] &lt;= 0.25, "Needs Attention",
 "Too High"))</f>
        <v>Efficient</v>
      </c>
      <c r="T2094" s="9">
        <f>Table1[[#This Row],[Profit (EBIT)]]/Table1[[#This Row],[Net Sales Actual]]</f>
        <v>-9.0934896389822023E-2</v>
      </c>
      <c r="U2094" s="7" t="str">
        <f>IF(Table1[[#This Row],[Profit Ratio]] &gt; 0.15, "Healthy",
 IF(Table1[[#This Row],[Profit Ratio]] &gt;= 0.05, "Moderate",
 "Low"))</f>
        <v>Low</v>
      </c>
      <c r="V2094" s="7">
        <f ca="1">DATEDIF(Table1[[#This Row],[Store Open Date]], TODAY(), "d")</f>
        <v>739</v>
      </c>
      <c r="W2094" s="7">
        <f ca="1">INT(Table1[[#This Row],[Store Age (Days)]] / 30)</f>
        <v>24</v>
      </c>
      <c r="X2094" s="7" t="str">
        <f ca="1">IF(Table1[[#This Row],[Store Age (Months)]] &lt; 12, "&lt;12",
 IF(Table1[[#This Row],[Store Age (Months)]] &lt; 24, "12–24",
 "&gt;24"))</f>
        <v>&gt;24</v>
      </c>
    </row>
    <row r="2095" spans="1:24" x14ac:dyDescent="0.2">
      <c r="A2095" s="4">
        <v>5</v>
      </c>
      <c r="B2095" s="4" t="str">
        <f t="shared" si="32"/>
        <v>May</v>
      </c>
      <c r="C2095" s="1" t="s">
        <v>338</v>
      </c>
      <c r="D2095" s="1" t="s">
        <v>1258</v>
      </c>
      <c r="E2095" s="1" t="s">
        <v>779</v>
      </c>
      <c r="F2095" s="1" t="s">
        <v>906</v>
      </c>
      <c r="G2095" s="1" t="s">
        <v>925</v>
      </c>
      <c r="H2095" s="6">
        <v>45455</v>
      </c>
      <c r="I2095" s="7">
        <v>121501206</v>
      </c>
      <c r="J2095" s="7">
        <v>107165353</v>
      </c>
      <c r="K2095" s="7">
        <v>10678268</v>
      </c>
      <c r="L2095" s="7">
        <v>13775250</v>
      </c>
      <c r="M2095" s="7">
        <f>Table1[[#This Row],[Profit (EBIT)]] * (1 - 11%)</f>
        <v>12259972.5</v>
      </c>
      <c r="N2095" s="9">
        <f>Table1[[#This Row],[Net Sales Actual]]/Table1[[#This Row],[Net Sales Target]]*100%</f>
        <v>0.88201061148314852</v>
      </c>
      <c r="O2095" s="9" t="str">
        <f>IF(Table1[[#This Row],[% Achievement]]&gt;=100%, "Achieved",
 IF(Table1[[#This Row],[% Achievement]]&gt;=50%, "Almost Achieve",
 IF(Table1[[#This Row],[% Achievement]]&gt;=0, "Needs Improvement",
 "Bad")))</f>
        <v>Almost Achieve</v>
      </c>
      <c r="P2095" s="7">
        <f>Table1[[#This Row],[Net Sales Actual]] - Table1[[#This Row],[Net Sales Target]]</f>
        <v>-14335853</v>
      </c>
      <c r="Q2095" s="7" t="str">
        <f>IF(Table1[[#This Row],[Profit]] &gt; 0, "Profit", "Loss")</f>
        <v>Profit</v>
      </c>
      <c r="R2095" s="9">
        <f>Table1[[#This Row],[Salary Cost]]/Table1[[#This Row],[Net Sales Actual]]</f>
        <v>9.9642913507689376E-2</v>
      </c>
      <c r="S2095" s="9" t="str">
        <f>IF(Table1[[#This Row],[Salary Ratio]] &lt; 0.15, "Efficient",
 IF(Table1[[#This Row],[Salary Ratio]] &lt;= 0.25, "Needs Attention",
 "Too High"))</f>
        <v>Efficient</v>
      </c>
      <c r="T2095" s="9">
        <f>Table1[[#This Row],[Profit (EBIT)]]/Table1[[#This Row],[Net Sales Actual]]</f>
        <v>0.12854201114795002</v>
      </c>
      <c r="U2095" s="7" t="str">
        <f>IF(Table1[[#This Row],[Profit Ratio]] &gt; 0.15, "Healthy",
 IF(Table1[[#This Row],[Profit Ratio]] &gt;= 0.05, "Moderate",
 "Low"))</f>
        <v>Moderate</v>
      </c>
      <c r="V2095" s="7">
        <f ca="1">DATEDIF(Table1[[#This Row],[Store Open Date]], TODAY(), "d")</f>
        <v>477</v>
      </c>
      <c r="W2095" s="7">
        <f ca="1">INT(Table1[[#This Row],[Store Age (Days)]] / 30)</f>
        <v>15</v>
      </c>
      <c r="X2095" s="7" t="str">
        <f ca="1">IF(Table1[[#This Row],[Store Age (Months)]] &lt; 12, "&lt;12",
 IF(Table1[[#This Row],[Store Age (Months)]] &lt; 24, "12–24",
 "&gt;24"))</f>
        <v>12–24</v>
      </c>
    </row>
    <row r="2096" spans="1:24" x14ac:dyDescent="0.2">
      <c r="A2096" s="4">
        <v>5</v>
      </c>
      <c r="B2096" s="4" t="str">
        <f t="shared" si="32"/>
        <v>May</v>
      </c>
      <c r="C2096" s="1" t="s">
        <v>339</v>
      </c>
      <c r="D2096" s="1" t="s">
        <v>1259</v>
      </c>
      <c r="E2096" s="1" t="s">
        <v>780</v>
      </c>
      <c r="F2096" s="1" t="s">
        <v>906</v>
      </c>
      <c r="G2096" s="1" t="s">
        <v>925</v>
      </c>
      <c r="H2096" s="6">
        <v>45309</v>
      </c>
      <c r="I2096" s="7">
        <v>178593969</v>
      </c>
      <c r="J2096" s="7">
        <v>202585122</v>
      </c>
      <c r="K2096" s="7">
        <v>27669780</v>
      </c>
      <c r="L2096" s="7">
        <v>3062502</v>
      </c>
      <c r="M2096" s="7">
        <f>Table1[[#This Row],[Profit (EBIT)]] * (1 - 11%)</f>
        <v>2725626.7800000003</v>
      </c>
      <c r="N2096" s="9">
        <f>Table1[[#This Row],[Net Sales Actual]]/Table1[[#This Row],[Net Sales Target]]*100%</f>
        <v>1.1343335003658495</v>
      </c>
      <c r="O2096" s="9" t="str">
        <f>IF(Table1[[#This Row],[% Achievement]]&gt;=100%, "Achieved",
 IF(Table1[[#This Row],[% Achievement]]&gt;=50%, "Almost Achieve",
 IF(Table1[[#This Row],[% Achievement]]&gt;=0, "Needs Improvement",
 "Bad")))</f>
        <v>Achieved</v>
      </c>
      <c r="P2096" s="7">
        <f>Table1[[#This Row],[Net Sales Actual]] - Table1[[#This Row],[Net Sales Target]]</f>
        <v>23991153</v>
      </c>
      <c r="Q2096" s="7" t="str">
        <f>IF(Table1[[#This Row],[Profit]] &gt; 0, "Profit", "Loss")</f>
        <v>Profit</v>
      </c>
      <c r="R2096" s="9">
        <f>Table1[[#This Row],[Salary Cost]]/Table1[[#This Row],[Net Sales Actual]]</f>
        <v>0.13658347526626363</v>
      </c>
      <c r="S2096" s="9" t="str">
        <f>IF(Table1[[#This Row],[Salary Ratio]] &lt; 0.15, "Efficient",
 IF(Table1[[#This Row],[Salary Ratio]] &lt;= 0.25, "Needs Attention",
 "Too High"))</f>
        <v>Efficient</v>
      </c>
      <c r="T2096" s="9">
        <f>Table1[[#This Row],[Profit (EBIT)]]/Table1[[#This Row],[Net Sales Actual]]</f>
        <v>1.5117112104609538E-2</v>
      </c>
      <c r="U2096" s="7" t="str">
        <f>IF(Table1[[#This Row],[Profit Ratio]] &gt; 0.15, "Healthy",
 IF(Table1[[#This Row],[Profit Ratio]] &gt;= 0.05, "Moderate",
 "Low"))</f>
        <v>Low</v>
      </c>
      <c r="V2096" s="7">
        <f ca="1">DATEDIF(Table1[[#This Row],[Store Open Date]], TODAY(), "d")</f>
        <v>623</v>
      </c>
      <c r="W2096" s="7">
        <f ca="1">INT(Table1[[#This Row],[Store Age (Days)]] / 30)</f>
        <v>20</v>
      </c>
      <c r="X2096" s="7" t="str">
        <f ca="1">IF(Table1[[#This Row],[Store Age (Months)]] &lt; 12, "&lt;12",
 IF(Table1[[#This Row],[Store Age (Months)]] &lt; 24, "12–24",
 "&gt;24"))</f>
        <v>12–24</v>
      </c>
    </row>
    <row r="2097" spans="1:24" x14ac:dyDescent="0.2">
      <c r="A2097" s="4">
        <v>5</v>
      </c>
      <c r="B2097" s="4" t="str">
        <f t="shared" si="32"/>
        <v>May</v>
      </c>
      <c r="C2097" s="1" t="s">
        <v>340</v>
      </c>
      <c r="D2097" s="1" t="s">
        <v>1260</v>
      </c>
      <c r="E2097" s="1" t="s">
        <v>781</v>
      </c>
      <c r="F2097" s="1" t="s">
        <v>906</v>
      </c>
      <c r="G2097" s="1" t="s">
        <v>925</v>
      </c>
      <c r="H2097" s="6">
        <v>45206</v>
      </c>
      <c r="I2097" s="7">
        <v>177219314</v>
      </c>
      <c r="J2097" s="7">
        <v>170610793</v>
      </c>
      <c r="K2097" s="7">
        <v>27337114</v>
      </c>
      <c r="L2097" s="7">
        <v>-6157340</v>
      </c>
      <c r="M2097" s="7">
        <f>Table1[[#This Row],[Profit (EBIT)]] * (1 - 11%)</f>
        <v>-5480032.5999999996</v>
      </c>
      <c r="N2097" s="9">
        <f>Table1[[#This Row],[Net Sales Actual]]/Table1[[#This Row],[Net Sales Target]]*100%</f>
        <v>0.96270992788065979</v>
      </c>
      <c r="O2097" s="9" t="str">
        <f>IF(Table1[[#This Row],[% Achievement]]&gt;=100%, "Achieved",
 IF(Table1[[#This Row],[% Achievement]]&gt;=50%, "Almost Achieve",
 IF(Table1[[#This Row],[% Achievement]]&gt;=0, "Needs Improvement",
 "Bad")))</f>
        <v>Almost Achieve</v>
      </c>
      <c r="P2097" s="7">
        <f>Table1[[#This Row],[Net Sales Actual]] - Table1[[#This Row],[Net Sales Target]]</f>
        <v>-6608521</v>
      </c>
      <c r="Q2097" s="7" t="str">
        <f>IF(Table1[[#This Row],[Profit]] &gt; 0, "Profit", "Loss")</f>
        <v>Loss</v>
      </c>
      <c r="R2097" s="9">
        <f>Table1[[#This Row],[Salary Cost]]/Table1[[#This Row],[Net Sales Actual]]</f>
        <v>0.16023085948612875</v>
      </c>
      <c r="S2097" s="9" t="str">
        <f>IF(Table1[[#This Row],[Salary Ratio]] &lt; 0.15, "Efficient",
 IF(Table1[[#This Row],[Salary Ratio]] &lt;= 0.25, "Needs Attention",
 "Too High"))</f>
        <v>Needs Attention</v>
      </c>
      <c r="T2097" s="9">
        <f>Table1[[#This Row],[Profit (EBIT)]]/Table1[[#This Row],[Net Sales Actual]]</f>
        <v>-3.6089979371938093E-2</v>
      </c>
      <c r="U2097" s="7" t="str">
        <f>IF(Table1[[#This Row],[Profit Ratio]] &gt; 0.15, "Healthy",
 IF(Table1[[#This Row],[Profit Ratio]] &gt;= 0.05, "Moderate",
 "Low"))</f>
        <v>Low</v>
      </c>
      <c r="V2097" s="7">
        <f ca="1">DATEDIF(Table1[[#This Row],[Store Open Date]], TODAY(), "d")</f>
        <v>726</v>
      </c>
      <c r="W2097" s="7">
        <f ca="1">INT(Table1[[#This Row],[Store Age (Days)]] / 30)</f>
        <v>24</v>
      </c>
      <c r="X2097" s="7" t="str">
        <f ca="1">IF(Table1[[#This Row],[Store Age (Months)]] &lt; 12, "&lt;12",
 IF(Table1[[#This Row],[Store Age (Months)]] &lt; 24, "12–24",
 "&gt;24"))</f>
        <v>&gt;24</v>
      </c>
    </row>
    <row r="2098" spans="1:24" x14ac:dyDescent="0.2">
      <c r="A2098" s="4">
        <v>5</v>
      </c>
      <c r="B2098" s="4" t="str">
        <f t="shared" si="32"/>
        <v>May</v>
      </c>
      <c r="C2098" s="1" t="s">
        <v>341</v>
      </c>
      <c r="D2098" s="1" t="s">
        <v>1261</v>
      </c>
      <c r="E2098" s="1" t="s">
        <v>782</v>
      </c>
      <c r="F2098" s="1" t="s">
        <v>906</v>
      </c>
      <c r="G2098" s="1" t="s">
        <v>925</v>
      </c>
      <c r="H2098" s="6">
        <v>45199</v>
      </c>
      <c r="I2098" s="7">
        <v>65674646</v>
      </c>
      <c r="J2098" s="7">
        <v>62129751</v>
      </c>
      <c r="K2098" s="7">
        <v>10367646</v>
      </c>
      <c r="L2098" s="7">
        <v>4231416</v>
      </c>
      <c r="M2098" s="7">
        <f>Table1[[#This Row],[Profit (EBIT)]] * (1 - 11%)</f>
        <v>3765960.24</v>
      </c>
      <c r="N2098" s="9">
        <f>Table1[[#This Row],[Net Sales Actual]]/Table1[[#This Row],[Net Sales Target]]*100%</f>
        <v>0.94602338625471993</v>
      </c>
      <c r="O2098" s="9" t="str">
        <f>IF(Table1[[#This Row],[% Achievement]]&gt;=100%, "Achieved",
 IF(Table1[[#This Row],[% Achievement]]&gt;=50%, "Almost Achieve",
 IF(Table1[[#This Row],[% Achievement]]&gt;=0, "Needs Improvement",
 "Bad")))</f>
        <v>Almost Achieve</v>
      </c>
      <c r="P2098" s="7">
        <f>Table1[[#This Row],[Net Sales Actual]] - Table1[[#This Row],[Net Sales Target]]</f>
        <v>-3544895</v>
      </c>
      <c r="Q2098" s="7" t="str">
        <f>IF(Table1[[#This Row],[Profit]] &gt; 0, "Profit", "Loss")</f>
        <v>Profit</v>
      </c>
      <c r="R2098" s="9">
        <f>Table1[[#This Row],[Salary Cost]]/Table1[[#This Row],[Net Sales Actual]]</f>
        <v>0.16687087640187065</v>
      </c>
      <c r="S2098" s="9" t="str">
        <f>IF(Table1[[#This Row],[Salary Ratio]] &lt; 0.15, "Efficient",
 IF(Table1[[#This Row],[Salary Ratio]] &lt;= 0.25, "Needs Attention",
 "Too High"))</f>
        <v>Needs Attention</v>
      </c>
      <c r="T2098" s="9">
        <f>Table1[[#This Row],[Profit (EBIT)]]/Table1[[#This Row],[Net Sales Actual]]</f>
        <v>6.8106115538753731E-2</v>
      </c>
      <c r="U2098" s="7" t="str">
        <f>IF(Table1[[#This Row],[Profit Ratio]] &gt; 0.15, "Healthy",
 IF(Table1[[#This Row],[Profit Ratio]] &gt;= 0.05, "Moderate",
 "Low"))</f>
        <v>Moderate</v>
      </c>
      <c r="V2098" s="7">
        <f ca="1">DATEDIF(Table1[[#This Row],[Store Open Date]], TODAY(), "d")</f>
        <v>733</v>
      </c>
      <c r="W2098" s="7">
        <f ca="1">INT(Table1[[#This Row],[Store Age (Days)]] / 30)</f>
        <v>24</v>
      </c>
      <c r="X2098" s="7" t="str">
        <f ca="1">IF(Table1[[#This Row],[Store Age (Months)]] &lt; 12, "&lt;12",
 IF(Table1[[#This Row],[Store Age (Months)]] &lt; 24, "12–24",
 "&gt;24"))</f>
        <v>&gt;24</v>
      </c>
    </row>
    <row r="2099" spans="1:24" x14ac:dyDescent="0.2">
      <c r="A2099" s="4">
        <v>5</v>
      </c>
      <c r="B2099" s="4" t="str">
        <f t="shared" si="32"/>
        <v>May</v>
      </c>
      <c r="C2099" s="1" t="s">
        <v>342</v>
      </c>
      <c r="D2099" s="1" t="s">
        <v>1262</v>
      </c>
      <c r="E2099" s="1" t="s">
        <v>783</v>
      </c>
      <c r="F2099" s="1" t="s">
        <v>906</v>
      </c>
      <c r="G2099" s="1" t="s">
        <v>925</v>
      </c>
      <c r="H2099" s="6">
        <v>45266</v>
      </c>
      <c r="I2099" s="7">
        <v>137535983</v>
      </c>
      <c r="J2099" s="7">
        <v>123318937</v>
      </c>
      <c r="K2099" s="7">
        <v>12322702</v>
      </c>
      <c r="L2099" s="7">
        <v>11509403</v>
      </c>
      <c r="M2099" s="7">
        <f>Table1[[#This Row],[Profit (EBIT)]] * (1 - 11%)</f>
        <v>10243368.67</v>
      </c>
      <c r="N2099" s="9">
        <f>Table1[[#This Row],[Net Sales Actual]]/Table1[[#This Row],[Net Sales Target]]*100%</f>
        <v>0.89663035309094352</v>
      </c>
      <c r="O2099" s="9" t="str">
        <f>IF(Table1[[#This Row],[% Achievement]]&gt;=100%, "Achieved",
 IF(Table1[[#This Row],[% Achievement]]&gt;=50%, "Almost Achieve",
 IF(Table1[[#This Row],[% Achievement]]&gt;=0, "Needs Improvement",
 "Bad")))</f>
        <v>Almost Achieve</v>
      </c>
      <c r="P2099" s="7">
        <f>Table1[[#This Row],[Net Sales Actual]] - Table1[[#This Row],[Net Sales Target]]</f>
        <v>-14217046</v>
      </c>
      <c r="Q2099" s="7" t="str">
        <f>IF(Table1[[#This Row],[Profit]] &gt; 0, "Profit", "Loss")</f>
        <v>Profit</v>
      </c>
      <c r="R2099" s="9">
        <f>Table1[[#This Row],[Salary Cost]]/Table1[[#This Row],[Net Sales Actual]]</f>
        <v>9.9925464002337289E-2</v>
      </c>
      <c r="S2099" s="9" t="str">
        <f>IF(Table1[[#This Row],[Salary Ratio]] &lt; 0.15, "Efficient",
 IF(Table1[[#This Row],[Salary Ratio]] &lt;= 0.25, "Needs Attention",
 "Too High"))</f>
        <v>Efficient</v>
      </c>
      <c r="T2099" s="9">
        <f>Table1[[#This Row],[Profit (EBIT)]]/Table1[[#This Row],[Net Sales Actual]]</f>
        <v>9.3330377961334518E-2</v>
      </c>
      <c r="U2099" s="7" t="str">
        <f>IF(Table1[[#This Row],[Profit Ratio]] &gt; 0.15, "Healthy",
 IF(Table1[[#This Row],[Profit Ratio]] &gt;= 0.05, "Moderate",
 "Low"))</f>
        <v>Moderate</v>
      </c>
      <c r="V2099" s="7">
        <f ca="1">DATEDIF(Table1[[#This Row],[Store Open Date]], TODAY(), "d")</f>
        <v>666</v>
      </c>
      <c r="W2099" s="7">
        <f ca="1">INT(Table1[[#This Row],[Store Age (Days)]] / 30)</f>
        <v>22</v>
      </c>
      <c r="X2099" s="7" t="str">
        <f ca="1">IF(Table1[[#This Row],[Store Age (Months)]] &lt; 12, "&lt;12",
 IF(Table1[[#This Row],[Store Age (Months)]] &lt; 24, "12–24",
 "&gt;24"))</f>
        <v>12–24</v>
      </c>
    </row>
    <row r="2100" spans="1:24" x14ac:dyDescent="0.2">
      <c r="A2100" s="4">
        <v>5</v>
      </c>
      <c r="B2100" s="4" t="str">
        <f t="shared" si="32"/>
        <v>May</v>
      </c>
      <c r="C2100" s="1" t="s">
        <v>343</v>
      </c>
      <c r="D2100" s="1" t="s">
        <v>1263</v>
      </c>
      <c r="E2100" s="1" t="s">
        <v>784</v>
      </c>
      <c r="F2100" s="1" t="s">
        <v>906</v>
      </c>
      <c r="G2100" s="1" t="s">
        <v>925</v>
      </c>
      <c r="H2100" s="6">
        <v>45363</v>
      </c>
      <c r="I2100" s="7">
        <v>89144792</v>
      </c>
      <c r="J2100" s="7">
        <v>92160286</v>
      </c>
      <c r="K2100" s="7">
        <v>11529673</v>
      </c>
      <c r="L2100" s="7">
        <v>-3453489</v>
      </c>
      <c r="M2100" s="7">
        <f>Table1[[#This Row],[Profit (EBIT)]] * (1 - 11%)</f>
        <v>-3073605.21</v>
      </c>
      <c r="N2100" s="9">
        <f>Table1[[#This Row],[Net Sales Actual]]/Table1[[#This Row],[Net Sales Target]]*100%</f>
        <v>1.0338269228335852</v>
      </c>
      <c r="O2100" s="9" t="str">
        <f>IF(Table1[[#This Row],[% Achievement]]&gt;=100%, "Achieved",
 IF(Table1[[#This Row],[% Achievement]]&gt;=50%, "Almost Achieve",
 IF(Table1[[#This Row],[% Achievement]]&gt;=0, "Needs Improvement",
 "Bad")))</f>
        <v>Achieved</v>
      </c>
      <c r="P2100" s="7">
        <f>Table1[[#This Row],[Net Sales Actual]] - Table1[[#This Row],[Net Sales Target]]</f>
        <v>3015494</v>
      </c>
      <c r="Q2100" s="7" t="str">
        <f>IF(Table1[[#This Row],[Profit]] &gt; 0, "Profit", "Loss")</f>
        <v>Loss</v>
      </c>
      <c r="R2100" s="9">
        <f>Table1[[#This Row],[Salary Cost]]/Table1[[#This Row],[Net Sales Actual]]</f>
        <v>0.12510457053052115</v>
      </c>
      <c r="S2100" s="9" t="str">
        <f>IF(Table1[[#This Row],[Salary Ratio]] &lt; 0.15, "Efficient",
 IF(Table1[[#This Row],[Salary Ratio]] &lt;= 0.25, "Needs Attention",
 "Too High"))</f>
        <v>Efficient</v>
      </c>
      <c r="T2100" s="9">
        <f>Table1[[#This Row],[Profit (EBIT)]]/Table1[[#This Row],[Net Sales Actual]]</f>
        <v>-3.7472637617465727E-2</v>
      </c>
      <c r="U2100" s="7" t="str">
        <f>IF(Table1[[#This Row],[Profit Ratio]] &gt; 0.15, "Healthy",
 IF(Table1[[#This Row],[Profit Ratio]] &gt;= 0.05, "Moderate",
 "Low"))</f>
        <v>Low</v>
      </c>
      <c r="V2100" s="7">
        <f ca="1">DATEDIF(Table1[[#This Row],[Store Open Date]], TODAY(), "d")</f>
        <v>569</v>
      </c>
      <c r="W2100" s="7">
        <f ca="1">INT(Table1[[#This Row],[Store Age (Days)]] / 30)</f>
        <v>18</v>
      </c>
      <c r="X2100" s="7" t="str">
        <f ca="1">IF(Table1[[#This Row],[Store Age (Months)]] &lt; 12, "&lt;12",
 IF(Table1[[#This Row],[Store Age (Months)]] &lt; 24, "12–24",
 "&gt;24"))</f>
        <v>12–24</v>
      </c>
    </row>
    <row r="2101" spans="1:24" x14ac:dyDescent="0.2">
      <c r="A2101" s="4">
        <v>5</v>
      </c>
      <c r="B2101" s="4" t="str">
        <f t="shared" si="32"/>
        <v>May</v>
      </c>
      <c r="C2101" s="1" t="s">
        <v>344</v>
      </c>
      <c r="D2101" s="1" t="s">
        <v>1264</v>
      </c>
      <c r="E2101" s="1" t="s">
        <v>785</v>
      </c>
      <c r="F2101" s="1" t="s">
        <v>906</v>
      </c>
      <c r="G2101" s="1" t="s">
        <v>925</v>
      </c>
      <c r="H2101" s="6">
        <v>45372</v>
      </c>
      <c r="I2101" s="7">
        <v>71252445</v>
      </c>
      <c r="J2101" s="7">
        <v>83539517</v>
      </c>
      <c r="K2101" s="7">
        <v>11307567</v>
      </c>
      <c r="L2101" s="7">
        <v>-1010531</v>
      </c>
      <c r="M2101" s="7">
        <f>Table1[[#This Row],[Profit (EBIT)]] * (1 - 11%)</f>
        <v>-899372.59</v>
      </c>
      <c r="N2101" s="9">
        <f>Table1[[#This Row],[Net Sales Actual]]/Table1[[#This Row],[Net Sales Target]]*100%</f>
        <v>1.172444215773929</v>
      </c>
      <c r="O2101" s="9" t="str">
        <f>IF(Table1[[#This Row],[% Achievement]]&gt;=100%, "Achieved",
 IF(Table1[[#This Row],[% Achievement]]&gt;=50%, "Almost Achieve",
 IF(Table1[[#This Row],[% Achievement]]&gt;=0, "Needs Improvement",
 "Bad")))</f>
        <v>Achieved</v>
      </c>
      <c r="P2101" s="7">
        <f>Table1[[#This Row],[Net Sales Actual]] - Table1[[#This Row],[Net Sales Target]]</f>
        <v>12287072</v>
      </c>
      <c r="Q2101" s="7" t="str">
        <f>IF(Table1[[#This Row],[Profit]] &gt; 0, "Profit", "Loss")</f>
        <v>Loss</v>
      </c>
      <c r="R2101" s="9">
        <f>Table1[[#This Row],[Salary Cost]]/Table1[[#This Row],[Net Sales Actual]]</f>
        <v>0.13535590587625734</v>
      </c>
      <c r="S2101" s="9" t="str">
        <f>IF(Table1[[#This Row],[Salary Ratio]] &lt; 0.15, "Efficient",
 IF(Table1[[#This Row],[Salary Ratio]] &lt;= 0.25, "Needs Attention",
 "Too High"))</f>
        <v>Efficient</v>
      </c>
      <c r="T2101" s="9">
        <f>Table1[[#This Row],[Profit (EBIT)]]/Table1[[#This Row],[Net Sales Actual]]</f>
        <v>-1.2096442932510611E-2</v>
      </c>
      <c r="U2101" s="7" t="str">
        <f>IF(Table1[[#This Row],[Profit Ratio]] &gt; 0.15, "Healthy",
 IF(Table1[[#This Row],[Profit Ratio]] &gt;= 0.05, "Moderate",
 "Low"))</f>
        <v>Low</v>
      </c>
      <c r="V2101" s="7">
        <f ca="1">DATEDIF(Table1[[#This Row],[Store Open Date]], TODAY(), "d")</f>
        <v>560</v>
      </c>
      <c r="W2101" s="7">
        <f ca="1">INT(Table1[[#This Row],[Store Age (Days)]] / 30)</f>
        <v>18</v>
      </c>
      <c r="X2101" s="7" t="str">
        <f ca="1">IF(Table1[[#This Row],[Store Age (Months)]] &lt; 12, "&lt;12",
 IF(Table1[[#This Row],[Store Age (Months)]] &lt; 24, "12–24",
 "&gt;24"))</f>
        <v>12–24</v>
      </c>
    </row>
    <row r="2102" spans="1:24" x14ac:dyDescent="0.2">
      <c r="A2102" s="4">
        <v>5</v>
      </c>
      <c r="B2102" s="4" t="str">
        <f t="shared" si="32"/>
        <v>May</v>
      </c>
      <c r="C2102" s="1" t="s">
        <v>345</v>
      </c>
      <c r="D2102" s="1" t="s">
        <v>1265</v>
      </c>
      <c r="E2102" s="1" t="s">
        <v>786</v>
      </c>
      <c r="F2102" s="1" t="s">
        <v>898</v>
      </c>
      <c r="G2102" s="1" t="s">
        <v>925</v>
      </c>
      <c r="H2102" s="6">
        <v>45373</v>
      </c>
      <c r="I2102" s="7">
        <v>183887449</v>
      </c>
      <c r="J2102" s="7">
        <v>220043282</v>
      </c>
      <c r="K2102" s="7">
        <v>28636147</v>
      </c>
      <c r="L2102" s="7">
        <v>-21559506</v>
      </c>
      <c r="M2102" s="7">
        <f>Table1[[#This Row],[Profit (EBIT)]] * (1 - 11%)</f>
        <v>-19187960.34</v>
      </c>
      <c r="N2102" s="9">
        <f>Table1[[#This Row],[Net Sales Actual]]/Table1[[#This Row],[Net Sales Target]]*100%</f>
        <v>1.1966193625319148</v>
      </c>
      <c r="O2102" s="9" t="str">
        <f>IF(Table1[[#This Row],[% Achievement]]&gt;=100%, "Achieved",
 IF(Table1[[#This Row],[% Achievement]]&gt;=50%, "Almost Achieve",
 IF(Table1[[#This Row],[% Achievement]]&gt;=0, "Needs Improvement",
 "Bad")))</f>
        <v>Achieved</v>
      </c>
      <c r="P2102" s="7">
        <f>Table1[[#This Row],[Net Sales Actual]] - Table1[[#This Row],[Net Sales Target]]</f>
        <v>36155833</v>
      </c>
      <c r="Q2102" s="7" t="str">
        <f>IF(Table1[[#This Row],[Profit]] &gt; 0, "Profit", "Loss")</f>
        <v>Loss</v>
      </c>
      <c r="R2102" s="9">
        <f>Table1[[#This Row],[Salary Cost]]/Table1[[#This Row],[Net Sales Actual]]</f>
        <v>0.13013870153054707</v>
      </c>
      <c r="S2102" s="9" t="str">
        <f>IF(Table1[[#This Row],[Salary Ratio]] &lt; 0.15, "Efficient",
 IF(Table1[[#This Row],[Salary Ratio]] &lt;= 0.25, "Needs Attention",
 "Too High"))</f>
        <v>Efficient</v>
      </c>
      <c r="T2102" s="9">
        <f>Table1[[#This Row],[Profit (EBIT)]]/Table1[[#This Row],[Net Sales Actual]]</f>
        <v>-9.797847861585704E-2</v>
      </c>
      <c r="U2102" s="7" t="str">
        <f>IF(Table1[[#This Row],[Profit Ratio]] &gt; 0.15, "Healthy",
 IF(Table1[[#This Row],[Profit Ratio]] &gt;= 0.05, "Moderate",
 "Low"))</f>
        <v>Low</v>
      </c>
      <c r="V2102" s="7">
        <f ca="1">DATEDIF(Table1[[#This Row],[Store Open Date]], TODAY(), "d")</f>
        <v>559</v>
      </c>
      <c r="W2102" s="7">
        <f ca="1">INT(Table1[[#This Row],[Store Age (Days)]] / 30)</f>
        <v>18</v>
      </c>
      <c r="X2102" s="7" t="str">
        <f ca="1">IF(Table1[[#This Row],[Store Age (Months)]] &lt; 12, "&lt;12",
 IF(Table1[[#This Row],[Store Age (Months)]] &lt; 24, "12–24",
 "&gt;24"))</f>
        <v>12–24</v>
      </c>
    </row>
    <row r="2103" spans="1:24" x14ac:dyDescent="0.2">
      <c r="A2103" s="4">
        <v>5</v>
      </c>
      <c r="B2103" s="4" t="str">
        <f t="shared" si="32"/>
        <v>May</v>
      </c>
      <c r="C2103" s="1" t="s">
        <v>346</v>
      </c>
      <c r="D2103" s="1" t="s">
        <v>1266</v>
      </c>
      <c r="E2103" s="1" t="s">
        <v>787</v>
      </c>
      <c r="F2103" s="1" t="s">
        <v>906</v>
      </c>
      <c r="G2103" s="1" t="s">
        <v>925</v>
      </c>
      <c r="H2103" s="6">
        <v>45404</v>
      </c>
      <c r="I2103" s="7">
        <v>69620472</v>
      </c>
      <c r="J2103" s="7">
        <v>57254694</v>
      </c>
      <c r="K2103" s="7">
        <v>8037642</v>
      </c>
      <c r="L2103" s="7">
        <v>188820</v>
      </c>
      <c r="M2103" s="7">
        <f>Table1[[#This Row],[Profit (EBIT)]] * (1 - 11%)</f>
        <v>168049.8</v>
      </c>
      <c r="N2103" s="9">
        <f>Table1[[#This Row],[Net Sales Actual]]/Table1[[#This Row],[Net Sales Target]]*100%</f>
        <v>0.82238301975315542</v>
      </c>
      <c r="O2103" s="9" t="str">
        <f>IF(Table1[[#This Row],[% Achievement]]&gt;=100%, "Achieved",
 IF(Table1[[#This Row],[% Achievement]]&gt;=50%, "Almost Achieve",
 IF(Table1[[#This Row],[% Achievement]]&gt;=0, "Needs Improvement",
 "Bad")))</f>
        <v>Almost Achieve</v>
      </c>
      <c r="P2103" s="7">
        <f>Table1[[#This Row],[Net Sales Actual]] - Table1[[#This Row],[Net Sales Target]]</f>
        <v>-12365778</v>
      </c>
      <c r="Q2103" s="7" t="str">
        <f>IF(Table1[[#This Row],[Profit]] &gt; 0, "Profit", "Loss")</f>
        <v>Profit</v>
      </c>
      <c r="R2103" s="9">
        <f>Table1[[#This Row],[Salary Cost]]/Table1[[#This Row],[Net Sales Actual]]</f>
        <v>0.14038398318922113</v>
      </c>
      <c r="S2103" s="9" t="str">
        <f>IF(Table1[[#This Row],[Salary Ratio]] &lt; 0.15, "Efficient",
 IF(Table1[[#This Row],[Salary Ratio]] &lt;= 0.25, "Needs Attention",
 "Too High"))</f>
        <v>Efficient</v>
      </c>
      <c r="T2103" s="9">
        <f>Table1[[#This Row],[Profit (EBIT)]]/Table1[[#This Row],[Net Sales Actual]]</f>
        <v>3.2978955402329108E-3</v>
      </c>
      <c r="U2103" s="7" t="str">
        <f>IF(Table1[[#This Row],[Profit Ratio]] &gt; 0.15, "Healthy",
 IF(Table1[[#This Row],[Profit Ratio]] &gt;= 0.05, "Moderate",
 "Low"))</f>
        <v>Low</v>
      </c>
      <c r="V2103" s="7">
        <f ca="1">DATEDIF(Table1[[#This Row],[Store Open Date]], TODAY(), "d")</f>
        <v>528</v>
      </c>
      <c r="W2103" s="7">
        <f ca="1">INT(Table1[[#This Row],[Store Age (Days)]] / 30)</f>
        <v>17</v>
      </c>
      <c r="X2103" s="7" t="str">
        <f ca="1">IF(Table1[[#This Row],[Store Age (Months)]] &lt; 12, "&lt;12",
 IF(Table1[[#This Row],[Store Age (Months)]] &lt; 24, "12–24",
 "&gt;24"))</f>
        <v>12–24</v>
      </c>
    </row>
    <row r="2104" spans="1:24" x14ac:dyDescent="0.2">
      <c r="A2104" s="4">
        <v>5</v>
      </c>
      <c r="B2104" s="4" t="str">
        <f t="shared" si="32"/>
        <v>May</v>
      </c>
      <c r="C2104" s="1" t="s">
        <v>347</v>
      </c>
      <c r="D2104" s="1" t="s">
        <v>1267</v>
      </c>
      <c r="E2104" s="1" t="s">
        <v>788</v>
      </c>
      <c r="F2104" s="1" t="s">
        <v>906</v>
      </c>
      <c r="G2104" s="1" t="s">
        <v>925</v>
      </c>
      <c r="H2104" s="6">
        <v>44886</v>
      </c>
      <c r="I2104" s="7">
        <v>299316671</v>
      </c>
      <c r="J2104" s="7">
        <v>307016080</v>
      </c>
      <c r="K2104" s="7">
        <v>35122455</v>
      </c>
      <c r="L2104" s="7">
        <v>23763635</v>
      </c>
      <c r="M2104" s="7">
        <f>Table1[[#This Row],[Profit (EBIT)]] * (1 - 11%)</f>
        <v>21149635.149999999</v>
      </c>
      <c r="N2104" s="9">
        <f>Table1[[#This Row],[Net Sales Actual]]/Table1[[#This Row],[Net Sales Target]]*100%</f>
        <v>1.0257232882294083</v>
      </c>
      <c r="O2104" s="9" t="str">
        <f>IF(Table1[[#This Row],[% Achievement]]&gt;=100%, "Achieved",
 IF(Table1[[#This Row],[% Achievement]]&gt;=50%, "Almost Achieve",
 IF(Table1[[#This Row],[% Achievement]]&gt;=0, "Needs Improvement",
 "Bad")))</f>
        <v>Achieved</v>
      </c>
      <c r="P2104" s="7">
        <f>Table1[[#This Row],[Net Sales Actual]] - Table1[[#This Row],[Net Sales Target]]</f>
        <v>7699409</v>
      </c>
      <c r="Q2104" s="7" t="str">
        <f>IF(Table1[[#This Row],[Profit]] &gt; 0, "Profit", "Loss")</f>
        <v>Profit</v>
      </c>
      <c r="R2104" s="9">
        <f>Table1[[#This Row],[Salary Cost]]/Table1[[#This Row],[Net Sales Actual]]</f>
        <v>0.11439939888490532</v>
      </c>
      <c r="S2104" s="9" t="str">
        <f>IF(Table1[[#This Row],[Salary Ratio]] &lt; 0.15, "Efficient",
 IF(Table1[[#This Row],[Salary Ratio]] &lt;= 0.25, "Needs Attention",
 "Too High"))</f>
        <v>Efficient</v>
      </c>
      <c r="T2104" s="9">
        <f>Table1[[#This Row],[Profit (EBIT)]]/Table1[[#This Row],[Net Sales Actual]]</f>
        <v>7.740192305236912E-2</v>
      </c>
      <c r="U2104" s="7" t="str">
        <f>IF(Table1[[#This Row],[Profit Ratio]] &gt; 0.15, "Healthy",
 IF(Table1[[#This Row],[Profit Ratio]] &gt;= 0.05, "Moderate",
 "Low"))</f>
        <v>Moderate</v>
      </c>
      <c r="V2104" s="7">
        <f ca="1">DATEDIF(Table1[[#This Row],[Store Open Date]], TODAY(), "d")</f>
        <v>1046</v>
      </c>
      <c r="W2104" s="7">
        <f ca="1">INT(Table1[[#This Row],[Store Age (Days)]] / 30)</f>
        <v>34</v>
      </c>
      <c r="X2104" s="7" t="str">
        <f ca="1">IF(Table1[[#This Row],[Store Age (Months)]] &lt; 12, "&lt;12",
 IF(Table1[[#This Row],[Store Age (Months)]] &lt; 24, "12–24",
 "&gt;24"))</f>
        <v>&gt;24</v>
      </c>
    </row>
    <row r="2105" spans="1:24" x14ac:dyDescent="0.2">
      <c r="A2105" s="4">
        <v>5</v>
      </c>
      <c r="B2105" s="4" t="str">
        <f t="shared" si="32"/>
        <v>May</v>
      </c>
      <c r="C2105" s="1" t="s">
        <v>348</v>
      </c>
      <c r="D2105" s="1" t="s">
        <v>1268</v>
      </c>
      <c r="E2105" s="1" t="s">
        <v>789</v>
      </c>
      <c r="F2105" s="1" t="s">
        <v>906</v>
      </c>
      <c r="G2105" s="1" t="s">
        <v>925</v>
      </c>
      <c r="H2105" s="6">
        <v>44982</v>
      </c>
      <c r="I2105" s="7">
        <v>39900098</v>
      </c>
      <c r="J2105" s="7">
        <v>32632894</v>
      </c>
      <c r="K2105" s="7">
        <v>2944043</v>
      </c>
      <c r="L2105" s="7">
        <v>4565146</v>
      </c>
      <c r="M2105" s="7">
        <f>Table1[[#This Row],[Profit (EBIT)]] * (1 - 11%)</f>
        <v>4062979.94</v>
      </c>
      <c r="N2105" s="9">
        <f>Table1[[#This Row],[Net Sales Actual]]/Table1[[#This Row],[Net Sales Target]]*100%</f>
        <v>0.81786500875261003</v>
      </c>
      <c r="O2105" s="9" t="str">
        <f>IF(Table1[[#This Row],[% Achievement]]&gt;=100%, "Achieved",
 IF(Table1[[#This Row],[% Achievement]]&gt;=50%, "Almost Achieve",
 IF(Table1[[#This Row],[% Achievement]]&gt;=0, "Needs Improvement",
 "Bad")))</f>
        <v>Almost Achieve</v>
      </c>
      <c r="P2105" s="7">
        <f>Table1[[#This Row],[Net Sales Actual]] - Table1[[#This Row],[Net Sales Target]]</f>
        <v>-7267204</v>
      </c>
      <c r="Q2105" s="7" t="str">
        <f>IF(Table1[[#This Row],[Profit]] &gt; 0, "Profit", "Loss")</f>
        <v>Profit</v>
      </c>
      <c r="R2105" s="9">
        <f>Table1[[#This Row],[Salary Cost]]/Table1[[#This Row],[Net Sales Actual]]</f>
        <v>9.0217036834060751E-2</v>
      </c>
      <c r="S2105" s="9" t="str">
        <f>IF(Table1[[#This Row],[Salary Ratio]] &lt; 0.15, "Efficient",
 IF(Table1[[#This Row],[Salary Ratio]] &lt;= 0.25, "Needs Attention",
 "Too High"))</f>
        <v>Efficient</v>
      </c>
      <c r="T2105" s="9">
        <f>Table1[[#This Row],[Profit (EBIT)]]/Table1[[#This Row],[Net Sales Actual]]</f>
        <v>0.13989399775576142</v>
      </c>
      <c r="U2105" s="7" t="str">
        <f>IF(Table1[[#This Row],[Profit Ratio]] &gt; 0.15, "Healthy",
 IF(Table1[[#This Row],[Profit Ratio]] &gt;= 0.05, "Moderate",
 "Low"))</f>
        <v>Moderate</v>
      </c>
      <c r="V2105" s="7">
        <f ca="1">DATEDIF(Table1[[#This Row],[Store Open Date]], TODAY(), "d")</f>
        <v>950</v>
      </c>
      <c r="W2105" s="7">
        <f ca="1">INT(Table1[[#This Row],[Store Age (Days)]] / 30)</f>
        <v>31</v>
      </c>
      <c r="X2105" s="7" t="str">
        <f ca="1">IF(Table1[[#This Row],[Store Age (Months)]] &lt; 12, "&lt;12",
 IF(Table1[[#This Row],[Store Age (Months)]] &lt; 24, "12–24",
 "&gt;24"))</f>
        <v>&gt;24</v>
      </c>
    </row>
    <row r="2106" spans="1:24" x14ac:dyDescent="0.2">
      <c r="A2106" s="4">
        <v>5</v>
      </c>
      <c r="B2106" s="4" t="str">
        <f t="shared" si="32"/>
        <v>May</v>
      </c>
      <c r="C2106" s="1" t="s">
        <v>349</v>
      </c>
      <c r="D2106" s="1" t="s">
        <v>1269</v>
      </c>
      <c r="E2106" s="1" t="s">
        <v>790</v>
      </c>
      <c r="F2106" s="1" t="s">
        <v>906</v>
      </c>
      <c r="G2106" s="1" t="s">
        <v>925</v>
      </c>
      <c r="H2106" s="6">
        <v>45029</v>
      </c>
      <c r="I2106" s="7">
        <v>146965327</v>
      </c>
      <c r="J2106" s="7">
        <v>97409629</v>
      </c>
      <c r="K2106" s="7">
        <v>15783341</v>
      </c>
      <c r="L2106" s="7">
        <v>-656032</v>
      </c>
      <c r="M2106" s="7">
        <f>Table1[[#This Row],[Profit (EBIT)]] * (1 - 11%)</f>
        <v>-583868.48</v>
      </c>
      <c r="N2106" s="9">
        <f>Table1[[#This Row],[Net Sales Actual]]/Table1[[#This Row],[Net Sales Target]]*100%</f>
        <v>0.66280687416835404</v>
      </c>
      <c r="O2106" s="9" t="str">
        <f>IF(Table1[[#This Row],[% Achievement]]&gt;=100%, "Achieved",
 IF(Table1[[#This Row],[% Achievement]]&gt;=50%, "Almost Achieve",
 IF(Table1[[#This Row],[% Achievement]]&gt;=0, "Needs Improvement",
 "Bad")))</f>
        <v>Almost Achieve</v>
      </c>
      <c r="P2106" s="7">
        <f>Table1[[#This Row],[Net Sales Actual]] - Table1[[#This Row],[Net Sales Target]]</f>
        <v>-49555698</v>
      </c>
      <c r="Q2106" s="7" t="str">
        <f>IF(Table1[[#This Row],[Profit]] &gt; 0, "Profit", "Loss")</f>
        <v>Loss</v>
      </c>
      <c r="R2106" s="9">
        <f>Table1[[#This Row],[Salary Cost]]/Table1[[#This Row],[Net Sales Actual]]</f>
        <v>0.16203060377121445</v>
      </c>
      <c r="S2106" s="9" t="str">
        <f>IF(Table1[[#This Row],[Salary Ratio]] &lt; 0.15, "Efficient",
 IF(Table1[[#This Row],[Salary Ratio]] &lt;= 0.25, "Needs Attention",
 "Too High"))</f>
        <v>Needs Attention</v>
      </c>
      <c r="T2106" s="9">
        <f>Table1[[#This Row],[Profit (EBIT)]]/Table1[[#This Row],[Net Sales Actual]]</f>
        <v>-6.7347756760268536E-3</v>
      </c>
      <c r="U2106" s="7" t="str">
        <f>IF(Table1[[#This Row],[Profit Ratio]] &gt; 0.15, "Healthy",
 IF(Table1[[#This Row],[Profit Ratio]] &gt;= 0.05, "Moderate",
 "Low"))</f>
        <v>Low</v>
      </c>
      <c r="V2106" s="7">
        <f ca="1">DATEDIF(Table1[[#This Row],[Store Open Date]], TODAY(), "d")</f>
        <v>903</v>
      </c>
      <c r="W2106" s="7">
        <f ca="1">INT(Table1[[#This Row],[Store Age (Days)]] / 30)</f>
        <v>30</v>
      </c>
      <c r="X2106" s="7" t="str">
        <f ca="1">IF(Table1[[#This Row],[Store Age (Months)]] &lt; 12, "&lt;12",
 IF(Table1[[#This Row],[Store Age (Months)]] &lt; 24, "12–24",
 "&gt;24"))</f>
        <v>&gt;24</v>
      </c>
    </row>
    <row r="2107" spans="1:24" x14ac:dyDescent="0.2">
      <c r="A2107" s="4">
        <v>5</v>
      </c>
      <c r="B2107" s="4" t="str">
        <f t="shared" si="32"/>
        <v>May</v>
      </c>
      <c r="C2107" s="1" t="s">
        <v>350</v>
      </c>
      <c r="D2107" s="1" t="s">
        <v>1270</v>
      </c>
      <c r="E2107" s="1" t="s">
        <v>791</v>
      </c>
      <c r="F2107" s="1" t="s">
        <v>906</v>
      </c>
      <c r="G2107" s="1" t="s">
        <v>925</v>
      </c>
      <c r="H2107" s="6">
        <v>45016</v>
      </c>
      <c r="I2107" s="7">
        <v>123904616</v>
      </c>
      <c r="J2107" s="7">
        <v>143217949</v>
      </c>
      <c r="K2107" s="7">
        <v>16733268</v>
      </c>
      <c r="L2107" s="7">
        <v>-9844111</v>
      </c>
      <c r="M2107" s="7">
        <f>Table1[[#This Row],[Profit (EBIT)]] * (1 - 11%)</f>
        <v>-8761258.790000001</v>
      </c>
      <c r="N2107" s="9">
        <f>Table1[[#This Row],[Net Sales Actual]]/Table1[[#This Row],[Net Sales Target]]*100%</f>
        <v>1.155872586700079</v>
      </c>
      <c r="O2107" s="9" t="str">
        <f>IF(Table1[[#This Row],[% Achievement]]&gt;=100%, "Achieved",
 IF(Table1[[#This Row],[% Achievement]]&gt;=50%, "Almost Achieve",
 IF(Table1[[#This Row],[% Achievement]]&gt;=0, "Needs Improvement",
 "Bad")))</f>
        <v>Achieved</v>
      </c>
      <c r="P2107" s="7">
        <f>Table1[[#This Row],[Net Sales Actual]] - Table1[[#This Row],[Net Sales Target]]</f>
        <v>19313333</v>
      </c>
      <c r="Q2107" s="7" t="str">
        <f>IF(Table1[[#This Row],[Profit]] &gt; 0, "Profit", "Loss")</f>
        <v>Loss</v>
      </c>
      <c r="R2107" s="9">
        <f>Table1[[#This Row],[Salary Cost]]/Table1[[#This Row],[Net Sales Actual]]</f>
        <v>0.11683778546500481</v>
      </c>
      <c r="S2107" s="9" t="str">
        <f>IF(Table1[[#This Row],[Salary Ratio]] &lt; 0.15, "Efficient",
 IF(Table1[[#This Row],[Salary Ratio]] &lt;= 0.25, "Needs Attention",
 "Too High"))</f>
        <v>Efficient</v>
      </c>
      <c r="T2107" s="9">
        <f>Table1[[#This Row],[Profit (EBIT)]]/Table1[[#This Row],[Net Sales Actual]]</f>
        <v>-6.8735176482662794E-2</v>
      </c>
      <c r="U2107" s="7" t="str">
        <f>IF(Table1[[#This Row],[Profit Ratio]] &gt; 0.15, "Healthy",
 IF(Table1[[#This Row],[Profit Ratio]] &gt;= 0.05, "Moderate",
 "Low"))</f>
        <v>Low</v>
      </c>
      <c r="V2107" s="7">
        <f ca="1">DATEDIF(Table1[[#This Row],[Store Open Date]], TODAY(), "d")</f>
        <v>916</v>
      </c>
      <c r="W2107" s="7">
        <f ca="1">INT(Table1[[#This Row],[Store Age (Days)]] / 30)</f>
        <v>30</v>
      </c>
      <c r="X2107" s="7" t="str">
        <f ca="1">IF(Table1[[#This Row],[Store Age (Months)]] &lt; 12, "&lt;12",
 IF(Table1[[#This Row],[Store Age (Months)]] &lt; 24, "12–24",
 "&gt;24"))</f>
        <v>&gt;24</v>
      </c>
    </row>
    <row r="2108" spans="1:24" x14ac:dyDescent="0.2">
      <c r="A2108" s="4">
        <v>5</v>
      </c>
      <c r="B2108" s="4" t="str">
        <f t="shared" si="32"/>
        <v>May</v>
      </c>
      <c r="C2108" s="1" t="s">
        <v>351</v>
      </c>
      <c r="D2108" s="1" t="s">
        <v>1271</v>
      </c>
      <c r="E2108" s="1" t="s">
        <v>792</v>
      </c>
      <c r="F2108" s="1" t="s">
        <v>906</v>
      </c>
      <c r="G2108" s="1" t="s">
        <v>925</v>
      </c>
      <c r="H2108" s="6">
        <v>45006</v>
      </c>
      <c r="I2108" s="7">
        <v>71437094</v>
      </c>
      <c r="J2108" s="7">
        <v>75399205</v>
      </c>
      <c r="K2108" s="7">
        <v>7718136</v>
      </c>
      <c r="L2108" s="7">
        <v>10575730</v>
      </c>
      <c r="M2108" s="7">
        <f>Table1[[#This Row],[Profit (EBIT)]] * (1 - 11%)</f>
        <v>9412399.6999999993</v>
      </c>
      <c r="N2108" s="9">
        <f>Table1[[#This Row],[Net Sales Actual]]/Table1[[#This Row],[Net Sales Target]]*100%</f>
        <v>1.0554629363842825</v>
      </c>
      <c r="O2108" s="9" t="str">
        <f>IF(Table1[[#This Row],[% Achievement]]&gt;=100%, "Achieved",
 IF(Table1[[#This Row],[% Achievement]]&gt;=50%, "Almost Achieve",
 IF(Table1[[#This Row],[% Achievement]]&gt;=0, "Needs Improvement",
 "Bad")))</f>
        <v>Achieved</v>
      </c>
      <c r="P2108" s="7">
        <f>Table1[[#This Row],[Net Sales Actual]] - Table1[[#This Row],[Net Sales Target]]</f>
        <v>3962111</v>
      </c>
      <c r="Q2108" s="7" t="str">
        <f>IF(Table1[[#This Row],[Profit]] &gt; 0, "Profit", "Loss")</f>
        <v>Profit</v>
      </c>
      <c r="R2108" s="9">
        <f>Table1[[#This Row],[Salary Cost]]/Table1[[#This Row],[Net Sales Actual]]</f>
        <v>0.10236362571727381</v>
      </c>
      <c r="S2108" s="9" t="str">
        <f>IF(Table1[[#This Row],[Salary Ratio]] &lt; 0.15, "Efficient",
 IF(Table1[[#This Row],[Salary Ratio]] &lt;= 0.25, "Needs Attention",
 "Too High"))</f>
        <v>Efficient</v>
      </c>
      <c r="T2108" s="9">
        <f>Table1[[#This Row],[Profit (EBIT)]]/Table1[[#This Row],[Net Sales Actual]]</f>
        <v>0.14026314998944617</v>
      </c>
      <c r="U2108" s="7" t="str">
        <f>IF(Table1[[#This Row],[Profit Ratio]] &gt; 0.15, "Healthy",
 IF(Table1[[#This Row],[Profit Ratio]] &gt;= 0.05, "Moderate",
 "Low"))</f>
        <v>Moderate</v>
      </c>
      <c r="V2108" s="7">
        <f ca="1">DATEDIF(Table1[[#This Row],[Store Open Date]], TODAY(), "d")</f>
        <v>926</v>
      </c>
      <c r="W2108" s="7">
        <f ca="1">INT(Table1[[#This Row],[Store Age (Days)]] / 30)</f>
        <v>30</v>
      </c>
      <c r="X2108" s="7" t="str">
        <f ca="1">IF(Table1[[#This Row],[Store Age (Months)]] &lt; 12, "&lt;12",
 IF(Table1[[#This Row],[Store Age (Months)]] &lt; 24, "12–24",
 "&gt;24"))</f>
        <v>&gt;24</v>
      </c>
    </row>
    <row r="2109" spans="1:24" x14ac:dyDescent="0.2">
      <c r="A2109" s="4">
        <v>5</v>
      </c>
      <c r="B2109" s="4" t="str">
        <f t="shared" si="32"/>
        <v>May</v>
      </c>
      <c r="C2109" s="1" t="s">
        <v>352</v>
      </c>
      <c r="D2109" s="1" t="s">
        <v>1272</v>
      </c>
      <c r="E2109" s="1" t="s">
        <v>793</v>
      </c>
      <c r="F2109" s="1" t="s">
        <v>906</v>
      </c>
      <c r="G2109" s="1" t="s">
        <v>925</v>
      </c>
      <c r="H2109" s="6">
        <v>45125</v>
      </c>
      <c r="I2109" s="7">
        <v>123907403</v>
      </c>
      <c r="J2109" s="7">
        <v>97030086</v>
      </c>
      <c r="K2109" s="7">
        <v>15519963</v>
      </c>
      <c r="L2109" s="7">
        <v>7929412</v>
      </c>
      <c r="M2109" s="7">
        <f>Table1[[#This Row],[Profit (EBIT)]] * (1 - 11%)</f>
        <v>7057176.6799999997</v>
      </c>
      <c r="N2109" s="9">
        <f>Table1[[#This Row],[Net Sales Actual]]/Table1[[#This Row],[Net Sales Target]]*100%</f>
        <v>0.78308546261759682</v>
      </c>
      <c r="O2109" s="9" t="str">
        <f>IF(Table1[[#This Row],[% Achievement]]&gt;=100%, "Achieved",
 IF(Table1[[#This Row],[% Achievement]]&gt;=50%, "Almost Achieve",
 IF(Table1[[#This Row],[% Achievement]]&gt;=0, "Needs Improvement",
 "Bad")))</f>
        <v>Almost Achieve</v>
      </c>
      <c r="P2109" s="7">
        <f>Table1[[#This Row],[Net Sales Actual]] - Table1[[#This Row],[Net Sales Target]]</f>
        <v>-26877317</v>
      </c>
      <c r="Q2109" s="7" t="str">
        <f>IF(Table1[[#This Row],[Profit]] &gt; 0, "Profit", "Loss")</f>
        <v>Profit</v>
      </c>
      <c r="R2109" s="9">
        <f>Table1[[#This Row],[Salary Cost]]/Table1[[#This Row],[Net Sales Actual]]</f>
        <v>0.15995000767081666</v>
      </c>
      <c r="S2109" s="9" t="str">
        <f>IF(Table1[[#This Row],[Salary Ratio]] &lt; 0.15, "Efficient",
 IF(Table1[[#This Row],[Salary Ratio]] &lt;= 0.25, "Needs Attention",
 "Too High"))</f>
        <v>Needs Attention</v>
      </c>
      <c r="T2109" s="9">
        <f>Table1[[#This Row],[Profit (EBIT)]]/Table1[[#This Row],[Net Sales Actual]]</f>
        <v>8.1721168421926366E-2</v>
      </c>
      <c r="U2109" s="7" t="str">
        <f>IF(Table1[[#This Row],[Profit Ratio]] &gt; 0.15, "Healthy",
 IF(Table1[[#This Row],[Profit Ratio]] &gt;= 0.05, "Moderate",
 "Low"))</f>
        <v>Moderate</v>
      </c>
      <c r="V2109" s="7">
        <f ca="1">DATEDIF(Table1[[#This Row],[Store Open Date]], TODAY(), "d")</f>
        <v>807</v>
      </c>
      <c r="W2109" s="7">
        <f ca="1">INT(Table1[[#This Row],[Store Age (Days)]] / 30)</f>
        <v>26</v>
      </c>
      <c r="X2109" s="7" t="str">
        <f ca="1">IF(Table1[[#This Row],[Store Age (Months)]] &lt; 12, "&lt;12",
 IF(Table1[[#This Row],[Store Age (Months)]] &lt; 24, "12–24",
 "&gt;24"))</f>
        <v>&gt;24</v>
      </c>
    </row>
    <row r="2110" spans="1:24" x14ac:dyDescent="0.2">
      <c r="A2110" s="4">
        <v>5</v>
      </c>
      <c r="B2110" s="4" t="str">
        <f t="shared" si="32"/>
        <v>May</v>
      </c>
      <c r="C2110" s="1" t="s">
        <v>353</v>
      </c>
      <c r="D2110" s="1" t="s">
        <v>1273</v>
      </c>
      <c r="E2110" s="1" t="s">
        <v>794</v>
      </c>
      <c r="F2110" s="1" t="s">
        <v>906</v>
      </c>
      <c r="G2110" s="1" t="s">
        <v>925</v>
      </c>
      <c r="H2110" s="6">
        <v>45083</v>
      </c>
      <c r="I2110" s="7">
        <v>224164228</v>
      </c>
      <c r="J2110" s="7">
        <v>268837500</v>
      </c>
      <c r="K2110" s="7">
        <v>40346942</v>
      </c>
      <c r="L2110" s="7">
        <v>12957295</v>
      </c>
      <c r="M2110" s="7">
        <f>Table1[[#This Row],[Profit (EBIT)]] * (1 - 11%)</f>
        <v>11531992.550000001</v>
      </c>
      <c r="N2110" s="9">
        <f>Table1[[#This Row],[Net Sales Actual]]/Table1[[#This Row],[Net Sales Target]]*100%</f>
        <v>1.1992881397651012</v>
      </c>
      <c r="O2110" s="9" t="str">
        <f>IF(Table1[[#This Row],[% Achievement]]&gt;=100%, "Achieved",
 IF(Table1[[#This Row],[% Achievement]]&gt;=50%, "Almost Achieve",
 IF(Table1[[#This Row],[% Achievement]]&gt;=0, "Needs Improvement",
 "Bad")))</f>
        <v>Achieved</v>
      </c>
      <c r="P2110" s="7">
        <f>Table1[[#This Row],[Net Sales Actual]] - Table1[[#This Row],[Net Sales Target]]</f>
        <v>44673272</v>
      </c>
      <c r="Q2110" s="7" t="str">
        <f>IF(Table1[[#This Row],[Profit]] &gt; 0, "Profit", "Loss")</f>
        <v>Profit</v>
      </c>
      <c r="R2110" s="9">
        <f>Table1[[#This Row],[Salary Cost]]/Table1[[#This Row],[Net Sales Actual]]</f>
        <v>0.15007929325335936</v>
      </c>
      <c r="S2110" s="9" t="str">
        <f>IF(Table1[[#This Row],[Salary Ratio]] &lt; 0.15, "Efficient",
 IF(Table1[[#This Row],[Salary Ratio]] &lt;= 0.25, "Needs Attention",
 "Too High"))</f>
        <v>Needs Attention</v>
      </c>
      <c r="T2110" s="9">
        <f>Table1[[#This Row],[Profit (EBIT)]]/Table1[[#This Row],[Net Sales Actual]]</f>
        <v>4.8197498488864093E-2</v>
      </c>
      <c r="U2110" s="7" t="str">
        <f>IF(Table1[[#This Row],[Profit Ratio]] &gt; 0.15, "Healthy",
 IF(Table1[[#This Row],[Profit Ratio]] &gt;= 0.05, "Moderate",
 "Low"))</f>
        <v>Low</v>
      </c>
      <c r="V2110" s="7">
        <f ca="1">DATEDIF(Table1[[#This Row],[Store Open Date]], TODAY(), "d")</f>
        <v>849</v>
      </c>
      <c r="W2110" s="7">
        <f ca="1">INT(Table1[[#This Row],[Store Age (Days)]] / 30)</f>
        <v>28</v>
      </c>
      <c r="X2110" s="7" t="str">
        <f ca="1">IF(Table1[[#This Row],[Store Age (Months)]] &lt; 12, "&lt;12",
 IF(Table1[[#This Row],[Store Age (Months)]] &lt; 24, "12–24",
 "&gt;24"))</f>
        <v>&gt;24</v>
      </c>
    </row>
    <row r="2111" spans="1:24" x14ac:dyDescent="0.2">
      <c r="A2111" s="4">
        <v>5</v>
      </c>
      <c r="B2111" s="4" t="str">
        <f t="shared" si="32"/>
        <v>May</v>
      </c>
      <c r="C2111" s="1" t="s">
        <v>354</v>
      </c>
      <c r="D2111" s="1" t="s">
        <v>1274</v>
      </c>
      <c r="E2111" s="1" t="s">
        <v>795</v>
      </c>
      <c r="F2111" s="1" t="s">
        <v>906</v>
      </c>
      <c r="G2111" s="1" t="s">
        <v>925</v>
      </c>
      <c r="H2111" s="6">
        <v>45072</v>
      </c>
      <c r="I2111" s="7">
        <v>161867305</v>
      </c>
      <c r="J2111" s="7">
        <v>122264300</v>
      </c>
      <c r="K2111" s="7">
        <v>13167193</v>
      </c>
      <c r="L2111" s="7">
        <v>-3132306</v>
      </c>
      <c r="M2111" s="7">
        <f>Table1[[#This Row],[Profit (EBIT)]] * (1 - 11%)</f>
        <v>-2787752.34</v>
      </c>
      <c r="N2111" s="9">
        <f>Table1[[#This Row],[Net Sales Actual]]/Table1[[#This Row],[Net Sales Target]]*100%</f>
        <v>0.75533660117464729</v>
      </c>
      <c r="O2111" s="9" t="str">
        <f>IF(Table1[[#This Row],[% Achievement]]&gt;=100%, "Achieved",
 IF(Table1[[#This Row],[% Achievement]]&gt;=50%, "Almost Achieve",
 IF(Table1[[#This Row],[% Achievement]]&gt;=0, "Needs Improvement",
 "Bad")))</f>
        <v>Almost Achieve</v>
      </c>
      <c r="P2111" s="7">
        <f>Table1[[#This Row],[Net Sales Actual]] - Table1[[#This Row],[Net Sales Target]]</f>
        <v>-39603005</v>
      </c>
      <c r="Q2111" s="7" t="str">
        <f>IF(Table1[[#This Row],[Profit]] &gt; 0, "Profit", "Loss")</f>
        <v>Loss</v>
      </c>
      <c r="R2111" s="9">
        <f>Table1[[#This Row],[Salary Cost]]/Table1[[#This Row],[Net Sales Actual]]</f>
        <v>0.10769450281071416</v>
      </c>
      <c r="S2111" s="9" t="str">
        <f>IF(Table1[[#This Row],[Salary Ratio]] &lt; 0.15, "Efficient",
 IF(Table1[[#This Row],[Salary Ratio]] &lt;= 0.25, "Needs Attention",
 "Too High"))</f>
        <v>Efficient</v>
      </c>
      <c r="T2111" s="9">
        <f>Table1[[#This Row],[Profit (EBIT)]]/Table1[[#This Row],[Net Sales Actual]]</f>
        <v>-2.5619138211235824E-2</v>
      </c>
      <c r="U2111" s="7" t="str">
        <f>IF(Table1[[#This Row],[Profit Ratio]] &gt; 0.15, "Healthy",
 IF(Table1[[#This Row],[Profit Ratio]] &gt;= 0.05, "Moderate",
 "Low"))</f>
        <v>Low</v>
      </c>
      <c r="V2111" s="7">
        <f ca="1">DATEDIF(Table1[[#This Row],[Store Open Date]], TODAY(), "d")</f>
        <v>860</v>
      </c>
      <c r="W2111" s="7">
        <f ca="1">INT(Table1[[#This Row],[Store Age (Days)]] / 30)</f>
        <v>28</v>
      </c>
      <c r="X2111" s="7" t="str">
        <f ca="1">IF(Table1[[#This Row],[Store Age (Months)]] &lt; 12, "&lt;12",
 IF(Table1[[#This Row],[Store Age (Months)]] &lt; 24, "12–24",
 "&gt;24"))</f>
        <v>&gt;24</v>
      </c>
    </row>
    <row r="2112" spans="1:24" x14ac:dyDescent="0.2">
      <c r="A2112" s="4">
        <v>5</v>
      </c>
      <c r="B2112" s="4" t="str">
        <f t="shared" si="32"/>
        <v>May</v>
      </c>
      <c r="C2112" s="1" t="s">
        <v>355</v>
      </c>
      <c r="D2112" s="1" t="s">
        <v>1275</v>
      </c>
      <c r="E2112" s="1" t="s">
        <v>796</v>
      </c>
      <c r="F2112" s="1" t="s">
        <v>906</v>
      </c>
      <c r="G2112" s="1" t="s">
        <v>925</v>
      </c>
      <c r="H2112" s="6">
        <v>45100</v>
      </c>
      <c r="I2112" s="7">
        <v>95793645</v>
      </c>
      <c r="J2112" s="7">
        <v>76567901</v>
      </c>
      <c r="K2112" s="7">
        <v>12808483</v>
      </c>
      <c r="L2112" s="7">
        <v>-3646072</v>
      </c>
      <c r="M2112" s="7">
        <f>Table1[[#This Row],[Profit (EBIT)]] * (1 - 11%)</f>
        <v>-3245004.08</v>
      </c>
      <c r="N2112" s="9">
        <f>Table1[[#This Row],[Net Sales Actual]]/Table1[[#This Row],[Net Sales Target]]*100%</f>
        <v>0.79930042332140094</v>
      </c>
      <c r="O2112" s="9" t="str">
        <f>IF(Table1[[#This Row],[% Achievement]]&gt;=100%, "Achieved",
 IF(Table1[[#This Row],[% Achievement]]&gt;=50%, "Almost Achieve",
 IF(Table1[[#This Row],[% Achievement]]&gt;=0, "Needs Improvement",
 "Bad")))</f>
        <v>Almost Achieve</v>
      </c>
      <c r="P2112" s="7">
        <f>Table1[[#This Row],[Net Sales Actual]] - Table1[[#This Row],[Net Sales Target]]</f>
        <v>-19225744</v>
      </c>
      <c r="Q2112" s="7" t="str">
        <f>IF(Table1[[#This Row],[Profit]] &gt; 0, "Profit", "Loss")</f>
        <v>Loss</v>
      </c>
      <c r="R2112" s="9">
        <f>Table1[[#This Row],[Salary Cost]]/Table1[[#This Row],[Net Sales Actual]]</f>
        <v>0.16728267110260733</v>
      </c>
      <c r="S2112" s="9" t="str">
        <f>IF(Table1[[#This Row],[Salary Ratio]] &lt; 0.15, "Efficient",
 IF(Table1[[#This Row],[Salary Ratio]] &lt;= 0.25, "Needs Attention",
 "Too High"))</f>
        <v>Needs Attention</v>
      </c>
      <c r="T2112" s="9">
        <f>Table1[[#This Row],[Profit (EBIT)]]/Table1[[#This Row],[Net Sales Actual]]</f>
        <v>-4.7618805692479414E-2</v>
      </c>
      <c r="U2112" s="7" t="str">
        <f>IF(Table1[[#This Row],[Profit Ratio]] &gt; 0.15, "Healthy",
 IF(Table1[[#This Row],[Profit Ratio]] &gt;= 0.05, "Moderate",
 "Low"))</f>
        <v>Low</v>
      </c>
      <c r="V2112" s="7">
        <f ca="1">DATEDIF(Table1[[#This Row],[Store Open Date]], TODAY(), "d")</f>
        <v>832</v>
      </c>
      <c r="W2112" s="7">
        <f ca="1">INT(Table1[[#This Row],[Store Age (Days)]] / 30)</f>
        <v>27</v>
      </c>
      <c r="X2112" s="7" t="str">
        <f ca="1">IF(Table1[[#This Row],[Store Age (Months)]] &lt; 12, "&lt;12",
 IF(Table1[[#This Row],[Store Age (Months)]] &lt; 24, "12–24",
 "&gt;24"))</f>
        <v>&gt;24</v>
      </c>
    </row>
    <row r="2113" spans="1:24" x14ac:dyDescent="0.2">
      <c r="A2113" s="4">
        <v>5</v>
      </c>
      <c r="B2113" s="4" t="str">
        <f t="shared" si="32"/>
        <v>May</v>
      </c>
      <c r="C2113" s="1" t="s">
        <v>356</v>
      </c>
      <c r="D2113" s="1" t="s">
        <v>1276</v>
      </c>
      <c r="E2113" s="1" t="s">
        <v>797</v>
      </c>
      <c r="F2113" s="1" t="s">
        <v>906</v>
      </c>
      <c r="G2113" s="1" t="s">
        <v>925</v>
      </c>
      <c r="H2113" s="6">
        <v>45103</v>
      </c>
      <c r="I2113" s="7">
        <v>132956541</v>
      </c>
      <c r="J2113" s="7">
        <v>90234190</v>
      </c>
      <c r="K2113" s="7">
        <v>10463486</v>
      </c>
      <c r="L2113" s="7">
        <v>-6531063</v>
      </c>
      <c r="M2113" s="7">
        <f>Table1[[#This Row],[Profit (EBIT)]] * (1 - 11%)</f>
        <v>-5812646.0700000003</v>
      </c>
      <c r="N2113" s="9">
        <f>Table1[[#This Row],[Net Sales Actual]]/Table1[[#This Row],[Net Sales Target]]*100%</f>
        <v>0.67867431960342595</v>
      </c>
      <c r="O2113" s="9" t="str">
        <f>IF(Table1[[#This Row],[% Achievement]]&gt;=100%, "Achieved",
 IF(Table1[[#This Row],[% Achievement]]&gt;=50%, "Almost Achieve",
 IF(Table1[[#This Row],[% Achievement]]&gt;=0, "Needs Improvement",
 "Bad")))</f>
        <v>Almost Achieve</v>
      </c>
      <c r="P2113" s="7">
        <f>Table1[[#This Row],[Net Sales Actual]] - Table1[[#This Row],[Net Sales Target]]</f>
        <v>-42722351</v>
      </c>
      <c r="Q2113" s="7" t="str">
        <f>IF(Table1[[#This Row],[Profit]] &gt; 0, "Profit", "Loss")</f>
        <v>Loss</v>
      </c>
      <c r="R2113" s="9">
        <f>Table1[[#This Row],[Salary Cost]]/Table1[[#This Row],[Net Sales Actual]]</f>
        <v>0.11595921678911286</v>
      </c>
      <c r="S2113" s="9" t="str">
        <f>IF(Table1[[#This Row],[Salary Ratio]] &lt; 0.15, "Efficient",
 IF(Table1[[#This Row],[Salary Ratio]] &lt;= 0.25, "Needs Attention",
 "Too High"))</f>
        <v>Efficient</v>
      </c>
      <c r="T2113" s="9">
        <f>Table1[[#This Row],[Profit (EBIT)]]/Table1[[#This Row],[Net Sales Actual]]</f>
        <v>-7.2379028392674655E-2</v>
      </c>
      <c r="U2113" s="7" t="str">
        <f>IF(Table1[[#This Row],[Profit Ratio]] &gt; 0.15, "Healthy",
 IF(Table1[[#This Row],[Profit Ratio]] &gt;= 0.05, "Moderate",
 "Low"))</f>
        <v>Low</v>
      </c>
      <c r="V2113" s="7">
        <f ca="1">DATEDIF(Table1[[#This Row],[Store Open Date]], TODAY(), "d")</f>
        <v>829</v>
      </c>
      <c r="W2113" s="7">
        <f ca="1">INT(Table1[[#This Row],[Store Age (Days)]] / 30)</f>
        <v>27</v>
      </c>
      <c r="X2113" s="7" t="str">
        <f ca="1">IF(Table1[[#This Row],[Store Age (Months)]] &lt; 12, "&lt;12",
 IF(Table1[[#This Row],[Store Age (Months)]] &lt; 24, "12–24",
 "&gt;24"))</f>
        <v>&gt;24</v>
      </c>
    </row>
    <row r="2114" spans="1:24" x14ac:dyDescent="0.2">
      <c r="A2114" s="4">
        <v>5</v>
      </c>
      <c r="B2114" s="4" t="str">
        <f t="shared" si="32"/>
        <v>May</v>
      </c>
      <c r="C2114" s="1" t="s">
        <v>357</v>
      </c>
      <c r="D2114" s="1" t="s">
        <v>1277</v>
      </c>
      <c r="E2114" s="1" t="s">
        <v>798</v>
      </c>
      <c r="F2114" s="1" t="s">
        <v>906</v>
      </c>
      <c r="G2114" s="1" t="s">
        <v>925</v>
      </c>
      <c r="H2114" s="6">
        <v>45149</v>
      </c>
      <c r="I2114" s="7">
        <v>129447813</v>
      </c>
      <c r="J2114" s="7">
        <v>128974838</v>
      </c>
      <c r="K2114" s="7">
        <v>14193000</v>
      </c>
      <c r="L2114" s="7">
        <v>8364318</v>
      </c>
      <c r="M2114" s="7">
        <f>Table1[[#This Row],[Profit (EBIT)]] * (1 - 11%)</f>
        <v>7444243.0200000005</v>
      </c>
      <c r="N2114" s="9">
        <f>Table1[[#This Row],[Net Sales Actual]]/Table1[[#This Row],[Net Sales Target]]*100%</f>
        <v>0.99634621096302334</v>
      </c>
      <c r="O2114" s="9" t="str">
        <f>IF(Table1[[#This Row],[% Achievement]]&gt;=100%, "Achieved",
 IF(Table1[[#This Row],[% Achievement]]&gt;=50%, "Almost Achieve",
 IF(Table1[[#This Row],[% Achievement]]&gt;=0, "Needs Improvement",
 "Bad")))</f>
        <v>Almost Achieve</v>
      </c>
      <c r="P2114" s="7">
        <f>Table1[[#This Row],[Net Sales Actual]] - Table1[[#This Row],[Net Sales Target]]</f>
        <v>-472975</v>
      </c>
      <c r="Q2114" s="7" t="str">
        <f>IF(Table1[[#This Row],[Profit]] &gt; 0, "Profit", "Loss")</f>
        <v>Profit</v>
      </c>
      <c r="R2114" s="9">
        <f>Table1[[#This Row],[Salary Cost]]/Table1[[#This Row],[Net Sales Actual]]</f>
        <v>0.11004472050587108</v>
      </c>
      <c r="S2114" s="9" t="str">
        <f>IF(Table1[[#This Row],[Salary Ratio]] &lt; 0.15, "Efficient",
 IF(Table1[[#This Row],[Salary Ratio]] &lt;= 0.25, "Needs Attention",
 "Too High"))</f>
        <v>Efficient</v>
      </c>
      <c r="T2114" s="9">
        <f>Table1[[#This Row],[Profit (EBIT)]]/Table1[[#This Row],[Net Sales Actual]]</f>
        <v>6.4852324140930492E-2</v>
      </c>
      <c r="U2114" s="7" t="str">
        <f>IF(Table1[[#This Row],[Profit Ratio]] &gt; 0.15, "Healthy",
 IF(Table1[[#This Row],[Profit Ratio]] &gt;= 0.05, "Moderate",
 "Low"))</f>
        <v>Moderate</v>
      </c>
      <c r="V2114" s="7">
        <f ca="1">DATEDIF(Table1[[#This Row],[Store Open Date]], TODAY(), "d")</f>
        <v>783</v>
      </c>
      <c r="W2114" s="7">
        <f ca="1">INT(Table1[[#This Row],[Store Age (Days)]] / 30)</f>
        <v>26</v>
      </c>
      <c r="X2114" s="7" t="str">
        <f ca="1">IF(Table1[[#This Row],[Store Age (Months)]] &lt; 12, "&lt;12",
 IF(Table1[[#This Row],[Store Age (Months)]] &lt; 24, "12–24",
 "&gt;24"))</f>
        <v>&gt;24</v>
      </c>
    </row>
    <row r="2115" spans="1:24" x14ac:dyDescent="0.2">
      <c r="A2115" s="4">
        <v>5</v>
      </c>
      <c r="B2115" s="4" t="str">
        <f t="shared" ref="B2115:B2178" si="33">TEXT(DATE(2024, A2115, 1), "mmmm")</f>
        <v>May</v>
      </c>
      <c r="C2115" s="1" t="s">
        <v>358</v>
      </c>
      <c r="D2115" s="1" t="s">
        <v>1278</v>
      </c>
      <c r="E2115" s="1" t="s">
        <v>799</v>
      </c>
      <c r="F2115" s="1" t="s">
        <v>910</v>
      </c>
      <c r="G2115" s="1" t="s">
        <v>926</v>
      </c>
      <c r="H2115" s="6">
        <v>45104</v>
      </c>
      <c r="I2115" s="7">
        <v>100467183</v>
      </c>
      <c r="J2115" s="7">
        <v>103722701</v>
      </c>
      <c r="K2115" s="7">
        <v>12327743</v>
      </c>
      <c r="L2115" s="7">
        <v>317365</v>
      </c>
      <c r="M2115" s="7">
        <f>Table1[[#This Row],[Profit (EBIT)]] * (1 - 11%)</f>
        <v>282454.84999999998</v>
      </c>
      <c r="N2115" s="9">
        <f>Table1[[#This Row],[Net Sales Actual]]/Table1[[#This Row],[Net Sales Target]]*100%</f>
        <v>1.0324037949785057</v>
      </c>
      <c r="O2115" s="9" t="str">
        <f>IF(Table1[[#This Row],[% Achievement]]&gt;=100%, "Achieved",
 IF(Table1[[#This Row],[% Achievement]]&gt;=50%, "Almost Achieve",
 IF(Table1[[#This Row],[% Achievement]]&gt;=0, "Needs Improvement",
 "Bad")))</f>
        <v>Achieved</v>
      </c>
      <c r="P2115" s="7">
        <f>Table1[[#This Row],[Net Sales Actual]] - Table1[[#This Row],[Net Sales Target]]</f>
        <v>3255518</v>
      </c>
      <c r="Q2115" s="7" t="str">
        <f>IF(Table1[[#This Row],[Profit]] &gt; 0, "Profit", "Loss")</f>
        <v>Profit</v>
      </c>
      <c r="R2115" s="9">
        <f>Table1[[#This Row],[Salary Cost]]/Table1[[#This Row],[Net Sales Actual]]</f>
        <v>0.11885289219377347</v>
      </c>
      <c r="S2115" s="9" t="str">
        <f>IF(Table1[[#This Row],[Salary Ratio]] &lt; 0.15, "Efficient",
 IF(Table1[[#This Row],[Salary Ratio]] &lt;= 0.25, "Needs Attention",
 "Too High"))</f>
        <v>Efficient</v>
      </c>
      <c r="T2115" s="9">
        <f>Table1[[#This Row],[Profit (EBIT)]]/Table1[[#This Row],[Net Sales Actual]]</f>
        <v>3.0597448479479914E-3</v>
      </c>
      <c r="U2115" s="7" t="str">
        <f>IF(Table1[[#This Row],[Profit Ratio]] &gt; 0.15, "Healthy",
 IF(Table1[[#This Row],[Profit Ratio]] &gt;= 0.05, "Moderate",
 "Low"))</f>
        <v>Low</v>
      </c>
      <c r="V2115" s="7">
        <f ca="1">DATEDIF(Table1[[#This Row],[Store Open Date]], TODAY(), "d")</f>
        <v>828</v>
      </c>
      <c r="W2115" s="7">
        <f ca="1">INT(Table1[[#This Row],[Store Age (Days)]] / 30)</f>
        <v>27</v>
      </c>
      <c r="X2115" s="7" t="str">
        <f ca="1">IF(Table1[[#This Row],[Store Age (Months)]] &lt; 12, "&lt;12",
 IF(Table1[[#This Row],[Store Age (Months)]] &lt; 24, "12–24",
 "&gt;24"))</f>
        <v>&gt;24</v>
      </c>
    </row>
    <row r="2116" spans="1:24" x14ac:dyDescent="0.2">
      <c r="A2116" s="4">
        <v>5</v>
      </c>
      <c r="B2116" s="4" t="str">
        <f t="shared" si="33"/>
        <v>May</v>
      </c>
      <c r="C2116" s="1" t="s">
        <v>359</v>
      </c>
      <c r="D2116" s="1" t="s">
        <v>1279</v>
      </c>
      <c r="E2116" s="1" t="s">
        <v>800</v>
      </c>
      <c r="F2116" s="1" t="s">
        <v>910</v>
      </c>
      <c r="G2116" s="1" t="s">
        <v>926</v>
      </c>
      <c r="H2116" s="6">
        <v>45117</v>
      </c>
      <c r="I2116" s="7">
        <v>123390121</v>
      </c>
      <c r="J2116" s="7">
        <v>105096619</v>
      </c>
      <c r="K2116" s="7">
        <v>18199599</v>
      </c>
      <c r="L2116" s="7">
        <v>6818069</v>
      </c>
      <c r="M2116" s="7">
        <f>Table1[[#This Row],[Profit (EBIT)]] * (1 - 11%)</f>
        <v>6068081.4100000001</v>
      </c>
      <c r="N2116" s="9">
        <f>Table1[[#This Row],[Net Sales Actual]]/Table1[[#This Row],[Net Sales Target]]*100%</f>
        <v>0.85174257183846991</v>
      </c>
      <c r="O2116" s="9" t="str">
        <f>IF(Table1[[#This Row],[% Achievement]]&gt;=100%, "Achieved",
 IF(Table1[[#This Row],[% Achievement]]&gt;=50%, "Almost Achieve",
 IF(Table1[[#This Row],[% Achievement]]&gt;=0, "Needs Improvement",
 "Bad")))</f>
        <v>Almost Achieve</v>
      </c>
      <c r="P2116" s="7">
        <f>Table1[[#This Row],[Net Sales Actual]] - Table1[[#This Row],[Net Sales Target]]</f>
        <v>-18293502</v>
      </c>
      <c r="Q2116" s="7" t="str">
        <f>IF(Table1[[#This Row],[Profit]] &gt; 0, "Profit", "Loss")</f>
        <v>Profit</v>
      </c>
      <c r="R2116" s="9">
        <f>Table1[[#This Row],[Salary Cost]]/Table1[[#This Row],[Net Sales Actual]]</f>
        <v>0.17317016639707505</v>
      </c>
      <c r="S2116" s="9" t="str">
        <f>IF(Table1[[#This Row],[Salary Ratio]] &lt; 0.15, "Efficient",
 IF(Table1[[#This Row],[Salary Ratio]] &lt;= 0.25, "Needs Attention",
 "Too High"))</f>
        <v>Needs Attention</v>
      </c>
      <c r="T2116" s="9">
        <f>Table1[[#This Row],[Profit (EBIT)]]/Table1[[#This Row],[Net Sales Actual]]</f>
        <v>6.4874294386197143E-2</v>
      </c>
      <c r="U2116" s="7" t="str">
        <f>IF(Table1[[#This Row],[Profit Ratio]] &gt; 0.15, "Healthy",
 IF(Table1[[#This Row],[Profit Ratio]] &gt;= 0.05, "Moderate",
 "Low"))</f>
        <v>Moderate</v>
      </c>
      <c r="V2116" s="7">
        <f ca="1">DATEDIF(Table1[[#This Row],[Store Open Date]], TODAY(), "d")</f>
        <v>815</v>
      </c>
      <c r="W2116" s="7">
        <f ca="1">INT(Table1[[#This Row],[Store Age (Days)]] / 30)</f>
        <v>27</v>
      </c>
      <c r="X2116" s="7" t="str">
        <f ca="1">IF(Table1[[#This Row],[Store Age (Months)]] &lt; 12, "&lt;12",
 IF(Table1[[#This Row],[Store Age (Months)]] &lt; 24, "12–24",
 "&gt;24"))</f>
        <v>&gt;24</v>
      </c>
    </row>
    <row r="2117" spans="1:24" x14ac:dyDescent="0.2">
      <c r="A2117" s="4">
        <v>5</v>
      </c>
      <c r="B2117" s="4" t="str">
        <f t="shared" si="33"/>
        <v>May</v>
      </c>
      <c r="C2117" s="1" t="s">
        <v>360</v>
      </c>
      <c r="D2117" s="1" t="s">
        <v>1280</v>
      </c>
      <c r="E2117" s="1" t="s">
        <v>801</v>
      </c>
      <c r="F2117" s="1" t="s">
        <v>910</v>
      </c>
      <c r="G2117" s="1" t="s">
        <v>926</v>
      </c>
      <c r="H2117" s="6">
        <v>45154</v>
      </c>
      <c r="I2117" s="7">
        <v>77988947</v>
      </c>
      <c r="J2117" s="7">
        <v>78397522</v>
      </c>
      <c r="K2117" s="7">
        <v>7405167</v>
      </c>
      <c r="L2117" s="7">
        <v>9732492</v>
      </c>
      <c r="M2117" s="7">
        <f>Table1[[#This Row],[Profit (EBIT)]] * (1 - 11%)</f>
        <v>8661917.8800000008</v>
      </c>
      <c r="N2117" s="9">
        <f>Table1[[#This Row],[Net Sales Actual]]/Table1[[#This Row],[Net Sales Target]]*100%</f>
        <v>1.0052388834022852</v>
      </c>
      <c r="O2117" s="9" t="str">
        <f>IF(Table1[[#This Row],[% Achievement]]&gt;=100%, "Achieved",
 IF(Table1[[#This Row],[% Achievement]]&gt;=50%, "Almost Achieve",
 IF(Table1[[#This Row],[% Achievement]]&gt;=0, "Needs Improvement",
 "Bad")))</f>
        <v>Achieved</v>
      </c>
      <c r="P2117" s="7">
        <f>Table1[[#This Row],[Net Sales Actual]] - Table1[[#This Row],[Net Sales Target]]</f>
        <v>408575</v>
      </c>
      <c r="Q2117" s="7" t="str">
        <f>IF(Table1[[#This Row],[Profit]] &gt; 0, "Profit", "Loss")</f>
        <v>Profit</v>
      </c>
      <c r="R2117" s="9">
        <f>Table1[[#This Row],[Salary Cost]]/Table1[[#This Row],[Net Sales Actual]]</f>
        <v>9.4456646218996562E-2</v>
      </c>
      <c r="S2117" s="9" t="str">
        <f>IF(Table1[[#This Row],[Salary Ratio]] &lt; 0.15, "Efficient",
 IF(Table1[[#This Row],[Salary Ratio]] &lt;= 0.25, "Needs Attention",
 "Too High"))</f>
        <v>Efficient</v>
      </c>
      <c r="T2117" s="9">
        <f>Table1[[#This Row],[Profit (EBIT)]]/Table1[[#This Row],[Net Sales Actual]]</f>
        <v>0.12414285237229819</v>
      </c>
      <c r="U2117" s="7" t="str">
        <f>IF(Table1[[#This Row],[Profit Ratio]] &gt; 0.15, "Healthy",
 IF(Table1[[#This Row],[Profit Ratio]] &gt;= 0.05, "Moderate",
 "Low"))</f>
        <v>Moderate</v>
      </c>
      <c r="V2117" s="7">
        <f ca="1">DATEDIF(Table1[[#This Row],[Store Open Date]], TODAY(), "d")</f>
        <v>778</v>
      </c>
      <c r="W2117" s="7">
        <f ca="1">INT(Table1[[#This Row],[Store Age (Days)]] / 30)</f>
        <v>25</v>
      </c>
      <c r="X2117" s="7" t="str">
        <f ca="1">IF(Table1[[#This Row],[Store Age (Months)]] &lt; 12, "&lt;12",
 IF(Table1[[#This Row],[Store Age (Months)]] &lt; 24, "12–24",
 "&gt;24"))</f>
        <v>&gt;24</v>
      </c>
    </row>
    <row r="2118" spans="1:24" x14ac:dyDescent="0.2">
      <c r="A2118" s="4">
        <v>5</v>
      </c>
      <c r="B2118" s="4" t="str">
        <f t="shared" si="33"/>
        <v>May</v>
      </c>
      <c r="C2118" s="1" t="s">
        <v>361</v>
      </c>
      <c r="D2118" s="1" t="s">
        <v>1281</v>
      </c>
      <c r="E2118" s="1" t="s">
        <v>802</v>
      </c>
      <c r="F2118" s="1" t="s">
        <v>910</v>
      </c>
      <c r="G2118" s="1" t="s">
        <v>926</v>
      </c>
      <c r="H2118" s="6">
        <v>45160</v>
      </c>
      <c r="I2118" s="7">
        <v>147584280</v>
      </c>
      <c r="J2118" s="7">
        <v>101614130</v>
      </c>
      <c r="K2118" s="7">
        <v>12848210</v>
      </c>
      <c r="L2118" s="7">
        <v>13938575</v>
      </c>
      <c r="M2118" s="7">
        <f>Table1[[#This Row],[Profit (EBIT)]] * (1 - 11%)</f>
        <v>12405331.75</v>
      </c>
      <c r="N2118" s="9">
        <f>Table1[[#This Row],[Net Sales Actual]]/Table1[[#This Row],[Net Sales Target]]*100%</f>
        <v>0.6885159449231314</v>
      </c>
      <c r="O2118" s="9" t="str">
        <f>IF(Table1[[#This Row],[% Achievement]]&gt;=100%, "Achieved",
 IF(Table1[[#This Row],[% Achievement]]&gt;=50%, "Almost Achieve",
 IF(Table1[[#This Row],[% Achievement]]&gt;=0, "Needs Improvement",
 "Bad")))</f>
        <v>Almost Achieve</v>
      </c>
      <c r="P2118" s="7">
        <f>Table1[[#This Row],[Net Sales Actual]] - Table1[[#This Row],[Net Sales Target]]</f>
        <v>-45970150</v>
      </c>
      <c r="Q2118" s="7" t="str">
        <f>IF(Table1[[#This Row],[Profit]] &gt; 0, "Profit", "Loss")</f>
        <v>Profit</v>
      </c>
      <c r="R2118" s="9">
        <f>Table1[[#This Row],[Salary Cost]]/Table1[[#This Row],[Net Sales Actual]]</f>
        <v>0.12644117506098806</v>
      </c>
      <c r="S2118" s="9" t="str">
        <f>IF(Table1[[#This Row],[Salary Ratio]] &lt; 0.15, "Efficient",
 IF(Table1[[#This Row],[Salary Ratio]] &lt;= 0.25, "Needs Attention",
 "Too High"))</f>
        <v>Efficient</v>
      </c>
      <c r="T2118" s="9">
        <f>Table1[[#This Row],[Profit (EBIT)]]/Table1[[#This Row],[Net Sales Actual]]</f>
        <v>0.13717162170261163</v>
      </c>
      <c r="U2118" s="7" t="str">
        <f>IF(Table1[[#This Row],[Profit Ratio]] &gt; 0.15, "Healthy",
 IF(Table1[[#This Row],[Profit Ratio]] &gt;= 0.05, "Moderate",
 "Low"))</f>
        <v>Moderate</v>
      </c>
      <c r="V2118" s="7">
        <f ca="1">DATEDIF(Table1[[#This Row],[Store Open Date]], TODAY(), "d")</f>
        <v>772</v>
      </c>
      <c r="W2118" s="7">
        <f ca="1">INT(Table1[[#This Row],[Store Age (Days)]] / 30)</f>
        <v>25</v>
      </c>
      <c r="X2118" s="7" t="str">
        <f ca="1">IF(Table1[[#This Row],[Store Age (Months)]] &lt; 12, "&lt;12",
 IF(Table1[[#This Row],[Store Age (Months)]] &lt; 24, "12–24",
 "&gt;24"))</f>
        <v>&gt;24</v>
      </c>
    </row>
    <row r="2119" spans="1:24" x14ac:dyDescent="0.2">
      <c r="A2119" s="4">
        <v>5</v>
      </c>
      <c r="B2119" s="4" t="str">
        <f t="shared" si="33"/>
        <v>May</v>
      </c>
      <c r="C2119" s="1" t="s">
        <v>362</v>
      </c>
      <c r="D2119" s="1" t="s">
        <v>1282</v>
      </c>
      <c r="E2119" s="1" t="s">
        <v>803</v>
      </c>
      <c r="F2119" s="1" t="s">
        <v>910</v>
      </c>
      <c r="G2119" s="1" t="s">
        <v>926</v>
      </c>
      <c r="H2119" s="6">
        <v>45154</v>
      </c>
      <c r="I2119" s="7">
        <v>124721895</v>
      </c>
      <c r="J2119" s="7">
        <v>103376783</v>
      </c>
      <c r="K2119" s="7">
        <v>14589507</v>
      </c>
      <c r="L2119" s="7">
        <v>-1830597</v>
      </c>
      <c r="M2119" s="7">
        <f>Table1[[#This Row],[Profit (EBIT)]] * (1 - 11%)</f>
        <v>-1629231.33</v>
      </c>
      <c r="N2119" s="9">
        <f>Table1[[#This Row],[Net Sales Actual]]/Table1[[#This Row],[Net Sales Target]]*100%</f>
        <v>0.82885834119181723</v>
      </c>
      <c r="O2119" s="9" t="str">
        <f>IF(Table1[[#This Row],[% Achievement]]&gt;=100%, "Achieved",
 IF(Table1[[#This Row],[% Achievement]]&gt;=50%, "Almost Achieve",
 IF(Table1[[#This Row],[% Achievement]]&gt;=0, "Needs Improvement",
 "Bad")))</f>
        <v>Almost Achieve</v>
      </c>
      <c r="P2119" s="7">
        <f>Table1[[#This Row],[Net Sales Actual]] - Table1[[#This Row],[Net Sales Target]]</f>
        <v>-21345112</v>
      </c>
      <c r="Q2119" s="7" t="str">
        <f>IF(Table1[[#This Row],[Profit]] &gt; 0, "Profit", "Loss")</f>
        <v>Loss</v>
      </c>
      <c r="R2119" s="9">
        <f>Table1[[#This Row],[Salary Cost]]/Table1[[#This Row],[Net Sales Actual]]</f>
        <v>0.14112943522338087</v>
      </c>
      <c r="S2119" s="9" t="str">
        <f>IF(Table1[[#This Row],[Salary Ratio]] &lt; 0.15, "Efficient",
 IF(Table1[[#This Row],[Salary Ratio]] &lt;= 0.25, "Needs Attention",
 "Too High"))</f>
        <v>Efficient</v>
      </c>
      <c r="T2119" s="9">
        <f>Table1[[#This Row],[Profit (EBIT)]]/Table1[[#This Row],[Net Sales Actual]]</f>
        <v>-1.7708008963676108E-2</v>
      </c>
      <c r="U2119" s="7" t="str">
        <f>IF(Table1[[#This Row],[Profit Ratio]] &gt; 0.15, "Healthy",
 IF(Table1[[#This Row],[Profit Ratio]] &gt;= 0.05, "Moderate",
 "Low"))</f>
        <v>Low</v>
      </c>
      <c r="V2119" s="7">
        <f ca="1">DATEDIF(Table1[[#This Row],[Store Open Date]], TODAY(), "d")</f>
        <v>778</v>
      </c>
      <c r="W2119" s="7">
        <f ca="1">INT(Table1[[#This Row],[Store Age (Days)]] / 30)</f>
        <v>25</v>
      </c>
      <c r="X2119" s="7" t="str">
        <f ca="1">IF(Table1[[#This Row],[Store Age (Months)]] &lt; 12, "&lt;12",
 IF(Table1[[#This Row],[Store Age (Months)]] &lt; 24, "12–24",
 "&gt;24"))</f>
        <v>&gt;24</v>
      </c>
    </row>
    <row r="2120" spans="1:24" x14ac:dyDescent="0.2">
      <c r="A2120" s="4">
        <v>5</v>
      </c>
      <c r="B2120" s="4" t="str">
        <f t="shared" si="33"/>
        <v>May</v>
      </c>
      <c r="C2120" s="1" t="s">
        <v>363</v>
      </c>
      <c r="D2120" s="1" t="s">
        <v>1283</v>
      </c>
      <c r="E2120" s="1" t="s">
        <v>804</v>
      </c>
      <c r="F2120" s="1" t="s">
        <v>910</v>
      </c>
      <c r="G2120" s="1" t="s">
        <v>926</v>
      </c>
      <c r="H2120" s="6">
        <v>45164</v>
      </c>
      <c r="I2120" s="7">
        <v>140361587</v>
      </c>
      <c r="J2120" s="7">
        <v>170073849</v>
      </c>
      <c r="K2120" s="7">
        <v>24040297</v>
      </c>
      <c r="L2120" s="7">
        <v>12053174</v>
      </c>
      <c r="M2120" s="7">
        <f>Table1[[#This Row],[Profit (EBIT)]] * (1 - 11%)</f>
        <v>10727324.859999999</v>
      </c>
      <c r="N2120" s="9">
        <f>Table1[[#This Row],[Net Sales Actual]]/Table1[[#This Row],[Net Sales Target]]*100%</f>
        <v>1.2116837137214758</v>
      </c>
      <c r="O2120" s="9" t="str">
        <f>IF(Table1[[#This Row],[% Achievement]]&gt;=100%, "Achieved",
 IF(Table1[[#This Row],[% Achievement]]&gt;=50%, "Almost Achieve",
 IF(Table1[[#This Row],[% Achievement]]&gt;=0, "Needs Improvement",
 "Bad")))</f>
        <v>Achieved</v>
      </c>
      <c r="P2120" s="7">
        <f>Table1[[#This Row],[Net Sales Actual]] - Table1[[#This Row],[Net Sales Target]]</f>
        <v>29712262</v>
      </c>
      <c r="Q2120" s="7" t="str">
        <f>IF(Table1[[#This Row],[Profit]] &gt; 0, "Profit", "Loss")</f>
        <v>Profit</v>
      </c>
      <c r="R2120" s="9">
        <f>Table1[[#This Row],[Salary Cost]]/Table1[[#This Row],[Net Sales Actual]]</f>
        <v>0.14135210757769115</v>
      </c>
      <c r="S2120" s="9" t="str">
        <f>IF(Table1[[#This Row],[Salary Ratio]] &lt; 0.15, "Efficient",
 IF(Table1[[#This Row],[Salary Ratio]] &lt;= 0.25, "Needs Attention",
 "Too High"))</f>
        <v>Efficient</v>
      </c>
      <c r="T2120" s="9">
        <f>Table1[[#This Row],[Profit (EBIT)]]/Table1[[#This Row],[Net Sales Actual]]</f>
        <v>7.0870237081539791E-2</v>
      </c>
      <c r="U2120" s="7" t="str">
        <f>IF(Table1[[#This Row],[Profit Ratio]] &gt; 0.15, "Healthy",
 IF(Table1[[#This Row],[Profit Ratio]] &gt;= 0.05, "Moderate",
 "Low"))</f>
        <v>Moderate</v>
      </c>
      <c r="V2120" s="7">
        <f ca="1">DATEDIF(Table1[[#This Row],[Store Open Date]], TODAY(), "d")</f>
        <v>768</v>
      </c>
      <c r="W2120" s="7">
        <f ca="1">INT(Table1[[#This Row],[Store Age (Days)]] / 30)</f>
        <v>25</v>
      </c>
      <c r="X2120" s="7" t="str">
        <f ca="1">IF(Table1[[#This Row],[Store Age (Months)]] &lt; 12, "&lt;12",
 IF(Table1[[#This Row],[Store Age (Months)]] &lt; 24, "12–24",
 "&gt;24"))</f>
        <v>&gt;24</v>
      </c>
    </row>
    <row r="2121" spans="1:24" x14ac:dyDescent="0.2">
      <c r="A2121" s="4">
        <v>5</v>
      </c>
      <c r="B2121" s="4" t="str">
        <f t="shared" si="33"/>
        <v>May</v>
      </c>
      <c r="C2121" s="1" t="s">
        <v>364</v>
      </c>
      <c r="D2121" s="1" t="s">
        <v>1284</v>
      </c>
      <c r="E2121" s="1" t="s">
        <v>805</v>
      </c>
      <c r="F2121" s="1" t="s">
        <v>910</v>
      </c>
      <c r="G2121" s="1" t="s">
        <v>926</v>
      </c>
      <c r="H2121" s="6">
        <v>45345</v>
      </c>
      <c r="I2121" s="7">
        <v>199691021</v>
      </c>
      <c r="J2121" s="7">
        <v>208876271</v>
      </c>
      <c r="K2121" s="7">
        <v>28495637</v>
      </c>
      <c r="L2121" s="7">
        <v>20987433</v>
      </c>
      <c r="M2121" s="7">
        <f>Table1[[#This Row],[Profit (EBIT)]] * (1 - 11%)</f>
        <v>18678815.370000001</v>
      </c>
      <c r="N2121" s="9">
        <f>Table1[[#This Row],[Net Sales Actual]]/Table1[[#This Row],[Net Sales Target]]*100%</f>
        <v>1.0459973110158018</v>
      </c>
      <c r="O2121" s="9" t="str">
        <f>IF(Table1[[#This Row],[% Achievement]]&gt;=100%, "Achieved",
 IF(Table1[[#This Row],[% Achievement]]&gt;=50%, "Almost Achieve",
 IF(Table1[[#This Row],[% Achievement]]&gt;=0, "Needs Improvement",
 "Bad")))</f>
        <v>Achieved</v>
      </c>
      <c r="P2121" s="7">
        <f>Table1[[#This Row],[Net Sales Actual]] - Table1[[#This Row],[Net Sales Target]]</f>
        <v>9185250</v>
      </c>
      <c r="Q2121" s="7" t="str">
        <f>IF(Table1[[#This Row],[Profit]] &gt; 0, "Profit", "Loss")</f>
        <v>Profit</v>
      </c>
      <c r="R2121" s="9">
        <f>Table1[[#This Row],[Salary Cost]]/Table1[[#This Row],[Net Sales Actual]]</f>
        <v>0.13642352414458797</v>
      </c>
      <c r="S2121" s="9" t="str">
        <f>IF(Table1[[#This Row],[Salary Ratio]] &lt; 0.15, "Efficient",
 IF(Table1[[#This Row],[Salary Ratio]] &lt;= 0.25, "Needs Attention",
 "Too High"))</f>
        <v>Efficient</v>
      </c>
      <c r="T2121" s="9">
        <f>Table1[[#This Row],[Profit (EBIT)]]/Table1[[#This Row],[Net Sales Actual]]</f>
        <v>0.10047782306492824</v>
      </c>
      <c r="U2121" s="7" t="str">
        <f>IF(Table1[[#This Row],[Profit Ratio]] &gt; 0.15, "Healthy",
 IF(Table1[[#This Row],[Profit Ratio]] &gt;= 0.05, "Moderate",
 "Low"))</f>
        <v>Moderate</v>
      </c>
      <c r="V2121" s="7">
        <f ca="1">DATEDIF(Table1[[#This Row],[Store Open Date]], TODAY(), "d")</f>
        <v>587</v>
      </c>
      <c r="W2121" s="7">
        <f ca="1">INT(Table1[[#This Row],[Store Age (Days)]] / 30)</f>
        <v>19</v>
      </c>
      <c r="X2121" s="7" t="str">
        <f ca="1">IF(Table1[[#This Row],[Store Age (Months)]] &lt; 12, "&lt;12",
 IF(Table1[[#This Row],[Store Age (Months)]] &lt; 24, "12–24",
 "&gt;24"))</f>
        <v>12–24</v>
      </c>
    </row>
    <row r="2122" spans="1:24" x14ac:dyDescent="0.2">
      <c r="A2122" s="4">
        <v>5</v>
      </c>
      <c r="B2122" s="4" t="str">
        <f t="shared" si="33"/>
        <v>May</v>
      </c>
      <c r="C2122" s="1" t="s">
        <v>365</v>
      </c>
      <c r="D2122" s="1" t="s">
        <v>1285</v>
      </c>
      <c r="E2122" s="1" t="s">
        <v>806</v>
      </c>
      <c r="F2122" s="1" t="s">
        <v>910</v>
      </c>
      <c r="G2122" s="1" t="s">
        <v>926</v>
      </c>
      <c r="H2122" s="6">
        <v>45444</v>
      </c>
      <c r="I2122" s="7">
        <v>134778176</v>
      </c>
      <c r="J2122" s="7">
        <v>91124611</v>
      </c>
      <c r="K2122" s="7">
        <v>11778969</v>
      </c>
      <c r="L2122" s="7">
        <v>9290551</v>
      </c>
      <c r="M2122" s="7">
        <f>Table1[[#This Row],[Profit (EBIT)]] * (1 - 11%)</f>
        <v>8268590.3899999997</v>
      </c>
      <c r="N2122" s="9">
        <f>Table1[[#This Row],[Net Sales Actual]]/Table1[[#This Row],[Net Sales Target]]*100%</f>
        <v>0.67610805921575912</v>
      </c>
      <c r="O2122" s="9" t="str">
        <f>IF(Table1[[#This Row],[% Achievement]]&gt;=100%, "Achieved",
 IF(Table1[[#This Row],[% Achievement]]&gt;=50%, "Almost Achieve",
 IF(Table1[[#This Row],[% Achievement]]&gt;=0, "Needs Improvement",
 "Bad")))</f>
        <v>Almost Achieve</v>
      </c>
      <c r="P2122" s="7">
        <f>Table1[[#This Row],[Net Sales Actual]] - Table1[[#This Row],[Net Sales Target]]</f>
        <v>-43653565</v>
      </c>
      <c r="Q2122" s="7" t="str">
        <f>IF(Table1[[#This Row],[Profit]] &gt; 0, "Profit", "Loss")</f>
        <v>Profit</v>
      </c>
      <c r="R2122" s="9">
        <f>Table1[[#This Row],[Salary Cost]]/Table1[[#This Row],[Net Sales Actual]]</f>
        <v>0.12926221435392465</v>
      </c>
      <c r="S2122" s="9" t="str">
        <f>IF(Table1[[#This Row],[Salary Ratio]] &lt; 0.15, "Efficient",
 IF(Table1[[#This Row],[Salary Ratio]] &lt;= 0.25, "Needs Attention",
 "Too High"))</f>
        <v>Efficient</v>
      </c>
      <c r="T2122" s="9">
        <f>Table1[[#This Row],[Profit (EBIT)]]/Table1[[#This Row],[Net Sales Actual]]</f>
        <v>0.10195435566797646</v>
      </c>
      <c r="U2122" s="7" t="str">
        <f>IF(Table1[[#This Row],[Profit Ratio]] &gt; 0.15, "Healthy",
 IF(Table1[[#This Row],[Profit Ratio]] &gt;= 0.05, "Moderate",
 "Low"))</f>
        <v>Moderate</v>
      </c>
      <c r="V2122" s="7">
        <f ca="1">DATEDIF(Table1[[#This Row],[Store Open Date]], TODAY(), "d")</f>
        <v>488</v>
      </c>
      <c r="W2122" s="7">
        <f ca="1">INT(Table1[[#This Row],[Store Age (Days)]] / 30)</f>
        <v>16</v>
      </c>
      <c r="X2122" s="7" t="str">
        <f ca="1">IF(Table1[[#This Row],[Store Age (Months)]] &lt; 12, "&lt;12",
 IF(Table1[[#This Row],[Store Age (Months)]] &lt; 24, "12–24",
 "&gt;24"))</f>
        <v>12–24</v>
      </c>
    </row>
    <row r="2123" spans="1:24" x14ac:dyDescent="0.2">
      <c r="A2123" s="4">
        <v>5</v>
      </c>
      <c r="B2123" s="4" t="str">
        <f t="shared" si="33"/>
        <v>May</v>
      </c>
      <c r="C2123" s="1" t="s">
        <v>366</v>
      </c>
      <c r="D2123" s="1" t="s">
        <v>1286</v>
      </c>
      <c r="E2123" s="1" t="s">
        <v>807</v>
      </c>
      <c r="F2123" s="1" t="s">
        <v>910</v>
      </c>
      <c r="G2123" s="1" t="s">
        <v>926</v>
      </c>
      <c r="H2123" s="6">
        <v>45370</v>
      </c>
      <c r="I2123" s="7">
        <v>109139461</v>
      </c>
      <c r="J2123" s="7">
        <v>103088683</v>
      </c>
      <c r="K2123" s="7">
        <v>12803554</v>
      </c>
      <c r="L2123" s="7">
        <v>-5062960</v>
      </c>
      <c r="M2123" s="7">
        <f>Table1[[#This Row],[Profit (EBIT)]] * (1 - 11%)</f>
        <v>-4506034.4000000004</v>
      </c>
      <c r="N2123" s="9">
        <f>Table1[[#This Row],[Net Sales Actual]]/Table1[[#This Row],[Net Sales Target]]*100%</f>
        <v>0.94455920943204952</v>
      </c>
      <c r="O2123" s="9" t="str">
        <f>IF(Table1[[#This Row],[% Achievement]]&gt;=100%, "Achieved",
 IF(Table1[[#This Row],[% Achievement]]&gt;=50%, "Almost Achieve",
 IF(Table1[[#This Row],[% Achievement]]&gt;=0, "Needs Improvement",
 "Bad")))</f>
        <v>Almost Achieve</v>
      </c>
      <c r="P2123" s="7">
        <f>Table1[[#This Row],[Net Sales Actual]] - Table1[[#This Row],[Net Sales Target]]</f>
        <v>-6050778</v>
      </c>
      <c r="Q2123" s="7" t="str">
        <f>IF(Table1[[#This Row],[Profit]] &gt; 0, "Profit", "Loss")</f>
        <v>Loss</v>
      </c>
      <c r="R2123" s="9">
        <f>Table1[[#This Row],[Salary Cost]]/Table1[[#This Row],[Net Sales Actual]]</f>
        <v>0.12419941381926472</v>
      </c>
      <c r="S2123" s="9" t="str">
        <f>IF(Table1[[#This Row],[Salary Ratio]] &lt; 0.15, "Efficient",
 IF(Table1[[#This Row],[Salary Ratio]] &lt;= 0.25, "Needs Attention",
 "Too High"))</f>
        <v>Efficient</v>
      </c>
      <c r="T2123" s="9">
        <f>Table1[[#This Row],[Profit (EBIT)]]/Table1[[#This Row],[Net Sales Actual]]</f>
        <v>-4.9112665451357063E-2</v>
      </c>
      <c r="U2123" s="7" t="str">
        <f>IF(Table1[[#This Row],[Profit Ratio]] &gt; 0.15, "Healthy",
 IF(Table1[[#This Row],[Profit Ratio]] &gt;= 0.05, "Moderate",
 "Low"))</f>
        <v>Low</v>
      </c>
      <c r="V2123" s="7">
        <f ca="1">DATEDIF(Table1[[#This Row],[Store Open Date]], TODAY(), "d")</f>
        <v>562</v>
      </c>
      <c r="W2123" s="7">
        <f ca="1">INT(Table1[[#This Row],[Store Age (Days)]] / 30)</f>
        <v>18</v>
      </c>
      <c r="X2123" s="7" t="str">
        <f ca="1">IF(Table1[[#This Row],[Store Age (Months)]] &lt; 12, "&lt;12",
 IF(Table1[[#This Row],[Store Age (Months)]] &lt; 24, "12–24",
 "&gt;24"))</f>
        <v>12–24</v>
      </c>
    </row>
    <row r="2124" spans="1:24" x14ac:dyDescent="0.2">
      <c r="A2124" s="4">
        <v>5</v>
      </c>
      <c r="B2124" s="4" t="str">
        <f t="shared" si="33"/>
        <v>May</v>
      </c>
      <c r="C2124" s="1" t="s">
        <v>367</v>
      </c>
      <c r="D2124" s="1" t="s">
        <v>1287</v>
      </c>
      <c r="E2124" s="1" t="s">
        <v>808</v>
      </c>
      <c r="F2124" s="1" t="s">
        <v>910</v>
      </c>
      <c r="G2124" s="1" t="s">
        <v>926</v>
      </c>
      <c r="H2124" s="6">
        <v>45217</v>
      </c>
      <c r="I2124" s="7">
        <v>253126846</v>
      </c>
      <c r="J2124" s="7">
        <v>181588296</v>
      </c>
      <c r="K2124" s="7">
        <v>28104671</v>
      </c>
      <c r="L2124" s="7">
        <v>1627547</v>
      </c>
      <c r="M2124" s="7">
        <f>Table1[[#This Row],[Profit (EBIT)]] * (1 - 11%)</f>
        <v>1448516.83</v>
      </c>
      <c r="N2124" s="9">
        <f>Table1[[#This Row],[Net Sales Actual]]/Table1[[#This Row],[Net Sales Target]]*100%</f>
        <v>0.71738062899894861</v>
      </c>
      <c r="O2124" s="9" t="str">
        <f>IF(Table1[[#This Row],[% Achievement]]&gt;=100%, "Achieved",
 IF(Table1[[#This Row],[% Achievement]]&gt;=50%, "Almost Achieve",
 IF(Table1[[#This Row],[% Achievement]]&gt;=0, "Needs Improvement",
 "Bad")))</f>
        <v>Almost Achieve</v>
      </c>
      <c r="P2124" s="7">
        <f>Table1[[#This Row],[Net Sales Actual]] - Table1[[#This Row],[Net Sales Target]]</f>
        <v>-71538550</v>
      </c>
      <c r="Q2124" s="7" t="str">
        <f>IF(Table1[[#This Row],[Profit]] &gt; 0, "Profit", "Loss")</f>
        <v>Profit</v>
      </c>
      <c r="R2124" s="9">
        <f>Table1[[#This Row],[Salary Cost]]/Table1[[#This Row],[Net Sales Actual]]</f>
        <v>0.15477137909813307</v>
      </c>
      <c r="S2124" s="9" t="str">
        <f>IF(Table1[[#This Row],[Salary Ratio]] &lt; 0.15, "Efficient",
 IF(Table1[[#This Row],[Salary Ratio]] &lt;= 0.25, "Needs Attention",
 "Too High"))</f>
        <v>Needs Attention</v>
      </c>
      <c r="T2124" s="9">
        <f>Table1[[#This Row],[Profit (EBIT)]]/Table1[[#This Row],[Net Sales Actual]]</f>
        <v>8.9628408650301999E-3</v>
      </c>
      <c r="U2124" s="7" t="str">
        <f>IF(Table1[[#This Row],[Profit Ratio]] &gt; 0.15, "Healthy",
 IF(Table1[[#This Row],[Profit Ratio]] &gt;= 0.05, "Moderate",
 "Low"))</f>
        <v>Low</v>
      </c>
      <c r="V2124" s="7">
        <f ca="1">DATEDIF(Table1[[#This Row],[Store Open Date]], TODAY(), "d")</f>
        <v>715</v>
      </c>
      <c r="W2124" s="7">
        <f ca="1">INT(Table1[[#This Row],[Store Age (Days)]] / 30)</f>
        <v>23</v>
      </c>
      <c r="X2124" s="7" t="str">
        <f ca="1">IF(Table1[[#This Row],[Store Age (Months)]] &lt; 12, "&lt;12",
 IF(Table1[[#This Row],[Store Age (Months)]] &lt; 24, "12–24",
 "&gt;24"))</f>
        <v>12–24</v>
      </c>
    </row>
    <row r="2125" spans="1:24" x14ac:dyDescent="0.2">
      <c r="A2125" s="4">
        <v>5</v>
      </c>
      <c r="B2125" s="4" t="str">
        <f t="shared" si="33"/>
        <v>May</v>
      </c>
      <c r="C2125" s="1" t="s">
        <v>368</v>
      </c>
      <c r="D2125" s="1" t="s">
        <v>1288</v>
      </c>
      <c r="E2125" s="1" t="s">
        <v>809</v>
      </c>
      <c r="F2125" s="1" t="s">
        <v>910</v>
      </c>
      <c r="G2125" s="1" t="s">
        <v>926</v>
      </c>
      <c r="H2125" s="6">
        <v>45259</v>
      </c>
      <c r="I2125" s="7">
        <v>126431060</v>
      </c>
      <c r="J2125" s="7">
        <v>104288816</v>
      </c>
      <c r="K2125" s="7">
        <v>11999155</v>
      </c>
      <c r="L2125" s="7">
        <v>10272535</v>
      </c>
      <c r="M2125" s="7">
        <f>Table1[[#This Row],[Profit (EBIT)]] * (1 - 11%)</f>
        <v>9142556.1500000004</v>
      </c>
      <c r="N2125" s="9">
        <f>Table1[[#This Row],[Net Sales Actual]]/Table1[[#This Row],[Net Sales Target]]*100%</f>
        <v>0.82486705402928684</v>
      </c>
      <c r="O2125" s="9" t="str">
        <f>IF(Table1[[#This Row],[% Achievement]]&gt;=100%, "Achieved",
 IF(Table1[[#This Row],[% Achievement]]&gt;=50%, "Almost Achieve",
 IF(Table1[[#This Row],[% Achievement]]&gt;=0, "Needs Improvement",
 "Bad")))</f>
        <v>Almost Achieve</v>
      </c>
      <c r="P2125" s="7">
        <f>Table1[[#This Row],[Net Sales Actual]] - Table1[[#This Row],[Net Sales Target]]</f>
        <v>-22142244</v>
      </c>
      <c r="Q2125" s="7" t="str">
        <f>IF(Table1[[#This Row],[Profit]] &gt; 0, "Profit", "Loss")</f>
        <v>Profit</v>
      </c>
      <c r="R2125" s="9">
        <f>Table1[[#This Row],[Salary Cost]]/Table1[[#This Row],[Net Sales Actual]]</f>
        <v>0.11505696833301857</v>
      </c>
      <c r="S2125" s="9" t="str">
        <f>IF(Table1[[#This Row],[Salary Ratio]] &lt; 0.15, "Efficient",
 IF(Table1[[#This Row],[Salary Ratio]] &lt;= 0.25, "Needs Attention",
 "Too High"))</f>
        <v>Efficient</v>
      </c>
      <c r="T2125" s="9">
        <f>Table1[[#This Row],[Profit (EBIT)]]/Table1[[#This Row],[Net Sales Actual]]</f>
        <v>9.8500830616391311E-2</v>
      </c>
      <c r="U2125" s="7" t="str">
        <f>IF(Table1[[#This Row],[Profit Ratio]] &gt; 0.15, "Healthy",
 IF(Table1[[#This Row],[Profit Ratio]] &gt;= 0.05, "Moderate",
 "Low"))</f>
        <v>Moderate</v>
      </c>
      <c r="V2125" s="7">
        <f ca="1">DATEDIF(Table1[[#This Row],[Store Open Date]], TODAY(), "d")</f>
        <v>673</v>
      </c>
      <c r="W2125" s="7">
        <f ca="1">INT(Table1[[#This Row],[Store Age (Days)]] / 30)</f>
        <v>22</v>
      </c>
      <c r="X2125" s="7" t="str">
        <f ca="1">IF(Table1[[#This Row],[Store Age (Months)]] &lt; 12, "&lt;12",
 IF(Table1[[#This Row],[Store Age (Months)]] &lt; 24, "12–24",
 "&gt;24"))</f>
        <v>12–24</v>
      </c>
    </row>
    <row r="2126" spans="1:24" x14ac:dyDescent="0.2">
      <c r="A2126" s="4">
        <v>5</v>
      </c>
      <c r="B2126" s="4" t="str">
        <f t="shared" si="33"/>
        <v>May</v>
      </c>
      <c r="C2126" s="1" t="s">
        <v>369</v>
      </c>
      <c r="D2126" s="1" t="s">
        <v>1289</v>
      </c>
      <c r="E2126" s="1" t="s">
        <v>810</v>
      </c>
      <c r="F2126" s="1" t="s">
        <v>910</v>
      </c>
      <c r="G2126" s="1" t="s">
        <v>926</v>
      </c>
      <c r="H2126" s="6">
        <v>45189</v>
      </c>
      <c r="I2126" s="7">
        <v>184762004</v>
      </c>
      <c r="J2126" s="7">
        <v>210345178</v>
      </c>
      <c r="K2126" s="7">
        <v>34165513</v>
      </c>
      <c r="L2126" s="7">
        <v>16210964</v>
      </c>
      <c r="M2126" s="7">
        <f>Table1[[#This Row],[Profit (EBIT)]] * (1 - 11%)</f>
        <v>14427757.960000001</v>
      </c>
      <c r="N2126" s="9">
        <f>Table1[[#This Row],[Net Sales Actual]]/Table1[[#This Row],[Net Sales Target]]*100%</f>
        <v>1.1384655581025198</v>
      </c>
      <c r="O2126" s="9" t="str">
        <f>IF(Table1[[#This Row],[% Achievement]]&gt;=100%, "Achieved",
 IF(Table1[[#This Row],[% Achievement]]&gt;=50%, "Almost Achieve",
 IF(Table1[[#This Row],[% Achievement]]&gt;=0, "Needs Improvement",
 "Bad")))</f>
        <v>Achieved</v>
      </c>
      <c r="P2126" s="7">
        <f>Table1[[#This Row],[Net Sales Actual]] - Table1[[#This Row],[Net Sales Target]]</f>
        <v>25583174</v>
      </c>
      <c r="Q2126" s="7" t="str">
        <f>IF(Table1[[#This Row],[Profit]] &gt; 0, "Profit", "Loss")</f>
        <v>Profit</v>
      </c>
      <c r="R2126" s="9">
        <f>Table1[[#This Row],[Salary Cost]]/Table1[[#This Row],[Net Sales Actual]]</f>
        <v>0.16242593875862466</v>
      </c>
      <c r="S2126" s="9" t="str">
        <f>IF(Table1[[#This Row],[Salary Ratio]] &lt; 0.15, "Efficient",
 IF(Table1[[#This Row],[Salary Ratio]] &lt;= 0.25, "Needs Attention",
 "Too High"))</f>
        <v>Needs Attention</v>
      </c>
      <c r="T2126" s="9">
        <f>Table1[[#This Row],[Profit (EBIT)]]/Table1[[#This Row],[Net Sales Actual]]</f>
        <v>7.7068388988693629E-2</v>
      </c>
      <c r="U2126" s="7" t="str">
        <f>IF(Table1[[#This Row],[Profit Ratio]] &gt; 0.15, "Healthy",
 IF(Table1[[#This Row],[Profit Ratio]] &gt;= 0.05, "Moderate",
 "Low"))</f>
        <v>Moderate</v>
      </c>
      <c r="V2126" s="7">
        <f ca="1">DATEDIF(Table1[[#This Row],[Store Open Date]], TODAY(), "d")</f>
        <v>743</v>
      </c>
      <c r="W2126" s="7">
        <f ca="1">INT(Table1[[#This Row],[Store Age (Days)]] / 30)</f>
        <v>24</v>
      </c>
      <c r="X2126" s="7" t="str">
        <f ca="1">IF(Table1[[#This Row],[Store Age (Months)]] &lt; 12, "&lt;12",
 IF(Table1[[#This Row],[Store Age (Months)]] &lt; 24, "12–24",
 "&gt;24"))</f>
        <v>&gt;24</v>
      </c>
    </row>
    <row r="2127" spans="1:24" x14ac:dyDescent="0.2">
      <c r="A2127" s="4">
        <v>5</v>
      </c>
      <c r="B2127" s="4" t="str">
        <f t="shared" si="33"/>
        <v>May</v>
      </c>
      <c r="C2127" s="1" t="s">
        <v>370</v>
      </c>
      <c r="D2127" s="1" t="s">
        <v>1290</v>
      </c>
      <c r="E2127" s="1" t="s">
        <v>811</v>
      </c>
      <c r="F2127" s="1" t="s">
        <v>910</v>
      </c>
      <c r="G2127" s="1" t="s">
        <v>926</v>
      </c>
      <c r="H2127" s="6">
        <v>45456</v>
      </c>
      <c r="I2127" s="7">
        <v>242715144</v>
      </c>
      <c r="J2127" s="7">
        <v>168782093</v>
      </c>
      <c r="K2127" s="7">
        <v>28128167</v>
      </c>
      <c r="L2127" s="7">
        <v>-12825623</v>
      </c>
      <c r="M2127" s="7">
        <f>Table1[[#This Row],[Profit (EBIT)]] * (1 - 11%)</f>
        <v>-11414804.470000001</v>
      </c>
      <c r="N2127" s="9">
        <f>Table1[[#This Row],[Net Sales Actual]]/Table1[[#This Row],[Net Sales Target]]*100%</f>
        <v>0.69539168515995031</v>
      </c>
      <c r="O2127" s="9" t="str">
        <f>IF(Table1[[#This Row],[% Achievement]]&gt;=100%, "Achieved",
 IF(Table1[[#This Row],[% Achievement]]&gt;=50%, "Almost Achieve",
 IF(Table1[[#This Row],[% Achievement]]&gt;=0, "Needs Improvement",
 "Bad")))</f>
        <v>Almost Achieve</v>
      </c>
      <c r="P2127" s="7">
        <f>Table1[[#This Row],[Net Sales Actual]] - Table1[[#This Row],[Net Sales Target]]</f>
        <v>-73933051</v>
      </c>
      <c r="Q2127" s="7" t="str">
        <f>IF(Table1[[#This Row],[Profit]] &gt; 0, "Profit", "Loss")</f>
        <v>Loss</v>
      </c>
      <c r="R2127" s="9">
        <f>Table1[[#This Row],[Salary Cost]]/Table1[[#This Row],[Net Sales Actual]]</f>
        <v>0.16665373974240266</v>
      </c>
      <c r="S2127" s="9" t="str">
        <f>IF(Table1[[#This Row],[Salary Ratio]] &lt; 0.15, "Efficient",
 IF(Table1[[#This Row],[Salary Ratio]] &lt;= 0.25, "Needs Attention",
 "Too High"))</f>
        <v>Needs Attention</v>
      </c>
      <c r="T2127" s="9">
        <f>Table1[[#This Row],[Profit (EBIT)]]/Table1[[#This Row],[Net Sales Actual]]</f>
        <v>-7.5989240161869545E-2</v>
      </c>
      <c r="U2127" s="7" t="str">
        <f>IF(Table1[[#This Row],[Profit Ratio]] &gt; 0.15, "Healthy",
 IF(Table1[[#This Row],[Profit Ratio]] &gt;= 0.05, "Moderate",
 "Low"))</f>
        <v>Low</v>
      </c>
      <c r="V2127" s="7">
        <f ca="1">DATEDIF(Table1[[#This Row],[Store Open Date]], TODAY(), "d")</f>
        <v>476</v>
      </c>
      <c r="W2127" s="7">
        <f ca="1">INT(Table1[[#This Row],[Store Age (Days)]] / 30)</f>
        <v>15</v>
      </c>
      <c r="X2127" s="7" t="str">
        <f ca="1">IF(Table1[[#This Row],[Store Age (Months)]] &lt; 12, "&lt;12",
 IF(Table1[[#This Row],[Store Age (Months)]] &lt; 24, "12–24",
 "&gt;24"))</f>
        <v>12–24</v>
      </c>
    </row>
    <row r="2128" spans="1:24" x14ac:dyDescent="0.2">
      <c r="A2128" s="4">
        <v>5</v>
      </c>
      <c r="B2128" s="4" t="str">
        <f t="shared" si="33"/>
        <v>May</v>
      </c>
      <c r="C2128" s="1" t="s">
        <v>371</v>
      </c>
      <c r="D2128" s="1" t="s">
        <v>1291</v>
      </c>
      <c r="E2128" s="1" t="s">
        <v>812</v>
      </c>
      <c r="F2128" s="1" t="s">
        <v>910</v>
      </c>
      <c r="G2128" s="1" t="s">
        <v>926</v>
      </c>
      <c r="H2128" s="6">
        <v>45286</v>
      </c>
      <c r="I2128" s="7">
        <v>129392551</v>
      </c>
      <c r="J2128" s="7">
        <v>159475617</v>
      </c>
      <c r="K2128" s="7">
        <v>20927068</v>
      </c>
      <c r="L2128" s="7">
        <v>-7561157</v>
      </c>
      <c r="M2128" s="7">
        <f>Table1[[#This Row],[Profit (EBIT)]] * (1 - 11%)</f>
        <v>-6729429.7300000004</v>
      </c>
      <c r="N2128" s="9">
        <f>Table1[[#This Row],[Net Sales Actual]]/Table1[[#This Row],[Net Sales Target]]*100%</f>
        <v>1.2324945738182409</v>
      </c>
      <c r="O2128" s="9" t="str">
        <f>IF(Table1[[#This Row],[% Achievement]]&gt;=100%, "Achieved",
 IF(Table1[[#This Row],[% Achievement]]&gt;=50%, "Almost Achieve",
 IF(Table1[[#This Row],[% Achievement]]&gt;=0, "Needs Improvement",
 "Bad")))</f>
        <v>Achieved</v>
      </c>
      <c r="P2128" s="7">
        <f>Table1[[#This Row],[Net Sales Actual]] - Table1[[#This Row],[Net Sales Target]]</f>
        <v>30083066</v>
      </c>
      <c r="Q2128" s="7" t="str">
        <f>IF(Table1[[#This Row],[Profit]] &gt; 0, "Profit", "Loss")</f>
        <v>Loss</v>
      </c>
      <c r="R2128" s="9">
        <f>Table1[[#This Row],[Salary Cost]]/Table1[[#This Row],[Net Sales Actual]]</f>
        <v>0.13122424853198719</v>
      </c>
      <c r="S2128" s="9" t="str">
        <f>IF(Table1[[#This Row],[Salary Ratio]] &lt; 0.15, "Efficient",
 IF(Table1[[#This Row],[Salary Ratio]] &lt;= 0.25, "Needs Attention",
 "Too High"))</f>
        <v>Efficient</v>
      </c>
      <c r="T2128" s="9">
        <f>Table1[[#This Row],[Profit (EBIT)]]/Table1[[#This Row],[Net Sales Actual]]</f>
        <v>-4.7412621077992129E-2</v>
      </c>
      <c r="U2128" s="7" t="str">
        <f>IF(Table1[[#This Row],[Profit Ratio]] &gt; 0.15, "Healthy",
 IF(Table1[[#This Row],[Profit Ratio]] &gt;= 0.05, "Moderate",
 "Low"))</f>
        <v>Low</v>
      </c>
      <c r="V2128" s="7">
        <f ca="1">DATEDIF(Table1[[#This Row],[Store Open Date]], TODAY(), "d")</f>
        <v>646</v>
      </c>
      <c r="W2128" s="7">
        <f ca="1">INT(Table1[[#This Row],[Store Age (Days)]] / 30)</f>
        <v>21</v>
      </c>
      <c r="X2128" s="7" t="str">
        <f ca="1">IF(Table1[[#This Row],[Store Age (Months)]] &lt; 12, "&lt;12",
 IF(Table1[[#This Row],[Store Age (Months)]] &lt; 24, "12–24",
 "&gt;24"))</f>
        <v>12–24</v>
      </c>
    </row>
    <row r="2129" spans="1:24" x14ac:dyDescent="0.2">
      <c r="A2129" s="4">
        <v>5</v>
      </c>
      <c r="B2129" s="4" t="str">
        <f t="shared" si="33"/>
        <v>May</v>
      </c>
      <c r="C2129" s="1" t="s">
        <v>372</v>
      </c>
      <c r="D2129" s="1" t="s">
        <v>1292</v>
      </c>
      <c r="E2129" s="1" t="s">
        <v>813</v>
      </c>
      <c r="F2129" s="1" t="s">
        <v>910</v>
      </c>
      <c r="G2129" s="1" t="s">
        <v>926</v>
      </c>
      <c r="H2129" s="6">
        <v>45266</v>
      </c>
      <c r="I2129" s="7">
        <v>133837945</v>
      </c>
      <c r="J2129" s="7">
        <v>159959839</v>
      </c>
      <c r="K2129" s="7">
        <v>23189801</v>
      </c>
      <c r="L2129" s="7">
        <v>15811316</v>
      </c>
      <c r="M2129" s="7">
        <f>Table1[[#This Row],[Profit (EBIT)]] * (1 - 11%)</f>
        <v>14072071.24</v>
      </c>
      <c r="N2129" s="9">
        <f>Table1[[#This Row],[Net Sales Actual]]/Table1[[#This Row],[Net Sales Target]]*100%</f>
        <v>1.1951755460680451</v>
      </c>
      <c r="O2129" s="9" t="str">
        <f>IF(Table1[[#This Row],[% Achievement]]&gt;=100%, "Achieved",
 IF(Table1[[#This Row],[% Achievement]]&gt;=50%, "Almost Achieve",
 IF(Table1[[#This Row],[% Achievement]]&gt;=0, "Needs Improvement",
 "Bad")))</f>
        <v>Achieved</v>
      </c>
      <c r="P2129" s="7">
        <f>Table1[[#This Row],[Net Sales Actual]] - Table1[[#This Row],[Net Sales Target]]</f>
        <v>26121894</v>
      </c>
      <c r="Q2129" s="7" t="str">
        <f>IF(Table1[[#This Row],[Profit]] &gt; 0, "Profit", "Loss")</f>
        <v>Profit</v>
      </c>
      <c r="R2129" s="9">
        <f>Table1[[#This Row],[Salary Cost]]/Table1[[#This Row],[Net Sales Actual]]</f>
        <v>0.14497264529004683</v>
      </c>
      <c r="S2129" s="9" t="str">
        <f>IF(Table1[[#This Row],[Salary Ratio]] &lt; 0.15, "Efficient",
 IF(Table1[[#This Row],[Salary Ratio]] &lt;= 0.25, "Needs Attention",
 "Too High"))</f>
        <v>Efficient</v>
      </c>
      <c r="T2129" s="9">
        <f>Table1[[#This Row],[Profit (EBIT)]]/Table1[[#This Row],[Net Sales Actual]]</f>
        <v>9.884553584728227E-2</v>
      </c>
      <c r="U2129" s="7" t="str">
        <f>IF(Table1[[#This Row],[Profit Ratio]] &gt; 0.15, "Healthy",
 IF(Table1[[#This Row],[Profit Ratio]] &gt;= 0.05, "Moderate",
 "Low"))</f>
        <v>Moderate</v>
      </c>
      <c r="V2129" s="7">
        <f ca="1">DATEDIF(Table1[[#This Row],[Store Open Date]], TODAY(), "d")</f>
        <v>666</v>
      </c>
      <c r="W2129" s="7">
        <f ca="1">INT(Table1[[#This Row],[Store Age (Days)]] / 30)</f>
        <v>22</v>
      </c>
      <c r="X2129" s="7" t="str">
        <f ca="1">IF(Table1[[#This Row],[Store Age (Months)]] &lt; 12, "&lt;12",
 IF(Table1[[#This Row],[Store Age (Months)]] &lt; 24, "12–24",
 "&gt;24"))</f>
        <v>12–24</v>
      </c>
    </row>
    <row r="2130" spans="1:24" x14ac:dyDescent="0.2">
      <c r="A2130" s="4">
        <v>5</v>
      </c>
      <c r="B2130" s="4" t="str">
        <f t="shared" si="33"/>
        <v>May</v>
      </c>
      <c r="C2130" s="1" t="s">
        <v>373</v>
      </c>
      <c r="D2130" s="1" t="s">
        <v>1293</v>
      </c>
      <c r="E2130" s="1" t="s">
        <v>814</v>
      </c>
      <c r="F2130" s="1" t="s">
        <v>911</v>
      </c>
      <c r="G2130" s="1" t="s">
        <v>926</v>
      </c>
      <c r="H2130" s="6">
        <v>45235</v>
      </c>
      <c r="I2130" s="7">
        <v>186486725</v>
      </c>
      <c r="J2130" s="7">
        <v>123201549</v>
      </c>
      <c r="K2130" s="7">
        <v>20853454</v>
      </c>
      <c r="L2130" s="7">
        <v>-5805203</v>
      </c>
      <c r="M2130" s="7">
        <f>Table1[[#This Row],[Profit (EBIT)]] * (1 - 11%)</f>
        <v>-5166630.67</v>
      </c>
      <c r="N2130" s="9">
        <f>Table1[[#This Row],[Net Sales Actual]]/Table1[[#This Row],[Net Sales Target]]*100%</f>
        <v>0.66064514243574179</v>
      </c>
      <c r="O2130" s="9" t="str">
        <f>IF(Table1[[#This Row],[% Achievement]]&gt;=100%, "Achieved",
 IF(Table1[[#This Row],[% Achievement]]&gt;=50%, "Almost Achieve",
 IF(Table1[[#This Row],[% Achievement]]&gt;=0, "Needs Improvement",
 "Bad")))</f>
        <v>Almost Achieve</v>
      </c>
      <c r="P2130" s="7">
        <f>Table1[[#This Row],[Net Sales Actual]] - Table1[[#This Row],[Net Sales Target]]</f>
        <v>-63285176</v>
      </c>
      <c r="Q2130" s="7" t="str">
        <f>IF(Table1[[#This Row],[Profit]] &gt; 0, "Profit", "Loss")</f>
        <v>Loss</v>
      </c>
      <c r="R2130" s="9">
        <f>Table1[[#This Row],[Salary Cost]]/Table1[[#This Row],[Net Sales Actual]]</f>
        <v>0.16926292054980574</v>
      </c>
      <c r="S2130" s="9" t="str">
        <f>IF(Table1[[#This Row],[Salary Ratio]] &lt; 0.15, "Efficient",
 IF(Table1[[#This Row],[Salary Ratio]] &lt;= 0.25, "Needs Attention",
 "Too High"))</f>
        <v>Needs Attention</v>
      </c>
      <c r="T2130" s="9">
        <f>Table1[[#This Row],[Profit (EBIT)]]/Table1[[#This Row],[Net Sales Actual]]</f>
        <v>-4.7119561784081138E-2</v>
      </c>
      <c r="U2130" s="7" t="str">
        <f>IF(Table1[[#This Row],[Profit Ratio]] &gt; 0.15, "Healthy",
 IF(Table1[[#This Row],[Profit Ratio]] &gt;= 0.05, "Moderate",
 "Low"))</f>
        <v>Low</v>
      </c>
      <c r="V2130" s="7">
        <f ca="1">DATEDIF(Table1[[#This Row],[Store Open Date]], TODAY(), "d")</f>
        <v>697</v>
      </c>
      <c r="W2130" s="7">
        <f ca="1">INT(Table1[[#This Row],[Store Age (Days)]] / 30)</f>
        <v>23</v>
      </c>
      <c r="X2130" s="7" t="str">
        <f ca="1">IF(Table1[[#This Row],[Store Age (Months)]] &lt; 12, "&lt;12",
 IF(Table1[[#This Row],[Store Age (Months)]] &lt; 24, "12–24",
 "&gt;24"))</f>
        <v>12–24</v>
      </c>
    </row>
    <row r="2131" spans="1:24" x14ac:dyDescent="0.2">
      <c r="A2131" s="4">
        <v>5</v>
      </c>
      <c r="B2131" s="4" t="str">
        <f t="shared" si="33"/>
        <v>May</v>
      </c>
      <c r="C2131" s="1" t="s">
        <v>374</v>
      </c>
      <c r="D2131" s="1" t="s">
        <v>1294</v>
      </c>
      <c r="E2131" s="1" t="s">
        <v>815</v>
      </c>
      <c r="F2131" s="1" t="s">
        <v>911</v>
      </c>
      <c r="G2131" s="1" t="s">
        <v>926</v>
      </c>
      <c r="H2131" s="6">
        <v>45170</v>
      </c>
      <c r="I2131" s="7">
        <v>160358483</v>
      </c>
      <c r="J2131" s="7">
        <v>153583797</v>
      </c>
      <c r="K2131" s="7">
        <v>26583667</v>
      </c>
      <c r="L2131" s="7">
        <v>13548349</v>
      </c>
      <c r="M2131" s="7">
        <f>Table1[[#This Row],[Profit (EBIT)]] * (1 - 11%)</f>
        <v>12058030.609999999</v>
      </c>
      <c r="N2131" s="9">
        <f>Table1[[#This Row],[Net Sales Actual]]/Table1[[#This Row],[Net Sales Target]]*100%</f>
        <v>0.95775286799139903</v>
      </c>
      <c r="O2131" s="9" t="str">
        <f>IF(Table1[[#This Row],[% Achievement]]&gt;=100%, "Achieved",
 IF(Table1[[#This Row],[% Achievement]]&gt;=50%, "Almost Achieve",
 IF(Table1[[#This Row],[% Achievement]]&gt;=0, "Needs Improvement",
 "Bad")))</f>
        <v>Almost Achieve</v>
      </c>
      <c r="P2131" s="7">
        <f>Table1[[#This Row],[Net Sales Actual]] - Table1[[#This Row],[Net Sales Target]]</f>
        <v>-6774686</v>
      </c>
      <c r="Q2131" s="7" t="str">
        <f>IF(Table1[[#This Row],[Profit]] &gt; 0, "Profit", "Loss")</f>
        <v>Profit</v>
      </c>
      <c r="R2131" s="9">
        <f>Table1[[#This Row],[Salary Cost]]/Table1[[#This Row],[Net Sales Actual]]</f>
        <v>0.17308900755982742</v>
      </c>
      <c r="S2131" s="9" t="str">
        <f>IF(Table1[[#This Row],[Salary Ratio]] &lt; 0.15, "Efficient",
 IF(Table1[[#This Row],[Salary Ratio]] &lt;= 0.25, "Needs Attention",
 "Too High"))</f>
        <v>Needs Attention</v>
      </c>
      <c r="T2131" s="9">
        <f>Table1[[#This Row],[Profit (EBIT)]]/Table1[[#This Row],[Net Sales Actual]]</f>
        <v>8.8214702752791044E-2</v>
      </c>
      <c r="U2131" s="7" t="str">
        <f>IF(Table1[[#This Row],[Profit Ratio]] &gt; 0.15, "Healthy",
 IF(Table1[[#This Row],[Profit Ratio]] &gt;= 0.05, "Moderate",
 "Low"))</f>
        <v>Moderate</v>
      </c>
      <c r="V2131" s="7">
        <f ca="1">DATEDIF(Table1[[#This Row],[Store Open Date]], TODAY(), "d")</f>
        <v>762</v>
      </c>
      <c r="W2131" s="7">
        <f ca="1">INT(Table1[[#This Row],[Store Age (Days)]] / 30)</f>
        <v>25</v>
      </c>
      <c r="X2131" s="7" t="str">
        <f ca="1">IF(Table1[[#This Row],[Store Age (Months)]] &lt; 12, "&lt;12",
 IF(Table1[[#This Row],[Store Age (Months)]] &lt; 24, "12–24",
 "&gt;24"))</f>
        <v>&gt;24</v>
      </c>
    </row>
    <row r="2132" spans="1:24" x14ac:dyDescent="0.2">
      <c r="A2132" s="4">
        <v>5</v>
      </c>
      <c r="B2132" s="4" t="str">
        <f t="shared" si="33"/>
        <v>May</v>
      </c>
      <c r="C2132" s="1" t="s">
        <v>375</v>
      </c>
      <c r="D2132" s="1" t="s">
        <v>1295</v>
      </c>
      <c r="E2132" s="1" t="s">
        <v>816</v>
      </c>
      <c r="F2132" s="1" t="s">
        <v>910</v>
      </c>
      <c r="G2132" s="1" t="s">
        <v>926</v>
      </c>
      <c r="H2132" s="6">
        <v>45319</v>
      </c>
      <c r="I2132" s="7">
        <v>149394931</v>
      </c>
      <c r="J2132" s="7">
        <v>155514804</v>
      </c>
      <c r="K2132" s="7">
        <v>22758798</v>
      </c>
      <c r="L2132" s="7">
        <v>16914187</v>
      </c>
      <c r="M2132" s="7">
        <f>Table1[[#This Row],[Profit (EBIT)]] * (1 - 11%)</f>
        <v>15053626.43</v>
      </c>
      <c r="N2132" s="9">
        <f>Table1[[#This Row],[Net Sales Actual]]/Table1[[#This Row],[Net Sales Target]]*100%</f>
        <v>1.0409643952377474</v>
      </c>
      <c r="O2132" s="9" t="str">
        <f>IF(Table1[[#This Row],[% Achievement]]&gt;=100%, "Achieved",
 IF(Table1[[#This Row],[% Achievement]]&gt;=50%, "Almost Achieve",
 IF(Table1[[#This Row],[% Achievement]]&gt;=0, "Needs Improvement",
 "Bad")))</f>
        <v>Achieved</v>
      </c>
      <c r="P2132" s="7">
        <f>Table1[[#This Row],[Net Sales Actual]] - Table1[[#This Row],[Net Sales Target]]</f>
        <v>6119873</v>
      </c>
      <c r="Q2132" s="7" t="str">
        <f>IF(Table1[[#This Row],[Profit]] &gt; 0, "Profit", "Loss")</f>
        <v>Profit</v>
      </c>
      <c r="R2132" s="9">
        <f>Table1[[#This Row],[Salary Cost]]/Table1[[#This Row],[Net Sales Actual]]</f>
        <v>0.14634489717133295</v>
      </c>
      <c r="S2132" s="9" t="str">
        <f>IF(Table1[[#This Row],[Salary Ratio]] &lt; 0.15, "Efficient",
 IF(Table1[[#This Row],[Salary Ratio]] &lt;= 0.25, "Needs Attention",
 "Too High"))</f>
        <v>Efficient</v>
      </c>
      <c r="T2132" s="9">
        <f>Table1[[#This Row],[Profit (EBIT)]]/Table1[[#This Row],[Net Sales Actual]]</f>
        <v>0.10876255227765969</v>
      </c>
      <c r="U2132" s="7" t="str">
        <f>IF(Table1[[#This Row],[Profit Ratio]] &gt; 0.15, "Healthy",
 IF(Table1[[#This Row],[Profit Ratio]] &gt;= 0.05, "Moderate",
 "Low"))</f>
        <v>Moderate</v>
      </c>
      <c r="V2132" s="7">
        <f ca="1">DATEDIF(Table1[[#This Row],[Store Open Date]], TODAY(), "d")</f>
        <v>613</v>
      </c>
      <c r="W2132" s="7">
        <f ca="1">INT(Table1[[#This Row],[Store Age (Days)]] / 30)</f>
        <v>20</v>
      </c>
      <c r="X2132" s="7" t="str">
        <f ca="1">IF(Table1[[#This Row],[Store Age (Months)]] &lt; 12, "&lt;12",
 IF(Table1[[#This Row],[Store Age (Months)]] &lt; 24, "12–24",
 "&gt;24"))</f>
        <v>12–24</v>
      </c>
    </row>
    <row r="2133" spans="1:24" x14ac:dyDescent="0.2">
      <c r="A2133" s="4">
        <v>5</v>
      </c>
      <c r="B2133" s="4" t="str">
        <f t="shared" si="33"/>
        <v>May</v>
      </c>
      <c r="C2133" s="1" t="s">
        <v>376</v>
      </c>
      <c r="D2133" s="1" t="s">
        <v>1296</v>
      </c>
      <c r="E2133" s="1" t="s">
        <v>817</v>
      </c>
      <c r="F2133" s="1" t="s">
        <v>910</v>
      </c>
      <c r="G2133" s="1" t="s">
        <v>926</v>
      </c>
      <c r="H2133" s="6">
        <v>45430</v>
      </c>
      <c r="I2133" s="7">
        <v>150579299</v>
      </c>
      <c r="J2133" s="7">
        <v>108495110</v>
      </c>
      <c r="K2133" s="7">
        <v>15963998</v>
      </c>
      <c r="L2133" s="7">
        <v>-5704988</v>
      </c>
      <c r="M2133" s="7">
        <f>Table1[[#This Row],[Profit (EBIT)]] * (1 - 11%)</f>
        <v>-5077439.32</v>
      </c>
      <c r="N2133" s="9">
        <f>Table1[[#This Row],[Net Sales Actual]]/Table1[[#This Row],[Net Sales Target]]*100%</f>
        <v>0.7205180972452262</v>
      </c>
      <c r="O2133" s="9" t="str">
        <f>IF(Table1[[#This Row],[% Achievement]]&gt;=100%, "Achieved",
 IF(Table1[[#This Row],[% Achievement]]&gt;=50%, "Almost Achieve",
 IF(Table1[[#This Row],[% Achievement]]&gt;=0, "Needs Improvement",
 "Bad")))</f>
        <v>Almost Achieve</v>
      </c>
      <c r="P2133" s="7">
        <f>Table1[[#This Row],[Net Sales Actual]] - Table1[[#This Row],[Net Sales Target]]</f>
        <v>-42084189</v>
      </c>
      <c r="Q2133" s="7" t="str">
        <f>IF(Table1[[#This Row],[Profit]] &gt; 0, "Profit", "Loss")</f>
        <v>Loss</v>
      </c>
      <c r="R2133" s="9">
        <f>Table1[[#This Row],[Salary Cost]]/Table1[[#This Row],[Net Sales Actual]]</f>
        <v>0.14714025360221303</v>
      </c>
      <c r="S2133" s="9" t="str">
        <f>IF(Table1[[#This Row],[Salary Ratio]] &lt; 0.15, "Efficient",
 IF(Table1[[#This Row],[Salary Ratio]] &lt;= 0.25, "Needs Attention",
 "Too High"))</f>
        <v>Efficient</v>
      </c>
      <c r="T2133" s="9">
        <f>Table1[[#This Row],[Profit (EBIT)]]/Table1[[#This Row],[Net Sales Actual]]</f>
        <v>-5.2582904427674208E-2</v>
      </c>
      <c r="U2133" s="7" t="str">
        <f>IF(Table1[[#This Row],[Profit Ratio]] &gt; 0.15, "Healthy",
 IF(Table1[[#This Row],[Profit Ratio]] &gt;= 0.05, "Moderate",
 "Low"))</f>
        <v>Low</v>
      </c>
      <c r="V2133" s="7">
        <f ca="1">DATEDIF(Table1[[#This Row],[Store Open Date]], TODAY(), "d")</f>
        <v>502</v>
      </c>
      <c r="W2133" s="7">
        <f ca="1">INT(Table1[[#This Row],[Store Age (Days)]] / 30)</f>
        <v>16</v>
      </c>
      <c r="X2133" s="7" t="str">
        <f ca="1">IF(Table1[[#This Row],[Store Age (Months)]] &lt; 12, "&lt;12",
 IF(Table1[[#This Row],[Store Age (Months)]] &lt; 24, "12–24",
 "&gt;24"))</f>
        <v>12–24</v>
      </c>
    </row>
    <row r="2134" spans="1:24" x14ac:dyDescent="0.2">
      <c r="A2134" s="4">
        <v>5</v>
      </c>
      <c r="B2134" s="4" t="str">
        <f t="shared" si="33"/>
        <v>May</v>
      </c>
      <c r="C2134" s="1" t="s">
        <v>377</v>
      </c>
      <c r="D2134" s="1" t="s">
        <v>1297</v>
      </c>
      <c r="E2134" s="1" t="s">
        <v>818</v>
      </c>
      <c r="F2134" s="1" t="s">
        <v>911</v>
      </c>
      <c r="G2134" s="1" t="s">
        <v>926</v>
      </c>
      <c r="H2134" s="6">
        <v>45296</v>
      </c>
      <c r="I2134" s="7">
        <v>86752807</v>
      </c>
      <c r="J2134" s="7">
        <v>60833679</v>
      </c>
      <c r="K2134" s="7">
        <v>6248025</v>
      </c>
      <c r="L2134" s="7">
        <v>3095021</v>
      </c>
      <c r="M2134" s="7">
        <f>Table1[[#This Row],[Profit (EBIT)]] * (1 - 11%)</f>
        <v>2754568.69</v>
      </c>
      <c r="N2134" s="9">
        <f>Table1[[#This Row],[Net Sales Actual]]/Table1[[#This Row],[Net Sales Target]]*100%</f>
        <v>0.70123009391500146</v>
      </c>
      <c r="O2134" s="9" t="str">
        <f>IF(Table1[[#This Row],[% Achievement]]&gt;=100%, "Achieved",
 IF(Table1[[#This Row],[% Achievement]]&gt;=50%, "Almost Achieve",
 IF(Table1[[#This Row],[% Achievement]]&gt;=0, "Needs Improvement",
 "Bad")))</f>
        <v>Almost Achieve</v>
      </c>
      <c r="P2134" s="7">
        <f>Table1[[#This Row],[Net Sales Actual]] - Table1[[#This Row],[Net Sales Target]]</f>
        <v>-25919128</v>
      </c>
      <c r="Q2134" s="7" t="str">
        <f>IF(Table1[[#This Row],[Profit]] &gt; 0, "Profit", "Loss")</f>
        <v>Profit</v>
      </c>
      <c r="R2134" s="9">
        <f>Table1[[#This Row],[Salary Cost]]/Table1[[#This Row],[Net Sales Actual]]</f>
        <v>0.10270667667493856</v>
      </c>
      <c r="S2134" s="9" t="str">
        <f>IF(Table1[[#This Row],[Salary Ratio]] &lt; 0.15, "Efficient",
 IF(Table1[[#This Row],[Salary Ratio]] &lt;= 0.25, "Needs Attention",
 "Too High"))</f>
        <v>Efficient</v>
      </c>
      <c r="T2134" s="9">
        <f>Table1[[#This Row],[Profit (EBIT)]]/Table1[[#This Row],[Net Sales Actual]]</f>
        <v>5.0876768442691095E-2</v>
      </c>
      <c r="U2134" s="7" t="str">
        <f>IF(Table1[[#This Row],[Profit Ratio]] &gt; 0.15, "Healthy",
 IF(Table1[[#This Row],[Profit Ratio]] &gt;= 0.05, "Moderate",
 "Low"))</f>
        <v>Moderate</v>
      </c>
      <c r="V2134" s="7">
        <f ca="1">DATEDIF(Table1[[#This Row],[Store Open Date]], TODAY(), "d")</f>
        <v>636</v>
      </c>
      <c r="W2134" s="7">
        <f ca="1">INT(Table1[[#This Row],[Store Age (Days)]] / 30)</f>
        <v>21</v>
      </c>
      <c r="X2134" s="7" t="str">
        <f ca="1">IF(Table1[[#This Row],[Store Age (Months)]] &lt; 12, "&lt;12",
 IF(Table1[[#This Row],[Store Age (Months)]] &lt; 24, "12–24",
 "&gt;24"))</f>
        <v>12–24</v>
      </c>
    </row>
    <row r="2135" spans="1:24" x14ac:dyDescent="0.2">
      <c r="A2135" s="4">
        <v>5</v>
      </c>
      <c r="B2135" s="4" t="str">
        <f t="shared" si="33"/>
        <v>May</v>
      </c>
      <c r="C2135" s="1" t="s">
        <v>378</v>
      </c>
      <c r="D2135" s="1" t="s">
        <v>1298</v>
      </c>
      <c r="E2135" s="1" t="s">
        <v>819</v>
      </c>
      <c r="F2135" s="1" t="s">
        <v>912</v>
      </c>
      <c r="G2135" s="1" t="s">
        <v>927</v>
      </c>
      <c r="H2135" s="6">
        <v>45192</v>
      </c>
      <c r="I2135" s="7">
        <v>81104735</v>
      </c>
      <c r="J2135" s="7">
        <v>85993685</v>
      </c>
      <c r="K2135" s="7">
        <v>10207327</v>
      </c>
      <c r="L2135" s="7">
        <v>7329067</v>
      </c>
      <c r="M2135" s="7">
        <f>Table1[[#This Row],[Profit (EBIT)]] * (1 - 11%)</f>
        <v>6522869.6299999999</v>
      </c>
      <c r="N2135" s="9">
        <f>Table1[[#This Row],[Net Sales Actual]]/Table1[[#This Row],[Net Sales Target]]*100%</f>
        <v>1.0602794645713349</v>
      </c>
      <c r="O2135" s="9" t="str">
        <f>IF(Table1[[#This Row],[% Achievement]]&gt;=100%, "Achieved",
 IF(Table1[[#This Row],[% Achievement]]&gt;=50%, "Almost Achieve",
 IF(Table1[[#This Row],[% Achievement]]&gt;=0, "Needs Improvement",
 "Bad")))</f>
        <v>Achieved</v>
      </c>
      <c r="P2135" s="7">
        <f>Table1[[#This Row],[Net Sales Actual]] - Table1[[#This Row],[Net Sales Target]]</f>
        <v>4888950</v>
      </c>
      <c r="Q2135" s="7" t="str">
        <f>IF(Table1[[#This Row],[Profit]] &gt; 0, "Profit", "Loss")</f>
        <v>Profit</v>
      </c>
      <c r="R2135" s="9">
        <f>Table1[[#This Row],[Salary Cost]]/Table1[[#This Row],[Net Sales Actual]]</f>
        <v>0.11869856490043426</v>
      </c>
      <c r="S2135" s="9" t="str">
        <f>IF(Table1[[#This Row],[Salary Ratio]] &lt; 0.15, "Efficient",
 IF(Table1[[#This Row],[Salary Ratio]] &lt;= 0.25, "Needs Attention",
 "Too High"))</f>
        <v>Efficient</v>
      </c>
      <c r="T2135" s="9">
        <f>Table1[[#This Row],[Profit (EBIT)]]/Table1[[#This Row],[Net Sales Actual]]</f>
        <v>8.5227967611807773E-2</v>
      </c>
      <c r="U2135" s="7" t="str">
        <f>IF(Table1[[#This Row],[Profit Ratio]] &gt; 0.15, "Healthy",
 IF(Table1[[#This Row],[Profit Ratio]] &gt;= 0.05, "Moderate",
 "Low"))</f>
        <v>Moderate</v>
      </c>
      <c r="V2135" s="7">
        <f ca="1">DATEDIF(Table1[[#This Row],[Store Open Date]], TODAY(), "d")</f>
        <v>740</v>
      </c>
      <c r="W2135" s="7">
        <f ca="1">INT(Table1[[#This Row],[Store Age (Days)]] / 30)</f>
        <v>24</v>
      </c>
      <c r="X2135" s="7" t="str">
        <f ca="1">IF(Table1[[#This Row],[Store Age (Months)]] &lt; 12, "&lt;12",
 IF(Table1[[#This Row],[Store Age (Months)]] &lt; 24, "12–24",
 "&gt;24"))</f>
        <v>&gt;24</v>
      </c>
    </row>
    <row r="2136" spans="1:24" x14ac:dyDescent="0.2">
      <c r="A2136" s="4">
        <v>5</v>
      </c>
      <c r="B2136" s="4" t="str">
        <f t="shared" si="33"/>
        <v>May</v>
      </c>
      <c r="C2136" s="1" t="s">
        <v>379</v>
      </c>
      <c r="D2136" s="1" t="s">
        <v>1299</v>
      </c>
      <c r="E2136" s="1" t="s">
        <v>820</v>
      </c>
      <c r="F2136" s="1" t="s">
        <v>912</v>
      </c>
      <c r="G2136" s="1" t="s">
        <v>927</v>
      </c>
      <c r="H2136" s="6">
        <v>45260</v>
      </c>
      <c r="I2136" s="7">
        <v>94496853</v>
      </c>
      <c r="J2136" s="7">
        <v>109775183</v>
      </c>
      <c r="K2136" s="7">
        <v>11281465</v>
      </c>
      <c r="L2136" s="7">
        <v>2392190</v>
      </c>
      <c r="M2136" s="7">
        <f>Table1[[#This Row],[Profit (EBIT)]] * (1 - 11%)</f>
        <v>2129049.1</v>
      </c>
      <c r="N2136" s="9">
        <f>Table1[[#This Row],[Net Sales Actual]]/Table1[[#This Row],[Net Sales Target]]*100%</f>
        <v>1.1616808339638569</v>
      </c>
      <c r="O2136" s="9" t="str">
        <f>IF(Table1[[#This Row],[% Achievement]]&gt;=100%, "Achieved",
 IF(Table1[[#This Row],[% Achievement]]&gt;=50%, "Almost Achieve",
 IF(Table1[[#This Row],[% Achievement]]&gt;=0, "Needs Improvement",
 "Bad")))</f>
        <v>Achieved</v>
      </c>
      <c r="P2136" s="7">
        <f>Table1[[#This Row],[Net Sales Actual]] - Table1[[#This Row],[Net Sales Target]]</f>
        <v>15278330</v>
      </c>
      <c r="Q2136" s="7" t="str">
        <f>IF(Table1[[#This Row],[Profit]] &gt; 0, "Profit", "Loss")</f>
        <v>Profit</v>
      </c>
      <c r="R2136" s="9">
        <f>Table1[[#This Row],[Salary Cost]]/Table1[[#This Row],[Net Sales Actual]]</f>
        <v>0.10276881068829555</v>
      </c>
      <c r="S2136" s="9" t="str">
        <f>IF(Table1[[#This Row],[Salary Ratio]] &lt; 0.15, "Efficient",
 IF(Table1[[#This Row],[Salary Ratio]] &lt;= 0.25, "Needs Attention",
 "Too High"))</f>
        <v>Efficient</v>
      </c>
      <c r="T2136" s="9">
        <f>Table1[[#This Row],[Profit (EBIT)]]/Table1[[#This Row],[Net Sales Actual]]</f>
        <v>2.1791719536463902E-2</v>
      </c>
      <c r="U2136" s="7" t="str">
        <f>IF(Table1[[#This Row],[Profit Ratio]] &gt; 0.15, "Healthy",
 IF(Table1[[#This Row],[Profit Ratio]] &gt;= 0.05, "Moderate",
 "Low"))</f>
        <v>Low</v>
      </c>
      <c r="V2136" s="7">
        <f ca="1">DATEDIF(Table1[[#This Row],[Store Open Date]], TODAY(), "d")</f>
        <v>672</v>
      </c>
      <c r="W2136" s="7">
        <f ca="1">INT(Table1[[#This Row],[Store Age (Days)]] / 30)</f>
        <v>22</v>
      </c>
      <c r="X2136" s="7" t="str">
        <f ca="1">IF(Table1[[#This Row],[Store Age (Months)]] &lt; 12, "&lt;12",
 IF(Table1[[#This Row],[Store Age (Months)]] &lt; 24, "12–24",
 "&gt;24"))</f>
        <v>12–24</v>
      </c>
    </row>
    <row r="2137" spans="1:24" x14ac:dyDescent="0.2">
      <c r="A2137" s="4">
        <v>5</v>
      </c>
      <c r="B2137" s="4" t="str">
        <f t="shared" si="33"/>
        <v>May</v>
      </c>
      <c r="C2137" s="1" t="s">
        <v>380</v>
      </c>
      <c r="D2137" s="1" t="s">
        <v>1300</v>
      </c>
      <c r="E2137" s="1" t="s">
        <v>821</v>
      </c>
      <c r="F2137" s="1" t="s">
        <v>912</v>
      </c>
      <c r="G2137" s="1" t="s">
        <v>927</v>
      </c>
      <c r="H2137" s="6">
        <v>45240</v>
      </c>
      <c r="I2137" s="7">
        <v>137314990</v>
      </c>
      <c r="J2137" s="7">
        <v>158363044</v>
      </c>
      <c r="K2137" s="7">
        <v>25381263</v>
      </c>
      <c r="L2137" s="7">
        <v>2413567</v>
      </c>
      <c r="M2137" s="7">
        <f>Table1[[#This Row],[Profit (EBIT)]] * (1 - 11%)</f>
        <v>2148074.63</v>
      </c>
      <c r="N2137" s="9">
        <f>Table1[[#This Row],[Net Sales Actual]]/Table1[[#This Row],[Net Sales Target]]*100%</f>
        <v>1.1532830028243821</v>
      </c>
      <c r="O2137" s="9" t="str">
        <f>IF(Table1[[#This Row],[% Achievement]]&gt;=100%, "Achieved",
 IF(Table1[[#This Row],[% Achievement]]&gt;=50%, "Almost Achieve",
 IF(Table1[[#This Row],[% Achievement]]&gt;=0, "Needs Improvement",
 "Bad")))</f>
        <v>Achieved</v>
      </c>
      <c r="P2137" s="7">
        <f>Table1[[#This Row],[Net Sales Actual]] - Table1[[#This Row],[Net Sales Target]]</f>
        <v>21048054</v>
      </c>
      <c r="Q2137" s="7" t="str">
        <f>IF(Table1[[#This Row],[Profit]] &gt; 0, "Profit", "Loss")</f>
        <v>Profit</v>
      </c>
      <c r="R2137" s="9">
        <f>Table1[[#This Row],[Salary Cost]]/Table1[[#This Row],[Net Sales Actual]]</f>
        <v>0.16027263911395895</v>
      </c>
      <c r="S2137" s="9" t="str">
        <f>IF(Table1[[#This Row],[Salary Ratio]] &lt; 0.15, "Efficient",
 IF(Table1[[#This Row],[Salary Ratio]] &lt;= 0.25, "Needs Attention",
 "Too High"))</f>
        <v>Needs Attention</v>
      </c>
      <c r="T2137" s="9">
        <f>Table1[[#This Row],[Profit (EBIT)]]/Table1[[#This Row],[Net Sales Actual]]</f>
        <v>1.5240721187450779E-2</v>
      </c>
      <c r="U2137" s="7" t="str">
        <f>IF(Table1[[#This Row],[Profit Ratio]] &gt; 0.15, "Healthy",
 IF(Table1[[#This Row],[Profit Ratio]] &gt;= 0.05, "Moderate",
 "Low"))</f>
        <v>Low</v>
      </c>
      <c r="V2137" s="7">
        <f ca="1">DATEDIF(Table1[[#This Row],[Store Open Date]], TODAY(), "d")</f>
        <v>692</v>
      </c>
      <c r="W2137" s="7">
        <f ca="1">INT(Table1[[#This Row],[Store Age (Days)]] / 30)</f>
        <v>23</v>
      </c>
      <c r="X2137" s="7" t="str">
        <f ca="1">IF(Table1[[#This Row],[Store Age (Months)]] &lt; 12, "&lt;12",
 IF(Table1[[#This Row],[Store Age (Months)]] &lt; 24, "12–24",
 "&gt;24"))</f>
        <v>12–24</v>
      </c>
    </row>
    <row r="2138" spans="1:24" x14ac:dyDescent="0.2">
      <c r="A2138" s="4">
        <v>5</v>
      </c>
      <c r="B2138" s="4" t="str">
        <f t="shared" si="33"/>
        <v>May</v>
      </c>
      <c r="C2138" s="1" t="s">
        <v>381</v>
      </c>
      <c r="D2138" s="1" t="s">
        <v>1301</v>
      </c>
      <c r="E2138" s="1" t="s">
        <v>822</v>
      </c>
      <c r="F2138" s="1" t="s">
        <v>912</v>
      </c>
      <c r="G2138" s="1" t="s">
        <v>927</v>
      </c>
      <c r="H2138" s="6">
        <v>45308</v>
      </c>
      <c r="I2138" s="7">
        <v>77915923</v>
      </c>
      <c r="J2138" s="7">
        <v>74250249</v>
      </c>
      <c r="K2138" s="7">
        <v>10007693</v>
      </c>
      <c r="L2138" s="7">
        <v>-4707886</v>
      </c>
      <c r="M2138" s="7">
        <f>Table1[[#This Row],[Profit (EBIT)]] * (1 - 11%)</f>
        <v>-4190018.54</v>
      </c>
      <c r="N2138" s="9">
        <f>Table1[[#This Row],[Net Sales Actual]]/Table1[[#This Row],[Net Sales Target]]*100%</f>
        <v>0.95295346754732024</v>
      </c>
      <c r="O2138" s="9" t="str">
        <f>IF(Table1[[#This Row],[% Achievement]]&gt;=100%, "Achieved",
 IF(Table1[[#This Row],[% Achievement]]&gt;=50%, "Almost Achieve",
 IF(Table1[[#This Row],[% Achievement]]&gt;=0, "Needs Improvement",
 "Bad")))</f>
        <v>Almost Achieve</v>
      </c>
      <c r="P2138" s="7">
        <f>Table1[[#This Row],[Net Sales Actual]] - Table1[[#This Row],[Net Sales Target]]</f>
        <v>-3665674</v>
      </c>
      <c r="Q2138" s="7" t="str">
        <f>IF(Table1[[#This Row],[Profit]] &gt; 0, "Profit", "Loss")</f>
        <v>Loss</v>
      </c>
      <c r="R2138" s="9">
        <f>Table1[[#This Row],[Salary Cost]]/Table1[[#This Row],[Net Sales Actual]]</f>
        <v>0.13478329210720896</v>
      </c>
      <c r="S2138" s="9" t="str">
        <f>IF(Table1[[#This Row],[Salary Ratio]] &lt; 0.15, "Efficient",
 IF(Table1[[#This Row],[Salary Ratio]] &lt;= 0.25, "Needs Attention",
 "Too High"))</f>
        <v>Efficient</v>
      </c>
      <c r="T2138" s="9">
        <f>Table1[[#This Row],[Profit (EBIT)]]/Table1[[#This Row],[Net Sales Actual]]</f>
        <v>-6.3405659420751576E-2</v>
      </c>
      <c r="U2138" s="7" t="str">
        <f>IF(Table1[[#This Row],[Profit Ratio]] &gt; 0.15, "Healthy",
 IF(Table1[[#This Row],[Profit Ratio]] &gt;= 0.05, "Moderate",
 "Low"))</f>
        <v>Low</v>
      </c>
      <c r="V2138" s="7">
        <f ca="1">DATEDIF(Table1[[#This Row],[Store Open Date]], TODAY(), "d")</f>
        <v>624</v>
      </c>
      <c r="W2138" s="7">
        <f ca="1">INT(Table1[[#This Row],[Store Age (Days)]] / 30)</f>
        <v>20</v>
      </c>
      <c r="X2138" s="7" t="str">
        <f ca="1">IF(Table1[[#This Row],[Store Age (Months)]] &lt; 12, "&lt;12",
 IF(Table1[[#This Row],[Store Age (Months)]] &lt; 24, "12–24",
 "&gt;24"))</f>
        <v>12–24</v>
      </c>
    </row>
    <row r="2139" spans="1:24" x14ac:dyDescent="0.2">
      <c r="A2139" s="4">
        <v>5</v>
      </c>
      <c r="B2139" s="4" t="str">
        <f t="shared" si="33"/>
        <v>May</v>
      </c>
      <c r="C2139" s="1" t="s">
        <v>382</v>
      </c>
      <c r="D2139" s="1" t="s">
        <v>1302</v>
      </c>
      <c r="E2139" s="1" t="s">
        <v>823</v>
      </c>
      <c r="F2139" s="1" t="s">
        <v>912</v>
      </c>
      <c r="G2139" s="1" t="s">
        <v>927</v>
      </c>
      <c r="H2139" s="6">
        <v>45236</v>
      </c>
      <c r="I2139" s="7">
        <v>116577468</v>
      </c>
      <c r="J2139" s="7">
        <v>110730007</v>
      </c>
      <c r="K2139" s="7">
        <v>15938581</v>
      </c>
      <c r="L2139" s="7">
        <v>3464924</v>
      </c>
      <c r="M2139" s="7">
        <f>Table1[[#This Row],[Profit (EBIT)]] * (1 - 11%)</f>
        <v>3083782.36</v>
      </c>
      <c r="N2139" s="9">
        <f>Table1[[#This Row],[Net Sales Actual]]/Table1[[#This Row],[Net Sales Target]]*100%</f>
        <v>0.94984055580963556</v>
      </c>
      <c r="O2139" s="9" t="str">
        <f>IF(Table1[[#This Row],[% Achievement]]&gt;=100%, "Achieved",
 IF(Table1[[#This Row],[% Achievement]]&gt;=50%, "Almost Achieve",
 IF(Table1[[#This Row],[% Achievement]]&gt;=0, "Needs Improvement",
 "Bad")))</f>
        <v>Almost Achieve</v>
      </c>
      <c r="P2139" s="7">
        <f>Table1[[#This Row],[Net Sales Actual]] - Table1[[#This Row],[Net Sales Target]]</f>
        <v>-5847461</v>
      </c>
      <c r="Q2139" s="7" t="str">
        <f>IF(Table1[[#This Row],[Profit]] &gt; 0, "Profit", "Loss")</f>
        <v>Profit</v>
      </c>
      <c r="R2139" s="9">
        <f>Table1[[#This Row],[Salary Cost]]/Table1[[#This Row],[Net Sales Actual]]</f>
        <v>0.14394093734682054</v>
      </c>
      <c r="S2139" s="9" t="str">
        <f>IF(Table1[[#This Row],[Salary Ratio]] &lt; 0.15, "Efficient",
 IF(Table1[[#This Row],[Salary Ratio]] &lt;= 0.25, "Needs Attention",
 "Too High"))</f>
        <v>Efficient</v>
      </c>
      <c r="T2139" s="9">
        <f>Table1[[#This Row],[Profit (EBIT)]]/Table1[[#This Row],[Net Sales Actual]]</f>
        <v>3.1291644368811426E-2</v>
      </c>
      <c r="U2139" s="7" t="str">
        <f>IF(Table1[[#This Row],[Profit Ratio]] &gt; 0.15, "Healthy",
 IF(Table1[[#This Row],[Profit Ratio]] &gt;= 0.05, "Moderate",
 "Low"))</f>
        <v>Low</v>
      </c>
      <c r="V2139" s="7">
        <f ca="1">DATEDIF(Table1[[#This Row],[Store Open Date]], TODAY(), "d")</f>
        <v>696</v>
      </c>
      <c r="W2139" s="7">
        <f ca="1">INT(Table1[[#This Row],[Store Age (Days)]] / 30)</f>
        <v>23</v>
      </c>
      <c r="X2139" s="7" t="str">
        <f ca="1">IF(Table1[[#This Row],[Store Age (Months)]] &lt; 12, "&lt;12",
 IF(Table1[[#This Row],[Store Age (Months)]] &lt; 24, "12–24",
 "&gt;24"))</f>
        <v>12–24</v>
      </c>
    </row>
    <row r="2140" spans="1:24" x14ac:dyDescent="0.2">
      <c r="A2140" s="4">
        <v>5</v>
      </c>
      <c r="B2140" s="4" t="str">
        <f t="shared" si="33"/>
        <v>May</v>
      </c>
      <c r="C2140" s="1" t="s">
        <v>383</v>
      </c>
      <c r="D2140" s="1" t="s">
        <v>1303</v>
      </c>
      <c r="E2140" s="1" t="s">
        <v>824</v>
      </c>
      <c r="F2140" s="1" t="s">
        <v>912</v>
      </c>
      <c r="G2140" s="1" t="s">
        <v>927</v>
      </c>
      <c r="H2140" s="6">
        <v>45336</v>
      </c>
      <c r="I2140" s="7">
        <v>101489793</v>
      </c>
      <c r="J2140" s="7">
        <v>126417426</v>
      </c>
      <c r="K2140" s="7">
        <v>11444597</v>
      </c>
      <c r="L2140" s="7">
        <v>61845</v>
      </c>
      <c r="M2140" s="7">
        <f>Table1[[#This Row],[Profit (EBIT)]] * (1 - 11%)</f>
        <v>55042.05</v>
      </c>
      <c r="N2140" s="9">
        <f>Table1[[#This Row],[Net Sales Actual]]/Table1[[#This Row],[Net Sales Target]]*100%</f>
        <v>1.2456171429968332</v>
      </c>
      <c r="O2140" s="9" t="str">
        <f>IF(Table1[[#This Row],[% Achievement]]&gt;=100%, "Achieved",
 IF(Table1[[#This Row],[% Achievement]]&gt;=50%, "Almost Achieve",
 IF(Table1[[#This Row],[% Achievement]]&gt;=0, "Needs Improvement",
 "Bad")))</f>
        <v>Achieved</v>
      </c>
      <c r="P2140" s="7">
        <f>Table1[[#This Row],[Net Sales Actual]] - Table1[[#This Row],[Net Sales Target]]</f>
        <v>24927633</v>
      </c>
      <c r="Q2140" s="7" t="str">
        <f>IF(Table1[[#This Row],[Profit]] &gt; 0, "Profit", "Loss")</f>
        <v>Profit</v>
      </c>
      <c r="R2140" s="9">
        <f>Table1[[#This Row],[Salary Cost]]/Table1[[#This Row],[Net Sales Actual]]</f>
        <v>9.0530216933858473E-2</v>
      </c>
      <c r="S2140" s="9" t="str">
        <f>IF(Table1[[#This Row],[Salary Ratio]] &lt; 0.15, "Efficient",
 IF(Table1[[#This Row],[Salary Ratio]] &lt;= 0.25, "Needs Attention",
 "Too High"))</f>
        <v>Efficient</v>
      </c>
      <c r="T2140" s="9">
        <f>Table1[[#This Row],[Profit (EBIT)]]/Table1[[#This Row],[Net Sales Actual]]</f>
        <v>4.8921261851985506E-4</v>
      </c>
      <c r="U2140" s="7" t="str">
        <f>IF(Table1[[#This Row],[Profit Ratio]] &gt; 0.15, "Healthy",
 IF(Table1[[#This Row],[Profit Ratio]] &gt;= 0.05, "Moderate",
 "Low"))</f>
        <v>Low</v>
      </c>
      <c r="V2140" s="7">
        <f ca="1">DATEDIF(Table1[[#This Row],[Store Open Date]], TODAY(), "d")</f>
        <v>596</v>
      </c>
      <c r="W2140" s="7">
        <f ca="1">INT(Table1[[#This Row],[Store Age (Days)]] / 30)</f>
        <v>19</v>
      </c>
      <c r="X2140" s="7" t="str">
        <f ca="1">IF(Table1[[#This Row],[Store Age (Months)]] &lt; 12, "&lt;12",
 IF(Table1[[#This Row],[Store Age (Months)]] &lt; 24, "12–24",
 "&gt;24"))</f>
        <v>12–24</v>
      </c>
    </row>
    <row r="2141" spans="1:24" x14ac:dyDescent="0.2">
      <c r="A2141" s="4">
        <v>5</v>
      </c>
      <c r="B2141" s="4" t="str">
        <f t="shared" si="33"/>
        <v>May</v>
      </c>
      <c r="C2141" s="1" t="s">
        <v>384</v>
      </c>
      <c r="D2141" s="1" t="s">
        <v>1304</v>
      </c>
      <c r="E2141" s="1" t="s">
        <v>825</v>
      </c>
      <c r="F2141" s="1" t="s">
        <v>912</v>
      </c>
      <c r="G2141" s="1" t="s">
        <v>927</v>
      </c>
      <c r="H2141" s="6">
        <v>45290</v>
      </c>
      <c r="I2141" s="7">
        <v>146676880</v>
      </c>
      <c r="J2141" s="7">
        <v>146489030</v>
      </c>
      <c r="K2141" s="7">
        <v>14365160</v>
      </c>
      <c r="L2141" s="7">
        <v>-10534333</v>
      </c>
      <c r="M2141" s="7">
        <f>Table1[[#This Row],[Profit (EBIT)]] * (1 - 11%)</f>
        <v>-9375556.370000001</v>
      </c>
      <c r="N2141" s="9">
        <f>Table1[[#This Row],[Net Sales Actual]]/Table1[[#This Row],[Net Sales Target]]*100%</f>
        <v>0.99871929372918211</v>
      </c>
      <c r="O2141" s="9" t="str">
        <f>IF(Table1[[#This Row],[% Achievement]]&gt;=100%, "Achieved",
 IF(Table1[[#This Row],[% Achievement]]&gt;=50%, "Almost Achieve",
 IF(Table1[[#This Row],[% Achievement]]&gt;=0, "Needs Improvement",
 "Bad")))</f>
        <v>Almost Achieve</v>
      </c>
      <c r="P2141" s="7">
        <f>Table1[[#This Row],[Net Sales Actual]] - Table1[[#This Row],[Net Sales Target]]</f>
        <v>-187850</v>
      </c>
      <c r="Q2141" s="7" t="str">
        <f>IF(Table1[[#This Row],[Profit]] &gt; 0, "Profit", "Loss")</f>
        <v>Loss</v>
      </c>
      <c r="R2141" s="9">
        <f>Table1[[#This Row],[Salary Cost]]/Table1[[#This Row],[Net Sales Actual]]</f>
        <v>9.8063042672888207E-2</v>
      </c>
      <c r="S2141" s="9" t="str">
        <f>IF(Table1[[#This Row],[Salary Ratio]] &lt; 0.15, "Efficient",
 IF(Table1[[#This Row],[Salary Ratio]] &lt;= 0.25, "Needs Attention",
 "Too High"))</f>
        <v>Efficient</v>
      </c>
      <c r="T2141" s="9">
        <f>Table1[[#This Row],[Profit (EBIT)]]/Table1[[#This Row],[Net Sales Actual]]</f>
        <v>-7.1912094714532554E-2</v>
      </c>
      <c r="U2141" s="7" t="str">
        <f>IF(Table1[[#This Row],[Profit Ratio]] &gt; 0.15, "Healthy",
 IF(Table1[[#This Row],[Profit Ratio]] &gt;= 0.05, "Moderate",
 "Low"))</f>
        <v>Low</v>
      </c>
      <c r="V2141" s="7">
        <f ca="1">DATEDIF(Table1[[#This Row],[Store Open Date]], TODAY(), "d")</f>
        <v>642</v>
      </c>
      <c r="W2141" s="7">
        <f ca="1">INT(Table1[[#This Row],[Store Age (Days)]] / 30)</f>
        <v>21</v>
      </c>
      <c r="X2141" s="7" t="str">
        <f ca="1">IF(Table1[[#This Row],[Store Age (Months)]] &lt; 12, "&lt;12",
 IF(Table1[[#This Row],[Store Age (Months)]] &lt; 24, "12–24",
 "&gt;24"))</f>
        <v>12–24</v>
      </c>
    </row>
    <row r="2142" spans="1:24" x14ac:dyDescent="0.2">
      <c r="A2142" s="4">
        <v>5</v>
      </c>
      <c r="B2142" s="4" t="str">
        <f t="shared" si="33"/>
        <v>May</v>
      </c>
      <c r="C2142" s="1" t="s">
        <v>385</v>
      </c>
      <c r="D2142" s="1" t="s">
        <v>1305</v>
      </c>
      <c r="E2142" s="1" t="s">
        <v>826</v>
      </c>
      <c r="F2142" s="1" t="s">
        <v>912</v>
      </c>
      <c r="G2142" s="1" t="s">
        <v>927</v>
      </c>
      <c r="H2142" s="6">
        <v>45334</v>
      </c>
      <c r="I2142" s="7">
        <v>78818562</v>
      </c>
      <c r="J2142" s="7">
        <v>64245040</v>
      </c>
      <c r="K2142" s="7">
        <v>10296752</v>
      </c>
      <c r="L2142" s="7">
        <v>-1039171</v>
      </c>
      <c r="M2142" s="7">
        <f>Table1[[#This Row],[Profit (EBIT)]] * (1 - 11%)</f>
        <v>-924862.19000000006</v>
      </c>
      <c r="N2142" s="9">
        <f>Table1[[#This Row],[Net Sales Actual]]/Table1[[#This Row],[Net Sales Target]]*100%</f>
        <v>0.81510038206482371</v>
      </c>
      <c r="O2142" s="9" t="str">
        <f>IF(Table1[[#This Row],[% Achievement]]&gt;=100%, "Achieved",
 IF(Table1[[#This Row],[% Achievement]]&gt;=50%, "Almost Achieve",
 IF(Table1[[#This Row],[% Achievement]]&gt;=0, "Needs Improvement",
 "Bad")))</f>
        <v>Almost Achieve</v>
      </c>
      <c r="P2142" s="7">
        <f>Table1[[#This Row],[Net Sales Actual]] - Table1[[#This Row],[Net Sales Target]]</f>
        <v>-14573522</v>
      </c>
      <c r="Q2142" s="7" t="str">
        <f>IF(Table1[[#This Row],[Profit]] &gt; 0, "Profit", "Loss")</f>
        <v>Loss</v>
      </c>
      <c r="R2142" s="9">
        <f>Table1[[#This Row],[Salary Cost]]/Table1[[#This Row],[Net Sales Actual]]</f>
        <v>0.16027310435171338</v>
      </c>
      <c r="S2142" s="9" t="str">
        <f>IF(Table1[[#This Row],[Salary Ratio]] &lt; 0.15, "Efficient",
 IF(Table1[[#This Row],[Salary Ratio]] &lt;= 0.25, "Needs Attention",
 "Too High"))</f>
        <v>Needs Attention</v>
      </c>
      <c r="T2142" s="9">
        <f>Table1[[#This Row],[Profit (EBIT)]]/Table1[[#This Row],[Net Sales Actual]]</f>
        <v>-1.617511639809081E-2</v>
      </c>
      <c r="U2142" s="7" t="str">
        <f>IF(Table1[[#This Row],[Profit Ratio]] &gt; 0.15, "Healthy",
 IF(Table1[[#This Row],[Profit Ratio]] &gt;= 0.05, "Moderate",
 "Low"))</f>
        <v>Low</v>
      </c>
      <c r="V2142" s="7">
        <f ca="1">DATEDIF(Table1[[#This Row],[Store Open Date]], TODAY(), "d")</f>
        <v>598</v>
      </c>
      <c r="W2142" s="7">
        <f ca="1">INT(Table1[[#This Row],[Store Age (Days)]] / 30)</f>
        <v>19</v>
      </c>
      <c r="X2142" s="7" t="str">
        <f ca="1">IF(Table1[[#This Row],[Store Age (Months)]] &lt; 12, "&lt;12",
 IF(Table1[[#This Row],[Store Age (Months)]] &lt; 24, "12–24",
 "&gt;24"))</f>
        <v>12–24</v>
      </c>
    </row>
    <row r="2143" spans="1:24" x14ac:dyDescent="0.2">
      <c r="A2143" s="4">
        <v>5</v>
      </c>
      <c r="B2143" s="4" t="str">
        <f t="shared" si="33"/>
        <v>May</v>
      </c>
      <c r="C2143" s="1" t="s">
        <v>386</v>
      </c>
      <c r="D2143" s="1" t="s">
        <v>1306</v>
      </c>
      <c r="E2143" s="1" t="s">
        <v>827</v>
      </c>
      <c r="F2143" s="1" t="s">
        <v>913</v>
      </c>
      <c r="G2143" s="1" t="s">
        <v>927</v>
      </c>
      <c r="H2143" s="6">
        <v>45237</v>
      </c>
      <c r="I2143" s="7">
        <v>174285562</v>
      </c>
      <c r="J2143" s="7">
        <v>147879358</v>
      </c>
      <c r="K2143" s="7">
        <v>18953218</v>
      </c>
      <c r="L2143" s="7">
        <v>2518899</v>
      </c>
      <c r="M2143" s="7">
        <f>Table1[[#This Row],[Profit (EBIT)]] * (1 - 11%)</f>
        <v>2241820.11</v>
      </c>
      <c r="N2143" s="9">
        <f>Table1[[#This Row],[Net Sales Actual]]/Table1[[#This Row],[Net Sales Target]]*100%</f>
        <v>0.84848886105666055</v>
      </c>
      <c r="O2143" s="9" t="str">
        <f>IF(Table1[[#This Row],[% Achievement]]&gt;=100%, "Achieved",
 IF(Table1[[#This Row],[% Achievement]]&gt;=50%, "Almost Achieve",
 IF(Table1[[#This Row],[% Achievement]]&gt;=0, "Needs Improvement",
 "Bad")))</f>
        <v>Almost Achieve</v>
      </c>
      <c r="P2143" s="7">
        <f>Table1[[#This Row],[Net Sales Actual]] - Table1[[#This Row],[Net Sales Target]]</f>
        <v>-26406204</v>
      </c>
      <c r="Q2143" s="7" t="str">
        <f>IF(Table1[[#This Row],[Profit]] &gt; 0, "Profit", "Loss")</f>
        <v>Profit</v>
      </c>
      <c r="R2143" s="9">
        <f>Table1[[#This Row],[Salary Cost]]/Table1[[#This Row],[Net Sales Actual]]</f>
        <v>0.12816675874397562</v>
      </c>
      <c r="S2143" s="9" t="str">
        <f>IF(Table1[[#This Row],[Salary Ratio]] &lt; 0.15, "Efficient",
 IF(Table1[[#This Row],[Salary Ratio]] &lt;= 0.25, "Needs Attention",
 "Too High"))</f>
        <v>Efficient</v>
      </c>
      <c r="T2143" s="9">
        <f>Table1[[#This Row],[Profit (EBIT)]]/Table1[[#This Row],[Net Sales Actual]]</f>
        <v>1.703347265005032E-2</v>
      </c>
      <c r="U2143" s="7" t="str">
        <f>IF(Table1[[#This Row],[Profit Ratio]] &gt; 0.15, "Healthy",
 IF(Table1[[#This Row],[Profit Ratio]] &gt;= 0.05, "Moderate",
 "Low"))</f>
        <v>Low</v>
      </c>
      <c r="V2143" s="7">
        <f ca="1">DATEDIF(Table1[[#This Row],[Store Open Date]], TODAY(), "d")</f>
        <v>695</v>
      </c>
      <c r="W2143" s="7">
        <f ca="1">INT(Table1[[#This Row],[Store Age (Days)]] / 30)</f>
        <v>23</v>
      </c>
      <c r="X2143" s="7" t="str">
        <f ca="1">IF(Table1[[#This Row],[Store Age (Months)]] &lt; 12, "&lt;12",
 IF(Table1[[#This Row],[Store Age (Months)]] &lt; 24, "12–24",
 "&gt;24"))</f>
        <v>12–24</v>
      </c>
    </row>
    <row r="2144" spans="1:24" x14ac:dyDescent="0.2">
      <c r="A2144" s="4">
        <v>5</v>
      </c>
      <c r="B2144" s="4" t="str">
        <f t="shared" si="33"/>
        <v>May</v>
      </c>
      <c r="C2144" s="1" t="s">
        <v>387</v>
      </c>
      <c r="D2144" s="1" t="s">
        <v>1307</v>
      </c>
      <c r="E2144" s="1" t="s">
        <v>828</v>
      </c>
      <c r="F2144" s="1" t="s">
        <v>913</v>
      </c>
      <c r="G2144" s="1" t="s">
        <v>927</v>
      </c>
      <c r="H2144" s="6">
        <v>45273</v>
      </c>
      <c r="I2144" s="7">
        <v>185880866</v>
      </c>
      <c r="J2144" s="7">
        <v>195412897</v>
      </c>
      <c r="K2144" s="7">
        <v>34429505</v>
      </c>
      <c r="L2144" s="7">
        <v>27971392</v>
      </c>
      <c r="M2144" s="7">
        <f>Table1[[#This Row],[Profit (EBIT)]] * (1 - 11%)</f>
        <v>24894538.879999999</v>
      </c>
      <c r="N2144" s="9">
        <f>Table1[[#This Row],[Net Sales Actual]]/Table1[[#This Row],[Net Sales Target]]*100%</f>
        <v>1.0512803238177295</v>
      </c>
      <c r="O2144" s="9" t="str">
        <f>IF(Table1[[#This Row],[% Achievement]]&gt;=100%, "Achieved",
 IF(Table1[[#This Row],[% Achievement]]&gt;=50%, "Almost Achieve",
 IF(Table1[[#This Row],[% Achievement]]&gt;=0, "Needs Improvement",
 "Bad")))</f>
        <v>Achieved</v>
      </c>
      <c r="P2144" s="7">
        <f>Table1[[#This Row],[Net Sales Actual]] - Table1[[#This Row],[Net Sales Target]]</f>
        <v>9532031</v>
      </c>
      <c r="Q2144" s="7" t="str">
        <f>IF(Table1[[#This Row],[Profit]] &gt; 0, "Profit", "Loss")</f>
        <v>Profit</v>
      </c>
      <c r="R2144" s="9">
        <f>Table1[[#This Row],[Salary Cost]]/Table1[[#This Row],[Net Sales Actual]]</f>
        <v>0.17618849896074157</v>
      </c>
      <c r="S2144" s="9" t="str">
        <f>IF(Table1[[#This Row],[Salary Ratio]] &lt; 0.15, "Efficient",
 IF(Table1[[#This Row],[Salary Ratio]] &lt;= 0.25, "Needs Attention",
 "Too High"))</f>
        <v>Needs Attention</v>
      </c>
      <c r="T2144" s="9">
        <f>Table1[[#This Row],[Profit (EBIT)]]/Table1[[#This Row],[Net Sales Actual]]</f>
        <v>0.1431399484344168</v>
      </c>
      <c r="U2144" s="7" t="str">
        <f>IF(Table1[[#This Row],[Profit Ratio]] &gt; 0.15, "Healthy",
 IF(Table1[[#This Row],[Profit Ratio]] &gt;= 0.05, "Moderate",
 "Low"))</f>
        <v>Moderate</v>
      </c>
      <c r="V2144" s="7">
        <f ca="1">DATEDIF(Table1[[#This Row],[Store Open Date]], TODAY(), "d")</f>
        <v>659</v>
      </c>
      <c r="W2144" s="7">
        <f ca="1">INT(Table1[[#This Row],[Store Age (Days)]] / 30)</f>
        <v>21</v>
      </c>
      <c r="X2144" s="7" t="str">
        <f ca="1">IF(Table1[[#This Row],[Store Age (Months)]] &lt; 12, "&lt;12",
 IF(Table1[[#This Row],[Store Age (Months)]] &lt; 24, "12–24",
 "&gt;24"))</f>
        <v>12–24</v>
      </c>
    </row>
    <row r="2145" spans="1:24" x14ac:dyDescent="0.2">
      <c r="A2145" s="4">
        <v>5</v>
      </c>
      <c r="B2145" s="4" t="str">
        <f t="shared" si="33"/>
        <v>May</v>
      </c>
      <c r="C2145" s="1" t="s">
        <v>388</v>
      </c>
      <c r="D2145" s="1" t="s">
        <v>1308</v>
      </c>
      <c r="E2145" s="1" t="s">
        <v>829</v>
      </c>
      <c r="F2145" s="1" t="s">
        <v>913</v>
      </c>
      <c r="G2145" s="1" t="s">
        <v>927</v>
      </c>
      <c r="H2145" s="6">
        <v>45257</v>
      </c>
      <c r="I2145" s="7">
        <v>180975824</v>
      </c>
      <c r="J2145" s="7">
        <v>191761700</v>
      </c>
      <c r="K2145" s="7">
        <v>26308959</v>
      </c>
      <c r="L2145" s="7">
        <v>19280448</v>
      </c>
      <c r="M2145" s="7">
        <f>Table1[[#This Row],[Profit (EBIT)]] * (1 - 11%)</f>
        <v>17159598.719999999</v>
      </c>
      <c r="N2145" s="9">
        <f>Table1[[#This Row],[Net Sales Actual]]/Table1[[#This Row],[Net Sales Target]]*100%</f>
        <v>1.0595984356451942</v>
      </c>
      <c r="O2145" s="9" t="str">
        <f>IF(Table1[[#This Row],[% Achievement]]&gt;=100%, "Achieved",
 IF(Table1[[#This Row],[% Achievement]]&gt;=50%, "Almost Achieve",
 IF(Table1[[#This Row],[% Achievement]]&gt;=0, "Needs Improvement",
 "Bad")))</f>
        <v>Achieved</v>
      </c>
      <c r="P2145" s="7">
        <f>Table1[[#This Row],[Net Sales Actual]] - Table1[[#This Row],[Net Sales Target]]</f>
        <v>10785876</v>
      </c>
      <c r="Q2145" s="7" t="str">
        <f>IF(Table1[[#This Row],[Profit]] &gt; 0, "Profit", "Loss")</f>
        <v>Profit</v>
      </c>
      <c r="R2145" s="9">
        <f>Table1[[#This Row],[Salary Cost]]/Table1[[#This Row],[Net Sales Actual]]</f>
        <v>0.13719610850341857</v>
      </c>
      <c r="S2145" s="9" t="str">
        <f>IF(Table1[[#This Row],[Salary Ratio]] &lt; 0.15, "Efficient",
 IF(Table1[[#This Row],[Salary Ratio]] &lt;= 0.25, "Needs Attention",
 "Too High"))</f>
        <v>Efficient</v>
      </c>
      <c r="T2145" s="9">
        <f>Table1[[#This Row],[Profit (EBIT)]]/Table1[[#This Row],[Net Sales Actual]]</f>
        <v>0.10054378950541219</v>
      </c>
      <c r="U2145" s="7" t="str">
        <f>IF(Table1[[#This Row],[Profit Ratio]] &gt; 0.15, "Healthy",
 IF(Table1[[#This Row],[Profit Ratio]] &gt;= 0.05, "Moderate",
 "Low"))</f>
        <v>Moderate</v>
      </c>
      <c r="V2145" s="7">
        <f ca="1">DATEDIF(Table1[[#This Row],[Store Open Date]], TODAY(), "d")</f>
        <v>675</v>
      </c>
      <c r="W2145" s="7">
        <f ca="1">INT(Table1[[#This Row],[Store Age (Days)]] / 30)</f>
        <v>22</v>
      </c>
      <c r="X2145" s="7" t="str">
        <f ca="1">IF(Table1[[#This Row],[Store Age (Months)]] &lt; 12, "&lt;12",
 IF(Table1[[#This Row],[Store Age (Months)]] &lt; 24, "12–24",
 "&gt;24"))</f>
        <v>12–24</v>
      </c>
    </row>
    <row r="2146" spans="1:24" x14ac:dyDescent="0.2">
      <c r="A2146" s="4">
        <v>5</v>
      </c>
      <c r="B2146" s="4" t="str">
        <f t="shared" si="33"/>
        <v>May</v>
      </c>
      <c r="C2146" s="1" t="s">
        <v>389</v>
      </c>
      <c r="D2146" s="1" t="s">
        <v>1309</v>
      </c>
      <c r="E2146" s="1" t="s">
        <v>830</v>
      </c>
      <c r="F2146" s="1" t="s">
        <v>913</v>
      </c>
      <c r="G2146" s="1" t="s">
        <v>927</v>
      </c>
      <c r="H2146" s="6">
        <v>45283</v>
      </c>
      <c r="I2146" s="7">
        <v>151886410</v>
      </c>
      <c r="J2146" s="7">
        <v>104587866</v>
      </c>
      <c r="K2146" s="7">
        <v>13631199</v>
      </c>
      <c r="L2146" s="7">
        <v>15138793</v>
      </c>
      <c r="M2146" s="7">
        <f>Table1[[#This Row],[Profit (EBIT)]] * (1 - 11%)</f>
        <v>13473525.77</v>
      </c>
      <c r="N2146" s="9">
        <f>Table1[[#This Row],[Net Sales Actual]]/Table1[[#This Row],[Net Sales Target]]*100%</f>
        <v>0.68859265289106508</v>
      </c>
      <c r="O2146" s="9" t="str">
        <f>IF(Table1[[#This Row],[% Achievement]]&gt;=100%, "Achieved",
 IF(Table1[[#This Row],[% Achievement]]&gt;=50%, "Almost Achieve",
 IF(Table1[[#This Row],[% Achievement]]&gt;=0, "Needs Improvement",
 "Bad")))</f>
        <v>Almost Achieve</v>
      </c>
      <c r="P2146" s="7">
        <f>Table1[[#This Row],[Net Sales Actual]] - Table1[[#This Row],[Net Sales Target]]</f>
        <v>-47298544</v>
      </c>
      <c r="Q2146" s="7" t="str">
        <f>IF(Table1[[#This Row],[Profit]] &gt; 0, "Profit", "Loss")</f>
        <v>Profit</v>
      </c>
      <c r="R2146" s="9">
        <f>Table1[[#This Row],[Salary Cost]]/Table1[[#This Row],[Net Sales Actual]]</f>
        <v>0.13033250912682356</v>
      </c>
      <c r="S2146" s="9" t="str">
        <f>IF(Table1[[#This Row],[Salary Ratio]] &lt; 0.15, "Efficient",
 IF(Table1[[#This Row],[Salary Ratio]] &lt;= 0.25, "Needs Attention",
 "Too High"))</f>
        <v>Efficient</v>
      </c>
      <c r="T2146" s="9">
        <f>Table1[[#This Row],[Profit (EBIT)]]/Table1[[#This Row],[Net Sales Actual]]</f>
        <v>0.14474712582815294</v>
      </c>
      <c r="U2146" s="7" t="str">
        <f>IF(Table1[[#This Row],[Profit Ratio]] &gt; 0.15, "Healthy",
 IF(Table1[[#This Row],[Profit Ratio]] &gt;= 0.05, "Moderate",
 "Low"))</f>
        <v>Moderate</v>
      </c>
      <c r="V2146" s="7">
        <f ca="1">DATEDIF(Table1[[#This Row],[Store Open Date]], TODAY(), "d")</f>
        <v>649</v>
      </c>
      <c r="W2146" s="7">
        <f ca="1">INT(Table1[[#This Row],[Store Age (Days)]] / 30)</f>
        <v>21</v>
      </c>
      <c r="X2146" s="7" t="str">
        <f ca="1">IF(Table1[[#This Row],[Store Age (Months)]] &lt; 12, "&lt;12",
 IF(Table1[[#This Row],[Store Age (Months)]] &lt; 24, "12–24",
 "&gt;24"))</f>
        <v>12–24</v>
      </c>
    </row>
    <row r="2147" spans="1:24" x14ac:dyDescent="0.2">
      <c r="A2147" s="4">
        <v>5</v>
      </c>
      <c r="B2147" s="4" t="str">
        <f t="shared" si="33"/>
        <v>May</v>
      </c>
      <c r="C2147" s="1" t="s">
        <v>390</v>
      </c>
      <c r="D2147" s="1" t="s">
        <v>1310</v>
      </c>
      <c r="E2147" s="1" t="s">
        <v>831</v>
      </c>
      <c r="F2147" s="1" t="s">
        <v>913</v>
      </c>
      <c r="G2147" s="1" t="s">
        <v>927</v>
      </c>
      <c r="H2147" s="6">
        <v>45223</v>
      </c>
      <c r="I2147" s="7">
        <v>159652248</v>
      </c>
      <c r="J2147" s="7">
        <v>178377116</v>
      </c>
      <c r="K2147" s="7">
        <v>27800602</v>
      </c>
      <c r="L2147" s="7">
        <v>-542358</v>
      </c>
      <c r="M2147" s="7">
        <f>Table1[[#This Row],[Profit (EBIT)]] * (1 - 11%)</f>
        <v>-482698.62</v>
      </c>
      <c r="N2147" s="9">
        <f>Table1[[#This Row],[Net Sales Actual]]/Table1[[#This Row],[Net Sales Target]]*100%</f>
        <v>1.1172853388196575</v>
      </c>
      <c r="O2147" s="9" t="str">
        <f>IF(Table1[[#This Row],[% Achievement]]&gt;=100%, "Achieved",
 IF(Table1[[#This Row],[% Achievement]]&gt;=50%, "Almost Achieve",
 IF(Table1[[#This Row],[% Achievement]]&gt;=0, "Needs Improvement",
 "Bad")))</f>
        <v>Achieved</v>
      </c>
      <c r="P2147" s="7">
        <f>Table1[[#This Row],[Net Sales Actual]] - Table1[[#This Row],[Net Sales Target]]</f>
        <v>18724868</v>
      </c>
      <c r="Q2147" s="7" t="str">
        <f>IF(Table1[[#This Row],[Profit]] &gt; 0, "Profit", "Loss")</f>
        <v>Loss</v>
      </c>
      <c r="R2147" s="9">
        <f>Table1[[#This Row],[Salary Cost]]/Table1[[#This Row],[Net Sales Actual]]</f>
        <v>0.15585296266366366</v>
      </c>
      <c r="S2147" s="9" t="str">
        <f>IF(Table1[[#This Row],[Salary Ratio]] &lt; 0.15, "Efficient",
 IF(Table1[[#This Row],[Salary Ratio]] &lt;= 0.25, "Needs Attention",
 "Too High"))</f>
        <v>Needs Attention</v>
      </c>
      <c r="T2147" s="9">
        <f>Table1[[#This Row],[Profit (EBIT)]]/Table1[[#This Row],[Net Sales Actual]]</f>
        <v>-3.0405133358025588E-3</v>
      </c>
      <c r="U2147" s="7" t="str">
        <f>IF(Table1[[#This Row],[Profit Ratio]] &gt; 0.15, "Healthy",
 IF(Table1[[#This Row],[Profit Ratio]] &gt;= 0.05, "Moderate",
 "Low"))</f>
        <v>Low</v>
      </c>
      <c r="V2147" s="7">
        <f ca="1">DATEDIF(Table1[[#This Row],[Store Open Date]], TODAY(), "d")</f>
        <v>709</v>
      </c>
      <c r="W2147" s="7">
        <f ca="1">INT(Table1[[#This Row],[Store Age (Days)]] / 30)</f>
        <v>23</v>
      </c>
      <c r="X2147" s="7" t="str">
        <f ca="1">IF(Table1[[#This Row],[Store Age (Months)]] &lt; 12, "&lt;12",
 IF(Table1[[#This Row],[Store Age (Months)]] &lt; 24, "12–24",
 "&gt;24"))</f>
        <v>12–24</v>
      </c>
    </row>
    <row r="2148" spans="1:24" x14ac:dyDescent="0.2">
      <c r="A2148" s="4">
        <v>5</v>
      </c>
      <c r="B2148" s="4" t="str">
        <f t="shared" si="33"/>
        <v>May</v>
      </c>
      <c r="C2148" s="1" t="s">
        <v>391</v>
      </c>
      <c r="D2148" s="1" t="s">
        <v>1311</v>
      </c>
      <c r="E2148" s="1" t="s">
        <v>832</v>
      </c>
      <c r="F2148" s="1" t="s">
        <v>913</v>
      </c>
      <c r="G2148" s="1" t="s">
        <v>927</v>
      </c>
      <c r="H2148" s="6">
        <v>45327</v>
      </c>
      <c r="I2148" s="7">
        <v>208693791</v>
      </c>
      <c r="J2148" s="7">
        <v>180948739</v>
      </c>
      <c r="K2148" s="7">
        <v>28232913</v>
      </c>
      <c r="L2148" s="7">
        <v>18469562</v>
      </c>
      <c r="M2148" s="7">
        <f>Table1[[#This Row],[Profit (EBIT)]] * (1 - 11%)</f>
        <v>16437910.18</v>
      </c>
      <c r="N2148" s="9">
        <f>Table1[[#This Row],[Net Sales Actual]]/Table1[[#This Row],[Net Sales Target]]*100%</f>
        <v>0.86705377353560076</v>
      </c>
      <c r="O2148" s="9" t="str">
        <f>IF(Table1[[#This Row],[% Achievement]]&gt;=100%, "Achieved",
 IF(Table1[[#This Row],[% Achievement]]&gt;=50%, "Almost Achieve",
 IF(Table1[[#This Row],[% Achievement]]&gt;=0, "Needs Improvement",
 "Bad")))</f>
        <v>Almost Achieve</v>
      </c>
      <c r="P2148" s="7">
        <f>Table1[[#This Row],[Net Sales Actual]] - Table1[[#This Row],[Net Sales Target]]</f>
        <v>-27745052</v>
      </c>
      <c r="Q2148" s="7" t="str">
        <f>IF(Table1[[#This Row],[Profit]] &gt; 0, "Profit", "Loss")</f>
        <v>Profit</v>
      </c>
      <c r="R2148" s="9">
        <f>Table1[[#This Row],[Salary Cost]]/Table1[[#This Row],[Net Sales Actual]]</f>
        <v>0.15602713318715086</v>
      </c>
      <c r="S2148" s="9" t="str">
        <f>IF(Table1[[#This Row],[Salary Ratio]] &lt; 0.15, "Efficient",
 IF(Table1[[#This Row],[Salary Ratio]] &lt;= 0.25, "Needs Attention",
 "Too High"))</f>
        <v>Needs Attention</v>
      </c>
      <c r="T2148" s="9">
        <f>Table1[[#This Row],[Profit (EBIT)]]/Table1[[#This Row],[Net Sales Actual]]</f>
        <v>0.10207068643899199</v>
      </c>
      <c r="U2148" s="7" t="str">
        <f>IF(Table1[[#This Row],[Profit Ratio]] &gt; 0.15, "Healthy",
 IF(Table1[[#This Row],[Profit Ratio]] &gt;= 0.05, "Moderate",
 "Low"))</f>
        <v>Moderate</v>
      </c>
      <c r="V2148" s="7">
        <f ca="1">DATEDIF(Table1[[#This Row],[Store Open Date]], TODAY(), "d")</f>
        <v>605</v>
      </c>
      <c r="W2148" s="7">
        <f ca="1">INT(Table1[[#This Row],[Store Age (Days)]] / 30)</f>
        <v>20</v>
      </c>
      <c r="X2148" s="7" t="str">
        <f ca="1">IF(Table1[[#This Row],[Store Age (Months)]] &lt; 12, "&lt;12",
 IF(Table1[[#This Row],[Store Age (Months)]] &lt; 24, "12–24",
 "&gt;24"))</f>
        <v>12–24</v>
      </c>
    </row>
    <row r="2149" spans="1:24" x14ac:dyDescent="0.2">
      <c r="A2149" s="4">
        <v>5</v>
      </c>
      <c r="B2149" s="4" t="str">
        <f t="shared" si="33"/>
        <v>May</v>
      </c>
      <c r="C2149" s="1" t="s">
        <v>392</v>
      </c>
      <c r="D2149" s="1" t="s">
        <v>1312</v>
      </c>
      <c r="E2149" s="1" t="s">
        <v>833</v>
      </c>
      <c r="F2149" s="1" t="s">
        <v>913</v>
      </c>
      <c r="G2149" s="1" t="s">
        <v>927</v>
      </c>
      <c r="H2149" s="6">
        <v>45315</v>
      </c>
      <c r="I2149" s="7">
        <v>103945424</v>
      </c>
      <c r="J2149" s="7">
        <v>70626605</v>
      </c>
      <c r="K2149" s="7">
        <v>10221934</v>
      </c>
      <c r="L2149" s="7">
        <v>4439240</v>
      </c>
      <c r="M2149" s="7">
        <f>Table1[[#This Row],[Profit (EBIT)]] * (1 - 11%)</f>
        <v>3950923.6</v>
      </c>
      <c r="N2149" s="9">
        <f>Table1[[#This Row],[Net Sales Actual]]/Table1[[#This Row],[Net Sales Target]]*100%</f>
        <v>0.67945853008401791</v>
      </c>
      <c r="O2149" s="9" t="str">
        <f>IF(Table1[[#This Row],[% Achievement]]&gt;=100%, "Achieved",
 IF(Table1[[#This Row],[% Achievement]]&gt;=50%, "Almost Achieve",
 IF(Table1[[#This Row],[% Achievement]]&gt;=0, "Needs Improvement",
 "Bad")))</f>
        <v>Almost Achieve</v>
      </c>
      <c r="P2149" s="7">
        <f>Table1[[#This Row],[Net Sales Actual]] - Table1[[#This Row],[Net Sales Target]]</f>
        <v>-33318819</v>
      </c>
      <c r="Q2149" s="7" t="str">
        <f>IF(Table1[[#This Row],[Profit]] &gt; 0, "Profit", "Loss")</f>
        <v>Profit</v>
      </c>
      <c r="R2149" s="9">
        <f>Table1[[#This Row],[Salary Cost]]/Table1[[#This Row],[Net Sales Actual]]</f>
        <v>0.14473205954045221</v>
      </c>
      <c r="S2149" s="9" t="str">
        <f>IF(Table1[[#This Row],[Salary Ratio]] &lt; 0.15, "Efficient",
 IF(Table1[[#This Row],[Salary Ratio]] &lt;= 0.25, "Needs Attention",
 "Too High"))</f>
        <v>Efficient</v>
      </c>
      <c r="T2149" s="9">
        <f>Table1[[#This Row],[Profit (EBIT)]]/Table1[[#This Row],[Net Sales Actual]]</f>
        <v>6.2855067152102248E-2</v>
      </c>
      <c r="U2149" s="7" t="str">
        <f>IF(Table1[[#This Row],[Profit Ratio]] &gt; 0.15, "Healthy",
 IF(Table1[[#This Row],[Profit Ratio]] &gt;= 0.05, "Moderate",
 "Low"))</f>
        <v>Moderate</v>
      </c>
      <c r="V2149" s="7">
        <f ca="1">DATEDIF(Table1[[#This Row],[Store Open Date]], TODAY(), "d")</f>
        <v>617</v>
      </c>
      <c r="W2149" s="7">
        <f ca="1">INT(Table1[[#This Row],[Store Age (Days)]] / 30)</f>
        <v>20</v>
      </c>
      <c r="X2149" s="7" t="str">
        <f ca="1">IF(Table1[[#This Row],[Store Age (Months)]] &lt; 12, "&lt;12",
 IF(Table1[[#This Row],[Store Age (Months)]] &lt; 24, "12–24",
 "&gt;24"))</f>
        <v>12–24</v>
      </c>
    </row>
    <row r="2150" spans="1:24" x14ac:dyDescent="0.2">
      <c r="A2150" s="4">
        <v>5</v>
      </c>
      <c r="B2150" s="4" t="str">
        <f t="shared" si="33"/>
        <v>May</v>
      </c>
      <c r="C2150" s="1" t="s">
        <v>393</v>
      </c>
      <c r="D2150" s="1" t="s">
        <v>1313</v>
      </c>
      <c r="E2150" s="1" t="s">
        <v>834</v>
      </c>
      <c r="F2150" s="1" t="s">
        <v>913</v>
      </c>
      <c r="G2150" s="1" t="s">
        <v>927</v>
      </c>
      <c r="H2150" s="6">
        <v>45341</v>
      </c>
      <c r="I2150" s="7">
        <v>61695983</v>
      </c>
      <c r="J2150" s="7">
        <v>53457097</v>
      </c>
      <c r="K2150" s="7">
        <v>8839015</v>
      </c>
      <c r="L2150" s="7">
        <v>-2622214</v>
      </c>
      <c r="M2150" s="7">
        <f>Table1[[#This Row],[Profit (EBIT)]] * (1 - 11%)</f>
        <v>-2333770.46</v>
      </c>
      <c r="N2150" s="9">
        <f>Table1[[#This Row],[Net Sales Actual]]/Table1[[#This Row],[Net Sales Target]]*100%</f>
        <v>0.86645992819338014</v>
      </c>
      <c r="O2150" s="9" t="str">
        <f>IF(Table1[[#This Row],[% Achievement]]&gt;=100%, "Achieved",
 IF(Table1[[#This Row],[% Achievement]]&gt;=50%, "Almost Achieve",
 IF(Table1[[#This Row],[% Achievement]]&gt;=0, "Needs Improvement",
 "Bad")))</f>
        <v>Almost Achieve</v>
      </c>
      <c r="P2150" s="7">
        <f>Table1[[#This Row],[Net Sales Actual]] - Table1[[#This Row],[Net Sales Target]]</f>
        <v>-8238886</v>
      </c>
      <c r="Q2150" s="7" t="str">
        <f>IF(Table1[[#This Row],[Profit]] &gt; 0, "Profit", "Loss")</f>
        <v>Loss</v>
      </c>
      <c r="R2150" s="9">
        <f>Table1[[#This Row],[Salary Cost]]/Table1[[#This Row],[Net Sales Actual]]</f>
        <v>0.16534783024225952</v>
      </c>
      <c r="S2150" s="9" t="str">
        <f>IF(Table1[[#This Row],[Salary Ratio]] &lt; 0.15, "Efficient",
 IF(Table1[[#This Row],[Salary Ratio]] &lt;= 0.25, "Needs Attention",
 "Too High"))</f>
        <v>Needs Attention</v>
      </c>
      <c r="T2150" s="9">
        <f>Table1[[#This Row],[Profit (EBIT)]]/Table1[[#This Row],[Net Sales Actual]]</f>
        <v>-4.9052682378169545E-2</v>
      </c>
      <c r="U2150" s="7" t="str">
        <f>IF(Table1[[#This Row],[Profit Ratio]] &gt; 0.15, "Healthy",
 IF(Table1[[#This Row],[Profit Ratio]] &gt;= 0.05, "Moderate",
 "Low"))</f>
        <v>Low</v>
      </c>
      <c r="V2150" s="7">
        <f ca="1">DATEDIF(Table1[[#This Row],[Store Open Date]], TODAY(), "d")</f>
        <v>591</v>
      </c>
      <c r="W2150" s="7">
        <f ca="1">INT(Table1[[#This Row],[Store Age (Days)]] / 30)</f>
        <v>19</v>
      </c>
      <c r="X2150" s="7" t="str">
        <f ca="1">IF(Table1[[#This Row],[Store Age (Months)]] &lt; 12, "&lt;12",
 IF(Table1[[#This Row],[Store Age (Months)]] &lt; 24, "12–24",
 "&gt;24"))</f>
        <v>12–24</v>
      </c>
    </row>
    <row r="2151" spans="1:24" x14ac:dyDescent="0.2">
      <c r="A2151" s="4">
        <v>5</v>
      </c>
      <c r="B2151" s="4" t="str">
        <f t="shared" si="33"/>
        <v>May</v>
      </c>
      <c r="C2151" s="1" t="s">
        <v>394</v>
      </c>
      <c r="D2151" s="1" t="s">
        <v>1314</v>
      </c>
      <c r="E2151" s="1" t="s">
        <v>835</v>
      </c>
      <c r="F2151" s="1" t="s">
        <v>913</v>
      </c>
      <c r="G2151" s="1" t="s">
        <v>927</v>
      </c>
      <c r="H2151" s="6">
        <v>45198</v>
      </c>
      <c r="I2151" s="7">
        <v>113460196</v>
      </c>
      <c r="J2151" s="7">
        <v>129199379</v>
      </c>
      <c r="K2151" s="7">
        <v>11686817</v>
      </c>
      <c r="L2151" s="7">
        <v>2118776</v>
      </c>
      <c r="M2151" s="7">
        <f>Table1[[#This Row],[Profit (EBIT)]] * (1 - 11%)</f>
        <v>1885710.6400000001</v>
      </c>
      <c r="N2151" s="9">
        <f>Table1[[#This Row],[Net Sales Actual]]/Table1[[#This Row],[Net Sales Target]]*100%</f>
        <v>1.1387198643654732</v>
      </c>
      <c r="O2151" s="9" t="str">
        <f>IF(Table1[[#This Row],[% Achievement]]&gt;=100%, "Achieved",
 IF(Table1[[#This Row],[% Achievement]]&gt;=50%, "Almost Achieve",
 IF(Table1[[#This Row],[% Achievement]]&gt;=0, "Needs Improvement",
 "Bad")))</f>
        <v>Achieved</v>
      </c>
      <c r="P2151" s="7">
        <f>Table1[[#This Row],[Net Sales Actual]] - Table1[[#This Row],[Net Sales Target]]</f>
        <v>15739183</v>
      </c>
      <c r="Q2151" s="7" t="str">
        <f>IF(Table1[[#This Row],[Profit]] &gt; 0, "Profit", "Loss")</f>
        <v>Profit</v>
      </c>
      <c r="R2151" s="9">
        <f>Table1[[#This Row],[Salary Cost]]/Table1[[#This Row],[Net Sales Actual]]</f>
        <v>9.045567471342103E-2</v>
      </c>
      <c r="S2151" s="9" t="str">
        <f>IF(Table1[[#This Row],[Salary Ratio]] &lt; 0.15, "Efficient",
 IF(Table1[[#This Row],[Salary Ratio]] &lt;= 0.25, "Needs Attention",
 "Too High"))</f>
        <v>Efficient</v>
      </c>
      <c r="T2151" s="9">
        <f>Table1[[#This Row],[Profit (EBIT)]]/Table1[[#This Row],[Net Sales Actual]]</f>
        <v>1.6399273869574869E-2</v>
      </c>
      <c r="U2151" s="7" t="str">
        <f>IF(Table1[[#This Row],[Profit Ratio]] &gt; 0.15, "Healthy",
 IF(Table1[[#This Row],[Profit Ratio]] &gt;= 0.05, "Moderate",
 "Low"))</f>
        <v>Low</v>
      </c>
      <c r="V2151" s="7">
        <f ca="1">DATEDIF(Table1[[#This Row],[Store Open Date]], TODAY(), "d")</f>
        <v>734</v>
      </c>
      <c r="W2151" s="7">
        <f ca="1">INT(Table1[[#This Row],[Store Age (Days)]] / 30)</f>
        <v>24</v>
      </c>
      <c r="X2151" s="7" t="str">
        <f ca="1">IF(Table1[[#This Row],[Store Age (Months)]] &lt; 12, "&lt;12",
 IF(Table1[[#This Row],[Store Age (Months)]] &lt; 24, "12–24",
 "&gt;24"))</f>
        <v>&gt;24</v>
      </c>
    </row>
    <row r="2152" spans="1:24" x14ac:dyDescent="0.2">
      <c r="A2152" s="4">
        <v>5</v>
      </c>
      <c r="B2152" s="4" t="str">
        <f t="shared" si="33"/>
        <v>May</v>
      </c>
      <c r="C2152" s="1" t="s">
        <v>395</v>
      </c>
      <c r="D2152" s="1" t="s">
        <v>1315</v>
      </c>
      <c r="E2152" s="1" t="s">
        <v>836</v>
      </c>
      <c r="F2152" s="1" t="s">
        <v>913</v>
      </c>
      <c r="G2152" s="1" t="s">
        <v>927</v>
      </c>
      <c r="H2152" s="6">
        <v>45257</v>
      </c>
      <c r="I2152" s="7">
        <v>191370863</v>
      </c>
      <c r="J2152" s="7">
        <v>149828182</v>
      </c>
      <c r="K2152" s="7">
        <v>25124392</v>
      </c>
      <c r="L2152" s="7">
        <v>-11634483</v>
      </c>
      <c r="M2152" s="7">
        <f>Table1[[#This Row],[Profit (EBIT)]] * (1 - 11%)</f>
        <v>-10354689.870000001</v>
      </c>
      <c r="N2152" s="9">
        <f>Table1[[#This Row],[Net Sales Actual]]/Table1[[#This Row],[Net Sales Target]]*100%</f>
        <v>0.78292055358500423</v>
      </c>
      <c r="O2152" s="9" t="str">
        <f>IF(Table1[[#This Row],[% Achievement]]&gt;=100%, "Achieved",
 IF(Table1[[#This Row],[% Achievement]]&gt;=50%, "Almost Achieve",
 IF(Table1[[#This Row],[% Achievement]]&gt;=0, "Needs Improvement",
 "Bad")))</f>
        <v>Almost Achieve</v>
      </c>
      <c r="P2152" s="7">
        <f>Table1[[#This Row],[Net Sales Actual]] - Table1[[#This Row],[Net Sales Target]]</f>
        <v>-41542681</v>
      </c>
      <c r="Q2152" s="7" t="str">
        <f>IF(Table1[[#This Row],[Profit]] &gt; 0, "Profit", "Loss")</f>
        <v>Loss</v>
      </c>
      <c r="R2152" s="9">
        <f>Table1[[#This Row],[Salary Cost]]/Table1[[#This Row],[Net Sales Actual]]</f>
        <v>0.16768802547440642</v>
      </c>
      <c r="S2152" s="9" t="str">
        <f>IF(Table1[[#This Row],[Salary Ratio]] &lt; 0.15, "Efficient",
 IF(Table1[[#This Row],[Salary Ratio]] &lt;= 0.25, "Needs Attention",
 "Too High"))</f>
        <v>Needs Attention</v>
      </c>
      <c r="T2152" s="9">
        <f>Table1[[#This Row],[Profit (EBIT)]]/Table1[[#This Row],[Net Sales Actual]]</f>
        <v>-7.7652166933454475E-2</v>
      </c>
      <c r="U2152" s="7" t="str">
        <f>IF(Table1[[#This Row],[Profit Ratio]] &gt; 0.15, "Healthy",
 IF(Table1[[#This Row],[Profit Ratio]] &gt;= 0.05, "Moderate",
 "Low"))</f>
        <v>Low</v>
      </c>
      <c r="V2152" s="7">
        <f ca="1">DATEDIF(Table1[[#This Row],[Store Open Date]], TODAY(), "d")</f>
        <v>675</v>
      </c>
      <c r="W2152" s="7">
        <f ca="1">INT(Table1[[#This Row],[Store Age (Days)]] / 30)</f>
        <v>22</v>
      </c>
      <c r="X2152" s="7" t="str">
        <f ca="1">IF(Table1[[#This Row],[Store Age (Months)]] &lt; 12, "&lt;12",
 IF(Table1[[#This Row],[Store Age (Months)]] &lt; 24, "12–24",
 "&gt;24"))</f>
        <v>12–24</v>
      </c>
    </row>
    <row r="2153" spans="1:24" x14ac:dyDescent="0.2">
      <c r="A2153" s="4">
        <v>5</v>
      </c>
      <c r="B2153" s="4" t="str">
        <f t="shared" si="33"/>
        <v>May</v>
      </c>
      <c r="C2153" s="1" t="s">
        <v>396</v>
      </c>
      <c r="D2153" s="1" t="s">
        <v>1316</v>
      </c>
      <c r="E2153" s="1" t="s">
        <v>837</v>
      </c>
      <c r="F2153" s="1" t="s">
        <v>913</v>
      </c>
      <c r="G2153" s="1" t="s">
        <v>927</v>
      </c>
      <c r="H2153" s="6">
        <v>45283</v>
      </c>
      <c r="I2153" s="7">
        <v>62894601</v>
      </c>
      <c r="J2153" s="7">
        <v>57243695</v>
      </c>
      <c r="K2153" s="7">
        <v>5325983</v>
      </c>
      <c r="L2153" s="7">
        <v>-5411814</v>
      </c>
      <c r="M2153" s="7">
        <f>Table1[[#This Row],[Profit (EBIT)]] * (1 - 11%)</f>
        <v>-4816514.46</v>
      </c>
      <c r="N2153" s="9">
        <f>Table1[[#This Row],[Net Sales Actual]]/Table1[[#This Row],[Net Sales Target]]*100%</f>
        <v>0.91015276494082542</v>
      </c>
      <c r="O2153" s="9" t="str">
        <f>IF(Table1[[#This Row],[% Achievement]]&gt;=100%, "Achieved",
 IF(Table1[[#This Row],[% Achievement]]&gt;=50%, "Almost Achieve",
 IF(Table1[[#This Row],[% Achievement]]&gt;=0, "Needs Improvement",
 "Bad")))</f>
        <v>Almost Achieve</v>
      </c>
      <c r="P2153" s="7">
        <f>Table1[[#This Row],[Net Sales Actual]] - Table1[[#This Row],[Net Sales Target]]</f>
        <v>-5650906</v>
      </c>
      <c r="Q2153" s="7" t="str">
        <f>IF(Table1[[#This Row],[Profit]] &gt; 0, "Profit", "Loss")</f>
        <v>Loss</v>
      </c>
      <c r="R2153" s="9">
        <f>Table1[[#This Row],[Salary Cost]]/Table1[[#This Row],[Net Sales Actual]]</f>
        <v>9.3040517387984828E-2</v>
      </c>
      <c r="S2153" s="9" t="str">
        <f>IF(Table1[[#This Row],[Salary Ratio]] &lt; 0.15, "Efficient",
 IF(Table1[[#This Row],[Salary Ratio]] &lt;= 0.25, "Needs Attention",
 "Too High"))</f>
        <v>Efficient</v>
      </c>
      <c r="T2153" s="9">
        <f>Table1[[#This Row],[Profit (EBIT)]]/Table1[[#This Row],[Net Sales Actual]]</f>
        <v>-9.4539913959083177E-2</v>
      </c>
      <c r="U2153" s="7" t="str">
        <f>IF(Table1[[#This Row],[Profit Ratio]] &gt; 0.15, "Healthy",
 IF(Table1[[#This Row],[Profit Ratio]] &gt;= 0.05, "Moderate",
 "Low"))</f>
        <v>Low</v>
      </c>
      <c r="V2153" s="7">
        <f ca="1">DATEDIF(Table1[[#This Row],[Store Open Date]], TODAY(), "d")</f>
        <v>649</v>
      </c>
      <c r="W2153" s="7">
        <f ca="1">INT(Table1[[#This Row],[Store Age (Days)]] / 30)</f>
        <v>21</v>
      </c>
      <c r="X2153" s="7" t="str">
        <f ca="1">IF(Table1[[#This Row],[Store Age (Months)]] &lt; 12, "&lt;12",
 IF(Table1[[#This Row],[Store Age (Months)]] &lt; 24, "12–24",
 "&gt;24"))</f>
        <v>12–24</v>
      </c>
    </row>
    <row r="2154" spans="1:24" x14ac:dyDescent="0.2">
      <c r="A2154" s="4">
        <v>5</v>
      </c>
      <c r="B2154" s="4" t="str">
        <f t="shared" si="33"/>
        <v>May</v>
      </c>
      <c r="C2154" s="1" t="s">
        <v>397</v>
      </c>
      <c r="D2154" s="1" t="s">
        <v>1317</v>
      </c>
      <c r="E2154" s="1" t="s">
        <v>838</v>
      </c>
      <c r="F2154" s="1" t="s">
        <v>914</v>
      </c>
      <c r="G2154" s="1" t="s">
        <v>927</v>
      </c>
      <c r="H2154" s="6">
        <v>45519</v>
      </c>
      <c r="I2154" s="7">
        <v>149929394</v>
      </c>
      <c r="J2154" s="7">
        <v>149821754</v>
      </c>
      <c r="K2154" s="7">
        <v>14701524</v>
      </c>
      <c r="L2154" s="7">
        <v>-9779129</v>
      </c>
      <c r="M2154" s="7">
        <f>Table1[[#This Row],[Profit (EBIT)]] * (1 - 11%)</f>
        <v>-8703424.8100000005</v>
      </c>
      <c r="N2154" s="9">
        <f>Table1[[#This Row],[Net Sales Actual]]/Table1[[#This Row],[Net Sales Target]]*100%</f>
        <v>0.99928206206182624</v>
      </c>
      <c r="O2154" s="9" t="str">
        <f>IF(Table1[[#This Row],[% Achievement]]&gt;=100%, "Achieved",
 IF(Table1[[#This Row],[% Achievement]]&gt;=50%, "Almost Achieve",
 IF(Table1[[#This Row],[% Achievement]]&gt;=0, "Needs Improvement",
 "Bad")))</f>
        <v>Almost Achieve</v>
      </c>
      <c r="P2154" s="7">
        <f>Table1[[#This Row],[Net Sales Actual]] - Table1[[#This Row],[Net Sales Target]]</f>
        <v>-107640</v>
      </c>
      <c r="Q2154" s="7" t="str">
        <f>IF(Table1[[#This Row],[Profit]] &gt; 0, "Profit", "Loss")</f>
        <v>Loss</v>
      </c>
      <c r="R2154" s="9">
        <f>Table1[[#This Row],[Salary Cost]]/Table1[[#This Row],[Net Sales Actual]]</f>
        <v>9.8126764688657969E-2</v>
      </c>
      <c r="S2154" s="9" t="str">
        <f>IF(Table1[[#This Row],[Salary Ratio]] &lt; 0.15, "Efficient",
 IF(Table1[[#This Row],[Salary Ratio]] &lt;= 0.25, "Needs Attention",
 "Too High"))</f>
        <v>Efficient</v>
      </c>
      <c r="T2154" s="9">
        <f>Table1[[#This Row],[Profit (EBIT)]]/Table1[[#This Row],[Net Sales Actual]]</f>
        <v>-6.527175619636652E-2</v>
      </c>
      <c r="U2154" s="7" t="str">
        <f>IF(Table1[[#This Row],[Profit Ratio]] &gt; 0.15, "Healthy",
 IF(Table1[[#This Row],[Profit Ratio]] &gt;= 0.05, "Moderate",
 "Low"))</f>
        <v>Low</v>
      </c>
      <c r="V2154" s="7">
        <f ca="1">DATEDIF(Table1[[#This Row],[Store Open Date]], TODAY(), "d")</f>
        <v>413</v>
      </c>
      <c r="W2154" s="7">
        <f ca="1">INT(Table1[[#This Row],[Store Age (Days)]] / 30)</f>
        <v>13</v>
      </c>
      <c r="X2154" s="7" t="str">
        <f ca="1">IF(Table1[[#This Row],[Store Age (Months)]] &lt; 12, "&lt;12",
 IF(Table1[[#This Row],[Store Age (Months)]] &lt; 24, "12–24",
 "&gt;24"))</f>
        <v>12–24</v>
      </c>
    </row>
    <row r="2155" spans="1:24" x14ac:dyDescent="0.2">
      <c r="A2155" s="4">
        <v>5</v>
      </c>
      <c r="B2155" s="4" t="str">
        <f t="shared" si="33"/>
        <v>May</v>
      </c>
      <c r="C2155" s="1" t="s">
        <v>398</v>
      </c>
      <c r="D2155" s="1" t="s">
        <v>1318</v>
      </c>
      <c r="E2155" s="1" t="s">
        <v>839</v>
      </c>
      <c r="F2155" s="1" t="s">
        <v>915</v>
      </c>
      <c r="G2155" s="1" t="s">
        <v>927</v>
      </c>
      <c r="H2155" s="6">
        <v>45387</v>
      </c>
      <c r="I2155" s="7">
        <v>79845312</v>
      </c>
      <c r="J2155" s="7">
        <v>94029381</v>
      </c>
      <c r="K2155" s="7">
        <v>13408764</v>
      </c>
      <c r="L2155" s="7">
        <v>-6267526</v>
      </c>
      <c r="M2155" s="7">
        <f>Table1[[#This Row],[Profit (EBIT)]] * (1 - 11%)</f>
        <v>-5578098.1399999997</v>
      </c>
      <c r="N2155" s="9">
        <f>Table1[[#This Row],[Net Sales Actual]]/Table1[[#This Row],[Net Sales Target]]*100%</f>
        <v>1.1776443556260385</v>
      </c>
      <c r="O2155" s="9" t="str">
        <f>IF(Table1[[#This Row],[% Achievement]]&gt;=100%, "Achieved",
 IF(Table1[[#This Row],[% Achievement]]&gt;=50%, "Almost Achieve",
 IF(Table1[[#This Row],[% Achievement]]&gt;=0, "Needs Improvement",
 "Bad")))</f>
        <v>Achieved</v>
      </c>
      <c r="P2155" s="7">
        <f>Table1[[#This Row],[Net Sales Actual]] - Table1[[#This Row],[Net Sales Target]]</f>
        <v>14184069</v>
      </c>
      <c r="Q2155" s="7" t="str">
        <f>IF(Table1[[#This Row],[Profit]] &gt; 0, "Profit", "Loss")</f>
        <v>Loss</v>
      </c>
      <c r="R2155" s="9">
        <f>Table1[[#This Row],[Salary Cost]]/Table1[[#This Row],[Net Sales Actual]]</f>
        <v>0.14260185335049691</v>
      </c>
      <c r="S2155" s="9" t="str">
        <f>IF(Table1[[#This Row],[Salary Ratio]] &lt; 0.15, "Efficient",
 IF(Table1[[#This Row],[Salary Ratio]] &lt;= 0.25, "Needs Attention",
 "Too High"))</f>
        <v>Efficient</v>
      </c>
      <c r="T2155" s="9">
        <f>Table1[[#This Row],[Profit (EBIT)]]/Table1[[#This Row],[Net Sales Actual]]</f>
        <v>-6.665497457651029E-2</v>
      </c>
      <c r="U2155" s="7" t="str">
        <f>IF(Table1[[#This Row],[Profit Ratio]] &gt; 0.15, "Healthy",
 IF(Table1[[#This Row],[Profit Ratio]] &gt;= 0.05, "Moderate",
 "Low"))</f>
        <v>Low</v>
      </c>
      <c r="V2155" s="7">
        <f ca="1">DATEDIF(Table1[[#This Row],[Store Open Date]], TODAY(), "d")</f>
        <v>545</v>
      </c>
      <c r="W2155" s="7">
        <f ca="1">INT(Table1[[#This Row],[Store Age (Days)]] / 30)</f>
        <v>18</v>
      </c>
      <c r="X2155" s="7" t="str">
        <f ca="1">IF(Table1[[#This Row],[Store Age (Months)]] &lt; 12, "&lt;12",
 IF(Table1[[#This Row],[Store Age (Months)]] &lt; 24, "12–24",
 "&gt;24"))</f>
        <v>12–24</v>
      </c>
    </row>
    <row r="2156" spans="1:24" x14ac:dyDescent="0.2">
      <c r="A2156" s="4">
        <v>5</v>
      </c>
      <c r="B2156" s="4" t="str">
        <f t="shared" si="33"/>
        <v>May</v>
      </c>
      <c r="C2156" s="1" t="s">
        <v>399</v>
      </c>
      <c r="D2156" s="1" t="s">
        <v>1319</v>
      </c>
      <c r="E2156" s="1" t="s">
        <v>840</v>
      </c>
      <c r="F2156" s="1" t="s">
        <v>915</v>
      </c>
      <c r="G2156" s="1" t="s">
        <v>927</v>
      </c>
      <c r="H2156" s="6">
        <v>45344</v>
      </c>
      <c r="I2156" s="7">
        <v>99224636</v>
      </c>
      <c r="J2156" s="7">
        <v>65001974</v>
      </c>
      <c r="K2156" s="7">
        <v>7954928</v>
      </c>
      <c r="L2156" s="7">
        <v>8922406</v>
      </c>
      <c r="M2156" s="7">
        <f>Table1[[#This Row],[Profit (EBIT)]] * (1 - 11%)</f>
        <v>7940941.3399999999</v>
      </c>
      <c r="N2156" s="9">
        <f>Table1[[#This Row],[Net Sales Actual]]/Table1[[#This Row],[Net Sales Target]]*100%</f>
        <v>0.65509914291849858</v>
      </c>
      <c r="O2156" s="9" t="str">
        <f>IF(Table1[[#This Row],[% Achievement]]&gt;=100%, "Achieved",
 IF(Table1[[#This Row],[% Achievement]]&gt;=50%, "Almost Achieve",
 IF(Table1[[#This Row],[% Achievement]]&gt;=0, "Needs Improvement",
 "Bad")))</f>
        <v>Almost Achieve</v>
      </c>
      <c r="P2156" s="7">
        <f>Table1[[#This Row],[Net Sales Actual]] - Table1[[#This Row],[Net Sales Target]]</f>
        <v>-34222662</v>
      </c>
      <c r="Q2156" s="7" t="str">
        <f>IF(Table1[[#This Row],[Profit]] &gt; 0, "Profit", "Loss")</f>
        <v>Profit</v>
      </c>
      <c r="R2156" s="9">
        <f>Table1[[#This Row],[Salary Cost]]/Table1[[#This Row],[Net Sales Actual]]</f>
        <v>0.12237979111218991</v>
      </c>
      <c r="S2156" s="9" t="str">
        <f>IF(Table1[[#This Row],[Salary Ratio]] &lt; 0.15, "Efficient",
 IF(Table1[[#This Row],[Salary Ratio]] &lt;= 0.25, "Needs Attention",
 "Too High"))</f>
        <v>Efficient</v>
      </c>
      <c r="T2156" s="9">
        <f>Table1[[#This Row],[Profit (EBIT)]]/Table1[[#This Row],[Net Sales Actual]]</f>
        <v>0.13726361602495332</v>
      </c>
      <c r="U2156" s="7" t="str">
        <f>IF(Table1[[#This Row],[Profit Ratio]] &gt; 0.15, "Healthy",
 IF(Table1[[#This Row],[Profit Ratio]] &gt;= 0.05, "Moderate",
 "Low"))</f>
        <v>Moderate</v>
      </c>
      <c r="V2156" s="7">
        <f ca="1">DATEDIF(Table1[[#This Row],[Store Open Date]], TODAY(), "d")</f>
        <v>588</v>
      </c>
      <c r="W2156" s="7">
        <f ca="1">INT(Table1[[#This Row],[Store Age (Days)]] / 30)</f>
        <v>19</v>
      </c>
      <c r="X2156" s="7" t="str">
        <f ca="1">IF(Table1[[#This Row],[Store Age (Months)]] &lt; 12, "&lt;12",
 IF(Table1[[#This Row],[Store Age (Months)]] &lt; 24, "12–24",
 "&gt;24"))</f>
        <v>12–24</v>
      </c>
    </row>
    <row r="2157" spans="1:24" x14ac:dyDescent="0.2">
      <c r="A2157" s="4">
        <v>5</v>
      </c>
      <c r="B2157" s="4" t="str">
        <f t="shared" si="33"/>
        <v>May</v>
      </c>
      <c r="C2157" s="1" t="s">
        <v>400</v>
      </c>
      <c r="D2157" s="1" t="s">
        <v>1320</v>
      </c>
      <c r="E2157" s="1" t="s">
        <v>841</v>
      </c>
      <c r="F2157" s="1" t="s">
        <v>915</v>
      </c>
      <c r="G2157" s="1" t="s">
        <v>927</v>
      </c>
      <c r="H2157" s="6">
        <v>45424</v>
      </c>
      <c r="I2157" s="7">
        <v>64318497</v>
      </c>
      <c r="J2157" s="7">
        <v>69876110</v>
      </c>
      <c r="K2157" s="7">
        <v>6306919</v>
      </c>
      <c r="L2157" s="7">
        <v>-4128845</v>
      </c>
      <c r="M2157" s="7">
        <f>Table1[[#This Row],[Profit (EBIT)]] * (1 - 11%)</f>
        <v>-3674672.0500000003</v>
      </c>
      <c r="N2157" s="9">
        <f>Table1[[#This Row],[Net Sales Actual]]/Table1[[#This Row],[Net Sales Target]]*100%</f>
        <v>1.0864076938862548</v>
      </c>
      <c r="O2157" s="9" t="str">
        <f>IF(Table1[[#This Row],[% Achievement]]&gt;=100%, "Achieved",
 IF(Table1[[#This Row],[% Achievement]]&gt;=50%, "Almost Achieve",
 IF(Table1[[#This Row],[% Achievement]]&gt;=0, "Needs Improvement",
 "Bad")))</f>
        <v>Achieved</v>
      </c>
      <c r="P2157" s="7">
        <f>Table1[[#This Row],[Net Sales Actual]] - Table1[[#This Row],[Net Sales Target]]</f>
        <v>5557613</v>
      </c>
      <c r="Q2157" s="7" t="str">
        <f>IF(Table1[[#This Row],[Profit]] &gt; 0, "Profit", "Loss")</f>
        <v>Loss</v>
      </c>
      <c r="R2157" s="9">
        <f>Table1[[#This Row],[Salary Cost]]/Table1[[#This Row],[Net Sales Actual]]</f>
        <v>9.0258587663222811E-2</v>
      </c>
      <c r="S2157" s="9" t="str">
        <f>IF(Table1[[#This Row],[Salary Ratio]] &lt; 0.15, "Efficient",
 IF(Table1[[#This Row],[Salary Ratio]] &lt;= 0.25, "Needs Attention",
 "Too High"))</f>
        <v>Efficient</v>
      </c>
      <c r="T2157" s="9">
        <f>Table1[[#This Row],[Profit (EBIT)]]/Table1[[#This Row],[Net Sales Actual]]</f>
        <v>-5.9088077455943099E-2</v>
      </c>
      <c r="U2157" s="7" t="str">
        <f>IF(Table1[[#This Row],[Profit Ratio]] &gt; 0.15, "Healthy",
 IF(Table1[[#This Row],[Profit Ratio]] &gt;= 0.05, "Moderate",
 "Low"))</f>
        <v>Low</v>
      </c>
      <c r="V2157" s="7">
        <f ca="1">DATEDIF(Table1[[#This Row],[Store Open Date]], TODAY(), "d")</f>
        <v>508</v>
      </c>
      <c r="W2157" s="7">
        <f ca="1">INT(Table1[[#This Row],[Store Age (Days)]] / 30)</f>
        <v>16</v>
      </c>
      <c r="X2157" s="7" t="str">
        <f ca="1">IF(Table1[[#This Row],[Store Age (Months)]] &lt; 12, "&lt;12",
 IF(Table1[[#This Row],[Store Age (Months)]] &lt; 24, "12–24",
 "&gt;24"))</f>
        <v>12–24</v>
      </c>
    </row>
    <row r="2158" spans="1:24" x14ac:dyDescent="0.2">
      <c r="A2158" s="4">
        <v>5</v>
      </c>
      <c r="B2158" s="4" t="str">
        <f t="shared" si="33"/>
        <v>May</v>
      </c>
      <c r="C2158" s="1" t="s">
        <v>401</v>
      </c>
      <c r="D2158" s="1" t="s">
        <v>1321</v>
      </c>
      <c r="E2158" s="1" t="s">
        <v>842</v>
      </c>
      <c r="F2158" s="1" t="s">
        <v>916</v>
      </c>
      <c r="G2158" s="1" t="s">
        <v>928</v>
      </c>
      <c r="H2158" s="6">
        <v>45248</v>
      </c>
      <c r="I2158" s="7">
        <v>119235127</v>
      </c>
      <c r="J2158" s="7">
        <v>124740948</v>
      </c>
      <c r="K2158" s="7">
        <v>20324297</v>
      </c>
      <c r="L2158" s="7">
        <v>10613924</v>
      </c>
      <c r="M2158" s="7">
        <f>Table1[[#This Row],[Profit (EBIT)]] * (1 - 11%)</f>
        <v>9446392.3599999994</v>
      </c>
      <c r="N2158" s="9">
        <f>Table1[[#This Row],[Net Sales Actual]]/Table1[[#This Row],[Net Sales Target]]*100%</f>
        <v>1.0461761658542117</v>
      </c>
      <c r="O2158" s="9" t="str">
        <f>IF(Table1[[#This Row],[% Achievement]]&gt;=100%, "Achieved",
 IF(Table1[[#This Row],[% Achievement]]&gt;=50%, "Almost Achieve",
 IF(Table1[[#This Row],[% Achievement]]&gt;=0, "Needs Improvement",
 "Bad")))</f>
        <v>Achieved</v>
      </c>
      <c r="P2158" s="7">
        <f>Table1[[#This Row],[Net Sales Actual]] - Table1[[#This Row],[Net Sales Target]]</f>
        <v>5505821</v>
      </c>
      <c r="Q2158" s="7" t="str">
        <f>IF(Table1[[#This Row],[Profit]] &gt; 0, "Profit", "Loss")</f>
        <v>Profit</v>
      </c>
      <c r="R2158" s="9">
        <f>Table1[[#This Row],[Salary Cost]]/Table1[[#This Row],[Net Sales Actual]]</f>
        <v>0.16293203896446257</v>
      </c>
      <c r="S2158" s="9" t="str">
        <f>IF(Table1[[#This Row],[Salary Ratio]] &lt; 0.15, "Efficient",
 IF(Table1[[#This Row],[Salary Ratio]] &lt;= 0.25, "Needs Attention",
 "Too High"))</f>
        <v>Needs Attention</v>
      </c>
      <c r="T2158" s="9">
        <f>Table1[[#This Row],[Profit (EBIT)]]/Table1[[#This Row],[Net Sales Actual]]</f>
        <v>8.5087729171338347E-2</v>
      </c>
      <c r="U2158" s="7" t="str">
        <f>IF(Table1[[#This Row],[Profit Ratio]] &gt; 0.15, "Healthy",
 IF(Table1[[#This Row],[Profit Ratio]] &gt;= 0.05, "Moderate",
 "Low"))</f>
        <v>Moderate</v>
      </c>
      <c r="V2158" s="7">
        <f ca="1">DATEDIF(Table1[[#This Row],[Store Open Date]], TODAY(), "d")</f>
        <v>684</v>
      </c>
      <c r="W2158" s="7">
        <f ca="1">INT(Table1[[#This Row],[Store Age (Days)]] / 30)</f>
        <v>22</v>
      </c>
      <c r="X2158" s="7" t="str">
        <f ca="1">IF(Table1[[#This Row],[Store Age (Months)]] &lt; 12, "&lt;12",
 IF(Table1[[#This Row],[Store Age (Months)]] &lt; 24, "12–24",
 "&gt;24"))</f>
        <v>12–24</v>
      </c>
    </row>
    <row r="2159" spans="1:24" x14ac:dyDescent="0.2">
      <c r="A2159" s="4">
        <v>5</v>
      </c>
      <c r="B2159" s="4" t="str">
        <f t="shared" si="33"/>
        <v>May</v>
      </c>
      <c r="C2159" s="1" t="s">
        <v>402</v>
      </c>
      <c r="D2159" s="1" t="s">
        <v>1322</v>
      </c>
      <c r="E2159" s="1" t="s">
        <v>843</v>
      </c>
      <c r="F2159" s="1" t="s">
        <v>916</v>
      </c>
      <c r="G2159" s="1" t="s">
        <v>928</v>
      </c>
      <c r="H2159" s="6">
        <v>45259</v>
      </c>
      <c r="I2159" s="7">
        <v>215249709</v>
      </c>
      <c r="J2159" s="7">
        <v>201904887</v>
      </c>
      <c r="K2159" s="7">
        <v>31102874</v>
      </c>
      <c r="L2159" s="7">
        <v>21860925</v>
      </c>
      <c r="M2159" s="7">
        <f>Table1[[#This Row],[Profit (EBIT)]] * (1 - 11%)</f>
        <v>19456223.25</v>
      </c>
      <c r="N2159" s="9">
        <f>Table1[[#This Row],[Net Sales Actual]]/Table1[[#This Row],[Net Sales Target]]*100%</f>
        <v>0.93800306601111361</v>
      </c>
      <c r="O2159" s="9" t="str">
        <f>IF(Table1[[#This Row],[% Achievement]]&gt;=100%, "Achieved",
 IF(Table1[[#This Row],[% Achievement]]&gt;=50%, "Almost Achieve",
 IF(Table1[[#This Row],[% Achievement]]&gt;=0, "Needs Improvement",
 "Bad")))</f>
        <v>Almost Achieve</v>
      </c>
      <c r="P2159" s="7">
        <f>Table1[[#This Row],[Net Sales Actual]] - Table1[[#This Row],[Net Sales Target]]</f>
        <v>-13344822</v>
      </c>
      <c r="Q2159" s="7" t="str">
        <f>IF(Table1[[#This Row],[Profit]] &gt; 0, "Profit", "Loss")</f>
        <v>Profit</v>
      </c>
      <c r="R2159" s="9">
        <f>Table1[[#This Row],[Salary Cost]]/Table1[[#This Row],[Net Sales Actual]]</f>
        <v>0.15404715785804629</v>
      </c>
      <c r="S2159" s="9" t="str">
        <f>IF(Table1[[#This Row],[Salary Ratio]] &lt; 0.15, "Efficient",
 IF(Table1[[#This Row],[Salary Ratio]] &lt;= 0.25, "Needs Attention",
 "Too High"))</f>
        <v>Needs Attention</v>
      </c>
      <c r="T2159" s="9">
        <f>Table1[[#This Row],[Profit (EBIT)]]/Table1[[#This Row],[Net Sales Actual]]</f>
        <v>0.10827338220892098</v>
      </c>
      <c r="U2159" s="7" t="str">
        <f>IF(Table1[[#This Row],[Profit Ratio]] &gt; 0.15, "Healthy",
 IF(Table1[[#This Row],[Profit Ratio]] &gt;= 0.05, "Moderate",
 "Low"))</f>
        <v>Moderate</v>
      </c>
      <c r="V2159" s="7">
        <f ca="1">DATEDIF(Table1[[#This Row],[Store Open Date]], TODAY(), "d")</f>
        <v>673</v>
      </c>
      <c r="W2159" s="7">
        <f ca="1">INT(Table1[[#This Row],[Store Age (Days)]] / 30)</f>
        <v>22</v>
      </c>
      <c r="X2159" s="7" t="str">
        <f ca="1">IF(Table1[[#This Row],[Store Age (Months)]] &lt; 12, "&lt;12",
 IF(Table1[[#This Row],[Store Age (Months)]] &lt; 24, "12–24",
 "&gt;24"))</f>
        <v>12–24</v>
      </c>
    </row>
    <row r="2160" spans="1:24" x14ac:dyDescent="0.2">
      <c r="A2160" s="4">
        <v>5</v>
      </c>
      <c r="B2160" s="4" t="str">
        <f t="shared" si="33"/>
        <v>May</v>
      </c>
      <c r="C2160" s="1" t="s">
        <v>403</v>
      </c>
      <c r="D2160" s="1" t="s">
        <v>1323</v>
      </c>
      <c r="E2160" s="1" t="s">
        <v>844</v>
      </c>
      <c r="F2160" s="1" t="s">
        <v>916</v>
      </c>
      <c r="G2160" s="1" t="s">
        <v>928</v>
      </c>
      <c r="H2160" s="6">
        <v>45291</v>
      </c>
      <c r="I2160" s="7">
        <v>110400055</v>
      </c>
      <c r="J2160" s="7">
        <v>85319362</v>
      </c>
      <c r="K2160" s="7">
        <v>15029580</v>
      </c>
      <c r="L2160" s="7">
        <v>4266862</v>
      </c>
      <c r="M2160" s="7">
        <f>Table1[[#This Row],[Profit (EBIT)]] * (1 - 11%)</f>
        <v>3797507.18</v>
      </c>
      <c r="N2160" s="9">
        <f>Table1[[#This Row],[Net Sales Actual]]/Table1[[#This Row],[Net Sales Target]]*100%</f>
        <v>0.77281992296108915</v>
      </c>
      <c r="O2160" s="9" t="str">
        <f>IF(Table1[[#This Row],[% Achievement]]&gt;=100%, "Achieved",
 IF(Table1[[#This Row],[% Achievement]]&gt;=50%, "Almost Achieve",
 IF(Table1[[#This Row],[% Achievement]]&gt;=0, "Needs Improvement",
 "Bad")))</f>
        <v>Almost Achieve</v>
      </c>
      <c r="P2160" s="7">
        <f>Table1[[#This Row],[Net Sales Actual]] - Table1[[#This Row],[Net Sales Target]]</f>
        <v>-25080693</v>
      </c>
      <c r="Q2160" s="7" t="str">
        <f>IF(Table1[[#This Row],[Profit]] &gt; 0, "Profit", "Loss")</f>
        <v>Profit</v>
      </c>
      <c r="R2160" s="9">
        <f>Table1[[#This Row],[Salary Cost]]/Table1[[#This Row],[Net Sales Actual]]</f>
        <v>0.17615673216121799</v>
      </c>
      <c r="S2160" s="9" t="str">
        <f>IF(Table1[[#This Row],[Salary Ratio]] &lt; 0.15, "Efficient",
 IF(Table1[[#This Row],[Salary Ratio]] &lt;= 0.25, "Needs Attention",
 "Too High"))</f>
        <v>Needs Attention</v>
      </c>
      <c r="T2160" s="9">
        <f>Table1[[#This Row],[Profit (EBIT)]]/Table1[[#This Row],[Net Sales Actual]]</f>
        <v>5.0010477106005549E-2</v>
      </c>
      <c r="U2160" s="7" t="str">
        <f>IF(Table1[[#This Row],[Profit Ratio]] &gt; 0.15, "Healthy",
 IF(Table1[[#This Row],[Profit Ratio]] &gt;= 0.05, "Moderate",
 "Low"))</f>
        <v>Moderate</v>
      </c>
      <c r="V2160" s="7">
        <f ca="1">DATEDIF(Table1[[#This Row],[Store Open Date]], TODAY(), "d")</f>
        <v>641</v>
      </c>
      <c r="W2160" s="7">
        <f ca="1">INT(Table1[[#This Row],[Store Age (Days)]] / 30)</f>
        <v>21</v>
      </c>
      <c r="X2160" s="7" t="str">
        <f ca="1">IF(Table1[[#This Row],[Store Age (Months)]] &lt; 12, "&lt;12",
 IF(Table1[[#This Row],[Store Age (Months)]] &lt; 24, "12–24",
 "&gt;24"))</f>
        <v>12–24</v>
      </c>
    </row>
    <row r="2161" spans="1:24" x14ac:dyDescent="0.2">
      <c r="A2161" s="4">
        <v>5</v>
      </c>
      <c r="B2161" s="4" t="str">
        <f t="shared" si="33"/>
        <v>May</v>
      </c>
      <c r="C2161" s="1" t="s">
        <v>404</v>
      </c>
      <c r="D2161" s="1" t="s">
        <v>1324</v>
      </c>
      <c r="E2161" s="1" t="s">
        <v>845</v>
      </c>
      <c r="F2161" s="1" t="s">
        <v>916</v>
      </c>
      <c r="G2161" s="1" t="s">
        <v>928</v>
      </c>
      <c r="H2161" s="6">
        <v>45291</v>
      </c>
      <c r="I2161" s="7">
        <v>77720442</v>
      </c>
      <c r="J2161" s="7">
        <v>55904702</v>
      </c>
      <c r="K2161" s="7">
        <v>6778590</v>
      </c>
      <c r="L2161" s="7">
        <v>1471593</v>
      </c>
      <c r="M2161" s="7">
        <f>Table1[[#This Row],[Profit (EBIT)]] * (1 - 11%)</f>
        <v>1309717.77</v>
      </c>
      <c r="N2161" s="9">
        <f>Table1[[#This Row],[Net Sales Actual]]/Table1[[#This Row],[Net Sales Target]]*100%</f>
        <v>0.719304993144532</v>
      </c>
      <c r="O2161" s="9" t="str">
        <f>IF(Table1[[#This Row],[% Achievement]]&gt;=100%, "Achieved",
 IF(Table1[[#This Row],[% Achievement]]&gt;=50%, "Almost Achieve",
 IF(Table1[[#This Row],[% Achievement]]&gt;=0, "Needs Improvement",
 "Bad")))</f>
        <v>Almost Achieve</v>
      </c>
      <c r="P2161" s="7">
        <f>Table1[[#This Row],[Net Sales Actual]] - Table1[[#This Row],[Net Sales Target]]</f>
        <v>-21815740</v>
      </c>
      <c r="Q2161" s="7" t="str">
        <f>IF(Table1[[#This Row],[Profit]] &gt; 0, "Profit", "Loss")</f>
        <v>Profit</v>
      </c>
      <c r="R2161" s="9">
        <f>Table1[[#This Row],[Salary Cost]]/Table1[[#This Row],[Net Sales Actual]]</f>
        <v>0.12125259159775148</v>
      </c>
      <c r="S2161" s="9" t="str">
        <f>IF(Table1[[#This Row],[Salary Ratio]] &lt; 0.15, "Efficient",
 IF(Table1[[#This Row],[Salary Ratio]] &lt;= 0.25, "Needs Attention",
 "Too High"))</f>
        <v>Efficient</v>
      </c>
      <c r="T2161" s="9">
        <f>Table1[[#This Row],[Profit (EBIT)]]/Table1[[#This Row],[Net Sales Actual]]</f>
        <v>2.632324200565455E-2</v>
      </c>
      <c r="U2161" s="7" t="str">
        <f>IF(Table1[[#This Row],[Profit Ratio]] &gt; 0.15, "Healthy",
 IF(Table1[[#This Row],[Profit Ratio]] &gt;= 0.05, "Moderate",
 "Low"))</f>
        <v>Low</v>
      </c>
      <c r="V2161" s="7">
        <f ca="1">DATEDIF(Table1[[#This Row],[Store Open Date]], TODAY(), "d")</f>
        <v>641</v>
      </c>
      <c r="W2161" s="7">
        <f ca="1">INT(Table1[[#This Row],[Store Age (Days)]] / 30)</f>
        <v>21</v>
      </c>
      <c r="X2161" s="7" t="str">
        <f ca="1">IF(Table1[[#This Row],[Store Age (Months)]] &lt; 12, "&lt;12",
 IF(Table1[[#This Row],[Store Age (Months)]] &lt; 24, "12–24",
 "&gt;24"))</f>
        <v>12–24</v>
      </c>
    </row>
    <row r="2162" spans="1:24" x14ac:dyDescent="0.2">
      <c r="A2162" s="4">
        <v>5</v>
      </c>
      <c r="B2162" s="4" t="str">
        <f t="shared" si="33"/>
        <v>May</v>
      </c>
      <c r="C2162" s="1" t="s">
        <v>405</v>
      </c>
      <c r="D2162" s="1" t="s">
        <v>1325</v>
      </c>
      <c r="E2162" s="1" t="s">
        <v>846</v>
      </c>
      <c r="F2162" s="1" t="s">
        <v>916</v>
      </c>
      <c r="G2162" s="1" t="s">
        <v>928</v>
      </c>
      <c r="H2162" s="6">
        <v>45274</v>
      </c>
      <c r="I2162" s="7">
        <v>200700829</v>
      </c>
      <c r="J2162" s="7">
        <v>137396456</v>
      </c>
      <c r="K2162" s="7">
        <v>15966946</v>
      </c>
      <c r="L2162" s="7">
        <v>-676749</v>
      </c>
      <c r="M2162" s="7">
        <f>Table1[[#This Row],[Profit (EBIT)]] * (1 - 11%)</f>
        <v>-602306.61</v>
      </c>
      <c r="N2162" s="9">
        <f>Table1[[#This Row],[Net Sales Actual]]/Table1[[#This Row],[Net Sales Target]]*100%</f>
        <v>0.68458340050005473</v>
      </c>
      <c r="O2162" s="9" t="str">
        <f>IF(Table1[[#This Row],[% Achievement]]&gt;=100%, "Achieved",
 IF(Table1[[#This Row],[% Achievement]]&gt;=50%, "Almost Achieve",
 IF(Table1[[#This Row],[% Achievement]]&gt;=0, "Needs Improvement",
 "Bad")))</f>
        <v>Almost Achieve</v>
      </c>
      <c r="P2162" s="7">
        <f>Table1[[#This Row],[Net Sales Actual]] - Table1[[#This Row],[Net Sales Target]]</f>
        <v>-63304373</v>
      </c>
      <c r="Q2162" s="7" t="str">
        <f>IF(Table1[[#This Row],[Profit]] &gt; 0, "Profit", "Loss")</f>
        <v>Loss</v>
      </c>
      <c r="R2162" s="9">
        <f>Table1[[#This Row],[Salary Cost]]/Table1[[#This Row],[Net Sales Actual]]</f>
        <v>0.11621075582910231</v>
      </c>
      <c r="S2162" s="9" t="str">
        <f>IF(Table1[[#This Row],[Salary Ratio]] &lt; 0.15, "Efficient",
 IF(Table1[[#This Row],[Salary Ratio]] &lt;= 0.25, "Needs Attention",
 "Too High"))</f>
        <v>Efficient</v>
      </c>
      <c r="T2162" s="9">
        <f>Table1[[#This Row],[Profit (EBIT)]]/Table1[[#This Row],[Net Sales Actual]]</f>
        <v>-4.9255200585377546E-3</v>
      </c>
      <c r="U2162" s="7" t="str">
        <f>IF(Table1[[#This Row],[Profit Ratio]] &gt; 0.15, "Healthy",
 IF(Table1[[#This Row],[Profit Ratio]] &gt;= 0.05, "Moderate",
 "Low"))</f>
        <v>Low</v>
      </c>
      <c r="V2162" s="7">
        <f ca="1">DATEDIF(Table1[[#This Row],[Store Open Date]], TODAY(), "d")</f>
        <v>658</v>
      </c>
      <c r="W2162" s="7">
        <f ca="1">INT(Table1[[#This Row],[Store Age (Days)]] / 30)</f>
        <v>21</v>
      </c>
      <c r="X2162" s="7" t="str">
        <f ca="1">IF(Table1[[#This Row],[Store Age (Months)]] &lt; 12, "&lt;12",
 IF(Table1[[#This Row],[Store Age (Months)]] &lt; 24, "12–24",
 "&gt;24"))</f>
        <v>12–24</v>
      </c>
    </row>
    <row r="2163" spans="1:24" x14ac:dyDescent="0.2">
      <c r="A2163" s="4">
        <v>5</v>
      </c>
      <c r="B2163" s="4" t="str">
        <f t="shared" si="33"/>
        <v>May</v>
      </c>
      <c r="C2163" s="1" t="s">
        <v>406</v>
      </c>
      <c r="D2163" s="1" t="s">
        <v>1326</v>
      </c>
      <c r="E2163" s="1" t="s">
        <v>847</v>
      </c>
      <c r="F2163" s="1" t="s">
        <v>916</v>
      </c>
      <c r="G2163" s="1" t="s">
        <v>928</v>
      </c>
      <c r="H2163" s="6">
        <v>45341</v>
      </c>
      <c r="I2163" s="7">
        <v>115802068</v>
      </c>
      <c r="J2163" s="7">
        <v>133847910</v>
      </c>
      <c r="K2163" s="7">
        <v>12749951</v>
      </c>
      <c r="L2163" s="7">
        <v>-7057256</v>
      </c>
      <c r="M2163" s="7">
        <f>Table1[[#This Row],[Profit (EBIT)]] * (1 - 11%)</f>
        <v>-6280957.8399999999</v>
      </c>
      <c r="N2163" s="9">
        <f>Table1[[#This Row],[Net Sales Actual]]/Table1[[#This Row],[Net Sales Target]]*100%</f>
        <v>1.1558335037678256</v>
      </c>
      <c r="O2163" s="9" t="str">
        <f>IF(Table1[[#This Row],[% Achievement]]&gt;=100%, "Achieved",
 IF(Table1[[#This Row],[% Achievement]]&gt;=50%, "Almost Achieve",
 IF(Table1[[#This Row],[% Achievement]]&gt;=0, "Needs Improvement",
 "Bad")))</f>
        <v>Achieved</v>
      </c>
      <c r="P2163" s="7">
        <f>Table1[[#This Row],[Net Sales Actual]] - Table1[[#This Row],[Net Sales Target]]</f>
        <v>18045842</v>
      </c>
      <c r="Q2163" s="7" t="str">
        <f>IF(Table1[[#This Row],[Profit]] &gt; 0, "Profit", "Loss")</f>
        <v>Loss</v>
      </c>
      <c r="R2163" s="9">
        <f>Table1[[#This Row],[Salary Cost]]/Table1[[#This Row],[Net Sales Actual]]</f>
        <v>9.5257004760104208E-2</v>
      </c>
      <c r="S2163" s="9" t="str">
        <f>IF(Table1[[#This Row],[Salary Ratio]] &lt; 0.15, "Efficient",
 IF(Table1[[#This Row],[Salary Ratio]] &lt;= 0.25, "Needs Attention",
 "Too High"))</f>
        <v>Efficient</v>
      </c>
      <c r="T2163" s="9">
        <f>Table1[[#This Row],[Profit (EBIT)]]/Table1[[#This Row],[Net Sales Actual]]</f>
        <v>-5.2725933486746264E-2</v>
      </c>
      <c r="U2163" s="7" t="str">
        <f>IF(Table1[[#This Row],[Profit Ratio]] &gt; 0.15, "Healthy",
 IF(Table1[[#This Row],[Profit Ratio]] &gt;= 0.05, "Moderate",
 "Low"))</f>
        <v>Low</v>
      </c>
      <c r="V2163" s="7">
        <f ca="1">DATEDIF(Table1[[#This Row],[Store Open Date]], TODAY(), "d")</f>
        <v>591</v>
      </c>
      <c r="W2163" s="7">
        <f ca="1">INT(Table1[[#This Row],[Store Age (Days)]] / 30)</f>
        <v>19</v>
      </c>
      <c r="X2163" s="7" t="str">
        <f ca="1">IF(Table1[[#This Row],[Store Age (Months)]] &lt; 12, "&lt;12",
 IF(Table1[[#This Row],[Store Age (Months)]] &lt; 24, "12–24",
 "&gt;24"))</f>
        <v>12–24</v>
      </c>
    </row>
    <row r="2164" spans="1:24" x14ac:dyDescent="0.2">
      <c r="A2164" s="4">
        <v>5</v>
      </c>
      <c r="B2164" s="4" t="str">
        <f t="shared" si="33"/>
        <v>May</v>
      </c>
      <c r="C2164" s="1" t="s">
        <v>407</v>
      </c>
      <c r="D2164" s="1" t="s">
        <v>1327</v>
      </c>
      <c r="E2164" s="1" t="s">
        <v>848</v>
      </c>
      <c r="F2164" s="1" t="s">
        <v>916</v>
      </c>
      <c r="G2164" s="1" t="s">
        <v>928</v>
      </c>
      <c r="H2164" s="6">
        <v>45207</v>
      </c>
      <c r="I2164" s="7">
        <v>114790315</v>
      </c>
      <c r="J2164" s="7">
        <v>90365613</v>
      </c>
      <c r="K2164" s="7">
        <v>13994504</v>
      </c>
      <c r="L2164" s="7">
        <v>-7145127</v>
      </c>
      <c r="M2164" s="7">
        <f>Table1[[#This Row],[Profit (EBIT)]] * (1 - 11%)</f>
        <v>-6359163.0300000003</v>
      </c>
      <c r="N2164" s="9">
        <f>Table1[[#This Row],[Net Sales Actual]]/Table1[[#This Row],[Net Sales Target]]*100%</f>
        <v>0.78722332106153725</v>
      </c>
      <c r="O2164" s="9" t="str">
        <f>IF(Table1[[#This Row],[% Achievement]]&gt;=100%, "Achieved",
 IF(Table1[[#This Row],[% Achievement]]&gt;=50%, "Almost Achieve",
 IF(Table1[[#This Row],[% Achievement]]&gt;=0, "Needs Improvement",
 "Bad")))</f>
        <v>Almost Achieve</v>
      </c>
      <c r="P2164" s="7">
        <f>Table1[[#This Row],[Net Sales Actual]] - Table1[[#This Row],[Net Sales Target]]</f>
        <v>-24424702</v>
      </c>
      <c r="Q2164" s="7" t="str">
        <f>IF(Table1[[#This Row],[Profit]] &gt; 0, "Profit", "Loss")</f>
        <v>Loss</v>
      </c>
      <c r="R2164" s="9">
        <f>Table1[[#This Row],[Salary Cost]]/Table1[[#This Row],[Net Sales Actual]]</f>
        <v>0.1548653689761392</v>
      </c>
      <c r="S2164" s="9" t="str">
        <f>IF(Table1[[#This Row],[Salary Ratio]] &lt; 0.15, "Efficient",
 IF(Table1[[#This Row],[Salary Ratio]] &lt;= 0.25, "Needs Attention",
 "Too High"))</f>
        <v>Needs Attention</v>
      </c>
      <c r="T2164" s="9">
        <f>Table1[[#This Row],[Profit (EBIT)]]/Table1[[#This Row],[Net Sales Actual]]</f>
        <v>-7.9069092354854056E-2</v>
      </c>
      <c r="U2164" s="7" t="str">
        <f>IF(Table1[[#This Row],[Profit Ratio]] &gt; 0.15, "Healthy",
 IF(Table1[[#This Row],[Profit Ratio]] &gt;= 0.05, "Moderate",
 "Low"))</f>
        <v>Low</v>
      </c>
      <c r="V2164" s="7">
        <f ca="1">DATEDIF(Table1[[#This Row],[Store Open Date]], TODAY(), "d")</f>
        <v>725</v>
      </c>
      <c r="W2164" s="7">
        <f ca="1">INT(Table1[[#This Row],[Store Age (Days)]] / 30)</f>
        <v>24</v>
      </c>
      <c r="X2164" s="7" t="str">
        <f ca="1">IF(Table1[[#This Row],[Store Age (Months)]] &lt; 12, "&lt;12",
 IF(Table1[[#This Row],[Store Age (Months)]] &lt; 24, "12–24",
 "&gt;24"))</f>
        <v>&gt;24</v>
      </c>
    </row>
    <row r="2165" spans="1:24" x14ac:dyDescent="0.2">
      <c r="A2165" s="4">
        <v>5</v>
      </c>
      <c r="B2165" s="4" t="str">
        <f t="shared" si="33"/>
        <v>May</v>
      </c>
      <c r="C2165" s="1" t="s">
        <v>408</v>
      </c>
      <c r="D2165" s="1" t="s">
        <v>1328</v>
      </c>
      <c r="E2165" s="1" t="s">
        <v>849</v>
      </c>
      <c r="F2165" s="1" t="s">
        <v>916</v>
      </c>
      <c r="G2165" s="1" t="s">
        <v>928</v>
      </c>
      <c r="H2165" s="6">
        <v>45261</v>
      </c>
      <c r="I2165" s="7">
        <v>219331905</v>
      </c>
      <c r="J2165" s="7">
        <v>240018971</v>
      </c>
      <c r="K2165" s="7">
        <v>26116514</v>
      </c>
      <c r="L2165" s="7">
        <v>10567012</v>
      </c>
      <c r="M2165" s="7">
        <f>Table1[[#This Row],[Profit (EBIT)]] * (1 - 11%)</f>
        <v>9404640.6799999997</v>
      </c>
      <c r="N2165" s="9">
        <f>Table1[[#This Row],[Net Sales Actual]]/Table1[[#This Row],[Net Sales Target]]*100%</f>
        <v>1.0943185443084535</v>
      </c>
      <c r="O2165" s="9" t="str">
        <f>IF(Table1[[#This Row],[% Achievement]]&gt;=100%, "Achieved",
 IF(Table1[[#This Row],[% Achievement]]&gt;=50%, "Almost Achieve",
 IF(Table1[[#This Row],[% Achievement]]&gt;=0, "Needs Improvement",
 "Bad")))</f>
        <v>Achieved</v>
      </c>
      <c r="P2165" s="7">
        <f>Table1[[#This Row],[Net Sales Actual]] - Table1[[#This Row],[Net Sales Target]]</f>
        <v>20687066</v>
      </c>
      <c r="Q2165" s="7" t="str">
        <f>IF(Table1[[#This Row],[Profit]] &gt; 0, "Profit", "Loss")</f>
        <v>Profit</v>
      </c>
      <c r="R2165" s="9">
        <f>Table1[[#This Row],[Salary Cost]]/Table1[[#This Row],[Net Sales Actual]]</f>
        <v>0.10881020733981898</v>
      </c>
      <c r="S2165" s="9" t="str">
        <f>IF(Table1[[#This Row],[Salary Ratio]] &lt; 0.15, "Efficient",
 IF(Table1[[#This Row],[Salary Ratio]] &lt;= 0.25, "Needs Attention",
 "Too High"))</f>
        <v>Efficient</v>
      </c>
      <c r="T2165" s="9">
        <f>Table1[[#This Row],[Profit (EBIT)]]/Table1[[#This Row],[Net Sales Actual]]</f>
        <v>4.4025736615627774E-2</v>
      </c>
      <c r="U2165" s="7" t="str">
        <f>IF(Table1[[#This Row],[Profit Ratio]] &gt; 0.15, "Healthy",
 IF(Table1[[#This Row],[Profit Ratio]] &gt;= 0.05, "Moderate",
 "Low"))</f>
        <v>Low</v>
      </c>
      <c r="V2165" s="7">
        <f ca="1">DATEDIF(Table1[[#This Row],[Store Open Date]], TODAY(), "d")</f>
        <v>671</v>
      </c>
      <c r="W2165" s="7">
        <f ca="1">INT(Table1[[#This Row],[Store Age (Days)]] / 30)</f>
        <v>22</v>
      </c>
      <c r="X2165" s="7" t="str">
        <f ca="1">IF(Table1[[#This Row],[Store Age (Months)]] &lt; 12, "&lt;12",
 IF(Table1[[#This Row],[Store Age (Months)]] &lt; 24, "12–24",
 "&gt;24"))</f>
        <v>12–24</v>
      </c>
    </row>
    <row r="2166" spans="1:24" x14ac:dyDescent="0.2">
      <c r="A2166" s="4">
        <v>5</v>
      </c>
      <c r="B2166" s="4" t="str">
        <f t="shared" si="33"/>
        <v>May</v>
      </c>
      <c r="C2166" s="1" t="s">
        <v>409</v>
      </c>
      <c r="D2166" s="1" t="s">
        <v>1329</v>
      </c>
      <c r="E2166" s="1" t="s">
        <v>850</v>
      </c>
      <c r="F2166" s="1" t="s">
        <v>916</v>
      </c>
      <c r="G2166" s="1" t="s">
        <v>928</v>
      </c>
      <c r="H2166" s="6">
        <v>45365</v>
      </c>
      <c r="I2166" s="7">
        <v>175040256</v>
      </c>
      <c r="J2166" s="7">
        <v>197071266</v>
      </c>
      <c r="K2166" s="7">
        <v>19200042</v>
      </c>
      <c r="L2166" s="7">
        <v>-15089796</v>
      </c>
      <c r="M2166" s="7">
        <f>Table1[[#This Row],[Profit (EBIT)]] * (1 - 11%)</f>
        <v>-13429918.439999999</v>
      </c>
      <c r="N2166" s="9">
        <f>Table1[[#This Row],[Net Sales Actual]]/Table1[[#This Row],[Net Sales Target]]*100%</f>
        <v>1.1258625330164052</v>
      </c>
      <c r="O2166" s="9" t="str">
        <f>IF(Table1[[#This Row],[% Achievement]]&gt;=100%, "Achieved",
 IF(Table1[[#This Row],[% Achievement]]&gt;=50%, "Almost Achieve",
 IF(Table1[[#This Row],[% Achievement]]&gt;=0, "Needs Improvement",
 "Bad")))</f>
        <v>Achieved</v>
      </c>
      <c r="P2166" s="7">
        <f>Table1[[#This Row],[Net Sales Actual]] - Table1[[#This Row],[Net Sales Target]]</f>
        <v>22031010</v>
      </c>
      <c r="Q2166" s="7" t="str">
        <f>IF(Table1[[#This Row],[Profit]] &gt; 0, "Profit", "Loss")</f>
        <v>Loss</v>
      </c>
      <c r="R2166" s="9">
        <f>Table1[[#This Row],[Salary Cost]]/Table1[[#This Row],[Net Sales Actual]]</f>
        <v>9.7426897333678264E-2</v>
      </c>
      <c r="S2166" s="9" t="str">
        <f>IF(Table1[[#This Row],[Salary Ratio]] &lt; 0.15, "Efficient",
 IF(Table1[[#This Row],[Salary Ratio]] &lt;= 0.25, "Needs Attention",
 "Too High"))</f>
        <v>Efficient</v>
      </c>
      <c r="T2166" s="9">
        <f>Table1[[#This Row],[Profit (EBIT)]]/Table1[[#This Row],[Net Sales Actual]]</f>
        <v>-7.6570249464982892E-2</v>
      </c>
      <c r="U2166" s="7" t="str">
        <f>IF(Table1[[#This Row],[Profit Ratio]] &gt; 0.15, "Healthy",
 IF(Table1[[#This Row],[Profit Ratio]] &gt;= 0.05, "Moderate",
 "Low"))</f>
        <v>Low</v>
      </c>
      <c r="V2166" s="7">
        <f ca="1">DATEDIF(Table1[[#This Row],[Store Open Date]], TODAY(), "d")</f>
        <v>567</v>
      </c>
      <c r="W2166" s="7">
        <f ca="1">INT(Table1[[#This Row],[Store Age (Days)]] / 30)</f>
        <v>18</v>
      </c>
      <c r="X2166" s="7" t="str">
        <f ca="1">IF(Table1[[#This Row],[Store Age (Months)]] &lt; 12, "&lt;12",
 IF(Table1[[#This Row],[Store Age (Months)]] &lt; 24, "12–24",
 "&gt;24"))</f>
        <v>12–24</v>
      </c>
    </row>
    <row r="2167" spans="1:24" x14ac:dyDescent="0.2">
      <c r="A2167" s="4">
        <v>5</v>
      </c>
      <c r="B2167" s="4" t="str">
        <f t="shared" si="33"/>
        <v>May</v>
      </c>
      <c r="C2167" s="1" t="s">
        <v>410</v>
      </c>
      <c r="D2167" s="1" t="s">
        <v>1330</v>
      </c>
      <c r="E2167" s="1" t="s">
        <v>851</v>
      </c>
      <c r="F2167" s="1" t="s">
        <v>916</v>
      </c>
      <c r="G2167" s="1" t="s">
        <v>928</v>
      </c>
      <c r="H2167" s="6">
        <v>45255</v>
      </c>
      <c r="I2167" s="7">
        <v>149452435</v>
      </c>
      <c r="J2167" s="7">
        <v>161055784</v>
      </c>
      <c r="K2167" s="7">
        <v>20443013</v>
      </c>
      <c r="L2167" s="7">
        <v>4799036</v>
      </c>
      <c r="M2167" s="7">
        <f>Table1[[#This Row],[Profit (EBIT)]] * (1 - 11%)</f>
        <v>4271142.04</v>
      </c>
      <c r="N2167" s="9">
        <f>Table1[[#This Row],[Net Sales Actual]]/Table1[[#This Row],[Net Sales Target]]*100%</f>
        <v>1.0776390762719925</v>
      </c>
      <c r="O2167" s="9" t="str">
        <f>IF(Table1[[#This Row],[% Achievement]]&gt;=100%, "Achieved",
 IF(Table1[[#This Row],[% Achievement]]&gt;=50%, "Almost Achieve",
 IF(Table1[[#This Row],[% Achievement]]&gt;=0, "Needs Improvement",
 "Bad")))</f>
        <v>Achieved</v>
      </c>
      <c r="P2167" s="7">
        <f>Table1[[#This Row],[Net Sales Actual]] - Table1[[#This Row],[Net Sales Target]]</f>
        <v>11603349</v>
      </c>
      <c r="Q2167" s="7" t="str">
        <f>IF(Table1[[#This Row],[Profit]] &gt; 0, "Profit", "Loss")</f>
        <v>Profit</v>
      </c>
      <c r="R2167" s="9">
        <f>Table1[[#This Row],[Salary Cost]]/Table1[[#This Row],[Net Sales Actual]]</f>
        <v>0.12693125631551364</v>
      </c>
      <c r="S2167" s="9" t="str">
        <f>IF(Table1[[#This Row],[Salary Ratio]] &lt; 0.15, "Efficient",
 IF(Table1[[#This Row],[Salary Ratio]] &lt;= 0.25, "Needs Attention",
 "Too High"))</f>
        <v>Efficient</v>
      </c>
      <c r="T2167" s="9">
        <f>Table1[[#This Row],[Profit (EBIT)]]/Table1[[#This Row],[Net Sales Actual]]</f>
        <v>2.9797352698615283E-2</v>
      </c>
      <c r="U2167" s="7" t="str">
        <f>IF(Table1[[#This Row],[Profit Ratio]] &gt; 0.15, "Healthy",
 IF(Table1[[#This Row],[Profit Ratio]] &gt;= 0.05, "Moderate",
 "Low"))</f>
        <v>Low</v>
      </c>
      <c r="V2167" s="7">
        <f ca="1">DATEDIF(Table1[[#This Row],[Store Open Date]], TODAY(), "d")</f>
        <v>677</v>
      </c>
      <c r="W2167" s="7">
        <f ca="1">INT(Table1[[#This Row],[Store Age (Days)]] / 30)</f>
        <v>22</v>
      </c>
      <c r="X2167" s="7" t="str">
        <f ca="1">IF(Table1[[#This Row],[Store Age (Months)]] &lt; 12, "&lt;12",
 IF(Table1[[#This Row],[Store Age (Months)]] &lt; 24, "12–24",
 "&gt;24"))</f>
        <v>12–24</v>
      </c>
    </row>
    <row r="2168" spans="1:24" x14ac:dyDescent="0.2">
      <c r="A2168" s="4">
        <v>5</v>
      </c>
      <c r="B2168" s="4" t="str">
        <f t="shared" si="33"/>
        <v>May</v>
      </c>
      <c r="C2168" s="1" t="s">
        <v>411</v>
      </c>
      <c r="D2168" s="1" t="s">
        <v>1331</v>
      </c>
      <c r="E2168" s="1" t="s">
        <v>852</v>
      </c>
      <c r="F2168" s="1" t="s">
        <v>916</v>
      </c>
      <c r="G2168" s="1" t="s">
        <v>928</v>
      </c>
      <c r="H2168" s="6">
        <v>45444</v>
      </c>
      <c r="I2168" s="7">
        <v>72499367</v>
      </c>
      <c r="J2168" s="7">
        <v>74339775</v>
      </c>
      <c r="K2168" s="7">
        <v>8447335</v>
      </c>
      <c r="L2168" s="7">
        <v>6411009</v>
      </c>
      <c r="M2168" s="7">
        <f>Table1[[#This Row],[Profit (EBIT)]] * (1 - 11%)</f>
        <v>5705798.0099999998</v>
      </c>
      <c r="N2168" s="9">
        <f>Table1[[#This Row],[Net Sales Actual]]/Table1[[#This Row],[Net Sales Target]]*100%</f>
        <v>1.0253851595697381</v>
      </c>
      <c r="O2168" s="9" t="str">
        <f>IF(Table1[[#This Row],[% Achievement]]&gt;=100%, "Achieved",
 IF(Table1[[#This Row],[% Achievement]]&gt;=50%, "Almost Achieve",
 IF(Table1[[#This Row],[% Achievement]]&gt;=0, "Needs Improvement",
 "Bad")))</f>
        <v>Achieved</v>
      </c>
      <c r="P2168" s="7">
        <f>Table1[[#This Row],[Net Sales Actual]] - Table1[[#This Row],[Net Sales Target]]</f>
        <v>1840408</v>
      </c>
      <c r="Q2168" s="7" t="str">
        <f>IF(Table1[[#This Row],[Profit]] &gt; 0, "Profit", "Loss")</f>
        <v>Profit</v>
      </c>
      <c r="R2168" s="9">
        <f>Table1[[#This Row],[Salary Cost]]/Table1[[#This Row],[Net Sales Actual]]</f>
        <v>0.11363143081883151</v>
      </c>
      <c r="S2168" s="9" t="str">
        <f>IF(Table1[[#This Row],[Salary Ratio]] &lt; 0.15, "Efficient",
 IF(Table1[[#This Row],[Salary Ratio]] &lt;= 0.25, "Needs Attention",
 "Too High"))</f>
        <v>Efficient</v>
      </c>
      <c r="T2168" s="9">
        <f>Table1[[#This Row],[Profit (EBIT)]]/Table1[[#This Row],[Net Sales Actual]]</f>
        <v>8.6239284420755916E-2</v>
      </c>
      <c r="U2168" s="7" t="str">
        <f>IF(Table1[[#This Row],[Profit Ratio]] &gt; 0.15, "Healthy",
 IF(Table1[[#This Row],[Profit Ratio]] &gt;= 0.05, "Moderate",
 "Low"))</f>
        <v>Moderate</v>
      </c>
      <c r="V2168" s="7">
        <f ca="1">DATEDIF(Table1[[#This Row],[Store Open Date]], TODAY(), "d")</f>
        <v>488</v>
      </c>
      <c r="W2168" s="7">
        <f ca="1">INT(Table1[[#This Row],[Store Age (Days)]] / 30)</f>
        <v>16</v>
      </c>
      <c r="X2168" s="7" t="str">
        <f ca="1">IF(Table1[[#This Row],[Store Age (Months)]] &lt; 12, "&lt;12",
 IF(Table1[[#This Row],[Store Age (Months)]] &lt; 24, "12–24",
 "&gt;24"))</f>
        <v>12–24</v>
      </c>
    </row>
    <row r="2169" spans="1:24" x14ac:dyDescent="0.2">
      <c r="A2169" s="4">
        <v>5</v>
      </c>
      <c r="B2169" s="4" t="str">
        <f t="shared" si="33"/>
        <v>May</v>
      </c>
      <c r="C2169" s="1" t="s">
        <v>412</v>
      </c>
      <c r="D2169" s="1" t="s">
        <v>1332</v>
      </c>
      <c r="E2169" s="1" t="s">
        <v>853</v>
      </c>
      <c r="F2169" s="1" t="s">
        <v>916</v>
      </c>
      <c r="G2169" s="1" t="s">
        <v>928</v>
      </c>
      <c r="H2169" s="6">
        <v>45284</v>
      </c>
      <c r="I2169" s="7">
        <v>199054275</v>
      </c>
      <c r="J2169" s="7">
        <v>240900628</v>
      </c>
      <c r="K2169" s="7">
        <v>24463188</v>
      </c>
      <c r="L2169" s="7">
        <v>-3891114</v>
      </c>
      <c r="M2169" s="7">
        <f>Table1[[#This Row],[Profit (EBIT)]] * (1 - 11%)</f>
        <v>-3463091.46</v>
      </c>
      <c r="N2169" s="9">
        <f>Table1[[#This Row],[Net Sales Actual]]/Table1[[#This Row],[Net Sales Target]]*100%</f>
        <v>1.2102258441824472</v>
      </c>
      <c r="O2169" s="9" t="str">
        <f>IF(Table1[[#This Row],[% Achievement]]&gt;=100%, "Achieved",
 IF(Table1[[#This Row],[% Achievement]]&gt;=50%, "Almost Achieve",
 IF(Table1[[#This Row],[% Achievement]]&gt;=0, "Needs Improvement",
 "Bad")))</f>
        <v>Achieved</v>
      </c>
      <c r="P2169" s="7">
        <f>Table1[[#This Row],[Net Sales Actual]] - Table1[[#This Row],[Net Sales Target]]</f>
        <v>41846353</v>
      </c>
      <c r="Q2169" s="7" t="str">
        <f>IF(Table1[[#This Row],[Profit]] &gt; 0, "Profit", "Loss")</f>
        <v>Loss</v>
      </c>
      <c r="R2169" s="9">
        <f>Table1[[#This Row],[Salary Cost]]/Table1[[#This Row],[Net Sales Actual]]</f>
        <v>0.10154887599545817</v>
      </c>
      <c r="S2169" s="9" t="str">
        <f>IF(Table1[[#This Row],[Salary Ratio]] &lt; 0.15, "Efficient",
 IF(Table1[[#This Row],[Salary Ratio]] &lt;= 0.25, "Needs Attention",
 "Too High"))</f>
        <v>Efficient</v>
      </c>
      <c r="T2169" s="9">
        <f>Table1[[#This Row],[Profit (EBIT)]]/Table1[[#This Row],[Net Sales Actual]]</f>
        <v>-1.6152361379481336E-2</v>
      </c>
      <c r="U2169" s="7" t="str">
        <f>IF(Table1[[#This Row],[Profit Ratio]] &gt; 0.15, "Healthy",
 IF(Table1[[#This Row],[Profit Ratio]] &gt;= 0.05, "Moderate",
 "Low"))</f>
        <v>Low</v>
      </c>
      <c r="V2169" s="7">
        <f ca="1">DATEDIF(Table1[[#This Row],[Store Open Date]], TODAY(), "d")</f>
        <v>648</v>
      </c>
      <c r="W2169" s="7">
        <f ca="1">INT(Table1[[#This Row],[Store Age (Days)]] / 30)</f>
        <v>21</v>
      </c>
      <c r="X2169" s="7" t="str">
        <f ca="1">IF(Table1[[#This Row],[Store Age (Months)]] &lt; 12, "&lt;12",
 IF(Table1[[#This Row],[Store Age (Months)]] &lt; 24, "12–24",
 "&gt;24"))</f>
        <v>12–24</v>
      </c>
    </row>
    <row r="2170" spans="1:24" x14ac:dyDescent="0.2">
      <c r="A2170" s="4">
        <v>5</v>
      </c>
      <c r="B2170" s="4" t="str">
        <f t="shared" si="33"/>
        <v>May</v>
      </c>
      <c r="C2170" s="1" t="s">
        <v>413</v>
      </c>
      <c r="D2170" s="1" t="s">
        <v>1333</v>
      </c>
      <c r="E2170" s="1" t="s">
        <v>854</v>
      </c>
      <c r="F2170" s="1" t="s">
        <v>916</v>
      </c>
      <c r="G2170" s="1" t="s">
        <v>928</v>
      </c>
      <c r="H2170" s="6">
        <v>45269</v>
      </c>
      <c r="I2170" s="7">
        <v>172267772</v>
      </c>
      <c r="J2170" s="7">
        <v>195343505</v>
      </c>
      <c r="K2170" s="7">
        <v>34976865</v>
      </c>
      <c r="L2170" s="7">
        <v>27945250</v>
      </c>
      <c r="M2170" s="7">
        <f>Table1[[#This Row],[Profit (EBIT)]] * (1 - 11%)</f>
        <v>24871272.5</v>
      </c>
      <c r="N2170" s="9">
        <f>Table1[[#This Row],[Net Sales Actual]]/Table1[[#This Row],[Net Sales Target]]*100%</f>
        <v>1.1339526989412738</v>
      </c>
      <c r="O2170" s="9" t="str">
        <f>IF(Table1[[#This Row],[% Achievement]]&gt;=100%, "Achieved",
 IF(Table1[[#This Row],[% Achievement]]&gt;=50%, "Almost Achieve",
 IF(Table1[[#This Row],[% Achievement]]&gt;=0, "Needs Improvement",
 "Bad")))</f>
        <v>Achieved</v>
      </c>
      <c r="P2170" s="7">
        <f>Table1[[#This Row],[Net Sales Actual]] - Table1[[#This Row],[Net Sales Target]]</f>
        <v>23075733</v>
      </c>
      <c r="Q2170" s="7" t="str">
        <f>IF(Table1[[#This Row],[Profit]] &gt; 0, "Profit", "Loss")</f>
        <v>Profit</v>
      </c>
      <c r="R2170" s="9">
        <f>Table1[[#This Row],[Salary Cost]]/Table1[[#This Row],[Net Sales Actual]]</f>
        <v>0.17905312490425521</v>
      </c>
      <c r="S2170" s="9" t="str">
        <f>IF(Table1[[#This Row],[Salary Ratio]] &lt; 0.15, "Efficient",
 IF(Table1[[#This Row],[Salary Ratio]] &lt;= 0.25, "Needs Attention",
 "Too High"))</f>
        <v>Needs Attention</v>
      </c>
      <c r="T2170" s="9">
        <f>Table1[[#This Row],[Profit (EBIT)]]/Table1[[#This Row],[Net Sales Actual]]</f>
        <v>0.14305697033540993</v>
      </c>
      <c r="U2170" s="7" t="str">
        <f>IF(Table1[[#This Row],[Profit Ratio]] &gt; 0.15, "Healthy",
 IF(Table1[[#This Row],[Profit Ratio]] &gt;= 0.05, "Moderate",
 "Low"))</f>
        <v>Moderate</v>
      </c>
      <c r="V2170" s="7">
        <f ca="1">DATEDIF(Table1[[#This Row],[Store Open Date]], TODAY(), "d")</f>
        <v>663</v>
      </c>
      <c r="W2170" s="7">
        <f ca="1">INT(Table1[[#This Row],[Store Age (Days)]] / 30)</f>
        <v>22</v>
      </c>
      <c r="X2170" s="7" t="str">
        <f ca="1">IF(Table1[[#This Row],[Store Age (Months)]] &lt; 12, "&lt;12",
 IF(Table1[[#This Row],[Store Age (Months)]] &lt; 24, "12–24",
 "&gt;24"))</f>
        <v>12–24</v>
      </c>
    </row>
    <row r="2171" spans="1:24" x14ac:dyDescent="0.2">
      <c r="A2171" s="4">
        <v>5</v>
      </c>
      <c r="B2171" s="4" t="str">
        <f t="shared" si="33"/>
        <v>May</v>
      </c>
      <c r="C2171" s="1" t="s">
        <v>414</v>
      </c>
      <c r="D2171" s="1" t="s">
        <v>1334</v>
      </c>
      <c r="E2171" s="1" t="s">
        <v>855</v>
      </c>
      <c r="F2171" s="1" t="s">
        <v>916</v>
      </c>
      <c r="G2171" s="1" t="s">
        <v>928</v>
      </c>
      <c r="H2171" s="6">
        <v>45343</v>
      </c>
      <c r="I2171" s="7">
        <v>131645125</v>
      </c>
      <c r="J2171" s="7">
        <v>101931662</v>
      </c>
      <c r="K2171" s="7">
        <v>11771566</v>
      </c>
      <c r="L2171" s="7">
        <v>-6155371</v>
      </c>
      <c r="M2171" s="7">
        <f>Table1[[#This Row],[Profit (EBIT)]] * (1 - 11%)</f>
        <v>-5478280.1900000004</v>
      </c>
      <c r="N2171" s="9">
        <f>Table1[[#This Row],[Net Sales Actual]]/Table1[[#This Row],[Net Sales Target]]*100%</f>
        <v>0.77429120144023567</v>
      </c>
      <c r="O2171" s="9" t="str">
        <f>IF(Table1[[#This Row],[% Achievement]]&gt;=100%, "Achieved",
 IF(Table1[[#This Row],[% Achievement]]&gt;=50%, "Almost Achieve",
 IF(Table1[[#This Row],[% Achievement]]&gt;=0, "Needs Improvement",
 "Bad")))</f>
        <v>Almost Achieve</v>
      </c>
      <c r="P2171" s="7">
        <f>Table1[[#This Row],[Net Sales Actual]] - Table1[[#This Row],[Net Sales Target]]</f>
        <v>-29713463</v>
      </c>
      <c r="Q2171" s="7" t="str">
        <f>IF(Table1[[#This Row],[Profit]] &gt; 0, "Profit", "Loss")</f>
        <v>Loss</v>
      </c>
      <c r="R2171" s="9">
        <f>Table1[[#This Row],[Salary Cost]]/Table1[[#This Row],[Net Sales Actual]]</f>
        <v>0.1154848824107273</v>
      </c>
      <c r="S2171" s="9" t="str">
        <f>IF(Table1[[#This Row],[Salary Ratio]] &lt; 0.15, "Efficient",
 IF(Table1[[#This Row],[Salary Ratio]] &lt;= 0.25, "Needs Attention",
 "Too High"))</f>
        <v>Efficient</v>
      </c>
      <c r="T2171" s="9">
        <f>Table1[[#This Row],[Profit (EBIT)]]/Table1[[#This Row],[Net Sales Actual]]</f>
        <v>-6.0387232771697573E-2</v>
      </c>
      <c r="U2171" s="7" t="str">
        <f>IF(Table1[[#This Row],[Profit Ratio]] &gt; 0.15, "Healthy",
 IF(Table1[[#This Row],[Profit Ratio]] &gt;= 0.05, "Moderate",
 "Low"))</f>
        <v>Low</v>
      </c>
      <c r="V2171" s="7">
        <f ca="1">DATEDIF(Table1[[#This Row],[Store Open Date]], TODAY(), "d")</f>
        <v>589</v>
      </c>
      <c r="W2171" s="7">
        <f ca="1">INT(Table1[[#This Row],[Store Age (Days)]] / 30)</f>
        <v>19</v>
      </c>
      <c r="X2171" s="7" t="str">
        <f ca="1">IF(Table1[[#This Row],[Store Age (Months)]] &lt; 12, "&lt;12",
 IF(Table1[[#This Row],[Store Age (Months)]] &lt; 24, "12–24",
 "&gt;24"))</f>
        <v>12–24</v>
      </c>
    </row>
    <row r="2172" spans="1:24" x14ac:dyDescent="0.2">
      <c r="A2172" s="4">
        <v>5</v>
      </c>
      <c r="B2172" s="4" t="str">
        <f t="shared" si="33"/>
        <v>May</v>
      </c>
      <c r="C2172" s="1" t="s">
        <v>415</v>
      </c>
      <c r="D2172" s="1" t="s">
        <v>1335</v>
      </c>
      <c r="E2172" s="1" t="s">
        <v>856</v>
      </c>
      <c r="F2172" s="1" t="s">
        <v>916</v>
      </c>
      <c r="G2172" s="1" t="s">
        <v>928</v>
      </c>
      <c r="H2172" s="6">
        <v>45291</v>
      </c>
      <c r="I2172" s="7">
        <v>104186836</v>
      </c>
      <c r="J2172" s="7">
        <v>92136398</v>
      </c>
      <c r="K2172" s="7">
        <v>8564785</v>
      </c>
      <c r="L2172" s="7">
        <v>13778007</v>
      </c>
      <c r="M2172" s="7">
        <f>Table1[[#This Row],[Profit (EBIT)]] * (1 - 11%)</f>
        <v>12262426.23</v>
      </c>
      <c r="N2172" s="9">
        <f>Table1[[#This Row],[Net Sales Actual]]/Table1[[#This Row],[Net Sales Target]]*100%</f>
        <v>0.88433819028730276</v>
      </c>
      <c r="O2172" s="9" t="str">
        <f>IF(Table1[[#This Row],[% Achievement]]&gt;=100%, "Achieved",
 IF(Table1[[#This Row],[% Achievement]]&gt;=50%, "Almost Achieve",
 IF(Table1[[#This Row],[% Achievement]]&gt;=0, "Needs Improvement",
 "Bad")))</f>
        <v>Almost Achieve</v>
      </c>
      <c r="P2172" s="7">
        <f>Table1[[#This Row],[Net Sales Actual]] - Table1[[#This Row],[Net Sales Target]]</f>
        <v>-12050438</v>
      </c>
      <c r="Q2172" s="7" t="str">
        <f>IF(Table1[[#This Row],[Profit]] &gt; 0, "Profit", "Loss")</f>
        <v>Profit</v>
      </c>
      <c r="R2172" s="9">
        <f>Table1[[#This Row],[Salary Cost]]/Table1[[#This Row],[Net Sales Actual]]</f>
        <v>9.2957671299457575E-2</v>
      </c>
      <c r="S2172" s="9" t="str">
        <f>IF(Table1[[#This Row],[Salary Ratio]] &lt; 0.15, "Efficient",
 IF(Table1[[#This Row],[Salary Ratio]] &lt;= 0.25, "Needs Attention",
 "Too High"))</f>
        <v>Efficient</v>
      </c>
      <c r="T2172" s="9">
        <f>Table1[[#This Row],[Profit (EBIT)]]/Table1[[#This Row],[Net Sales Actual]]</f>
        <v>0.14953924072438776</v>
      </c>
      <c r="U2172" s="7" t="str">
        <f>IF(Table1[[#This Row],[Profit Ratio]] &gt; 0.15, "Healthy",
 IF(Table1[[#This Row],[Profit Ratio]] &gt;= 0.05, "Moderate",
 "Low"))</f>
        <v>Moderate</v>
      </c>
      <c r="V2172" s="7">
        <f ca="1">DATEDIF(Table1[[#This Row],[Store Open Date]], TODAY(), "d")</f>
        <v>641</v>
      </c>
      <c r="W2172" s="7">
        <f ca="1">INT(Table1[[#This Row],[Store Age (Days)]] / 30)</f>
        <v>21</v>
      </c>
      <c r="X2172" s="7" t="str">
        <f ca="1">IF(Table1[[#This Row],[Store Age (Months)]] &lt; 12, "&lt;12",
 IF(Table1[[#This Row],[Store Age (Months)]] &lt; 24, "12–24",
 "&gt;24"))</f>
        <v>12–24</v>
      </c>
    </row>
    <row r="2173" spans="1:24" x14ac:dyDescent="0.2">
      <c r="A2173" s="4">
        <v>5</v>
      </c>
      <c r="B2173" s="4" t="str">
        <f t="shared" si="33"/>
        <v>May</v>
      </c>
      <c r="C2173" s="1" t="s">
        <v>416</v>
      </c>
      <c r="D2173" s="1" t="s">
        <v>1336</v>
      </c>
      <c r="E2173" s="1" t="s">
        <v>857</v>
      </c>
      <c r="F2173" s="1" t="s">
        <v>916</v>
      </c>
      <c r="G2173" s="1" t="s">
        <v>928</v>
      </c>
      <c r="H2173" s="6">
        <v>45256</v>
      </c>
      <c r="I2173" s="7">
        <v>156557824</v>
      </c>
      <c r="J2173" s="7">
        <v>105361788</v>
      </c>
      <c r="K2173" s="7">
        <v>15293353</v>
      </c>
      <c r="L2173" s="7">
        <v>15562596</v>
      </c>
      <c r="M2173" s="7">
        <f>Table1[[#This Row],[Profit (EBIT)]] * (1 - 11%)</f>
        <v>13850710.439999999</v>
      </c>
      <c r="N2173" s="9">
        <f>Table1[[#This Row],[Net Sales Actual]]/Table1[[#This Row],[Net Sales Target]]*100%</f>
        <v>0.67298960414779396</v>
      </c>
      <c r="O2173" s="9" t="str">
        <f>IF(Table1[[#This Row],[% Achievement]]&gt;=100%, "Achieved",
 IF(Table1[[#This Row],[% Achievement]]&gt;=50%, "Almost Achieve",
 IF(Table1[[#This Row],[% Achievement]]&gt;=0, "Needs Improvement",
 "Bad")))</f>
        <v>Almost Achieve</v>
      </c>
      <c r="P2173" s="7">
        <f>Table1[[#This Row],[Net Sales Actual]] - Table1[[#This Row],[Net Sales Target]]</f>
        <v>-51196036</v>
      </c>
      <c r="Q2173" s="7" t="str">
        <f>IF(Table1[[#This Row],[Profit]] &gt; 0, "Profit", "Loss")</f>
        <v>Profit</v>
      </c>
      <c r="R2173" s="9">
        <f>Table1[[#This Row],[Salary Cost]]/Table1[[#This Row],[Net Sales Actual]]</f>
        <v>0.14515084918642421</v>
      </c>
      <c r="S2173" s="9" t="str">
        <f>IF(Table1[[#This Row],[Salary Ratio]] &lt; 0.15, "Efficient",
 IF(Table1[[#This Row],[Salary Ratio]] &lt;= 0.25, "Needs Attention",
 "Too High"))</f>
        <v>Efficient</v>
      </c>
      <c r="T2173" s="9">
        <f>Table1[[#This Row],[Profit (EBIT)]]/Table1[[#This Row],[Net Sales Actual]]</f>
        <v>0.14770626329917635</v>
      </c>
      <c r="U2173" s="7" t="str">
        <f>IF(Table1[[#This Row],[Profit Ratio]] &gt; 0.15, "Healthy",
 IF(Table1[[#This Row],[Profit Ratio]] &gt;= 0.05, "Moderate",
 "Low"))</f>
        <v>Moderate</v>
      </c>
      <c r="V2173" s="7">
        <f ca="1">DATEDIF(Table1[[#This Row],[Store Open Date]], TODAY(), "d")</f>
        <v>676</v>
      </c>
      <c r="W2173" s="7">
        <f ca="1">INT(Table1[[#This Row],[Store Age (Days)]] / 30)</f>
        <v>22</v>
      </c>
      <c r="X2173" s="7" t="str">
        <f ca="1">IF(Table1[[#This Row],[Store Age (Months)]] &lt; 12, "&lt;12",
 IF(Table1[[#This Row],[Store Age (Months)]] &lt; 24, "12–24",
 "&gt;24"))</f>
        <v>12–24</v>
      </c>
    </row>
    <row r="2174" spans="1:24" x14ac:dyDescent="0.2">
      <c r="A2174" s="4">
        <v>5</v>
      </c>
      <c r="B2174" s="4" t="str">
        <f t="shared" si="33"/>
        <v>May</v>
      </c>
      <c r="C2174" s="1" t="s">
        <v>417</v>
      </c>
      <c r="D2174" s="1" t="s">
        <v>1337</v>
      </c>
      <c r="E2174" s="1" t="s">
        <v>858</v>
      </c>
      <c r="F2174" s="1" t="s">
        <v>916</v>
      </c>
      <c r="G2174" s="1" t="s">
        <v>928</v>
      </c>
      <c r="H2174" s="6">
        <v>45277</v>
      </c>
      <c r="I2174" s="7">
        <v>147892808</v>
      </c>
      <c r="J2174" s="7">
        <v>139509326</v>
      </c>
      <c r="K2174" s="7">
        <v>18626423</v>
      </c>
      <c r="L2174" s="7">
        <v>-10183796</v>
      </c>
      <c r="M2174" s="7">
        <f>Table1[[#This Row],[Profit (EBIT)]] * (1 - 11%)</f>
        <v>-9063578.4399999995</v>
      </c>
      <c r="N2174" s="9">
        <f>Table1[[#This Row],[Net Sales Actual]]/Table1[[#This Row],[Net Sales Target]]*100%</f>
        <v>0.94331379521849368</v>
      </c>
      <c r="O2174" s="9" t="str">
        <f>IF(Table1[[#This Row],[% Achievement]]&gt;=100%, "Achieved",
 IF(Table1[[#This Row],[% Achievement]]&gt;=50%, "Almost Achieve",
 IF(Table1[[#This Row],[% Achievement]]&gt;=0, "Needs Improvement",
 "Bad")))</f>
        <v>Almost Achieve</v>
      </c>
      <c r="P2174" s="7">
        <f>Table1[[#This Row],[Net Sales Actual]] - Table1[[#This Row],[Net Sales Target]]</f>
        <v>-8383482</v>
      </c>
      <c r="Q2174" s="7" t="str">
        <f>IF(Table1[[#This Row],[Profit]] &gt; 0, "Profit", "Loss")</f>
        <v>Loss</v>
      </c>
      <c r="R2174" s="9">
        <f>Table1[[#This Row],[Salary Cost]]/Table1[[#This Row],[Net Sales Actual]]</f>
        <v>0.13351381971410284</v>
      </c>
      <c r="S2174" s="9" t="str">
        <f>IF(Table1[[#This Row],[Salary Ratio]] &lt; 0.15, "Efficient",
 IF(Table1[[#This Row],[Salary Ratio]] &lt;= 0.25, "Needs Attention",
 "Too High"))</f>
        <v>Efficient</v>
      </c>
      <c r="T2174" s="9">
        <f>Table1[[#This Row],[Profit (EBIT)]]/Table1[[#This Row],[Net Sales Actual]]</f>
        <v>-7.2997241775793545E-2</v>
      </c>
      <c r="U2174" s="7" t="str">
        <f>IF(Table1[[#This Row],[Profit Ratio]] &gt; 0.15, "Healthy",
 IF(Table1[[#This Row],[Profit Ratio]] &gt;= 0.05, "Moderate",
 "Low"))</f>
        <v>Low</v>
      </c>
      <c r="V2174" s="7">
        <f ca="1">DATEDIF(Table1[[#This Row],[Store Open Date]], TODAY(), "d")</f>
        <v>655</v>
      </c>
      <c r="W2174" s="7">
        <f ca="1">INT(Table1[[#This Row],[Store Age (Days)]] / 30)</f>
        <v>21</v>
      </c>
      <c r="X2174" s="7" t="str">
        <f ca="1">IF(Table1[[#This Row],[Store Age (Months)]] &lt; 12, "&lt;12",
 IF(Table1[[#This Row],[Store Age (Months)]] &lt; 24, "12–24",
 "&gt;24"))</f>
        <v>12–24</v>
      </c>
    </row>
    <row r="2175" spans="1:24" x14ac:dyDescent="0.2">
      <c r="A2175" s="4">
        <v>5</v>
      </c>
      <c r="B2175" s="4" t="str">
        <f t="shared" si="33"/>
        <v>May</v>
      </c>
      <c r="C2175" s="1" t="s">
        <v>418</v>
      </c>
      <c r="D2175" s="1" t="s">
        <v>1338</v>
      </c>
      <c r="E2175" s="1" t="s">
        <v>859</v>
      </c>
      <c r="F2175" s="1" t="s">
        <v>917</v>
      </c>
      <c r="G2175" s="1" t="s">
        <v>928</v>
      </c>
      <c r="H2175" s="6">
        <v>45405</v>
      </c>
      <c r="I2175" s="7">
        <v>157624787</v>
      </c>
      <c r="J2175" s="7">
        <v>170826489</v>
      </c>
      <c r="K2175" s="7">
        <v>30255324</v>
      </c>
      <c r="L2175" s="7">
        <v>9155876</v>
      </c>
      <c r="M2175" s="7">
        <f>Table1[[#This Row],[Profit (EBIT)]] * (1 - 11%)</f>
        <v>8148729.6399999997</v>
      </c>
      <c r="N2175" s="9">
        <f>Table1[[#This Row],[Net Sales Actual]]/Table1[[#This Row],[Net Sales Target]]*100%</f>
        <v>1.0837539720196419</v>
      </c>
      <c r="O2175" s="9" t="str">
        <f>IF(Table1[[#This Row],[% Achievement]]&gt;=100%, "Achieved",
 IF(Table1[[#This Row],[% Achievement]]&gt;=50%, "Almost Achieve",
 IF(Table1[[#This Row],[% Achievement]]&gt;=0, "Needs Improvement",
 "Bad")))</f>
        <v>Achieved</v>
      </c>
      <c r="P2175" s="7">
        <f>Table1[[#This Row],[Net Sales Actual]] - Table1[[#This Row],[Net Sales Target]]</f>
        <v>13201702</v>
      </c>
      <c r="Q2175" s="7" t="str">
        <f>IF(Table1[[#This Row],[Profit]] &gt; 0, "Profit", "Loss")</f>
        <v>Profit</v>
      </c>
      <c r="R2175" s="9">
        <f>Table1[[#This Row],[Salary Cost]]/Table1[[#This Row],[Net Sales Actual]]</f>
        <v>0.17711143147126321</v>
      </c>
      <c r="S2175" s="9" t="str">
        <f>IF(Table1[[#This Row],[Salary Ratio]] &lt; 0.15, "Efficient",
 IF(Table1[[#This Row],[Salary Ratio]] &lt;= 0.25, "Needs Attention",
 "Too High"))</f>
        <v>Needs Attention</v>
      </c>
      <c r="T2175" s="9">
        <f>Table1[[#This Row],[Profit (EBIT)]]/Table1[[#This Row],[Net Sales Actual]]</f>
        <v>5.3597519059236765E-2</v>
      </c>
      <c r="U2175" s="7" t="str">
        <f>IF(Table1[[#This Row],[Profit Ratio]] &gt; 0.15, "Healthy",
 IF(Table1[[#This Row],[Profit Ratio]] &gt;= 0.05, "Moderate",
 "Low"))</f>
        <v>Moderate</v>
      </c>
      <c r="V2175" s="7">
        <f ca="1">DATEDIF(Table1[[#This Row],[Store Open Date]], TODAY(), "d")</f>
        <v>527</v>
      </c>
      <c r="W2175" s="7">
        <f ca="1">INT(Table1[[#This Row],[Store Age (Days)]] / 30)</f>
        <v>17</v>
      </c>
      <c r="X2175" s="7" t="str">
        <f ca="1">IF(Table1[[#This Row],[Store Age (Months)]] &lt; 12, "&lt;12",
 IF(Table1[[#This Row],[Store Age (Months)]] &lt; 24, "12–24",
 "&gt;24"))</f>
        <v>12–24</v>
      </c>
    </row>
    <row r="2176" spans="1:24" x14ac:dyDescent="0.2">
      <c r="A2176" s="4">
        <v>5</v>
      </c>
      <c r="B2176" s="4" t="str">
        <f t="shared" si="33"/>
        <v>May</v>
      </c>
      <c r="C2176" s="1" t="s">
        <v>419</v>
      </c>
      <c r="D2176" s="1" t="s">
        <v>1339</v>
      </c>
      <c r="E2176" s="1" t="s">
        <v>860</v>
      </c>
      <c r="F2176" s="1" t="s">
        <v>917</v>
      </c>
      <c r="G2176" s="1" t="s">
        <v>928</v>
      </c>
      <c r="H2176" s="6">
        <v>45247</v>
      </c>
      <c r="I2176" s="7">
        <v>269910950</v>
      </c>
      <c r="J2176" s="7">
        <v>295889931</v>
      </c>
      <c r="K2176" s="7">
        <v>46064940</v>
      </c>
      <c r="L2176" s="7">
        <v>41699842</v>
      </c>
      <c r="M2176" s="7">
        <f>Table1[[#This Row],[Profit (EBIT)]] * (1 - 11%)</f>
        <v>37112859.380000003</v>
      </c>
      <c r="N2176" s="9">
        <f>Table1[[#This Row],[Net Sales Actual]]/Table1[[#This Row],[Net Sales Target]]*100%</f>
        <v>1.0962501928876913</v>
      </c>
      <c r="O2176" s="9" t="str">
        <f>IF(Table1[[#This Row],[% Achievement]]&gt;=100%, "Achieved",
 IF(Table1[[#This Row],[% Achievement]]&gt;=50%, "Almost Achieve",
 IF(Table1[[#This Row],[% Achievement]]&gt;=0, "Needs Improvement",
 "Bad")))</f>
        <v>Achieved</v>
      </c>
      <c r="P2176" s="7">
        <f>Table1[[#This Row],[Net Sales Actual]] - Table1[[#This Row],[Net Sales Target]]</f>
        <v>25978981</v>
      </c>
      <c r="Q2176" s="7" t="str">
        <f>IF(Table1[[#This Row],[Profit]] &gt; 0, "Profit", "Loss")</f>
        <v>Profit</v>
      </c>
      <c r="R2176" s="9">
        <f>Table1[[#This Row],[Salary Cost]]/Table1[[#This Row],[Net Sales Actual]]</f>
        <v>0.15568268864140564</v>
      </c>
      <c r="S2176" s="9" t="str">
        <f>IF(Table1[[#This Row],[Salary Ratio]] &lt; 0.15, "Efficient",
 IF(Table1[[#This Row],[Salary Ratio]] &lt;= 0.25, "Needs Attention",
 "Too High"))</f>
        <v>Needs Attention</v>
      </c>
      <c r="T2176" s="9">
        <f>Table1[[#This Row],[Profit (EBIT)]]/Table1[[#This Row],[Net Sales Actual]]</f>
        <v>0.14093025017468405</v>
      </c>
      <c r="U2176" s="7" t="str">
        <f>IF(Table1[[#This Row],[Profit Ratio]] &gt; 0.15, "Healthy",
 IF(Table1[[#This Row],[Profit Ratio]] &gt;= 0.05, "Moderate",
 "Low"))</f>
        <v>Moderate</v>
      </c>
      <c r="V2176" s="7">
        <f ca="1">DATEDIF(Table1[[#This Row],[Store Open Date]], TODAY(), "d")</f>
        <v>685</v>
      </c>
      <c r="W2176" s="7">
        <f ca="1">INT(Table1[[#This Row],[Store Age (Days)]] / 30)</f>
        <v>22</v>
      </c>
      <c r="X2176" s="7" t="str">
        <f ca="1">IF(Table1[[#This Row],[Store Age (Months)]] &lt; 12, "&lt;12",
 IF(Table1[[#This Row],[Store Age (Months)]] &lt; 24, "12–24",
 "&gt;24"))</f>
        <v>12–24</v>
      </c>
    </row>
    <row r="2177" spans="1:24" x14ac:dyDescent="0.2">
      <c r="A2177" s="4">
        <v>5</v>
      </c>
      <c r="B2177" s="4" t="str">
        <f t="shared" si="33"/>
        <v>May</v>
      </c>
      <c r="C2177" s="1" t="s">
        <v>420</v>
      </c>
      <c r="D2177" s="1" t="s">
        <v>1340</v>
      </c>
      <c r="E2177" s="1" t="s">
        <v>861</v>
      </c>
      <c r="F2177" s="1" t="s">
        <v>917</v>
      </c>
      <c r="G2177" s="1" t="s">
        <v>928</v>
      </c>
      <c r="H2177" s="6">
        <v>45266</v>
      </c>
      <c r="I2177" s="7">
        <v>267763115</v>
      </c>
      <c r="J2177" s="7">
        <v>257122217</v>
      </c>
      <c r="K2177" s="7">
        <v>40331588</v>
      </c>
      <c r="L2177" s="7">
        <v>29137214</v>
      </c>
      <c r="M2177" s="7">
        <f>Table1[[#This Row],[Profit (EBIT)]] * (1 - 11%)</f>
        <v>25932120.460000001</v>
      </c>
      <c r="N2177" s="9">
        <f>Table1[[#This Row],[Net Sales Actual]]/Table1[[#This Row],[Net Sales Target]]*100%</f>
        <v>0.96026003058711051</v>
      </c>
      <c r="O2177" s="9" t="str">
        <f>IF(Table1[[#This Row],[% Achievement]]&gt;=100%, "Achieved",
 IF(Table1[[#This Row],[% Achievement]]&gt;=50%, "Almost Achieve",
 IF(Table1[[#This Row],[% Achievement]]&gt;=0, "Needs Improvement",
 "Bad")))</f>
        <v>Almost Achieve</v>
      </c>
      <c r="P2177" s="7">
        <f>Table1[[#This Row],[Net Sales Actual]] - Table1[[#This Row],[Net Sales Target]]</f>
        <v>-10640898</v>
      </c>
      <c r="Q2177" s="7" t="str">
        <f>IF(Table1[[#This Row],[Profit]] &gt; 0, "Profit", "Loss")</f>
        <v>Profit</v>
      </c>
      <c r="R2177" s="9">
        <f>Table1[[#This Row],[Salary Cost]]/Table1[[#This Row],[Net Sales Actual]]</f>
        <v>0.15685765497269338</v>
      </c>
      <c r="S2177" s="9" t="str">
        <f>IF(Table1[[#This Row],[Salary Ratio]] &lt; 0.15, "Efficient",
 IF(Table1[[#This Row],[Salary Ratio]] &lt;= 0.25, "Needs Attention",
 "Too High"))</f>
        <v>Needs Attention</v>
      </c>
      <c r="T2177" s="9">
        <f>Table1[[#This Row],[Profit (EBIT)]]/Table1[[#This Row],[Net Sales Actual]]</f>
        <v>0.11332048369822512</v>
      </c>
      <c r="U2177" s="7" t="str">
        <f>IF(Table1[[#This Row],[Profit Ratio]] &gt; 0.15, "Healthy",
 IF(Table1[[#This Row],[Profit Ratio]] &gt;= 0.05, "Moderate",
 "Low"))</f>
        <v>Moderate</v>
      </c>
      <c r="V2177" s="7">
        <f ca="1">DATEDIF(Table1[[#This Row],[Store Open Date]], TODAY(), "d")</f>
        <v>666</v>
      </c>
      <c r="W2177" s="7">
        <f ca="1">INT(Table1[[#This Row],[Store Age (Days)]] / 30)</f>
        <v>22</v>
      </c>
      <c r="X2177" s="7" t="str">
        <f ca="1">IF(Table1[[#This Row],[Store Age (Months)]] &lt; 12, "&lt;12",
 IF(Table1[[#This Row],[Store Age (Months)]] &lt; 24, "12–24",
 "&gt;24"))</f>
        <v>12–24</v>
      </c>
    </row>
    <row r="2178" spans="1:24" x14ac:dyDescent="0.2">
      <c r="A2178" s="4">
        <v>5</v>
      </c>
      <c r="B2178" s="4" t="str">
        <f t="shared" si="33"/>
        <v>May</v>
      </c>
      <c r="C2178" s="1" t="s">
        <v>421</v>
      </c>
      <c r="D2178" s="1" t="s">
        <v>1341</v>
      </c>
      <c r="E2178" s="1" t="s">
        <v>862</v>
      </c>
      <c r="F2178" s="1" t="s">
        <v>917</v>
      </c>
      <c r="G2178" s="1" t="s">
        <v>928</v>
      </c>
      <c r="H2178" s="6">
        <v>45310</v>
      </c>
      <c r="I2178" s="7">
        <v>77546658</v>
      </c>
      <c r="J2178" s="7">
        <v>76641112</v>
      </c>
      <c r="K2178" s="7">
        <v>8512377</v>
      </c>
      <c r="L2178" s="7">
        <v>9604725</v>
      </c>
      <c r="M2178" s="7">
        <f>Table1[[#This Row],[Profit (EBIT)]] * (1 - 11%)</f>
        <v>8548205.25</v>
      </c>
      <c r="N2178" s="9">
        <f>Table1[[#This Row],[Net Sales Actual]]/Table1[[#This Row],[Net Sales Target]]*100%</f>
        <v>0.98832256575131838</v>
      </c>
      <c r="O2178" s="9" t="str">
        <f>IF(Table1[[#This Row],[% Achievement]]&gt;=100%, "Achieved",
 IF(Table1[[#This Row],[% Achievement]]&gt;=50%, "Almost Achieve",
 IF(Table1[[#This Row],[% Achievement]]&gt;=0, "Needs Improvement",
 "Bad")))</f>
        <v>Almost Achieve</v>
      </c>
      <c r="P2178" s="7">
        <f>Table1[[#This Row],[Net Sales Actual]] - Table1[[#This Row],[Net Sales Target]]</f>
        <v>-905546</v>
      </c>
      <c r="Q2178" s="7" t="str">
        <f>IF(Table1[[#This Row],[Profit]] &gt; 0, "Profit", "Loss")</f>
        <v>Profit</v>
      </c>
      <c r="R2178" s="9">
        <f>Table1[[#This Row],[Salary Cost]]/Table1[[#This Row],[Net Sales Actual]]</f>
        <v>0.11106802573532597</v>
      </c>
      <c r="S2178" s="9" t="str">
        <f>IF(Table1[[#This Row],[Salary Ratio]] &lt; 0.15, "Efficient",
 IF(Table1[[#This Row],[Salary Ratio]] &lt;= 0.25, "Needs Attention",
 "Too High"))</f>
        <v>Efficient</v>
      </c>
      <c r="T2178" s="9">
        <f>Table1[[#This Row],[Profit (EBIT)]]/Table1[[#This Row],[Net Sales Actual]]</f>
        <v>0.12532079388409709</v>
      </c>
      <c r="U2178" s="7" t="str">
        <f>IF(Table1[[#This Row],[Profit Ratio]] &gt; 0.15, "Healthy",
 IF(Table1[[#This Row],[Profit Ratio]] &gt;= 0.05, "Moderate",
 "Low"))</f>
        <v>Moderate</v>
      </c>
      <c r="V2178" s="7">
        <f ca="1">DATEDIF(Table1[[#This Row],[Store Open Date]], TODAY(), "d")</f>
        <v>622</v>
      </c>
      <c r="W2178" s="7">
        <f ca="1">INT(Table1[[#This Row],[Store Age (Days)]] / 30)</f>
        <v>20</v>
      </c>
      <c r="X2178" s="7" t="str">
        <f ca="1">IF(Table1[[#This Row],[Store Age (Months)]] &lt; 12, "&lt;12",
 IF(Table1[[#This Row],[Store Age (Months)]] &lt; 24, "12–24",
 "&gt;24"))</f>
        <v>12–24</v>
      </c>
    </row>
    <row r="2179" spans="1:24" x14ac:dyDescent="0.2">
      <c r="A2179" s="4">
        <v>5</v>
      </c>
      <c r="B2179" s="4" t="str">
        <f t="shared" ref="B2179:B2242" si="34">TEXT(DATE(2024, A2179, 1), "mmmm")</f>
        <v>May</v>
      </c>
      <c r="C2179" s="1" t="s">
        <v>422</v>
      </c>
      <c r="D2179" s="1" t="s">
        <v>1342</v>
      </c>
      <c r="E2179" s="1" t="s">
        <v>863</v>
      </c>
      <c r="F2179" s="1" t="s">
        <v>917</v>
      </c>
      <c r="G2179" s="1" t="s">
        <v>928</v>
      </c>
      <c r="H2179" s="6">
        <v>45325</v>
      </c>
      <c r="I2179" s="7">
        <v>169086330</v>
      </c>
      <c r="J2179" s="7">
        <v>117635820</v>
      </c>
      <c r="K2179" s="7">
        <v>14373080</v>
      </c>
      <c r="L2179" s="7">
        <v>16494653</v>
      </c>
      <c r="M2179" s="7">
        <f>Table1[[#This Row],[Profit (EBIT)]] * (1 - 11%)</f>
        <v>14680241.17</v>
      </c>
      <c r="N2179" s="9">
        <f>Table1[[#This Row],[Net Sales Actual]]/Table1[[#This Row],[Net Sales Target]]*100%</f>
        <v>0.69571455007628347</v>
      </c>
      <c r="O2179" s="9" t="str">
        <f>IF(Table1[[#This Row],[% Achievement]]&gt;=100%, "Achieved",
 IF(Table1[[#This Row],[% Achievement]]&gt;=50%, "Almost Achieve",
 IF(Table1[[#This Row],[% Achievement]]&gt;=0, "Needs Improvement",
 "Bad")))</f>
        <v>Almost Achieve</v>
      </c>
      <c r="P2179" s="7">
        <f>Table1[[#This Row],[Net Sales Actual]] - Table1[[#This Row],[Net Sales Target]]</f>
        <v>-51450510</v>
      </c>
      <c r="Q2179" s="7" t="str">
        <f>IF(Table1[[#This Row],[Profit]] &gt; 0, "Profit", "Loss")</f>
        <v>Profit</v>
      </c>
      <c r="R2179" s="9">
        <f>Table1[[#This Row],[Salary Cost]]/Table1[[#This Row],[Net Sales Actual]]</f>
        <v>0.12218285212786377</v>
      </c>
      <c r="S2179" s="9" t="str">
        <f>IF(Table1[[#This Row],[Salary Ratio]] &lt; 0.15, "Efficient",
 IF(Table1[[#This Row],[Salary Ratio]] &lt;= 0.25, "Needs Attention",
 "Too High"))</f>
        <v>Efficient</v>
      </c>
      <c r="T2179" s="9">
        <f>Table1[[#This Row],[Profit (EBIT)]]/Table1[[#This Row],[Net Sales Actual]]</f>
        <v>0.14021794552033556</v>
      </c>
      <c r="U2179" s="7" t="str">
        <f>IF(Table1[[#This Row],[Profit Ratio]] &gt; 0.15, "Healthy",
 IF(Table1[[#This Row],[Profit Ratio]] &gt;= 0.05, "Moderate",
 "Low"))</f>
        <v>Moderate</v>
      </c>
      <c r="V2179" s="7">
        <f ca="1">DATEDIF(Table1[[#This Row],[Store Open Date]], TODAY(), "d")</f>
        <v>607</v>
      </c>
      <c r="W2179" s="7">
        <f ca="1">INT(Table1[[#This Row],[Store Age (Days)]] / 30)</f>
        <v>20</v>
      </c>
      <c r="X2179" s="7" t="str">
        <f ca="1">IF(Table1[[#This Row],[Store Age (Months)]] &lt; 12, "&lt;12",
 IF(Table1[[#This Row],[Store Age (Months)]] &lt; 24, "12–24",
 "&gt;24"))</f>
        <v>12–24</v>
      </c>
    </row>
    <row r="2180" spans="1:24" x14ac:dyDescent="0.2">
      <c r="A2180" s="4">
        <v>5</v>
      </c>
      <c r="B2180" s="4" t="str">
        <f t="shared" si="34"/>
        <v>May</v>
      </c>
      <c r="C2180" s="1" t="s">
        <v>423</v>
      </c>
      <c r="D2180" s="1" t="s">
        <v>1343</v>
      </c>
      <c r="E2180" s="1" t="s">
        <v>864</v>
      </c>
      <c r="F2180" s="1" t="s">
        <v>917</v>
      </c>
      <c r="G2180" s="1" t="s">
        <v>928</v>
      </c>
      <c r="H2180" s="6">
        <v>45325</v>
      </c>
      <c r="I2180" s="7">
        <v>155651299</v>
      </c>
      <c r="J2180" s="7">
        <v>180621588</v>
      </c>
      <c r="K2180" s="7">
        <v>23633898</v>
      </c>
      <c r="L2180" s="7">
        <v>-12305317</v>
      </c>
      <c r="M2180" s="7">
        <f>Table1[[#This Row],[Profit (EBIT)]] * (1 - 11%)</f>
        <v>-10951732.130000001</v>
      </c>
      <c r="N2180" s="9">
        <f>Table1[[#This Row],[Net Sales Actual]]/Table1[[#This Row],[Net Sales Target]]*100%</f>
        <v>1.1604245461517158</v>
      </c>
      <c r="O2180" s="9" t="str">
        <f>IF(Table1[[#This Row],[% Achievement]]&gt;=100%, "Achieved",
 IF(Table1[[#This Row],[% Achievement]]&gt;=50%, "Almost Achieve",
 IF(Table1[[#This Row],[% Achievement]]&gt;=0, "Needs Improvement",
 "Bad")))</f>
        <v>Achieved</v>
      </c>
      <c r="P2180" s="7">
        <f>Table1[[#This Row],[Net Sales Actual]] - Table1[[#This Row],[Net Sales Target]]</f>
        <v>24970289</v>
      </c>
      <c r="Q2180" s="7" t="str">
        <f>IF(Table1[[#This Row],[Profit]] &gt; 0, "Profit", "Loss")</f>
        <v>Loss</v>
      </c>
      <c r="R2180" s="9">
        <f>Table1[[#This Row],[Salary Cost]]/Table1[[#This Row],[Net Sales Actual]]</f>
        <v>0.13084758174089356</v>
      </c>
      <c r="S2180" s="9" t="str">
        <f>IF(Table1[[#This Row],[Salary Ratio]] &lt; 0.15, "Efficient",
 IF(Table1[[#This Row],[Salary Ratio]] &lt;= 0.25, "Needs Attention",
 "Too High"))</f>
        <v>Efficient</v>
      </c>
      <c r="T2180" s="9">
        <f>Table1[[#This Row],[Profit (EBIT)]]/Table1[[#This Row],[Net Sales Actual]]</f>
        <v>-6.8127609419534066E-2</v>
      </c>
      <c r="U2180" s="7" t="str">
        <f>IF(Table1[[#This Row],[Profit Ratio]] &gt; 0.15, "Healthy",
 IF(Table1[[#This Row],[Profit Ratio]] &gt;= 0.05, "Moderate",
 "Low"))</f>
        <v>Low</v>
      </c>
      <c r="V2180" s="7">
        <f ca="1">DATEDIF(Table1[[#This Row],[Store Open Date]], TODAY(), "d")</f>
        <v>607</v>
      </c>
      <c r="W2180" s="7">
        <f ca="1">INT(Table1[[#This Row],[Store Age (Days)]] / 30)</f>
        <v>20</v>
      </c>
      <c r="X2180" s="7" t="str">
        <f ca="1">IF(Table1[[#This Row],[Store Age (Months)]] &lt; 12, "&lt;12",
 IF(Table1[[#This Row],[Store Age (Months)]] &lt; 24, "12–24",
 "&gt;24"))</f>
        <v>12–24</v>
      </c>
    </row>
    <row r="2181" spans="1:24" x14ac:dyDescent="0.2">
      <c r="A2181" s="4">
        <v>5</v>
      </c>
      <c r="B2181" s="4" t="str">
        <f t="shared" si="34"/>
        <v>May</v>
      </c>
      <c r="C2181" s="1" t="s">
        <v>424</v>
      </c>
      <c r="D2181" s="1" t="s">
        <v>1344</v>
      </c>
      <c r="E2181" s="1" t="s">
        <v>865</v>
      </c>
      <c r="F2181" s="1" t="s">
        <v>917</v>
      </c>
      <c r="G2181" s="1" t="s">
        <v>928</v>
      </c>
      <c r="H2181" s="6">
        <v>45289</v>
      </c>
      <c r="I2181" s="7">
        <v>180268003</v>
      </c>
      <c r="J2181" s="7">
        <v>215675573</v>
      </c>
      <c r="K2181" s="7">
        <v>37838205</v>
      </c>
      <c r="L2181" s="7">
        <v>-8342833</v>
      </c>
      <c r="M2181" s="7">
        <f>Table1[[#This Row],[Profit (EBIT)]] * (1 - 11%)</f>
        <v>-7425121.3700000001</v>
      </c>
      <c r="N2181" s="9">
        <f>Table1[[#This Row],[Net Sales Actual]]/Table1[[#This Row],[Net Sales Target]]*100%</f>
        <v>1.1964162769362903</v>
      </c>
      <c r="O2181" s="9" t="str">
        <f>IF(Table1[[#This Row],[% Achievement]]&gt;=100%, "Achieved",
 IF(Table1[[#This Row],[% Achievement]]&gt;=50%, "Almost Achieve",
 IF(Table1[[#This Row],[% Achievement]]&gt;=0, "Needs Improvement",
 "Bad")))</f>
        <v>Achieved</v>
      </c>
      <c r="P2181" s="7">
        <f>Table1[[#This Row],[Net Sales Actual]] - Table1[[#This Row],[Net Sales Target]]</f>
        <v>35407570</v>
      </c>
      <c r="Q2181" s="7" t="str">
        <f>IF(Table1[[#This Row],[Profit]] &gt; 0, "Profit", "Loss")</f>
        <v>Loss</v>
      </c>
      <c r="R2181" s="9">
        <f>Table1[[#This Row],[Salary Cost]]/Table1[[#This Row],[Net Sales Actual]]</f>
        <v>0.17544038239323467</v>
      </c>
      <c r="S2181" s="9" t="str">
        <f>IF(Table1[[#This Row],[Salary Ratio]] &lt; 0.15, "Efficient",
 IF(Table1[[#This Row],[Salary Ratio]] &lt;= 0.25, "Needs Attention",
 "Too High"))</f>
        <v>Needs Attention</v>
      </c>
      <c r="T2181" s="9">
        <f>Table1[[#This Row],[Profit (EBIT)]]/Table1[[#This Row],[Net Sales Actual]]</f>
        <v>-3.8682326811298191E-2</v>
      </c>
      <c r="U2181" s="7" t="str">
        <f>IF(Table1[[#This Row],[Profit Ratio]] &gt; 0.15, "Healthy",
 IF(Table1[[#This Row],[Profit Ratio]] &gt;= 0.05, "Moderate",
 "Low"))</f>
        <v>Low</v>
      </c>
      <c r="V2181" s="7">
        <f ca="1">DATEDIF(Table1[[#This Row],[Store Open Date]], TODAY(), "d")</f>
        <v>643</v>
      </c>
      <c r="W2181" s="7">
        <f ca="1">INT(Table1[[#This Row],[Store Age (Days)]] / 30)</f>
        <v>21</v>
      </c>
      <c r="X2181" s="7" t="str">
        <f ca="1">IF(Table1[[#This Row],[Store Age (Months)]] &lt; 12, "&lt;12",
 IF(Table1[[#This Row],[Store Age (Months)]] &lt; 24, "12–24",
 "&gt;24"))</f>
        <v>12–24</v>
      </c>
    </row>
    <row r="2182" spans="1:24" x14ac:dyDescent="0.2">
      <c r="A2182" s="4">
        <v>5</v>
      </c>
      <c r="B2182" s="4" t="str">
        <f t="shared" si="34"/>
        <v>May</v>
      </c>
      <c r="C2182" s="1" t="s">
        <v>425</v>
      </c>
      <c r="D2182" s="1" t="s">
        <v>1345</v>
      </c>
      <c r="E2182" s="1" t="s">
        <v>866</v>
      </c>
      <c r="F2182" s="1" t="s">
        <v>917</v>
      </c>
      <c r="G2182" s="1" t="s">
        <v>928</v>
      </c>
      <c r="H2182" s="6">
        <v>45411</v>
      </c>
      <c r="I2182" s="7">
        <v>100619843</v>
      </c>
      <c r="J2182" s="7">
        <v>121740083</v>
      </c>
      <c r="K2182" s="7">
        <v>18878890</v>
      </c>
      <c r="L2182" s="7">
        <v>14787240</v>
      </c>
      <c r="M2182" s="7">
        <f>Table1[[#This Row],[Profit (EBIT)]] * (1 - 11%)</f>
        <v>13160643.6</v>
      </c>
      <c r="N2182" s="9">
        <f>Table1[[#This Row],[Net Sales Actual]]/Table1[[#This Row],[Net Sales Target]]*100%</f>
        <v>1.209901341229483</v>
      </c>
      <c r="O2182" s="9" t="str">
        <f>IF(Table1[[#This Row],[% Achievement]]&gt;=100%, "Achieved",
 IF(Table1[[#This Row],[% Achievement]]&gt;=50%, "Almost Achieve",
 IF(Table1[[#This Row],[% Achievement]]&gt;=0, "Needs Improvement",
 "Bad")))</f>
        <v>Achieved</v>
      </c>
      <c r="P2182" s="7">
        <f>Table1[[#This Row],[Net Sales Actual]] - Table1[[#This Row],[Net Sales Target]]</f>
        <v>21120240</v>
      </c>
      <c r="Q2182" s="7" t="str">
        <f>IF(Table1[[#This Row],[Profit]] &gt; 0, "Profit", "Loss")</f>
        <v>Profit</v>
      </c>
      <c r="R2182" s="9">
        <f>Table1[[#This Row],[Salary Cost]]/Table1[[#This Row],[Net Sales Actual]]</f>
        <v>0.15507538301908336</v>
      </c>
      <c r="S2182" s="9" t="str">
        <f>IF(Table1[[#This Row],[Salary Ratio]] &lt; 0.15, "Efficient",
 IF(Table1[[#This Row],[Salary Ratio]] &lt;= 0.25, "Needs Attention",
 "Too High"))</f>
        <v>Needs Attention</v>
      </c>
      <c r="T2182" s="9">
        <f>Table1[[#This Row],[Profit (EBIT)]]/Table1[[#This Row],[Net Sales Actual]]</f>
        <v>0.12146566386027517</v>
      </c>
      <c r="U2182" s="7" t="str">
        <f>IF(Table1[[#This Row],[Profit Ratio]] &gt; 0.15, "Healthy",
 IF(Table1[[#This Row],[Profit Ratio]] &gt;= 0.05, "Moderate",
 "Low"))</f>
        <v>Moderate</v>
      </c>
      <c r="V2182" s="7">
        <f ca="1">DATEDIF(Table1[[#This Row],[Store Open Date]], TODAY(), "d")</f>
        <v>521</v>
      </c>
      <c r="W2182" s="7">
        <f ca="1">INT(Table1[[#This Row],[Store Age (Days)]] / 30)</f>
        <v>17</v>
      </c>
      <c r="X2182" s="7" t="str">
        <f ca="1">IF(Table1[[#This Row],[Store Age (Months)]] &lt; 12, "&lt;12",
 IF(Table1[[#This Row],[Store Age (Months)]] &lt; 24, "12–24",
 "&gt;24"))</f>
        <v>12–24</v>
      </c>
    </row>
    <row r="2183" spans="1:24" x14ac:dyDescent="0.2">
      <c r="A2183" s="4">
        <v>5</v>
      </c>
      <c r="B2183" s="4" t="str">
        <f t="shared" si="34"/>
        <v>May</v>
      </c>
      <c r="C2183" s="1" t="s">
        <v>426</v>
      </c>
      <c r="D2183" s="1" t="s">
        <v>1346</v>
      </c>
      <c r="E2183" s="1" t="s">
        <v>867</v>
      </c>
      <c r="F2183" s="1" t="s">
        <v>918</v>
      </c>
      <c r="G2183" s="1" t="s">
        <v>929</v>
      </c>
      <c r="H2183" s="6">
        <v>45309</v>
      </c>
      <c r="I2183" s="7">
        <v>157443418</v>
      </c>
      <c r="J2183" s="7">
        <v>143427364</v>
      </c>
      <c r="K2183" s="7">
        <v>14843947</v>
      </c>
      <c r="L2183" s="7">
        <v>13919410</v>
      </c>
      <c r="M2183" s="7">
        <f>Table1[[#This Row],[Profit (EBIT)]] * (1 - 11%)</f>
        <v>12388274.9</v>
      </c>
      <c r="N2183" s="9">
        <f>Table1[[#This Row],[Net Sales Actual]]/Table1[[#This Row],[Net Sales Target]]*100%</f>
        <v>0.91097719944062694</v>
      </c>
      <c r="O2183" s="9" t="str">
        <f>IF(Table1[[#This Row],[% Achievement]]&gt;=100%, "Achieved",
 IF(Table1[[#This Row],[% Achievement]]&gt;=50%, "Almost Achieve",
 IF(Table1[[#This Row],[% Achievement]]&gt;=0, "Needs Improvement",
 "Bad")))</f>
        <v>Almost Achieve</v>
      </c>
      <c r="P2183" s="7">
        <f>Table1[[#This Row],[Net Sales Actual]] - Table1[[#This Row],[Net Sales Target]]</f>
        <v>-14016054</v>
      </c>
      <c r="Q2183" s="7" t="str">
        <f>IF(Table1[[#This Row],[Profit]] &gt; 0, "Profit", "Loss")</f>
        <v>Profit</v>
      </c>
      <c r="R2183" s="9">
        <f>Table1[[#This Row],[Salary Cost]]/Table1[[#This Row],[Net Sales Actual]]</f>
        <v>0.10349452563319786</v>
      </c>
      <c r="S2183" s="9" t="str">
        <f>IF(Table1[[#This Row],[Salary Ratio]] &lt; 0.15, "Efficient",
 IF(Table1[[#This Row],[Salary Ratio]] &lt;= 0.25, "Needs Attention",
 "Too High"))</f>
        <v>Efficient</v>
      </c>
      <c r="T2183" s="9">
        <f>Table1[[#This Row],[Profit (EBIT)]]/Table1[[#This Row],[Net Sales Actual]]</f>
        <v>9.7048496268815204E-2</v>
      </c>
      <c r="U2183" s="7" t="str">
        <f>IF(Table1[[#This Row],[Profit Ratio]] &gt; 0.15, "Healthy",
 IF(Table1[[#This Row],[Profit Ratio]] &gt;= 0.05, "Moderate",
 "Low"))</f>
        <v>Moderate</v>
      </c>
      <c r="V2183" s="7">
        <f ca="1">DATEDIF(Table1[[#This Row],[Store Open Date]], TODAY(), "d")</f>
        <v>623</v>
      </c>
      <c r="W2183" s="7">
        <f ca="1">INT(Table1[[#This Row],[Store Age (Days)]] / 30)</f>
        <v>20</v>
      </c>
      <c r="X2183" s="7" t="str">
        <f ca="1">IF(Table1[[#This Row],[Store Age (Months)]] &lt; 12, "&lt;12",
 IF(Table1[[#This Row],[Store Age (Months)]] &lt; 24, "12–24",
 "&gt;24"))</f>
        <v>12–24</v>
      </c>
    </row>
    <row r="2184" spans="1:24" x14ac:dyDescent="0.2">
      <c r="A2184" s="4">
        <v>5</v>
      </c>
      <c r="B2184" s="4" t="str">
        <f t="shared" si="34"/>
        <v>May</v>
      </c>
      <c r="C2184" s="1" t="s">
        <v>427</v>
      </c>
      <c r="D2184" s="1" t="s">
        <v>1347</v>
      </c>
      <c r="E2184" s="1" t="s">
        <v>868</v>
      </c>
      <c r="F2184" s="1" t="s">
        <v>918</v>
      </c>
      <c r="G2184" s="1" t="s">
        <v>929</v>
      </c>
      <c r="H2184" s="6">
        <v>45384</v>
      </c>
      <c r="I2184" s="7">
        <v>111166512</v>
      </c>
      <c r="J2184" s="7">
        <v>136111827</v>
      </c>
      <c r="K2184" s="7">
        <v>23580713</v>
      </c>
      <c r="L2184" s="7">
        <v>1192847</v>
      </c>
      <c r="M2184" s="7">
        <f>Table1[[#This Row],[Profit (EBIT)]] * (1 - 11%)</f>
        <v>1061633.83</v>
      </c>
      <c r="N2184" s="9">
        <f>Table1[[#This Row],[Net Sales Actual]]/Table1[[#This Row],[Net Sales Target]]*100%</f>
        <v>1.2243959493844694</v>
      </c>
      <c r="O2184" s="9" t="str">
        <f>IF(Table1[[#This Row],[% Achievement]]&gt;=100%, "Achieved",
 IF(Table1[[#This Row],[% Achievement]]&gt;=50%, "Almost Achieve",
 IF(Table1[[#This Row],[% Achievement]]&gt;=0, "Needs Improvement",
 "Bad")))</f>
        <v>Achieved</v>
      </c>
      <c r="P2184" s="7">
        <f>Table1[[#This Row],[Net Sales Actual]] - Table1[[#This Row],[Net Sales Target]]</f>
        <v>24945315</v>
      </c>
      <c r="Q2184" s="7" t="str">
        <f>IF(Table1[[#This Row],[Profit]] &gt; 0, "Profit", "Loss")</f>
        <v>Profit</v>
      </c>
      <c r="R2184" s="9">
        <f>Table1[[#This Row],[Salary Cost]]/Table1[[#This Row],[Net Sales Actual]]</f>
        <v>0.17324514349513506</v>
      </c>
      <c r="S2184" s="9" t="str">
        <f>IF(Table1[[#This Row],[Salary Ratio]] &lt; 0.15, "Efficient",
 IF(Table1[[#This Row],[Salary Ratio]] &lt;= 0.25, "Needs Attention",
 "Too High"))</f>
        <v>Needs Attention</v>
      </c>
      <c r="T2184" s="9">
        <f>Table1[[#This Row],[Profit (EBIT)]]/Table1[[#This Row],[Net Sales Actual]]</f>
        <v>8.7637277839199088E-3</v>
      </c>
      <c r="U2184" s="7" t="str">
        <f>IF(Table1[[#This Row],[Profit Ratio]] &gt; 0.15, "Healthy",
 IF(Table1[[#This Row],[Profit Ratio]] &gt;= 0.05, "Moderate",
 "Low"))</f>
        <v>Low</v>
      </c>
      <c r="V2184" s="7">
        <f ca="1">DATEDIF(Table1[[#This Row],[Store Open Date]], TODAY(), "d")</f>
        <v>548</v>
      </c>
      <c r="W2184" s="7">
        <f ca="1">INT(Table1[[#This Row],[Store Age (Days)]] / 30)</f>
        <v>18</v>
      </c>
      <c r="X2184" s="7" t="str">
        <f ca="1">IF(Table1[[#This Row],[Store Age (Months)]] &lt; 12, "&lt;12",
 IF(Table1[[#This Row],[Store Age (Months)]] &lt; 24, "12–24",
 "&gt;24"))</f>
        <v>12–24</v>
      </c>
    </row>
    <row r="2185" spans="1:24" x14ac:dyDescent="0.2">
      <c r="A2185" s="4">
        <v>5</v>
      </c>
      <c r="B2185" s="4" t="str">
        <f t="shared" si="34"/>
        <v>May</v>
      </c>
      <c r="C2185" s="1" t="s">
        <v>428</v>
      </c>
      <c r="D2185" s="1" t="s">
        <v>1348</v>
      </c>
      <c r="E2185" s="1" t="s">
        <v>869</v>
      </c>
      <c r="F2185" s="1" t="s">
        <v>918</v>
      </c>
      <c r="G2185" s="1" t="s">
        <v>929</v>
      </c>
      <c r="H2185" s="6">
        <v>45239</v>
      </c>
      <c r="I2185" s="7">
        <v>105783947</v>
      </c>
      <c r="J2185" s="7">
        <v>99597770</v>
      </c>
      <c r="K2185" s="7">
        <v>11629910</v>
      </c>
      <c r="L2185" s="7">
        <v>11425973</v>
      </c>
      <c r="M2185" s="7">
        <f>Table1[[#This Row],[Profit (EBIT)]] * (1 - 11%)</f>
        <v>10169115.970000001</v>
      </c>
      <c r="N2185" s="9">
        <f>Table1[[#This Row],[Net Sales Actual]]/Table1[[#This Row],[Net Sales Target]]*100%</f>
        <v>0.94152064490465648</v>
      </c>
      <c r="O2185" s="9" t="str">
        <f>IF(Table1[[#This Row],[% Achievement]]&gt;=100%, "Achieved",
 IF(Table1[[#This Row],[% Achievement]]&gt;=50%, "Almost Achieve",
 IF(Table1[[#This Row],[% Achievement]]&gt;=0, "Needs Improvement",
 "Bad")))</f>
        <v>Almost Achieve</v>
      </c>
      <c r="P2185" s="7">
        <f>Table1[[#This Row],[Net Sales Actual]] - Table1[[#This Row],[Net Sales Target]]</f>
        <v>-6186177</v>
      </c>
      <c r="Q2185" s="7" t="str">
        <f>IF(Table1[[#This Row],[Profit]] &gt; 0, "Profit", "Loss")</f>
        <v>Profit</v>
      </c>
      <c r="R2185" s="9">
        <f>Table1[[#This Row],[Salary Cost]]/Table1[[#This Row],[Net Sales Actual]]</f>
        <v>0.11676877906001309</v>
      </c>
      <c r="S2185" s="9" t="str">
        <f>IF(Table1[[#This Row],[Salary Ratio]] &lt; 0.15, "Efficient",
 IF(Table1[[#This Row],[Salary Ratio]] &lt;= 0.25, "Needs Attention",
 "Too High"))</f>
        <v>Efficient</v>
      </c>
      <c r="T2185" s="9">
        <f>Table1[[#This Row],[Profit (EBIT)]]/Table1[[#This Row],[Net Sales Actual]]</f>
        <v>0.11472117297405354</v>
      </c>
      <c r="U2185" s="7" t="str">
        <f>IF(Table1[[#This Row],[Profit Ratio]] &gt; 0.15, "Healthy",
 IF(Table1[[#This Row],[Profit Ratio]] &gt;= 0.05, "Moderate",
 "Low"))</f>
        <v>Moderate</v>
      </c>
      <c r="V2185" s="7">
        <f ca="1">DATEDIF(Table1[[#This Row],[Store Open Date]], TODAY(), "d")</f>
        <v>693</v>
      </c>
      <c r="W2185" s="7">
        <f ca="1">INT(Table1[[#This Row],[Store Age (Days)]] / 30)</f>
        <v>23</v>
      </c>
      <c r="X2185" s="7" t="str">
        <f ca="1">IF(Table1[[#This Row],[Store Age (Months)]] &lt; 12, "&lt;12",
 IF(Table1[[#This Row],[Store Age (Months)]] &lt; 24, "12–24",
 "&gt;24"))</f>
        <v>12–24</v>
      </c>
    </row>
    <row r="2186" spans="1:24" x14ac:dyDescent="0.2">
      <c r="A2186" s="4">
        <v>5</v>
      </c>
      <c r="B2186" s="4" t="str">
        <f t="shared" si="34"/>
        <v>May</v>
      </c>
      <c r="C2186" s="1" t="s">
        <v>429</v>
      </c>
      <c r="D2186" s="1" t="s">
        <v>1349</v>
      </c>
      <c r="E2186" s="1" t="s">
        <v>870</v>
      </c>
      <c r="F2186" s="1" t="s">
        <v>918</v>
      </c>
      <c r="G2186" s="1" t="s">
        <v>929</v>
      </c>
      <c r="H2186" s="6">
        <v>45249</v>
      </c>
      <c r="I2186" s="7">
        <v>102741870</v>
      </c>
      <c r="J2186" s="7">
        <v>118429782</v>
      </c>
      <c r="K2186" s="7">
        <v>12772447</v>
      </c>
      <c r="L2186" s="7">
        <v>11446288</v>
      </c>
      <c r="M2186" s="7">
        <f>Table1[[#This Row],[Profit (EBIT)]] * (1 - 11%)</f>
        <v>10187196.32</v>
      </c>
      <c r="N2186" s="9">
        <f>Table1[[#This Row],[Net Sales Actual]]/Table1[[#This Row],[Net Sales Target]]*100%</f>
        <v>1.1526924904131099</v>
      </c>
      <c r="O2186" s="9" t="str">
        <f>IF(Table1[[#This Row],[% Achievement]]&gt;=100%, "Achieved",
 IF(Table1[[#This Row],[% Achievement]]&gt;=50%, "Almost Achieve",
 IF(Table1[[#This Row],[% Achievement]]&gt;=0, "Needs Improvement",
 "Bad")))</f>
        <v>Achieved</v>
      </c>
      <c r="P2186" s="7">
        <f>Table1[[#This Row],[Net Sales Actual]] - Table1[[#This Row],[Net Sales Target]]</f>
        <v>15687912</v>
      </c>
      <c r="Q2186" s="7" t="str">
        <f>IF(Table1[[#This Row],[Profit]] &gt; 0, "Profit", "Loss")</f>
        <v>Profit</v>
      </c>
      <c r="R2186" s="9">
        <f>Table1[[#This Row],[Salary Cost]]/Table1[[#This Row],[Net Sales Actual]]</f>
        <v>0.10784826911190296</v>
      </c>
      <c r="S2186" s="9" t="str">
        <f>IF(Table1[[#This Row],[Salary Ratio]] &lt; 0.15, "Efficient",
 IF(Table1[[#This Row],[Salary Ratio]] &lt;= 0.25, "Needs Attention",
 "Too High"))</f>
        <v>Efficient</v>
      </c>
      <c r="T2186" s="9">
        <f>Table1[[#This Row],[Profit (EBIT)]]/Table1[[#This Row],[Net Sales Actual]]</f>
        <v>9.6650418557723938E-2</v>
      </c>
      <c r="U2186" s="7" t="str">
        <f>IF(Table1[[#This Row],[Profit Ratio]] &gt; 0.15, "Healthy",
 IF(Table1[[#This Row],[Profit Ratio]] &gt;= 0.05, "Moderate",
 "Low"))</f>
        <v>Moderate</v>
      </c>
      <c r="V2186" s="7">
        <f ca="1">DATEDIF(Table1[[#This Row],[Store Open Date]], TODAY(), "d")</f>
        <v>683</v>
      </c>
      <c r="W2186" s="7">
        <f ca="1">INT(Table1[[#This Row],[Store Age (Days)]] / 30)</f>
        <v>22</v>
      </c>
      <c r="X2186" s="7" t="str">
        <f ca="1">IF(Table1[[#This Row],[Store Age (Months)]] &lt; 12, "&lt;12",
 IF(Table1[[#This Row],[Store Age (Months)]] &lt; 24, "12–24",
 "&gt;24"))</f>
        <v>12–24</v>
      </c>
    </row>
    <row r="2187" spans="1:24" x14ac:dyDescent="0.2">
      <c r="A2187" s="4">
        <v>5</v>
      </c>
      <c r="B2187" s="4" t="str">
        <f t="shared" si="34"/>
        <v>May</v>
      </c>
      <c r="C2187" s="1" t="s">
        <v>430</v>
      </c>
      <c r="D2187" s="1" t="s">
        <v>1350</v>
      </c>
      <c r="E2187" s="1" t="s">
        <v>871</v>
      </c>
      <c r="F2187" s="1" t="s">
        <v>918</v>
      </c>
      <c r="G2187" s="1" t="s">
        <v>929</v>
      </c>
      <c r="H2187" s="6">
        <v>45366</v>
      </c>
      <c r="I2187" s="7">
        <v>80674849</v>
      </c>
      <c r="J2187" s="7">
        <v>98080833</v>
      </c>
      <c r="K2187" s="7">
        <v>9696007</v>
      </c>
      <c r="L2187" s="7">
        <v>-2390298</v>
      </c>
      <c r="M2187" s="7">
        <f>Table1[[#This Row],[Profit (EBIT)]] * (1 - 11%)</f>
        <v>-2127365.2200000002</v>
      </c>
      <c r="N2187" s="9">
        <f>Table1[[#This Row],[Net Sales Actual]]/Table1[[#This Row],[Net Sales Target]]*100%</f>
        <v>1.2157547763120078</v>
      </c>
      <c r="O2187" s="9" t="str">
        <f>IF(Table1[[#This Row],[% Achievement]]&gt;=100%, "Achieved",
 IF(Table1[[#This Row],[% Achievement]]&gt;=50%, "Almost Achieve",
 IF(Table1[[#This Row],[% Achievement]]&gt;=0, "Needs Improvement",
 "Bad")))</f>
        <v>Achieved</v>
      </c>
      <c r="P2187" s="7">
        <f>Table1[[#This Row],[Net Sales Actual]] - Table1[[#This Row],[Net Sales Target]]</f>
        <v>17405984</v>
      </c>
      <c r="Q2187" s="7" t="str">
        <f>IF(Table1[[#This Row],[Profit]] &gt; 0, "Profit", "Loss")</f>
        <v>Loss</v>
      </c>
      <c r="R2187" s="9">
        <f>Table1[[#This Row],[Salary Cost]]/Table1[[#This Row],[Net Sales Actual]]</f>
        <v>9.8857306809374268E-2</v>
      </c>
      <c r="S2187" s="9" t="str">
        <f>IF(Table1[[#This Row],[Salary Ratio]] &lt; 0.15, "Efficient",
 IF(Table1[[#This Row],[Salary Ratio]] &lt;= 0.25, "Needs Attention",
 "Too High"))</f>
        <v>Efficient</v>
      </c>
      <c r="T2187" s="9">
        <f>Table1[[#This Row],[Profit (EBIT)]]/Table1[[#This Row],[Net Sales Actual]]</f>
        <v>-2.4370694323120196E-2</v>
      </c>
      <c r="U2187" s="7" t="str">
        <f>IF(Table1[[#This Row],[Profit Ratio]] &gt; 0.15, "Healthy",
 IF(Table1[[#This Row],[Profit Ratio]] &gt;= 0.05, "Moderate",
 "Low"))</f>
        <v>Low</v>
      </c>
      <c r="V2187" s="7">
        <f ca="1">DATEDIF(Table1[[#This Row],[Store Open Date]], TODAY(), "d")</f>
        <v>566</v>
      </c>
      <c r="W2187" s="7">
        <f ca="1">INT(Table1[[#This Row],[Store Age (Days)]] / 30)</f>
        <v>18</v>
      </c>
      <c r="X2187" s="7" t="str">
        <f ca="1">IF(Table1[[#This Row],[Store Age (Months)]] &lt; 12, "&lt;12",
 IF(Table1[[#This Row],[Store Age (Months)]] &lt; 24, "12–24",
 "&gt;24"))</f>
        <v>12–24</v>
      </c>
    </row>
    <row r="2188" spans="1:24" x14ac:dyDescent="0.2">
      <c r="A2188" s="4">
        <v>5</v>
      </c>
      <c r="B2188" s="4" t="str">
        <f t="shared" si="34"/>
        <v>May</v>
      </c>
      <c r="C2188" s="1" t="s">
        <v>431</v>
      </c>
      <c r="D2188" s="1" t="s">
        <v>1351</v>
      </c>
      <c r="E2188" s="1" t="s">
        <v>872</v>
      </c>
      <c r="F2188" s="1" t="s">
        <v>918</v>
      </c>
      <c r="G2188" s="1" t="s">
        <v>929</v>
      </c>
      <c r="H2188" s="6">
        <v>45290</v>
      </c>
      <c r="I2188" s="7">
        <v>86526066</v>
      </c>
      <c r="J2188" s="7">
        <v>71709265</v>
      </c>
      <c r="K2188" s="7">
        <v>11249700</v>
      </c>
      <c r="L2188" s="7">
        <v>-5956015</v>
      </c>
      <c r="M2188" s="7">
        <f>Table1[[#This Row],[Profit (EBIT)]] * (1 - 11%)</f>
        <v>-5300853.3499999996</v>
      </c>
      <c r="N2188" s="9">
        <f>Table1[[#This Row],[Net Sales Actual]]/Table1[[#This Row],[Net Sales Target]]*100%</f>
        <v>0.82875910479970283</v>
      </c>
      <c r="O2188" s="9" t="str">
        <f>IF(Table1[[#This Row],[% Achievement]]&gt;=100%, "Achieved",
 IF(Table1[[#This Row],[% Achievement]]&gt;=50%, "Almost Achieve",
 IF(Table1[[#This Row],[% Achievement]]&gt;=0, "Needs Improvement",
 "Bad")))</f>
        <v>Almost Achieve</v>
      </c>
      <c r="P2188" s="7">
        <f>Table1[[#This Row],[Net Sales Actual]] - Table1[[#This Row],[Net Sales Target]]</f>
        <v>-14816801</v>
      </c>
      <c r="Q2188" s="7" t="str">
        <f>IF(Table1[[#This Row],[Profit]] &gt; 0, "Profit", "Loss")</f>
        <v>Loss</v>
      </c>
      <c r="R2188" s="9">
        <f>Table1[[#This Row],[Salary Cost]]/Table1[[#This Row],[Net Sales Actual]]</f>
        <v>0.15687930980745654</v>
      </c>
      <c r="S2188" s="9" t="str">
        <f>IF(Table1[[#This Row],[Salary Ratio]] &lt; 0.15, "Efficient",
 IF(Table1[[#This Row],[Salary Ratio]] &lt;= 0.25, "Needs Attention",
 "Too High"))</f>
        <v>Needs Attention</v>
      </c>
      <c r="T2188" s="9">
        <f>Table1[[#This Row],[Profit (EBIT)]]/Table1[[#This Row],[Net Sales Actual]]</f>
        <v>-8.3057816866481615E-2</v>
      </c>
      <c r="U2188" s="7" t="str">
        <f>IF(Table1[[#This Row],[Profit Ratio]] &gt; 0.15, "Healthy",
 IF(Table1[[#This Row],[Profit Ratio]] &gt;= 0.05, "Moderate",
 "Low"))</f>
        <v>Low</v>
      </c>
      <c r="V2188" s="7">
        <f ca="1">DATEDIF(Table1[[#This Row],[Store Open Date]], TODAY(), "d")</f>
        <v>642</v>
      </c>
      <c r="W2188" s="7">
        <f ca="1">INT(Table1[[#This Row],[Store Age (Days)]] / 30)</f>
        <v>21</v>
      </c>
      <c r="X2188" s="7" t="str">
        <f ca="1">IF(Table1[[#This Row],[Store Age (Months)]] &lt; 12, "&lt;12",
 IF(Table1[[#This Row],[Store Age (Months)]] &lt; 24, "12–24",
 "&gt;24"))</f>
        <v>12–24</v>
      </c>
    </row>
    <row r="2189" spans="1:24" x14ac:dyDescent="0.2">
      <c r="A2189" s="4">
        <v>5</v>
      </c>
      <c r="B2189" s="4" t="str">
        <f t="shared" si="34"/>
        <v>May</v>
      </c>
      <c r="C2189" s="1" t="s">
        <v>432</v>
      </c>
      <c r="D2189" s="1" t="s">
        <v>1352</v>
      </c>
      <c r="E2189" s="1" t="s">
        <v>873</v>
      </c>
      <c r="F2189" s="1" t="s">
        <v>918</v>
      </c>
      <c r="G2189" s="1" t="s">
        <v>929</v>
      </c>
      <c r="H2189" s="6">
        <v>45246</v>
      </c>
      <c r="I2189" s="7">
        <v>101715956</v>
      </c>
      <c r="J2189" s="7">
        <v>123291509</v>
      </c>
      <c r="K2189" s="7">
        <v>11159545</v>
      </c>
      <c r="L2189" s="7">
        <v>17978539</v>
      </c>
      <c r="M2189" s="7">
        <f>Table1[[#This Row],[Profit (EBIT)]] * (1 - 11%)</f>
        <v>16000899.710000001</v>
      </c>
      <c r="N2189" s="9">
        <f>Table1[[#This Row],[Net Sales Actual]]/Table1[[#This Row],[Net Sales Target]]*100%</f>
        <v>1.2121157176166146</v>
      </c>
      <c r="O2189" s="9" t="str">
        <f>IF(Table1[[#This Row],[% Achievement]]&gt;=100%, "Achieved",
 IF(Table1[[#This Row],[% Achievement]]&gt;=50%, "Almost Achieve",
 IF(Table1[[#This Row],[% Achievement]]&gt;=0, "Needs Improvement",
 "Bad")))</f>
        <v>Achieved</v>
      </c>
      <c r="P2189" s="7">
        <f>Table1[[#This Row],[Net Sales Actual]] - Table1[[#This Row],[Net Sales Target]]</f>
        <v>21575553</v>
      </c>
      <c r="Q2189" s="7" t="str">
        <f>IF(Table1[[#This Row],[Profit]] &gt; 0, "Profit", "Loss")</f>
        <v>Profit</v>
      </c>
      <c r="R2189" s="9">
        <f>Table1[[#This Row],[Salary Cost]]/Table1[[#This Row],[Net Sales Actual]]</f>
        <v>9.0513491890183609E-2</v>
      </c>
      <c r="S2189" s="9" t="str">
        <f>IF(Table1[[#This Row],[Salary Ratio]] &lt; 0.15, "Efficient",
 IF(Table1[[#This Row],[Salary Ratio]] &lt;= 0.25, "Needs Attention",
 "Too High"))</f>
        <v>Efficient</v>
      </c>
      <c r="T2189" s="9">
        <f>Table1[[#This Row],[Profit (EBIT)]]/Table1[[#This Row],[Net Sales Actual]]</f>
        <v>0.14582138823525959</v>
      </c>
      <c r="U2189" s="7" t="str">
        <f>IF(Table1[[#This Row],[Profit Ratio]] &gt; 0.15, "Healthy",
 IF(Table1[[#This Row],[Profit Ratio]] &gt;= 0.05, "Moderate",
 "Low"))</f>
        <v>Moderate</v>
      </c>
      <c r="V2189" s="7">
        <f ca="1">DATEDIF(Table1[[#This Row],[Store Open Date]], TODAY(), "d")</f>
        <v>686</v>
      </c>
      <c r="W2189" s="7">
        <f ca="1">INT(Table1[[#This Row],[Store Age (Days)]] / 30)</f>
        <v>22</v>
      </c>
      <c r="X2189" s="7" t="str">
        <f ca="1">IF(Table1[[#This Row],[Store Age (Months)]] &lt; 12, "&lt;12",
 IF(Table1[[#This Row],[Store Age (Months)]] &lt; 24, "12–24",
 "&gt;24"))</f>
        <v>12–24</v>
      </c>
    </row>
    <row r="2190" spans="1:24" x14ac:dyDescent="0.2">
      <c r="A2190" s="4">
        <v>5</v>
      </c>
      <c r="B2190" s="4" t="str">
        <f t="shared" si="34"/>
        <v>May</v>
      </c>
      <c r="C2190" s="1" t="s">
        <v>433</v>
      </c>
      <c r="D2190" s="1" t="s">
        <v>1353</v>
      </c>
      <c r="E2190" s="1" t="s">
        <v>874</v>
      </c>
      <c r="F2190" s="1" t="s">
        <v>919</v>
      </c>
      <c r="G2190" s="1" t="s">
        <v>929</v>
      </c>
      <c r="H2190" s="6">
        <v>45343</v>
      </c>
      <c r="I2190" s="7">
        <v>94090979</v>
      </c>
      <c r="J2190" s="7">
        <v>103495939</v>
      </c>
      <c r="K2190" s="7">
        <v>9316541</v>
      </c>
      <c r="L2190" s="7">
        <v>-1205570</v>
      </c>
      <c r="M2190" s="7">
        <f>Table1[[#This Row],[Profit (EBIT)]] * (1 - 11%)</f>
        <v>-1072957.3</v>
      </c>
      <c r="N2190" s="9">
        <f>Table1[[#This Row],[Net Sales Actual]]/Table1[[#This Row],[Net Sales Target]]*100%</f>
        <v>1.0999560223515157</v>
      </c>
      <c r="O2190" s="9" t="str">
        <f>IF(Table1[[#This Row],[% Achievement]]&gt;=100%, "Achieved",
 IF(Table1[[#This Row],[% Achievement]]&gt;=50%, "Almost Achieve",
 IF(Table1[[#This Row],[% Achievement]]&gt;=0, "Needs Improvement",
 "Bad")))</f>
        <v>Achieved</v>
      </c>
      <c r="P2190" s="7">
        <f>Table1[[#This Row],[Net Sales Actual]] - Table1[[#This Row],[Net Sales Target]]</f>
        <v>9404960</v>
      </c>
      <c r="Q2190" s="7" t="str">
        <f>IF(Table1[[#This Row],[Profit]] &gt; 0, "Profit", "Loss")</f>
        <v>Loss</v>
      </c>
      <c r="R2190" s="9">
        <f>Table1[[#This Row],[Salary Cost]]/Table1[[#This Row],[Net Sales Actual]]</f>
        <v>9.0018420916012948E-2</v>
      </c>
      <c r="S2190" s="9" t="str">
        <f>IF(Table1[[#This Row],[Salary Ratio]] &lt; 0.15, "Efficient",
 IF(Table1[[#This Row],[Salary Ratio]] &lt;= 0.25, "Needs Attention",
 "Too High"))</f>
        <v>Efficient</v>
      </c>
      <c r="T2190" s="9">
        <f>Table1[[#This Row],[Profit (EBIT)]]/Table1[[#This Row],[Net Sales Actual]]</f>
        <v>-1.1648476371618794E-2</v>
      </c>
      <c r="U2190" s="7" t="str">
        <f>IF(Table1[[#This Row],[Profit Ratio]] &gt; 0.15, "Healthy",
 IF(Table1[[#This Row],[Profit Ratio]] &gt;= 0.05, "Moderate",
 "Low"))</f>
        <v>Low</v>
      </c>
      <c r="V2190" s="7">
        <f ca="1">DATEDIF(Table1[[#This Row],[Store Open Date]], TODAY(), "d")</f>
        <v>589</v>
      </c>
      <c r="W2190" s="7">
        <f ca="1">INT(Table1[[#This Row],[Store Age (Days)]] / 30)</f>
        <v>19</v>
      </c>
      <c r="X2190" s="7" t="str">
        <f ca="1">IF(Table1[[#This Row],[Store Age (Months)]] &lt; 12, "&lt;12",
 IF(Table1[[#This Row],[Store Age (Months)]] &lt; 24, "12–24",
 "&gt;24"))</f>
        <v>12–24</v>
      </c>
    </row>
    <row r="2191" spans="1:24" x14ac:dyDescent="0.2">
      <c r="A2191" s="4">
        <v>5</v>
      </c>
      <c r="B2191" s="4" t="str">
        <f t="shared" si="34"/>
        <v>May</v>
      </c>
      <c r="C2191" s="1" t="s">
        <v>434</v>
      </c>
      <c r="D2191" s="1" t="s">
        <v>1354</v>
      </c>
      <c r="E2191" s="1" t="s">
        <v>875</v>
      </c>
      <c r="F2191" s="1" t="s">
        <v>919</v>
      </c>
      <c r="G2191" s="1" t="s">
        <v>929</v>
      </c>
      <c r="H2191" s="6">
        <v>45375</v>
      </c>
      <c r="I2191" s="7">
        <v>132611383</v>
      </c>
      <c r="J2191" s="7">
        <v>100735131</v>
      </c>
      <c r="K2191" s="7">
        <v>14107411</v>
      </c>
      <c r="L2191" s="7">
        <v>2689596</v>
      </c>
      <c r="M2191" s="7">
        <f>Table1[[#This Row],[Profit (EBIT)]] * (1 - 11%)</f>
        <v>2393740.44</v>
      </c>
      <c r="N2191" s="9">
        <f>Table1[[#This Row],[Net Sales Actual]]/Table1[[#This Row],[Net Sales Target]]*100%</f>
        <v>0.75962657745602424</v>
      </c>
      <c r="O2191" s="9" t="str">
        <f>IF(Table1[[#This Row],[% Achievement]]&gt;=100%, "Achieved",
 IF(Table1[[#This Row],[% Achievement]]&gt;=50%, "Almost Achieve",
 IF(Table1[[#This Row],[% Achievement]]&gt;=0, "Needs Improvement",
 "Bad")))</f>
        <v>Almost Achieve</v>
      </c>
      <c r="P2191" s="7">
        <f>Table1[[#This Row],[Net Sales Actual]] - Table1[[#This Row],[Net Sales Target]]</f>
        <v>-31876252</v>
      </c>
      <c r="Q2191" s="7" t="str">
        <f>IF(Table1[[#This Row],[Profit]] &gt; 0, "Profit", "Loss")</f>
        <v>Profit</v>
      </c>
      <c r="R2191" s="9">
        <f>Table1[[#This Row],[Salary Cost]]/Table1[[#This Row],[Net Sales Actual]]</f>
        <v>0.14004459874083056</v>
      </c>
      <c r="S2191" s="9" t="str">
        <f>IF(Table1[[#This Row],[Salary Ratio]] &lt; 0.15, "Efficient",
 IF(Table1[[#This Row],[Salary Ratio]] &lt;= 0.25, "Needs Attention",
 "Too High"))</f>
        <v>Efficient</v>
      </c>
      <c r="T2191" s="9">
        <f>Table1[[#This Row],[Profit (EBIT)]]/Table1[[#This Row],[Net Sales Actual]]</f>
        <v>2.6699682358084193E-2</v>
      </c>
      <c r="U2191" s="7" t="str">
        <f>IF(Table1[[#This Row],[Profit Ratio]] &gt; 0.15, "Healthy",
 IF(Table1[[#This Row],[Profit Ratio]] &gt;= 0.05, "Moderate",
 "Low"))</f>
        <v>Low</v>
      </c>
      <c r="V2191" s="7">
        <f ca="1">DATEDIF(Table1[[#This Row],[Store Open Date]], TODAY(), "d")</f>
        <v>557</v>
      </c>
      <c r="W2191" s="7">
        <f ca="1">INT(Table1[[#This Row],[Store Age (Days)]] / 30)</f>
        <v>18</v>
      </c>
      <c r="X2191" s="7" t="str">
        <f ca="1">IF(Table1[[#This Row],[Store Age (Months)]] &lt; 12, "&lt;12",
 IF(Table1[[#This Row],[Store Age (Months)]] &lt; 24, "12–24",
 "&gt;24"))</f>
        <v>12–24</v>
      </c>
    </row>
    <row r="2192" spans="1:24" x14ac:dyDescent="0.2">
      <c r="A2192" s="4">
        <v>5</v>
      </c>
      <c r="B2192" s="4" t="str">
        <f t="shared" si="34"/>
        <v>May</v>
      </c>
      <c r="C2192" s="1" t="s">
        <v>435</v>
      </c>
      <c r="D2192" s="1" t="s">
        <v>1355</v>
      </c>
      <c r="E2192" s="1" t="s">
        <v>876</v>
      </c>
      <c r="F2192" s="1" t="s">
        <v>919</v>
      </c>
      <c r="G2192" s="1" t="s">
        <v>929</v>
      </c>
      <c r="H2192" s="6">
        <v>45282</v>
      </c>
      <c r="I2192" s="7">
        <v>392978039</v>
      </c>
      <c r="J2192" s="7">
        <v>461268817</v>
      </c>
      <c r="K2192" s="7">
        <v>81705172</v>
      </c>
      <c r="L2192" s="7">
        <v>-22958960</v>
      </c>
      <c r="M2192" s="7">
        <f>Table1[[#This Row],[Profit (EBIT)]] * (1 - 11%)</f>
        <v>-20433474.399999999</v>
      </c>
      <c r="N2192" s="9">
        <f>Table1[[#This Row],[Net Sales Actual]]/Table1[[#This Row],[Net Sales Target]]*100%</f>
        <v>1.1737775937143398</v>
      </c>
      <c r="O2192" s="9" t="str">
        <f>IF(Table1[[#This Row],[% Achievement]]&gt;=100%, "Achieved",
 IF(Table1[[#This Row],[% Achievement]]&gt;=50%, "Almost Achieve",
 IF(Table1[[#This Row],[% Achievement]]&gt;=0, "Needs Improvement",
 "Bad")))</f>
        <v>Achieved</v>
      </c>
      <c r="P2192" s="7">
        <f>Table1[[#This Row],[Net Sales Actual]] - Table1[[#This Row],[Net Sales Target]]</f>
        <v>68290778</v>
      </c>
      <c r="Q2192" s="7" t="str">
        <f>IF(Table1[[#This Row],[Profit]] &gt; 0, "Profit", "Loss")</f>
        <v>Loss</v>
      </c>
      <c r="R2192" s="9">
        <f>Table1[[#This Row],[Salary Cost]]/Table1[[#This Row],[Net Sales Actual]]</f>
        <v>0.17713135809048197</v>
      </c>
      <c r="S2192" s="9" t="str">
        <f>IF(Table1[[#This Row],[Salary Ratio]] &lt; 0.15, "Efficient",
 IF(Table1[[#This Row],[Salary Ratio]] &lt;= 0.25, "Needs Attention",
 "Too High"))</f>
        <v>Needs Attention</v>
      </c>
      <c r="T2192" s="9">
        <f>Table1[[#This Row],[Profit (EBIT)]]/Table1[[#This Row],[Net Sales Actual]]</f>
        <v>-4.9773492492556679E-2</v>
      </c>
      <c r="U2192" s="7" t="str">
        <f>IF(Table1[[#This Row],[Profit Ratio]] &gt; 0.15, "Healthy",
 IF(Table1[[#This Row],[Profit Ratio]] &gt;= 0.05, "Moderate",
 "Low"))</f>
        <v>Low</v>
      </c>
      <c r="V2192" s="7">
        <f ca="1">DATEDIF(Table1[[#This Row],[Store Open Date]], TODAY(), "d")</f>
        <v>650</v>
      </c>
      <c r="W2192" s="7">
        <f ca="1">INT(Table1[[#This Row],[Store Age (Days)]] / 30)</f>
        <v>21</v>
      </c>
      <c r="X2192" s="7" t="str">
        <f ca="1">IF(Table1[[#This Row],[Store Age (Months)]] &lt; 12, "&lt;12",
 IF(Table1[[#This Row],[Store Age (Months)]] &lt; 24, "12–24",
 "&gt;24"))</f>
        <v>12–24</v>
      </c>
    </row>
    <row r="2193" spans="1:24" x14ac:dyDescent="0.2">
      <c r="A2193" s="4">
        <v>5</v>
      </c>
      <c r="B2193" s="4" t="str">
        <f t="shared" si="34"/>
        <v>May</v>
      </c>
      <c r="C2193" s="1" t="s">
        <v>436</v>
      </c>
      <c r="D2193" s="1" t="s">
        <v>1356</v>
      </c>
      <c r="E2193" s="1" t="s">
        <v>877</v>
      </c>
      <c r="F2193" s="1" t="s">
        <v>919</v>
      </c>
      <c r="G2193" s="1" t="s">
        <v>929</v>
      </c>
      <c r="H2193" s="6">
        <v>45292</v>
      </c>
      <c r="I2193" s="7">
        <v>213192425</v>
      </c>
      <c r="J2193" s="7">
        <v>151266118</v>
      </c>
      <c r="K2193" s="7">
        <v>22194499</v>
      </c>
      <c r="L2193" s="7">
        <v>5590548</v>
      </c>
      <c r="M2193" s="7">
        <f>Table1[[#This Row],[Profit (EBIT)]] * (1 - 11%)</f>
        <v>4975587.72</v>
      </c>
      <c r="N2193" s="9">
        <f>Table1[[#This Row],[Net Sales Actual]]/Table1[[#This Row],[Net Sales Target]]*100%</f>
        <v>0.70952857729349439</v>
      </c>
      <c r="O2193" s="9" t="str">
        <f>IF(Table1[[#This Row],[% Achievement]]&gt;=100%, "Achieved",
 IF(Table1[[#This Row],[% Achievement]]&gt;=50%, "Almost Achieve",
 IF(Table1[[#This Row],[% Achievement]]&gt;=0, "Needs Improvement",
 "Bad")))</f>
        <v>Almost Achieve</v>
      </c>
      <c r="P2193" s="7">
        <f>Table1[[#This Row],[Net Sales Actual]] - Table1[[#This Row],[Net Sales Target]]</f>
        <v>-61926307</v>
      </c>
      <c r="Q2193" s="7" t="str">
        <f>IF(Table1[[#This Row],[Profit]] &gt; 0, "Profit", "Loss")</f>
        <v>Profit</v>
      </c>
      <c r="R2193" s="9">
        <f>Table1[[#This Row],[Salary Cost]]/Table1[[#This Row],[Net Sales Actual]]</f>
        <v>0.1467248534797462</v>
      </c>
      <c r="S2193" s="9" t="str">
        <f>IF(Table1[[#This Row],[Salary Ratio]] &lt; 0.15, "Efficient",
 IF(Table1[[#This Row],[Salary Ratio]] &lt;= 0.25, "Needs Attention",
 "Too High"))</f>
        <v>Efficient</v>
      </c>
      <c r="T2193" s="9">
        <f>Table1[[#This Row],[Profit (EBIT)]]/Table1[[#This Row],[Net Sales Actual]]</f>
        <v>3.6958362347872246E-2</v>
      </c>
      <c r="U2193" s="7" t="str">
        <f>IF(Table1[[#This Row],[Profit Ratio]] &gt; 0.15, "Healthy",
 IF(Table1[[#This Row],[Profit Ratio]] &gt;= 0.05, "Moderate",
 "Low"))</f>
        <v>Low</v>
      </c>
      <c r="V2193" s="7">
        <f ca="1">DATEDIF(Table1[[#This Row],[Store Open Date]], TODAY(), "d")</f>
        <v>640</v>
      </c>
      <c r="W2193" s="7">
        <f ca="1">INT(Table1[[#This Row],[Store Age (Days)]] / 30)</f>
        <v>21</v>
      </c>
      <c r="X2193" s="7" t="str">
        <f ca="1">IF(Table1[[#This Row],[Store Age (Months)]] &lt; 12, "&lt;12",
 IF(Table1[[#This Row],[Store Age (Months)]] &lt; 24, "12–24",
 "&gt;24"))</f>
        <v>12–24</v>
      </c>
    </row>
    <row r="2194" spans="1:24" x14ac:dyDescent="0.2">
      <c r="A2194" s="4">
        <v>5</v>
      </c>
      <c r="B2194" s="4" t="str">
        <f t="shared" si="34"/>
        <v>May</v>
      </c>
      <c r="C2194" s="1" t="s">
        <v>437</v>
      </c>
      <c r="D2194" s="1" t="s">
        <v>1357</v>
      </c>
      <c r="E2194" s="1" t="s">
        <v>878</v>
      </c>
      <c r="F2194" s="1" t="s">
        <v>919</v>
      </c>
      <c r="G2194" s="1" t="s">
        <v>929</v>
      </c>
      <c r="H2194" s="6">
        <v>45324</v>
      </c>
      <c r="I2194" s="7">
        <v>109838234</v>
      </c>
      <c r="J2194" s="7">
        <v>124848474</v>
      </c>
      <c r="K2194" s="7">
        <v>13710981</v>
      </c>
      <c r="L2194" s="7">
        <v>-5108243</v>
      </c>
      <c r="M2194" s="7">
        <f>Table1[[#This Row],[Profit (EBIT)]] * (1 - 11%)</f>
        <v>-4546336.2700000005</v>
      </c>
      <c r="N2194" s="9">
        <f>Table1[[#This Row],[Net Sales Actual]]/Table1[[#This Row],[Net Sales Target]]*100%</f>
        <v>1.1366576960805834</v>
      </c>
      <c r="O2194" s="9" t="str">
        <f>IF(Table1[[#This Row],[% Achievement]]&gt;=100%, "Achieved",
 IF(Table1[[#This Row],[% Achievement]]&gt;=50%, "Almost Achieve",
 IF(Table1[[#This Row],[% Achievement]]&gt;=0, "Needs Improvement",
 "Bad")))</f>
        <v>Achieved</v>
      </c>
      <c r="P2194" s="7">
        <f>Table1[[#This Row],[Net Sales Actual]] - Table1[[#This Row],[Net Sales Target]]</f>
        <v>15010240</v>
      </c>
      <c r="Q2194" s="7" t="str">
        <f>IF(Table1[[#This Row],[Profit]] &gt; 0, "Profit", "Loss")</f>
        <v>Loss</v>
      </c>
      <c r="R2194" s="9">
        <f>Table1[[#This Row],[Salary Cost]]/Table1[[#This Row],[Net Sales Actual]]</f>
        <v>0.10982097386308462</v>
      </c>
      <c r="S2194" s="9" t="str">
        <f>IF(Table1[[#This Row],[Salary Ratio]] &lt; 0.15, "Efficient",
 IF(Table1[[#This Row],[Salary Ratio]] &lt;= 0.25, "Needs Attention",
 "Too High"))</f>
        <v>Efficient</v>
      </c>
      <c r="T2194" s="9">
        <f>Table1[[#This Row],[Profit (EBIT)]]/Table1[[#This Row],[Net Sales Actual]]</f>
        <v>-4.0915542147515555E-2</v>
      </c>
      <c r="U2194" s="7" t="str">
        <f>IF(Table1[[#This Row],[Profit Ratio]] &gt; 0.15, "Healthy",
 IF(Table1[[#This Row],[Profit Ratio]] &gt;= 0.05, "Moderate",
 "Low"))</f>
        <v>Low</v>
      </c>
      <c r="V2194" s="7">
        <f ca="1">DATEDIF(Table1[[#This Row],[Store Open Date]], TODAY(), "d")</f>
        <v>608</v>
      </c>
      <c r="W2194" s="7">
        <f ca="1">INT(Table1[[#This Row],[Store Age (Days)]] / 30)</f>
        <v>20</v>
      </c>
      <c r="X2194" s="7" t="str">
        <f ca="1">IF(Table1[[#This Row],[Store Age (Months)]] &lt; 12, "&lt;12",
 IF(Table1[[#This Row],[Store Age (Months)]] &lt; 24, "12–24",
 "&gt;24"))</f>
        <v>12–24</v>
      </c>
    </row>
    <row r="2195" spans="1:24" x14ac:dyDescent="0.2">
      <c r="A2195" s="4">
        <v>5</v>
      </c>
      <c r="B2195" s="4" t="str">
        <f t="shared" si="34"/>
        <v>May</v>
      </c>
      <c r="C2195" s="1" t="s">
        <v>438</v>
      </c>
      <c r="D2195" s="1" t="s">
        <v>1358</v>
      </c>
      <c r="E2195" s="1" t="s">
        <v>879</v>
      </c>
      <c r="F2195" s="1" t="s">
        <v>920</v>
      </c>
      <c r="G2195" s="1" t="s">
        <v>929</v>
      </c>
      <c r="H2195" s="6">
        <v>45291</v>
      </c>
      <c r="I2195" s="7">
        <v>213012449</v>
      </c>
      <c r="J2195" s="7">
        <v>143785830</v>
      </c>
      <c r="K2195" s="7">
        <v>23503717</v>
      </c>
      <c r="L2195" s="7">
        <v>14149883</v>
      </c>
      <c r="M2195" s="7">
        <f>Table1[[#This Row],[Profit (EBIT)]] * (1 - 11%)</f>
        <v>12593395.870000001</v>
      </c>
      <c r="N2195" s="9">
        <f>Table1[[#This Row],[Net Sales Actual]]/Table1[[#This Row],[Net Sales Target]]*100%</f>
        <v>0.67501139334818883</v>
      </c>
      <c r="O2195" s="9" t="str">
        <f>IF(Table1[[#This Row],[% Achievement]]&gt;=100%, "Achieved",
 IF(Table1[[#This Row],[% Achievement]]&gt;=50%, "Almost Achieve",
 IF(Table1[[#This Row],[% Achievement]]&gt;=0, "Needs Improvement",
 "Bad")))</f>
        <v>Almost Achieve</v>
      </c>
      <c r="P2195" s="7">
        <f>Table1[[#This Row],[Net Sales Actual]] - Table1[[#This Row],[Net Sales Target]]</f>
        <v>-69226619</v>
      </c>
      <c r="Q2195" s="7" t="str">
        <f>IF(Table1[[#This Row],[Profit]] &gt; 0, "Profit", "Loss")</f>
        <v>Profit</v>
      </c>
      <c r="R2195" s="9">
        <f>Table1[[#This Row],[Salary Cost]]/Table1[[#This Row],[Net Sales Actual]]</f>
        <v>0.16346337465938054</v>
      </c>
      <c r="S2195" s="9" t="str">
        <f>IF(Table1[[#This Row],[Salary Ratio]] &lt; 0.15, "Efficient",
 IF(Table1[[#This Row],[Salary Ratio]] &lt;= 0.25, "Needs Attention",
 "Too High"))</f>
        <v>Needs Attention</v>
      </c>
      <c r="T2195" s="9">
        <f>Table1[[#This Row],[Profit (EBIT)]]/Table1[[#This Row],[Net Sales Actual]]</f>
        <v>9.8409439928816345E-2</v>
      </c>
      <c r="U2195" s="7" t="str">
        <f>IF(Table1[[#This Row],[Profit Ratio]] &gt; 0.15, "Healthy",
 IF(Table1[[#This Row],[Profit Ratio]] &gt;= 0.05, "Moderate",
 "Low"))</f>
        <v>Moderate</v>
      </c>
      <c r="V2195" s="7">
        <f ca="1">DATEDIF(Table1[[#This Row],[Store Open Date]], TODAY(), "d")</f>
        <v>641</v>
      </c>
      <c r="W2195" s="7">
        <f ca="1">INT(Table1[[#This Row],[Store Age (Days)]] / 30)</f>
        <v>21</v>
      </c>
      <c r="X2195" s="7" t="str">
        <f ca="1">IF(Table1[[#This Row],[Store Age (Months)]] &lt; 12, "&lt;12",
 IF(Table1[[#This Row],[Store Age (Months)]] &lt; 24, "12–24",
 "&gt;24"))</f>
        <v>12–24</v>
      </c>
    </row>
    <row r="2196" spans="1:24" x14ac:dyDescent="0.2">
      <c r="A2196" s="4">
        <v>5</v>
      </c>
      <c r="B2196" s="4" t="str">
        <f t="shared" si="34"/>
        <v>May</v>
      </c>
      <c r="C2196" s="1" t="s">
        <v>439</v>
      </c>
      <c r="D2196" s="1" t="s">
        <v>1359</v>
      </c>
      <c r="E2196" s="1" t="s">
        <v>880</v>
      </c>
      <c r="F2196" s="1" t="s">
        <v>920</v>
      </c>
      <c r="G2196" s="1" t="s">
        <v>929</v>
      </c>
      <c r="H2196" s="6">
        <v>45271</v>
      </c>
      <c r="I2196" s="7">
        <v>200200053</v>
      </c>
      <c r="J2196" s="7">
        <v>188892659</v>
      </c>
      <c r="K2196" s="7">
        <v>29498979</v>
      </c>
      <c r="L2196" s="7">
        <v>22620559</v>
      </c>
      <c r="M2196" s="7">
        <f>Table1[[#This Row],[Profit (EBIT)]] * (1 - 11%)</f>
        <v>20132297.510000002</v>
      </c>
      <c r="N2196" s="9">
        <f>Table1[[#This Row],[Net Sales Actual]]/Table1[[#This Row],[Net Sales Target]]*100%</f>
        <v>0.94351952544188389</v>
      </c>
      <c r="O2196" s="9" t="str">
        <f>IF(Table1[[#This Row],[% Achievement]]&gt;=100%, "Achieved",
 IF(Table1[[#This Row],[% Achievement]]&gt;=50%, "Almost Achieve",
 IF(Table1[[#This Row],[% Achievement]]&gt;=0, "Needs Improvement",
 "Bad")))</f>
        <v>Almost Achieve</v>
      </c>
      <c r="P2196" s="7">
        <f>Table1[[#This Row],[Net Sales Actual]] - Table1[[#This Row],[Net Sales Target]]</f>
        <v>-11307394</v>
      </c>
      <c r="Q2196" s="7" t="str">
        <f>IF(Table1[[#This Row],[Profit]] &gt; 0, "Profit", "Loss")</f>
        <v>Profit</v>
      </c>
      <c r="R2196" s="9">
        <f>Table1[[#This Row],[Salary Cost]]/Table1[[#This Row],[Net Sales Actual]]</f>
        <v>0.15616794827373359</v>
      </c>
      <c r="S2196" s="9" t="str">
        <f>IF(Table1[[#This Row],[Salary Ratio]] &lt; 0.15, "Efficient",
 IF(Table1[[#This Row],[Salary Ratio]] &lt;= 0.25, "Needs Attention",
 "Too High"))</f>
        <v>Needs Attention</v>
      </c>
      <c r="T2196" s="9">
        <f>Table1[[#This Row],[Profit (EBIT)]]/Table1[[#This Row],[Net Sales Actual]]</f>
        <v>0.11975351037861137</v>
      </c>
      <c r="U2196" s="7" t="str">
        <f>IF(Table1[[#This Row],[Profit Ratio]] &gt; 0.15, "Healthy",
 IF(Table1[[#This Row],[Profit Ratio]] &gt;= 0.05, "Moderate",
 "Low"))</f>
        <v>Moderate</v>
      </c>
      <c r="V2196" s="7">
        <f ca="1">DATEDIF(Table1[[#This Row],[Store Open Date]], TODAY(), "d")</f>
        <v>661</v>
      </c>
      <c r="W2196" s="7">
        <f ca="1">INT(Table1[[#This Row],[Store Age (Days)]] / 30)</f>
        <v>22</v>
      </c>
      <c r="X2196" s="7" t="str">
        <f ca="1">IF(Table1[[#This Row],[Store Age (Months)]] &lt; 12, "&lt;12",
 IF(Table1[[#This Row],[Store Age (Months)]] &lt; 24, "12–24",
 "&gt;24"))</f>
        <v>12–24</v>
      </c>
    </row>
    <row r="2197" spans="1:24" x14ac:dyDescent="0.2">
      <c r="A2197" s="4">
        <v>5</v>
      </c>
      <c r="B2197" s="4" t="str">
        <f t="shared" si="34"/>
        <v>May</v>
      </c>
      <c r="C2197" s="1" t="s">
        <v>440</v>
      </c>
      <c r="D2197" s="1" t="s">
        <v>1360</v>
      </c>
      <c r="E2197" s="1" t="s">
        <v>881</v>
      </c>
      <c r="F2197" s="1" t="s">
        <v>920</v>
      </c>
      <c r="G2197" s="1" t="s">
        <v>929</v>
      </c>
      <c r="H2197" s="6">
        <v>45374</v>
      </c>
      <c r="I2197" s="7">
        <v>135518535</v>
      </c>
      <c r="J2197" s="7">
        <v>102656110</v>
      </c>
      <c r="K2197" s="7">
        <v>16244582</v>
      </c>
      <c r="L2197" s="7">
        <v>12307017</v>
      </c>
      <c r="M2197" s="7">
        <f>Table1[[#This Row],[Profit (EBIT)]] * (1 - 11%)</f>
        <v>10953245.130000001</v>
      </c>
      <c r="N2197" s="9">
        <f>Table1[[#This Row],[Net Sales Actual]]/Table1[[#This Row],[Net Sales Target]]*100%</f>
        <v>0.75750604889582074</v>
      </c>
      <c r="O2197" s="9" t="str">
        <f>IF(Table1[[#This Row],[% Achievement]]&gt;=100%, "Achieved",
 IF(Table1[[#This Row],[% Achievement]]&gt;=50%, "Almost Achieve",
 IF(Table1[[#This Row],[% Achievement]]&gt;=0, "Needs Improvement",
 "Bad")))</f>
        <v>Almost Achieve</v>
      </c>
      <c r="P2197" s="7">
        <f>Table1[[#This Row],[Net Sales Actual]] - Table1[[#This Row],[Net Sales Target]]</f>
        <v>-32862425</v>
      </c>
      <c r="Q2197" s="7" t="str">
        <f>IF(Table1[[#This Row],[Profit]] &gt; 0, "Profit", "Loss")</f>
        <v>Profit</v>
      </c>
      <c r="R2197" s="9">
        <f>Table1[[#This Row],[Salary Cost]]/Table1[[#This Row],[Net Sales Actual]]</f>
        <v>0.1582427193081834</v>
      </c>
      <c r="S2197" s="9" t="str">
        <f>IF(Table1[[#This Row],[Salary Ratio]] &lt; 0.15, "Efficient",
 IF(Table1[[#This Row],[Salary Ratio]] &lt;= 0.25, "Needs Attention",
 "Too High"))</f>
        <v>Needs Attention</v>
      </c>
      <c r="T2197" s="9">
        <f>Table1[[#This Row],[Profit (EBIT)]]/Table1[[#This Row],[Net Sales Actual]]</f>
        <v>0.11988586943339272</v>
      </c>
      <c r="U2197" s="7" t="str">
        <f>IF(Table1[[#This Row],[Profit Ratio]] &gt; 0.15, "Healthy",
 IF(Table1[[#This Row],[Profit Ratio]] &gt;= 0.05, "Moderate",
 "Low"))</f>
        <v>Moderate</v>
      </c>
      <c r="V2197" s="7">
        <f ca="1">DATEDIF(Table1[[#This Row],[Store Open Date]], TODAY(), "d")</f>
        <v>558</v>
      </c>
      <c r="W2197" s="7">
        <f ca="1">INT(Table1[[#This Row],[Store Age (Days)]] / 30)</f>
        <v>18</v>
      </c>
      <c r="X2197" s="7" t="str">
        <f ca="1">IF(Table1[[#This Row],[Store Age (Months)]] &lt; 12, "&lt;12",
 IF(Table1[[#This Row],[Store Age (Months)]] &lt; 24, "12–24",
 "&gt;24"))</f>
        <v>12–24</v>
      </c>
    </row>
    <row r="2198" spans="1:24" x14ac:dyDescent="0.2">
      <c r="A2198" s="4">
        <v>5</v>
      </c>
      <c r="B2198" s="4" t="str">
        <f t="shared" si="34"/>
        <v>May</v>
      </c>
      <c r="C2198" s="1" t="s">
        <v>441</v>
      </c>
      <c r="D2198" s="1" t="s">
        <v>1361</v>
      </c>
      <c r="E2198" s="1" t="s">
        <v>882</v>
      </c>
      <c r="F2198" s="1" t="s">
        <v>920</v>
      </c>
      <c r="G2198" s="1" t="s">
        <v>929</v>
      </c>
      <c r="H2198" s="6">
        <v>45304</v>
      </c>
      <c r="I2198" s="7">
        <v>151558491</v>
      </c>
      <c r="J2198" s="7">
        <v>107530092</v>
      </c>
      <c r="K2198" s="7">
        <v>14570661</v>
      </c>
      <c r="L2198" s="7">
        <v>8186564</v>
      </c>
      <c r="M2198" s="7">
        <f>Table1[[#This Row],[Profit (EBIT)]] * (1 - 11%)</f>
        <v>7286041.96</v>
      </c>
      <c r="N2198" s="9">
        <f>Table1[[#This Row],[Net Sales Actual]]/Table1[[#This Row],[Net Sales Target]]*100%</f>
        <v>0.70949566263496244</v>
      </c>
      <c r="O2198" s="9" t="str">
        <f>IF(Table1[[#This Row],[% Achievement]]&gt;=100%, "Achieved",
 IF(Table1[[#This Row],[% Achievement]]&gt;=50%, "Almost Achieve",
 IF(Table1[[#This Row],[% Achievement]]&gt;=0, "Needs Improvement",
 "Bad")))</f>
        <v>Almost Achieve</v>
      </c>
      <c r="P2198" s="7">
        <f>Table1[[#This Row],[Net Sales Actual]] - Table1[[#This Row],[Net Sales Target]]</f>
        <v>-44028399</v>
      </c>
      <c r="Q2198" s="7" t="str">
        <f>IF(Table1[[#This Row],[Profit]] &gt; 0, "Profit", "Loss")</f>
        <v>Profit</v>
      </c>
      <c r="R2198" s="9">
        <f>Table1[[#This Row],[Salary Cost]]/Table1[[#This Row],[Net Sales Actual]]</f>
        <v>0.13550310177359468</v>
      </c>
      <c r="S2198" s="9" t="str">
        <f>IF(Table1[[#This Row],[Salary Ratio]] &lt; 0.15, "Efficient",
 IF(Table1[[#This Row],[Salary Ratio]] &lt;= 0.25, "Needs Attention",
 "Too High"))</f>
        <v>Efficient</v>
      </c>
      <c r="T2198" s="9">
        <f>Table1[[#This Row],[Profit (EBIT)]]/Table1[[#This Row],[Net Sales Actual]]</f>
        <v>7.6132772210406E-2</v>
      </c>
      <c r="U2198" s="7" t="str">
        <f>IF(Table1[[#This Row],[Profit Ratio]] &gt; 0.15, "Healthy",
 IF(Table1[[#This Row],[Profit Ratio]] &gt;= 0.05, "Moderate",
 "Low"))</f>
        <v>Moderate</v>
      </c>
      <c r="V2198" s="7">
        <f ca="1">DATEDIF(Table1[[#This Row],[Store Open Date]], TODAY(), "d")</f>
        <v>628</v>
      </c>
      <c r="W2198" s="7">
        <f ca="1">INT(Table1[[#This Row],[Store Age (Days)]] / 30)</f>
        <v>20</v>
      </c>
      <c r="X2198" s="7" t="str">
        <f ca="1">IF(Table1[[#This Row],[Store Age (Months)]] &lt; 12, "&lt;12",
 IF(Table1[[#This Row],[Store Age (Months)]] &lt; 24, "12–24",
 "&gt;24"))</f>
        <v>12–24</v>
      </c>
    </row>
    <row r="2199" spans="1:24" x14ac:dyDescent="0.2">
      <c r="A2199" s="4">
        <v>5</v>
      </c>
      <c r="B2199" s="4" t="str">
        <f t="shared" si="34"/>
        <v>May</v>
      </c>
      <c r="C2199" s="1" t="s">
        <v>442</v>
      </c>
      <c r="D2199" s="1" t="s">
        <v>1362</v>
      </c>
      <c r="E2199" s="1" t="s">
        <v>883</v>
      </c>
      <c r="F2199" s="1" t="s">
        <v>920</v>
      </c>
      <c r="G2199" s="1" t="s">
        <v>929</v>
      </c>
      <c r="H2199" s="6">
        <v>45302</v>
      </c>
      <c r="I2199" s="7">
        <v>83863656</v>
      </c>
      <c r="J2199" s="7">
        <v>67865361</v>
      </c>
      <c r="K2199" s="7">
        <v>6110008</v>
      </c>
      <c r="L2199" s="7">
        <v>4253707</v>
      </c>
      <c r="M2199" s="7">
        <f>Table1[[#This Row],[Profit (EBIT)]] * (1 - 11%)</f>
        <v>3785799.23</v>
      </c>
      <c r="N2199" s="9">
        <f>Table1[[#This Row],[Net Sales Actual]]/Table1[[#This Row],[Net Sales Target]]*100%</f>
        <v>0.80923446743127914</v>
      </c>
      <c r="O2199" s="9" t="str">
        <f>IF(Table1[[#This Row],[% Achievement]]&gt;=100%, "Achieved",
 IF(Table1[[#This Row],[% Achievement]]&gt;=50%, "Almost Achieve",
 IF(Table1[[#This Row],[% Achievement]]&gt;=0, "Needs Improvement",
 "Bad")))</f>
        <v>Almost Achieve</v>
      </c>
      <c r="P2199" s="7">
        <f>Table1[[#This Row],[Net Sales Actual]] - Table1[[#This Row],[Net Sales Target]]</f>
        <v>-15998295</v>
      </c>
      <c r="Q2199" s="7" t="str">
        <f>IF(Table1[[#This Row],[Profit]] &gt; 0, "Profit", "Loss")</f>
        <v>Profit</v>
      </c>
      <c r="R2199" s="9">
        <f>Table1[[#This Row],[Salary Cost]]/Table1[[#This Row],[Net Sales Actual]]</f>
        <v>9.0031319512173524E-2</v>
      </c>
      <c r="S2199" s="9" t="str">
        <f>IF(Table1[[#This Row],[Salary Ratio]] &lt; 0.15, "Efficient",
 IF(Table1[[#This Row],[Salary Ratio]] &lt;= 0.25, "Needs Attention",
 "Too High"))</f>
        <v>Efficient</v>
      </c>
      <c r="T2199" s="9">
        <f>Table1[[#This Row],[Profit (EBIT)]]/Table1[[#This Row],[Net Sales Actual]]</f>
        <v>6.2678617446682405E-2</v>
      </c>
      <c r="U2199" s="7" t="str">
        <f>IF(Table1[[#This Row],[Profit Ratio]] &gt; 0.15, "Healthy",
 IF(Table1[[#This Row],[Profit Ratio]] &gt;= 0.05, "Moderate",
 "Low"))</f>
        <v>Moderate</v>
      </c>
      <c r="V2199" s="7">
        <f ca="1">DATEDIF(Table1[[#This Row],[Store Open Date]], TODAY(), "d")</f>
        <v>630</v>
      </c>
      <c r="W2199" s="7">
        <f ca="1">INT(Table1[[#This Row],[Store Age (Days)]] / 30)</f>
        <v>21</v>
      </c>
      <c r="X2199" s="7" t="str">
        <f ca="1">IF(Table1[[#This Row],[Store Age (Months)]] &lt; 12, "&lt;12",
 IF(Table1[[#This Row],[Store Age (Months)]] &lt; 24, "12–24",
 "&gt;24"))</f>
        <v>12–24</v>
      </c>
    </row>
    <row r="2200" spans="1:24" x14ac:dyDescent="0.2">
      <c r="A2200" s="4">
        <v>5</v>
      </c>
      <c r="B2200" s="4" t="str">
        <f t="shared" si="34"/>
        <v>May</v>
      </c>
      <c r="C2200" s="1" t="s">
        <v>443</v>
      </c>
      <c r="D2200" s="1" t="s">
        <v>1363</v>
      </c>
      <c r="E2200" s="1" t="s">
        <v>884</v>
      </c>
      <c r="F2200" s="1" t="s">
        <v>920</v>
      </c>
      <c r="G2200" s="1" t="s">
        <v>929</v>
      </c>
      <c r="H2200" s="6">
        <v>45305</v>
      </c>
      <c r="I2200" s="7">
        <v>145087009</v>
      </c>
      <c r="J2200" s="7">
        <v>94611960</v>
      </c>
      <c r="K2200" s="7">
        <v>13271850</v>
      </c>
      <c r="L2200" s="7">
        <v>-4576493</v>
      </c>
      <c r="M2200" s="7">
        <f>Table1[[#This Row],[Profit (EBIT)]] * (1 - 11%)</f>
        <v>-4073078.77</v>
      </c>
      <c r="N2200" s="9">
        <f>Table1[[#This Row],[Net Sales Actual]]/Table1[[#This Row],[Net Sales Target]]*100%</f>
        <v>0.65210497240314602</v>
      </c>
      <c r="O2200" s="9" t="str">
        <f>IF(Table1[[#This Row],[% Achievement]]&gt;=100%, "Achieved",
 IF(Table1[[#This Row],[% Achievement]]&gt;=50%, "Almost Achieve",
 IF(Table1[[#This Row],[% Achievement]]&gt;=0, "Needs Improvement",
 "Bad")))</f>
        <v>Almost Achieve</v>
      </c>
      <c r="P2200" s="7">
        <f>Table1[[#This Row],[Net Sales Actual]] - Table1[[#This Row],[Net Sales Target]]</f>
        <v>-50475049</v>
      </c>
      <c r="Q2200" s="7" t="str">
        <f>IF(Table1[[#This Row],[Profit]] &gt; 0, "Profit", "Loss")</f>
        <v>Loss</v>
      </c>
      <c r="R2200" s="9">
        <f>Table1[[#This Row],[Salary Cost]]/Table1[[#This Row],[Net Sales Actual]]</f>
        <v>0.14027666269676689</v>
      </c>
      <c r="S2200" s="9" t="str">
        <f>IF(Table1[[#This Row],[Salary Ratio]] &lt; 0.15, "Efficient",
 IF(Table1[[#This Row],[Salary Ratio]] &lt;= 0.25, "Needs Attention",
 "Too High"))</f>
        <v>Efficient</v>
      </c>
      <c r="T2200" s="9">
        <f>Table1[[#This Row],[Profit (EBIT)]]/Table1[[#This Row],[Net Sales Actual]]</f>
        <v>-4.8371189012467349E-2</v>
      </c>
      <c r="U2200" s="7" t="str">
        <f>IF(Table1[[#This Row],[Profit Ratio]] &gt; 0.15, "Healthy",
 IF(Table1[[#This Row],[Profit Ratio]] &gt;= 0.05, "Moderate",
 "Low"))</f>
        <v>Low</v>
      </c>
      <c r="V2200" s="7">
        <f ca="1">DATEDIF(Table1[[#This Row],[Store Open Date]], TODAY(), "d")</f>
        <v>627</v>
      </c>
      <c r="W2200" s="7">
        <f ca="1">INT(Table1[[#This Row],[Store Age (Days)]] / 30)</f>
        <v>20</v>
      </c>
      <c r="X2200" s="7" t="str">
        <f ca="1">IF(Table1[[#This Row],[Store Age (Months)]] &lt; 12, "&lt;12",
 IF(Table1[[#This Row],[Store Age (Months)]] &lt; 24, "12–24",
 "&gt;24"))</f>
        <v>12–24</v>
      </c>
    </row>
    <row r="2201" spans="1:24" x14ac:dyDescent="0.2">
      <c r="A2201" s="4">
        <v>5</v>
      </c>
      <c r="B2201" s="4" t="str">
        <f t="shared" si="34"/>
        <v>May</v>
      </c>
      <c r="C2201" s="1" t="s">
        <v>444</v>
      </c>
      <c r="D2201" s="1" t="s">
        <v>1364</v>
      </c>
      <c r="E2201" s="1" t="s">
        <v>885</v>
      </c>
      <c r="F2201" s="1" t="s">
        <v>921</v>
      </c>
      <c r="G2201" s="1" t="s">
        <v>929</v>
      </c>
      <c r="H2201" s="6">
        <v>45337</v>
      </c>
      <c r="I2201" s="7">
        <v>77945484</v>
      </c>
      <c r="J2201" s="7">
        <v>73778785</v>
      </c>
      <c r="K2201" s="7">
        <v>13085975</v>
      </c>
      <c r="L2201" s="7">
        <v>4092197</v>
      </c>
      <c r="M2201" s="7">
        <f>Table1[[#This Row],[Profit (EBIT)]] * (1 - 11%)</f>
        <v>3642055.33</v>
      </c>
      <c r="N2201" s="9">
        <f>Table1[[#This Row],[Net Sales Actual]]/Table1[[#This Row],[Net Sales Target]]*100%</f>
        <v>0.94654342001391645</v>
      </c>
      <c r="O2201" s="9" t="str">
        <f>IF(Table1[[#This Row],[% Achievement]]&gt;=100%, "Achieved",
 IF(Table1[[#This Row],[% Achievement]]&gt;=50%, "Almost Achieve",
 IF(Table1[[#This Row],[% Achievement]]&gt;=0, "Needs Improvement",
 "Bad")))</f>
        <v>Almost Achieve</v>
      </c>
      <c r="P2201" s="7">
        <f>Table1[[#This Row],[Net Sales Actual]] - Table1[[#This Row],[Net Sales Target]]</f>
        <v>-4166699</v>
      </c>
      <c r="Q2201" s="7" t="str">
        <f>IF(Table1[[#This Row],[Profit]] &gt; 0, "Profit", "Loss")</f>
        <v>Profit</v>
      </c>
      <c r="R2201" s="9">
        <f>Table1[[#This Row],[Salary Cost]]/Table1[[#This Row],[Net Sales Actual]]</f>
        <v>0.17736772162892084</v>
      </c>
      <c r="S2201" s="9" t="str">
        <f>IF(Table1[[#This Row],[Salary Ratio]] &lt; 0.15, "Efficient",
 IF(Table1[[#This Row],[Salary Ratio]] &lt;= 0.25, "Needs Attention",
 "Too High"))</f>
        <v>Needs Attention</v>
      </c>
      <c r="T2201" s="9">
        <f>Table1[[#This Row],[Profit (EBIT)]]/Table1[[#This Row],[Net Sales Actual]]</f>
        <v>5.5465768377725384E-2</v>
      </c>
      <c r="U2201" s="7" t="str">
        <f>IF(Table1[[#This Row],[Profit Ratio]] &gt; 0.15, "Healthy",
 IF(Table1[[#This Row],[Profit Ratio]] &gt;= 0.05, "Moderate",
 "Low"))</f>
        <v>Moderate</v>
      </c>
      <c r="V2201" s="7">
        <f ca="1">DATEDIF(Table1[[#This Row],[Store Open Date]], TODAY(), "d")</f>
        <v>595</v>
      </c>
      <c r="W2201" s="7">
        <f ca="1">INT(Table1[[#This Row],[Store Age (Days)]] / 30)</f>
        <v>19</v>
      </c>
      <c r="X2201" s="7" t="str">
        <f ca="1">IF(Table1[[#This Row],[Store Age (Months)]] &lt; 12, "&lt;12",
 IF(Table1[[#This Row],[Store Age (Months)]] &lt; 24, "12–24",
 "&gt;24"))</f>
        <v>12–24</v>
      </c>
    </row>
    <row r="2202" spans="1:24" x14ac:dyDescent="0.2">
      <c r="A2202" s="4">
        <v>5</v>
      </c>
      <c r="B2202" s="4" t="str">
        <f t="shared" si="34"/>
        <v>May</v>
      </c>
      <c r="C2202" s="1" t="s">
        <v>445</v>
      </c>
      <c r="D2202" s="1" t="s">
        <v>1365</v>
      </c>
      <c r="E2202" s="1" t="s">
        <v>886</v>
      </c>
      <c r="F2202" s="1" t="s">
        <v>921</v>
      </c>
      <c r="G2202" s="1" t="s">
        <v>929</v>
      </c>
      <c r="H2202" s="6">
        <v>45390</v>
      </c>
      <c r="I2202" s="7">
        <v>182343211</v>
      </c>
      <c r="J2202" s="7">
        <v>177888976</v>
      </c>
      <c r="K2202" s="7">
        <v>20690211</v>
      </c>
      <c r="L2202" s="7">
        <v>-16923511</v>
      </c>
      <c r="M2202" s="7">
        <f>Table1[[#This Row],[Profit (EBIT)]] * (1 - 11%)</f>
        <v>-15061924.790000001</v>
      </c>
      <c r="N2202" s="9">
        <f>Table1[[#This Row],[Net Sales Actual]]/Table1[[#This Row],[Net Sales Target]]*100%</f>
        <v>0.97557224655871611</v>
      </c>
      <c r="O2202" s="9" t="str">
        <f>IF(Table1[[#This Row],[% Achievement]]&gt;=100%, "Achieved",
 IF(Table1[[#This Row],[% Achievement]]&gt;=50%, "Almost Achieve",
 IF(Table1[[#This Row],[% Achievement]]&gt;=0, "Needs Improvement",
 "Bad")))</f>
        <v>Almost Achieve</v>
      </c>
      <c r="P2202" s="7">
        <f>Table1[[#This Row],[Net Sales Actual]] - Table1[[#This Row],[Net Sales Target]]</f>
        <v>-4454235</v>
      </c>
      <c r="Q2202" s="7" t="str">
        <f>IF(Table1[[#This Row],[Profit]] &gt; 0, "Profit", "Loss")</f>
        <v>Loss</v>
      </c>
      <c r="R2202" s="9">
        <f>Table1[[#This Row],[Salary Cost]]/Table1[[#This Row],[Net Sales Actual]]</f>
        <v>0.11630968632929789</v>
      </c>
      <c r="S2202" s="9" t="str">
        <f>IF(Table1[[#This Row],[Salary Ratio]] &lt; 0.15, "Efficient",
 IF(Table1[[#This Row],[Salary Ratio]] &lt;= 0.25, "Needs Attention",
 "Too High"))</f>
        <v>Efficient</v>
      </c>
      <c r="T2202" s="9">
        <f>Table1[[#This Row],[Profit (EBIT)]]/Table1[[#This Row],[Net Sales Actual]]</f>
        <v>-9.5135243231710992E-2</v>
      </c>
      <c r="U2202" s="7" t="str">
        <f>IF(Table1[[#This Row],[Profit Ratio]] &gt; 0.15, "Healthy",
 IF(Table1[[#This Row],[Profit Ratio]] &gt;= 0.05, "Moderate",
 "Low"))</f>
        <v>Low</v>
      </c>
      <c r="V2202" s="7">
        <f ca="1">DATEDIF(Table1[[#This Row],[Store Open Date]], TODAY(), "d")</f>
        <v>542</v>
      </c>
      <c r="W2202" s="7">
        <f ca="1">INT(Table1[[#This Row],[Store Age (Days)]] / 30)</f>
        <v>18</v>
      </c>
      <c r="X2202" s="7" t="str">
        <f ca="1">IF(Table1[[#This Row],[Store Age (Months)]] &lt; 12, "&lt;12",
 IF(Table1[[#This Row],[Store Age (Months)]] &lt; 24, "12–24",
 "&gt;24"))</f>
        <v>12–24</v>
      </c>
    </row>
    <row r="2203" spans="1:24" x14ac:dyDescent="0.2">
      <c r="A2203" s="4">
        <v>5</v>
      </c>
      <c r="B2203" s="4" t="str">
        <f t="shared" si="34"/>
        <v>May</v>
      </c>
      <c r="C2203" s="1" t="s">
        <v>446</v>
      </c>
      <c r="D2203" s="1" t="s">
        <v>1366</v>
      </c>
      <c r="E2203" s="1" t="s">
        <v>887</v>
      </c>
      <c r="F2203" s="1" t="s">
        <v>921</v>
      </c>
      <c r="G2203" s="1" t="s">
        <v>929</v>
      </c>
      <c r="H2203" s="6">
        <v>45429</v>
      </c>
      <c r="I2203" s="7">
        <v>175052234</v>
      </c>
      <c r="J2203" s="7">
        <v>210412639</v>
      </c>
      <c r="K2203" s="7">
        <v>34795907</v>
      </c>
      <c r="L2203" s="7">
        <v>10431924</v>
      </c>
      <c r="M2203" s="7">
        <f>Table1[[#This Row],[Profit (EBIT)]] * (1 - 11%)</f>
        <v>9284412.3599999994</v>
      </c>
      <c r="N2203" s="9">
        <f>Table1[[#This Row],[Net Sales Actual]]/Table1[[#This Row],[Net Sales Target]]*100%</f>
        <v>1.2019991644322574</v>
      </c>
      <c r="O2203" s="9" t="str">
        <f>IF(Table1[[#This Row],[% Achievement]]&gt;=100%, "Achieved",
 IF(Table1[[#This Row],[% Achievement]]&gt;=50%, "Almost Achieve",
 IF(Table1[[#This Row],[% Achievement]]&gt;=0, "Needs Improvement",
 "Bad")))</f>
        <v>Achieved</v>
      </c>
      <c r="P2203" s="7">
        <f>Table1[[#This Row],[Net Sales Actual]] - Table1[[#This Row],[Net Sales Target]]</f>
        <v>35360405</v>
      </c>
      <c r="Q2203" s="7" t="str">
        <f>IF(Table1[[#This Row],[Profit]] &gt; 0, "Profit", "Loss")</f>
        <v>Profit</v>
      </c>
      <c r="R2203" s="9">
        <f>Table1[[#This Row],[Salary Cost]]/Table1[[#This Row],[Net Sales Actual]]</f>
        <v>0.16536985214086877</v>
      </c>
      <c r="S2203" s="9" t="str">
        <f>IF(Table1[[#This Row],[Salary Ratio]] &lt; 0.15, "Efficient",
 IF(Table1[[#This Row],[Salary Ratio]] &lt;= 0.25, "Needs Attention",
 "Too High"))</f>
        <v>Needs Attention</v>
      </c>
      <c r="T2203" s="9">
        <f>Table1[[#This Row],[Profit (EBIT)]]/Table1[[#This Row],[Net Sales Actual]]</f>
        <v>4.9578409593541574E-2</v>
      </c>
      <c r="U2203" s="7" t="str">
        <f>IF(Table1[[#This Row],[Profit Ratio]] &gt; 0.15, "Healthy",
 IF(Table1[[#This Row],[Profit Ratio]] &gt;= 0.05, "Moderate",
 "Low"))</f>
        <v>Low</v>
      </c>
      <c r="V2203" s="7">
        <f ca="1">DATEDIF(Table1[[#This Row],[Store Open Date]], TODAY(), "d")</f>
        <v>503</v>
      </c>
      <c r="W2203" s="7">
        <f ca="1">INT(Table1[[#This Row],[Store Age (Days)]] / 30)</f>
        <v>16</v>
      </c>
      <c r="X2203" s="7" t="str">
        <f ca="1">IF(Table1[[#This Row],[Store Age (Months)]] &lt; 12, "&lt;12",
 IF(Table1[[#This Row],[Store Age (Months)]] &lt; 24, "12–24",
 "&gt;24"))</f>
        <v>12–24</v>
      </c>
    </row>
    <row r="2204" spans="1:24" x14ac:dyDescent="0.2">
      <c r="A2204" s="4">
        <v>5</v>
      </c>
      <c r="B2204" s="4" t="str">
        <f t="shared" si="34"/>
        <v>May</v>
      </c>
      <c r="C2204" s="1" t="s">
        <v>447</v>
      </c>
      <c r="D2204" s="1" t="s">
        <v>1367</v>
      </c>
      <c r="E2204" s="1" t="s">
        <v>888</v>
      </c>
      <c r="F2204" s="1" t="s">
        <v>921</v>
      </c>
      <c r="G2204" s="1" t="s">
        <v>929</v>
      </c>
      <c r="H2204" s="6">
        <v>45383</v>
      </c>
      <c r="I2204" s="7">
        <v>119532325</v>
      </c>
      <c r="J2204" s="7">
        <v>95500088</v>
      </c>
      <c r="K2204" s="7">
        <v>14485864</v>
      </c>
      <c r="L2204" s="7">
        <v>6189311</v>
      </c>
      <c r="M2204" s="7">
        <f>Table1[[#This Row],[Profit (EBIT)]] * (1 - 11%)</f>
        <v>5508486.79</v>
      </c>
      <c r="N2204" s="9">
        <f>Table1[[#This Row],[Net Sales Actual]]/Table1[[#This Row],[Net Sales Target]]*100%</f>
        <v>0.798947799266851</v>
      </c>
      <c r="O2204" s="9" t="str">
        <f>IF(Table1[[#This Row],[% Achievement]]&gt;=100%, "Achieved",
 IF(Table1[[#This Row],[% Achievement]]&gt;=50%, "Almost Achieve",
 IF(Table1[[#This Row],[% Achievement]]&gt;=0, "Needs Improvement",
 "Bad")))</f>
        <v>Almost Achieve</v>
      </c>
      <c r="P2204" s="7">
        <f>Table1[[#This Row],[Net Sales Actual]] - Table1[[#This Row],[Net Sales Target]]</f>
        <v>-24032237</v>
      </c>
      <c r="Q2204" s="7" t="str">
        <f>IF(Table1[[#This Row],[Profit]] &gt; 0, "Profit", "Loss")</f>
        <v>Profit</v>
      </c>
      <c r="R2204" s="9">
        <f>Table1[[#This Row],[Salary Cost]]/Table1[[#This Row],[Net Sales Actual]]</f>
        <v>0.15168430001865549</v>
      </c>
      <c r="S2204" s="9" t="str">
        <f>IF(Table1[[#This Row],[Salary Ratio]] &lt; 0.15, "Efficient",
 IF(Table1[[#This Row],[Salary Ratio]] &lt;= 0.25, "Needs Attention",
 "Too High"))</f>
        <v>Needs Attention</v>
      </c>
      <c r="T2204" s="9">
        <f>Table1[[#This Row],[Profit (EBIT)]]/Table1[[#This Row],[Net Sales Actual]]</f>
        <v>6.4809479547285859E-2</v>
      </c>
      <c r="U2204" s="7" t="str">
        <f>IF(Table1[[#This Row],[Profit Ratio]] &gt; 0.15, "Healthy",
 IF(Table1[[#This Row],[Profit Ratio]] &gt;= 0.05, "Moderate",
 "Low"))</f>
        <v>Moderate</v>
      </c>
      <c r="V2204" s="7">
        <f ca="1">DATEDIF(Table1[[#This Row],[Store Open Date]], TODAY(), "d")</f>
        <v>549</v>
      </c>
      <c r="W2204" s="7">
        <f ca="1">INT(Table1[[#This Row],[Store Age (Days)]] / 30)</f>
        <v>18</v>
      </c>
      <c r="X2204" s="7" t="str">
        <f ca="1">IF(Table1[[#This Row],[Store Age (Months)]] &lt; 12, "&lt;12",
 IF(Table1[[#This Row],[Store Age (Months)]] &lt; 24, "12–24",
 "&gt;24"))</f>
        <v>12–24</v>
      </c>
    </row>
    <row r="2205" spans="1:24" x14ac:dyDescent="0.2">
      <c r="A2205" s="4">
        <v>5</v>
      </c>
      <c r="B2205" s="4" t="str">
        <f t="shared" si="34"/>
        <v>May</v>
      </c>
      <c r="C2205" s="1" t="s">
        <v>448</v>
      </c>
      <c r="D2205" s="1" t="s">
        <v>1368</v>
      </c>
      <c r="E2205" s="1" t="s">
        <v>889</v>
      </c>
      <c r="F2205" s="1" t="s">
        <v>921</v>
      </c>
      <c r="G2205" s="1" t="s">
        <v>929</v>
      </c>
      <c r="H2205" s="6">
        <v>45521</v>
      </c>
      <c r="I2205" s="7">
        <v>63733761</v>
      </c>
      <c r="J2205" s="7">
        <v>60758978</v>
      </c>
      <c r="K2205" s="7">
        <v>6086369</v>
      </c>
      <c r="L2205" s="7">
        <v>2398963</v>
      </c>
      <c r="M2205" s="7">
        <f>Table1[[#This Row],[Profit (EBIT)]] * (1 - 11%)</f>
        <v>2135077.0699999998</v>
      </c>
      <c r="N2205" s="9">
        <f>Table1[[#This Row],[Net Sales Actual]]/Table1[[#This Row],[Net Sales Target]]*100%</f>
        <v>0.95332484772081783</v>
      </c>
      <c r="O2205" s="9" t="str">
        <f>IF(Table1[[#This Row],[% Achievement]]&gt;=100%, "Achieved",
 IF(Table1[[#This Row],[% Achievement]]&gt;=50%, "Almost Achieve",
 IF(Table1[[#This Row],[% Achievement]]&gt;=0, "Needs Improvement",
 "Bad")))</f>
        <v>Almost Achieve</v>
      </c>
      <c r="P2205" s="7">
        <f>Table1[[#This Row],[Net Sales Actual]] - Table1[[#This Row],[Net Sales Target]]</f>
        <v>-2974783</v>
      </c>
      <c r="Q2205" s="7" t="str">
        <f>IF(Table1[[#This Row],[Profit]] &gt; 0, "Profit", "Loss")</f>
        <v>Profit</v>
      </c>
      <c r="R2205" s="9">
        <f>Table1[[#This Row],[Salary Cost]]/Table1[[#This Row],[Net Sales Actual]]</f>
        <v>0.10017233996266363</v>
      </c>
      <c r="S2205" s="9" t="str">
        <f>IF(Table1[[#This Row],[Salary Ratio]] &lt; 0.15, "Efficient",
 IF(Table1[[#This Row],[Salary Ratio]] &lt;= 0.25, "Needs Attention",
 "Too High"))</f>
        <v>Efficient</v>
      </c>
      <c r="T2205" s="9">
        <f>Table1[[#This Row],[Profit (EBIT)]]/Table1[[#This Row],[Net Sales Actual]]</f>
        <v>3.9483267806117474E-2</v>
      </c>
      <c r="U2205" s="7" t="str">
        <f>IF(Table1[[#This Row],[Profit Ratio]] &gt; 0.15, "Healthy",
 IF(Table1[[#This Row],[Profit Ratio]] &gt;= 0.05, "Moderate",
 "Low"))</f>
        <v>Low</v>
      </c>
      <c r="V2205" s="7">
        <f ca="1">DATEDIF(Table1[[#This Row],[Store Open Date]], TODAY(), "d")</f>
        <v>411</v>
      </c>
      <c r="W2205" s="7">
        <f ca="1">INT(Table1[[#This Row],[Store Age (Days)]] / 30)</f>
        <v>13</v>
      </c>
      <c r="X2205" s="7" t="str">
        <f ca="1">IF(Table1[[#This Row],[Store Age (Months)]] &lt; 12, "&lt;12",
 IF(Table1[[#This Row],[Store Age (Months)]] &lt; 24, "12–24",
 "&gt;24"))</f>
        <v>12–24</v>
      </c>
    </row>
    <row r="2206" spans="1:24" x14ac:dyDescent="0.2">
      <c r="A2206" s="4">
        <v>5</v>
      </c>
      <c r="B2206" s="4" t="str">
        <f t="shared" si="34"/>
        <v>May</v>
      </c>
      <c r="C2206" s="1" t="s">
        <v>449</v>
      </c>
      <c r="D2206" s="1" t="s">
        <v>1369</v>
      </c>
      <c r="E2206" s="1" t="s">
        <v>890</v>
      </c>
      <c r="F2206" s="1" t="s">
        <v>898</v>
      </c>
      <c r="G2206" s="1" t="s">
        <v>924</v>
      </c>
      <c r="H2206" s="6">
        <v>45256</v>
      </c>
      <c r="I2206" s="7">
        <v>154170352</v>
      </c>
      <c r="J2206" s="7">
        <v>141390246</v>
      </c>
      <c r="K2206" s="7">
        <v>15433800</v>
      </c>
      <c r="L2206" s="7">
        <v>2190327</v>
      </c>
      <c r="M2206" s="7">
        <f>Table1[[#This Row],[Profit (EBIT)]] * (1 - 11%)</f>
        <v>1949391.03</v>
      </c>
      <c r="N2206" s="9">
        <f>Table1[[#This Row],[Net Sales Actual]]/Table1[[#This Row],[Net Sales Target]]*100%</f>
        <v>0.91710399675289056</v>
      </c>
      <c r="O2206" s="9" t="str">
        <f>IF(Table1[[#This Row],[% Achievement]]&gt;=100%, "Achieved",
 IF(Table1[[#This Row],[% Achievement]]&gt;=50%, "Almost Achieve",
 IF(Table1[[#This Row],[% Achievement]]&gt;=0, "Needs Improvement",
 "Bad")))</f>
        <v>Almost Achieve</v>
      </c>
      <c r="P2206" s="7">
        <f>Table1[[#This Row],[Net Sales Actual]] - Table1[[#This Row],[Net Sales Target]]</f>
        <v>-12780106</v>
      </c>
      <c r="Q2206" s="7" t="str">
        <f>IF(Table1[[#This Row],[Profit]] &gt; 0, "Profit", "Loss")</f>
        <v>Profit</v>
      </c>
      <c r="R2206" s="9">
        <f>Table1[[#This Row],[Salary Cost]]/Table1[[#This Row],[Net Sales Actual]]</f>
        <v>0.10915745913618398</v>
      </c>
      <c r="S2206" s="9" t="str">
        <f>IF(Table1[[#This Row],[Salary Ratio]] &lt; 0.15, "Efficient",
 IF(Table1[[#This Row],[Salary Ratio]] &lt;= 0.25, "Needs Attention",
 "Too High"))</f>
        <v>Efficient</v>
      </c>
      <c r="T2206" s="9">
        <f>Table1[[#This Row],[Profit (EBIT)]]/Table1[[#This Row],[Net Sales Actual]]</f>
        <v>1.5491358576460784E-2</v>
      </c>
      <c r="U2206" s="7" t="str">
        <f>IF(Table1[[#This Row],[Profit Ratio]] &gt; 0.15, "Healthy",
 IF(Table1[[#This Row],[Profit Ratio]] &gt;= 0.05, "Moderate",
 "Low"))</f>
        <v>Low</v>
      </c>
      <c r="V2206" s="7">
        <f ca="1">DATEDIF(Table1[[#This Row],[Store Open Date]], TODAY(), "d")</f>
        <v>676</v>
      </c>
      <c r="W2206" s="7">
        <f ca="1">INT(Table1[[#This Row],[Store Age (Days)]] / 30)</f>
        <v>22</v>
      </c>
      <c r="X2206" s="7" t="str">
        <f ca="1">IF(Table1[[#This Row],[Store Age (Months)]] &lt; 12, "&lt;12",
 IF(Table1[[#This Row],[Store Age (Months)]] &lt; 24, "12–24",
 "&gt;24"))</f>
        <v>12–24</v>
      </c>
    </row>
    <row r="2207" spans="1:24" x14ac:dyDescent="0.2">
      <c r="A2207" s="4">
        <v>5</v>
      </c>
      <c r="B2207" s="4" t="str">
        <f t="shared" si="34"/>
        <v>May</v>
      </c>
      <c r="C2207" s="1" t="s">
        <v>450</v>
      </c>
      <c r="D2207" s="1" t="s">
        <v>1370</v>
      </c>
      <c r="E2207" s="1" t="s">
        <v>891</v>
      </c>
      <c r="F2207" s="1" t="s">
        <v>903</v>
      </c>
      <c r="G2207" s="1" t="s">
        <v>925</v>
      </c>
      <c r="H2207" s="6">
        <v>45618</v>
      </c>
      <c r="I2207" s="7">
        <v>92022472</v>
      </c>
      <c r="J2207" s="7">
        <v>102209638</v>
      </c>
      <c r="K2207" s="7">
        <v>13539917</v>
      </c>
      <c r="L2207" s="7">
        <v>9060584</v>
      </c>
      <c r="M2207" s="7">
        <f>Table1[[#This Row],[Profit (EBIT)]] * (1 - 11%)</f>
        <v>8063919.7599999998</v>
      </c>
      <c r="N2207" s="9">
        <f>Table1[[#This Row],[Net Sales Actual]]/Table1[[#This Row],[Net Sales Target]]*100%</f>
        <v>1.11070302480029</v>
      </c>
      <c r="O2207" s="9" t="str">
        <f>IF(Table1[[#This Row],[% Achievement]]&gt;=100%, "Achieved",
 IF(Table1[[#This Row],[% Achievement]]&gt;=50%, "Almost Achieve",
 IF(Table1[[#This Row],[% Achievement]]&gt;=0, "Needs Improvement",
 "Bad")))</f>
        <v>Achieved</v>
      </c>
      <c r="P2207" s="7">
        <f>Table1[[#This Row],[Net Sales Actual]] - Table1[[#This Row],[Net Sales Target]]</f>
        <v>10187166</v>
      </c>
      <c r="Q2207" s="7" t="str">
        <f>IF(Table1[[#This Row],[Profit]] &gt; 0, "Profit", "Loss")</f>
        <v>Profit</v>
      </c>
      <c r="R2207" s="9">
        <f>Table1[[#This Row],[Salary Cost]]/Table1[[#This Row],[Net Sales Actual]]</f>
        <v>0.13247201795196653</v>
      </c>
      <c r="S2207" s="9" t="str">
        <f>IF(Table1[[#This Row],[Salary Ratio]] &lt; 0.15, "Efficient",
 IF(Table1[[#This Row],[Salary Ratio]] &lt;= 0.25, "Needs Attention",
 "Too High"))</f>
        <v>Efficient</v>
      </c>
      <c r="T2207" s="9">
        <f>Table1[[#This Row],[Profit (EBIT)]]/Table1[[#This Row],[Net Sales Actual]]</f>
        <v>8.8647060857411503E-2</v>
      </c>
      <c r="U2207" s="7" t="str">
        <f>IF(Table1[[#This Row],[Profit Ratio]] &gt; 0.15, "Healthy",
 IF(Table1[[#This Row],[Profit Ratio]] &gt;= 0.05, "Moderate",
 "Low"))</f>
        <v>Moderate</v>
      </c>
      <c r="V2207" s="7">
        <f ca="1">DATEDIF(Table1[[#This Row],[Store Open Date]], TODAY(), "d")</f>
        <v>314</v>
      </c>
      <c r="W2207" s="7">
        <f ca="1">INT(Table1[[#This Row],[Store Age (Days)]] / 30)</f>
        <v>10</v>
      </c>
      <c r="X2207" s="7" t="str">
        <f ca="1">IF(Table1[[#This Row],[Store Age (Months)]] &lt; 12, "&lt;12",
 IF(Table1[[#This Row],[Store Age (Months)]] &lt; 24, "12–24",
 "&gt;24"))</f>
        <v>&lt;12</v>
      </c>
    </row>
    <row r="2208" spans="1:24" x14ac:dyDescent="0.2">
      <c r="A2208" s="4">
        <v>6</v>
      </c>
      <c r="B2208" s="4" t="str">
        <f t="shared" si="34"/>
        <v>June</v>
      </c>
      <c r="C2208" s="1" t="s">
        <v>10</v>
      </c>
      <c r="D2208" s="1" t="s">
        <v>930</v>
      </c>
      <c r="E2208" s="1" t="s">
        <v>451</v>
      </c>
      <c r="F2208" s="1" t="s">
        <v>892</v>
      </c>
      <c r="G2208" s="1" t="s">
        <v>922</v>
      </c>
      <c r="H2208" s="6">
        <v>45377</v>
      </c>
      <c r="I2208" s="7">
        <v>175684624</v>
      </c>
      <c r="J2208" s="7">
        <v>186250200</v>
      </c>
      <c r="K2208" s="7">
        <v>23663366</v>
      </c>
      <c r="L2208" s="7">
        <v>-16021441</v>
      </c>
      <c r="M2208" s="7">
        <f>Table1[[#This Row],[Profit (EBIT)]] * (1 - 11%)</f>
        <v>-14259082.49</v>
      </c>
      <c r="N2208" s="9">
        <f>Table1[[#This Row],[Net Sales Actual]]/Table1[[#This Row],[Net Sales Target]]*100%</f>
        <v>1.0601394462386191</v>
      </c>
      <c r="O2208" s="9" t="str">
        <f>IF(Table1[[#This Row],[% Achievement]]&gt;=100%, "Achieved",
 IF(Table1[[#This Row],[% Achievement]]&gt;=50%, "Almost Achieve",
 IF(Table1[[#This Row],[% Achievement]]&gt;=0, "Needs Improvement",
 "Bad")))</f>
        <v>Achieved</v>
      </c>
      <c r="P2208" s="7">
        <f>Table1[[#This Row],[Net Sales Actual]] - Table1[[#This Row],[Net Sales Target]]</f>
        <v>10565576</v>
      </c>
      <c r="Q2208" s="7" t="str">
        <f>IF(Table1[[#This Row],[Profit]] &gt; 0, "Profit", "Loss")</f>
        <v>Loss</v>
      </c>
      <c r="R2208" s="9">
        <f>Table1[[#This Row],[Salary Cost]]/Table1[[#This Row],[Net Sales Actual]]</f>
        <v>0.12705149309906782</v>
      </c>
      <c r="S2208" s="9" t="str">
        <f>IF(Table1[[#This Row],[Salary Ratio]] &lt; 0.15, "Efficient",
 IF(Table1[[#This Row],[Salary Ratio]] &lt;= 0.25, "Needs Attention",
 "Too High"))</f>
        <v>Efficient</v>
      </c>
      <c r="T2208" s="9">
        <f>Table1[[#This Row],[Profit (EBIT)]]/Table1[[#This Row],[Net Sales Actual]]</f>
        <v>-8.6021067359927664E-2</v>
      </c>
      <c r="U2208" s="7" t="str">
        <f>IF(Table1[[#This Row],[Profit Ratio]] &gt; 0.15, "Healthy",
 IF(Table1[[#This Row],[Profit Ratio]] &gt;= 0.05, "Moderate",
 "Low"))</f>
        <v>Low</v>
      </c>
      <c r="V2208" s="7">
        <f ca="1">DATEDIF(Table1[[#This Row],[Store Open Date]], TODAY(), "d")</f>
        <v>555</v>
      </c>
      <c r="W2208" s="7">
        <f ca="1">INT(Table1[[#This Row],[Store Age (Days)]] / 30)</f>
        <v>18</v>
      </c>
      <c r="X2208" s="7" t="str">
        <f ca="1">IF(Table1[[#This Row],[Store Age (Months)]] &lt; 12, "&lt;12",
 IF(Table1[[#This Row],[Store Age (Months)]] &lt; 24, "12–24",
 "&gt;24"))</f>
        <v>12–24</v>
      </c>
    </row>
    <row r="2209" spans="1:24" x14ac:dyDescent="0.2">
      <c r="A2209" s="4">
        <v>6</v>
      </c>
      <c r="B2209" s="4" t="str">
        <f t="shared" si="34"/>
        <v>June</v>
      </c>
      <c r="C2209" s="1" t="s">
        <v>11</v>
      </c>
      <c r="D2209" s="1" t="s">
        <v>931</v>
      </c>
      <c r="E2209" s="1" t="s">
        <v>452</v>
      </c>
      <c r="F2209" s="1" t="s">
        <v>892</v>
      </c>
      <c r="G2209" s="1" t="s">
        <v>922</v>
      </c>
      <c r="H2209" s="6">
        <v>45585</v>
      </c>
      <c r="I2209" s="7">
        <v>80587028</v>
      </c>
      <c r="J2209" s="7">
        <v>99110491</v>
      </c>
      <c r="K2209" s="7">
        <v>12524412</v>
      </c>
      <c r="L2209" s="7">
        <v>6355986</v>
      </c>
      <c r="M2209" s="7">
        <f>Table1[[#This Row],[Profit (EBIT)]] * (1 - 11%)</f>
        <v>5656827.54</v>
      </c>
      <c r="N2209" s="9">
        <f>Table1[[#This Row],[Net Sales Actual]]/Table1[[#This Row],[Net Sales Target]]*100%</f>
        <v>1.2298566339982162</v>
      </c>
      <c r="O2209" s="9" t="str">
        <f>IF(Table1[[#This Row],[% Achievement]]&gt;=100%, "Achieved",
 IF(Table1[[#This Row],[% Achievement]]&gt;=50%, "Almost Achieve",
 IF(Table1[[#This Row],[% Achievement]]&gt;=0, "Needs Improvement",
 "Bad")))</f>
        <v>Achieved</v>
      </c>
      <c r="P2209" s="7">
        <f>Table1[[#This Row],[Net Sales Actual]] - Table1[[#This Row],[Net Sales Target]]</f>
        <v>18523463</v>
      </c>
      <c r="Q2209" s="7" t="str">
        <f>IF(Table1[[#This Row],[Profit]] &gt; 0, "Profit", "Loss")</f>
        <v>Profit</v>
      </c>
      <c r="R2209" s="9">
        <f>Table1[[#This Row],[Salary Cost]]/Table1[[#This Row],[Net Sales Actual]]</f>
        <v>0.12636817630133626</v>
      </c>
      <c r="S2209" s="9" t="str">
        <f>IF(Table1[[#This Row],[Salary Ratio]] &lt; 0.15, "Efficient",
 IF(Table1[[#This Row],[Salary Ratio]] &lt;= 0.25, "Needs Attention",
 "Too High"))</f>
        <v>Efficient</v>
      </c>
      <c r="T2209" s="9">
        <f>Table1[[#This Row],[Profit (EBIT)]]/Table1[[#This Row],[Net Sales Actual]]</f>
        <v>6.4130304833218923E-2</v>
      </c>
      <c r="U2209" s="7" t="str">
        <f>IF(Table1[[#This Row],[Profit Ratio]] &gt; 0.15, "Healthy",
 IF(Table1[[#This Row],[Profit Ratio]] &gt;= 0.05, "Moderate",
 "Low"))</f>
        <v>Moderate</v>
      </c>
      <c r="V2209" s="7">
        <f ca="1">DATEDIF(Table1[[#This Row],[Store Open Date]], TODAY(), "d")</f>
        <v>347</v>
      </c>
      <c r="W2209" s="7">
        <f ca="1">INT(Table1[[#This Row],[Store Age (Days)]] / 30)</f>
        <v>11</v>
      </c>
      <c r="X2209" s="7" t="str">
        <f ca="1">IF(Table1[[#This Row],[Store Age (Months)]] &lt; 12, "&lt;12",
 IF(Table1[[#This Row],[Store Age (Months)]] &lt; 24, "12–24",
 "&gt;24"))</f>
        <v>&lt;12</v>
      </c>
    </row>
    <row r="2210" spans="1:24" x14ac:dyDescent="0.2">
      <c r="A2210" s="4">
        <v>6</v>
      </c>
      <c r="B2210" s="4" t="str">
        <f t="shared" si="34"/>
        <v>June</v>
      </c>
      <c r="C2210" s="1" t="s">
        <v>12</v>
      </c>
      <c r="D2210" s="1" t="s">
        <v>932</v>
      </c>
      <c r="E2210" s="1" t="s">
        <v>453</v>
      </c>
      <c r="F2210" s="1" t="s">
        <v>893</v>
      </c>
      <c r="G2210" s="1" t="s">
        <v>922</v>
      </c>
      <c r="H2210" s="6">
        <v>45260</v>
      </c>
      <c r="I2210" s="7">
        <v>207849481</v>
      </c>
      <c r="J2210" s="7">
        <v>204781695</v>
      </c>
      <c r="K2210" s="7">
        <v>29827396</v>
      </c>
      <c r="L2210" s="7">
        <v>18976552</v>
      </c>
      <c r="M2210" s="7">
        <f>Table1[[#This Row],[Profit (EBIT)]] * (1 - 11%)</f>
        <v>16889131.280000001</v>
      </c>
      <c r="N2210" s="9">
        <f>Table1[[#This Row],[Net Sales Actual]]/Table1[[#This Row],[Net Sales Target]]*100%</f>
        <v>0.98524034803820371</v>
      </c>
      <c r="O2210" s="9" t="str">
        <f>IF(Table1[[#This Row],[% Achievement]]&gt;=100%, "Achieved",
 IF(Table1[[#This Row],[% Achievement]]&gt;=50%, "Almost Achieve",
 IF(Table1[[#This Row],[% Achievement]]&gt;=0, "Needs Improvement",
 "Bad")))</f>
        <v>Almost Achieve</v>
      </c>
      <c r="P2210" s="7">
        <f>Table1[[#This Row],[Net Sales Actual]] - Table1[[#This Row],[Net Sales Target]]</f>
        <v>-3067786</v>
      </c>
      <c r="Q2210" s="7" t="str">
        <f>IF(Table1[[#This Row],[Profit]] &gt; 0, "Profit", "Loss")</f>
        <v>Profit</v>
      </c>
      <c r="R2210" s="9">
        <f>Table1[[#This Row],[Salary Cost]]/Table1[[#This Row],[Net Sales Actual]]</f>
        <v>0.14565460062238472</v>
      </c>
      <c r="S2210" s="9" t="str">
        <f>IF(Table1[[#This Row],[Salary Ratio]] &lt; 0.15, "Efficient",
 IF(Table1[[#This Row],[Salary Ratio]] &lt;= 0.25, "Needs Attention",
 "Too High"))</f>
        <v>Efficient</v>
      </c>
      <c r="T2210" s="9">
        <f>Table1[[#This Row],[Profit (EBIT)]]/Table1[[#This Row],[Net Sales Actual]]</f>
        <v>9.2667227898470123E-2</v>
      </c>
      <c r="U2210" s="7" t="str">
        <f>IF(Table1[[#This Row],[Profit Ratio]] &gt; 0.15, "Healthy",
 IF(Table1[[#This Row],[Profit Ratio]] &gt;= 0.05, "Moderate",
 "Low"))</f>
        <v>Moderate</v>
      </c>
      <c r="V2210" s="7">
        <f ca="1">DATEDIF(Table1[[#This Row],[Store Open Date]], TODAY(), "d")</f>
        <v>672</v>
      </c>
      <c r="W2210" s="7">
        <f ca="1">INT(Table1[[#This Row],[Store Age (Days)]] / 30)</f>
        <v>22</v>
      </c>
      <c r="X2210" s="7" t="str">
        <f ca="1">IF(Table1[[#This Row],[Store Age (Months)]] &lt; 12, "&lt;12",
 IF(Table1[[#This Row],[Store Age (Months)]] &lt; 24, "12–24",
 "&gt;24"))</f>
        <v>12–24</v>
      </c>
    </row>
    <row r="2211" spans="1:24" x14ac:dyDescent="0.2">
      <c r="A2211" s="4">
        <v>6</v>
      </c>
      <c r="B2211" s="4" t="str">
        <f t="shared" si="34"/>
        <v>June</v>
      </c>
      <c r="C2211" s="1" t="s">
        <v>13</v>
      </c>
      <c r="D2211" s="1" t="s">
        <v>933</v>
      </c>
      <c r="E2211" s="1" t="s">
        <v>454</v>
      </c>
      <c r="F2211" s="1" t="s">
        <v>893</v>
      </c>
      <c r="G2211" s="1" t="s">
        <v>922</v>
      </c>
      <c r="H2211" s="6">
        <v>45291</v>
      </c>
      <c r="I2211" s="7">
        <v>114742741</v>
      </c>
      <c r="J2211" s="7">
        <v>123399235</v>
      </c>
      <c r="K2211" s="7">
        <v>18557636</v>
      </c>
      <c r="L2211" s="7">
        <v>-3595072</v>
      </c>
      <c r="M2211" s="7">
        <f>Table1[[#This Row],[Profit (EBIT)]] * (1 - 11%)</f>
        <v>-3199614.08</v>
      </c>
      <c r="N2211" s="9">
        <f>Table1[[#This Row],[Net Sales Actual]]/Table1[[#This Row],[Net Sales Target]]*100%</f>
        <v>1.0754426286539556</v>
      </c>
      <c r="O2211" s="9" t="str">
        <f>IF(Table1[[#This Row],[% Achievement]]&gt;=100%, "Achieved",
 IF(Table1[[#This Row],[% Achievement]]&gt;=50%, "Almost Achieve",
 IF(Table1[[#This Row],[% Achievement]]&gt;=0, "Needs Improvement",
 "Bad")))</f>
        <v>Achieved</v>
      </c>
      <c r="P2211" s="7">
        <f>Table1[[#This Row],[Net Sales Actual]] - Table1[[#This Row],[Net Sales Target]]</f>
        <v>8656494</v>
      </c>
      <c r="Q2211" s="7" t="str">
        <f>IF(Table1[[#This Row],[Profit]] &gt; 0, "Profit", "Loss")</f>
        <v>Loss</v>
      </c>
      <c r="R2211" s="9">
        <f>Table1[[#This Row],[Salary Cost]]/Table1[[#This Row],[Net Sales Actual]]</f>
        <v>0.15038696147508532</v>
      </c>
      <c r="S2211" s="9" t="str">
        <f>IF(Table1[[#This Row],[Salary Ratio]] &lt; 0.15, "Efficient",
 IF(Table1[[#This Row],[Salary Ratio]] &lt;= 0.25, "Needs Attention",
 "Too High"))</f>
        <v>Needs Attention</v>
      </c>
      <c r="T2211" s="9">
        <f>Table1[[#This Row],[Profit (EBIT)]]/Table1[[#This Row],[Net Sales Actual]]</f>
        <v>-2.9133665212754359E-2</v>
      </c>
      <c r="U2211" s="7" t="str">
        <f>IF(Table1[[#This Row],[Profit Ratio]] &gt; 0.15, "Healthy",
 IF(Table1[[#This Row],[Profit Ratio]] &gt;= 0.05, "Moderate",
 "Low"))</f>
        <v>Low</v>
      </c>
      <c r="V2211" s="7">
        <f ca="1">DATEDIF(Table1[[#This Row],[Store Open Date]], TODAY(), "d")</f>
        <v>641</v>
      </c>
      <c r="W2211" s="7">
        <f ca="1">INT(Table1[[#This Row],[Store Age (Days)]] / 30)</f>
        <v>21</v>
      </c>
      <c r="X2211" s="7" t="str">
        <f ca="1">IF(Table1[[#This Row],[Store Age (Months)]] &lt; 12, "&lt;12",
 IF(Table1[[#This Row],[Store Age (Months)]] &lt; 24, "12–24",
 "&gt;24"))</f>
        <v>12–24</v>
      </c>
    </row>
    <row r="2212" spans="1:24" x14ac:dyDescent="0.2">
      <c r="A2212" s="4">
        <v>6</v>
      </c>
      <c r="B2212" s="4" t="str">
        <f t="shared" si="34"/>
        <v>June</v>
      </c>
      <c r="C2212" s="1" t="s">
        <v>14</v>
      </c>
      <c r="D2212" s="1" t="s">
        <v>934</v>
      </c>
      <c r="E2212" s="1" t="s">
        <v>455</v>
      </c>
      <c r="F2212" s="1" t="s">
        <v>894</v>
      </c>
      <c r="G2212" s="1" t="s">
        <v>922</v>
      </c>
      <c r="H2212" s="6">
        <v>45561</v>
      </c>
      <c r="I2212" s="7">
        <v>103886047</v>
      </c>
      <c r="J2212" s="7">
        <v>80523697</v>
      </c>
      <c r="K2212" s="7">
        <v>11909769</v>
      </c>
      <c r="L2212" s="7">
        <v>-1381134</v>
      </c>
      <c r="M2212" s="7">
        <f>Table1[[#This Row],[Profit (EBIT)]] * (1 - 11%)</f>
        <v>-1229209.26</v>
      </c>
      <c r="N2212" s="9">
        <f>Table1[[#This Row],[Net Sales Actual]]/Table1[[#This Row],[Net Sales Target]]*100%</f>
        <v>0.77511561297543641</v>
      </c>
      <c r="O2212" s="9" t="str">
        <f>IF(Table1[[#This Row],[% Achievement]]&gt;=100%, "Achieved",
 IF(Table1[[#This Row],[% Achievement]]&gt;=50%, "Almost Achieve",
 IF(Table1[[#This Row],[% Achievement]]&gt;=0, "Needs Improvement",
 "Bad")))</f>
        <v>Almost Achieve</v>
      </c>
      <c r="P2212" s="7">
        <f>Table1[[#This Row],[Net Sales Actual]] - Table1[[#This Row],[Net Sales Target]]</f>
        <v>-23362350</v>
      </c>
      <c r="Q2212" s="7" t="str">
        <f>IF(Table1[[#This Row],[Profit]] &gt; 0, "Profit", "Loss")</f>
        <v>Loss</v>
      </c>
      <c r="R2212" s="9">
        <f>Table1[[#This Row],[Salary Cost]]/Table1[[#This Row],[Net Sales Actual]]</f>
        <v>0.14790390212709681</v>
      </c>
      <c r="S2212" s="9" t="str">
        <f>IF(Table1[[#This Row],[Salary Ratio]] &lt; 0.15, "Efficient",
 IF(Table1[[#This Row],[Salary Ratio]] &lt;= 0.25, "Needs Attention",
 "Too High"))</f>
        <v>Efficient</v>
      </c>
      <c r="T2212" s="9">
        <f>Table1[[#This Row],[Profit (EBIT)]]/Table1[[#This Row],[Net Sales Actual]]</f>
        <v>-1.7151895050223537E-2</v>
      </c>
      <c r="U2212" s="7" t="str">
        <f>IF(Table1[[#This Row],[Profit Ratio]] &gt; 0.15, "Healthy",
 IF(Table1[[#This Row],[Profit Ratio]] &gt;= 0.05, "Moderate",
 "Low"))</f>
        <v>Low</v>
      </c>
      <c r="V2212" s="7">
        <f ca="1">DATEDIF(Table1[[#This Row],[Store Open Date]], TODAY(), "d")</f>
        <v>371</v>
      </c>
      <c r="W2212" s="7">
        <f ca="1">INT(Table1[[#This Row],[Store Age (Days)]] / 30)</f>
        <v>12</v>
      </c>
      <c r="X2212" s="7" t="str">
        <f ca="1">IF(Table1[[#This Row],[Store Age (Months)]] &lt; 12, "&lt;12",
 IF(Table1[[#This Row],[Store Age (Months)]] &lt; 24, "12–24",
 "&gt;24"))</f>
        <v>12–24</v>
      </c>
    </row>
    <row r="2213" spans="1:24" x14ac:dyDescent="0.2">
      <c r="A2213" s="4">
        <v>6</v>
      </c>
      <c r="B2213" s="4" t="str">
        <f t="shared" si="34"/>
        <v>June</v>
      </c>
      <c r="C2213" s="1" t="s">
        <v>15</v>
      </c>
      <c r="D2213" s="1" t="s">
        <v>935</v>
      </c>
      <c r="E2213" s="1" t="s">
        <v>456</v>
      </c>
      <c r="F2213" s="1" t="s">
        <v>894</v>
      </c>
      <c r="G2213" s="1" t="s">
        <v>922</v>
      </c>
      <c r="H2213" s="6">
        <v>45385</v>
      </c>
      <c r="I2213" s="7">
        <v>105393177</v>
      </c>
      <c r="J2213" s="7">
        <v>78291013</v>
      </c>
      <c r="K2213" s="7">
        <v>10879356</v>
      </c>
      <c r="L2213" s="7">
        <v>-5088896</v>
      </c>
      <c r="M2213" s="7">
        <f>Table1[[#This Row],[Profit (EBIT)]] * (1 - 11%)</f>
        <v>-4529117.4400000004</v>
      </c>
      <c r="N2213" s="9">
        <f>Table1[[#This Row],[Net Sales Actual]]/Table1[[#This Row],[Net Sales Target]]*100%</f>
        <v>0.7428470725386711</v>
      </c>
      <c r="O2213" s="9" t="str">
        <f>IF(Table1[[#This Row],[% Achievement]]&gt;=100%, "Achieved",
 IF(Table1[[#This Row],[% Achievement]]&gt;=50%, "Almost Achieve",
 IF(Table1[[#This Row],[% Achievement]]&gt;=0, "Needs Improvement",
 "Bad")))</f>
        <v>Almost Achieve</v>
      </c>
      <c r="P2213" s="7">
        <f>Table1[[#This Row],[Net Sales Actual]] - Table1[[#This Row],[Net Sales Target]]</f>
        <v>-27102164</v>
      </c>
      <c r="Q2213" s="7" t="str">
        <f>IF(Table1[[#This Row],[Profit]] &gt; 0, "Profit", "Loss")</f>
        <v>Loss</v>
      </c>
      <c r="R2213" s="9">
        <f>Table1[[#This Row],[Salary Cost]]/Table1[[#This Row],[Net Sales Actual]]</f>
        <v>0.1389604704693245</v>
      </c>
      <c r="S2213" s="9" t="str">
        <f>IF(Table1[[#This Row],[Salary Ratio]] &lt; 0.15, "Efficient",
 IF(Table1[[#This Row],[Salary Ratio]] &lt;= 0.25, "Needs Attention",
 "Too High"))</f>
        <v>Efficient</v>
      </c>
      <c r="T2213" s="9">
        <f>Table1[[#This Row],[Profit (EBIT)]]/Table1[[#This Row],[Net Sales Actual]]</f>
        <v>-6.4999746522630894E-2</v>
      </c>
      <c r="U2213" s="7" t="str">
        <f>IF(Table1[[#This Row],[Profit Ratio]] &gt; 0.15, "Healthy",
 IF(Table1[[#This Row],[Profit Ratio]] &gt;= 0.05, "Moderate",
 "Low"))</f>
        <v>Low</v>
      </c>
      <c r="V2213" s="7">
        <f ca="1">DATEDIF(Table1[[#This Row],[Store Open Date]], TODAY(), "d")</f>
        <v>547</v>
      </c>
      <c r="W2213" s="7">
        <f ca="1">INT(Table1[[#This Row],[Store Age (Days)]] / 30)</f>
        <v>18</v>
      </c>
      <c r="X2213" s="7" t="str">
        <f ca="1">IF(Table1[[#This Row],[Store Age (Months)]] &lt; 12, "&lt;12",
 IF(Table1[[#This Row],[Store Age (Months)]] &lt; 24, "12–24",
 "&gt;24"))</f>
        <v>12–24</v>
      </c>
    </row>
    <row r="2214" spans="1:24" x14ac:dyDescent="0.2">
      <c r="A2214" s="4">
        <v>6</v>
      </c>
      <c r="B2214" s="4" t="str">
        <f t="shared" si="34"/>
        <v>June</v>
      </c>
      <c r="C2214" s="1" t="s">
        <v>16</v>
      </c>
      <c r="D2214" s="1" t="s">
        <v>936</v>
      </c>
      <c r="E2214" s="1" t="s">
        <v>457</v>
      </c>
      <c r="F2214" s="1" t="s">
        <v>894</v>
      </c>
      <c r="G2214" s="1" t="s">
        <v>922</v>
      </c>
      <c r="H2214" s="6">
        <v>45282</v>
      </c>
      <c r="I2214" s="7">
        <v>223595298</v>
      </c>
      <c r="J2214" s="7">
        <v>210995034</v>
      </c>
      <c r="K2214" s="7">
        <v>22865183</v>
      </c>
      <c r="L2214" s="7">
        <v>19051492</v>
      </c>
      <c r="M2214" s="7">
        <f>Table1[[#This Row],[Profit (EBIT)]] * (1 - 11%)</f>
        <v>16955827.879999999</v>
      </c>
      <c r="N2214" s="9">
        <f>Table1[[#This Row],[Net Sales Actual]]/Table1[[#This Row],[Net Sales Target]]*100%</f>
        <v>0.94364700817635261</v>
      </c>
      <c r="O2214" s="9" t="str">
        <f>IF(Table1[[#This Row],[% Achievement]]&gt;=100%, "Achieved",
 IF(Table1[[#This Row],[% Achievement]]&gt;=50%, "Almost Achieve",
 IF(Table1[[#This Row],[% Achievement]]&gt;=0, "Needs Improvement",
 "Bad")))</f>
        <v>Almost Achieve</v>
      </c>
      <c r="P2214" s="7">
        <f>Table1[[#This Row],[Net Sales Actual]] - Table1[[#This Row],[Net Sales Target]]</f>
        <v>-12600264</v>
      </c>
      <c r="Q2214" s="7" t="str">
        <f>IF(Table1[[#This Row],[Profit]] &gt; 0, "Profit", "Loss")</f>
        <v>Profit</v>
      </c>
      <c r="R2214" s="9">
        <f>Table1[[#This Row],[Salary Cost]]/Table1[[#This Row],[Net Sales Actual]]</f>
        <v>0.1083683467166341</v>
      </c>
      <c r="S2214" s="9" t="str">
        <f>IF(Table1[[#This Row],[Salary Ratio]] &lt; 0.15, "Efficient",
 IF(Table1[[#This Row],[Salary Ratio]] &lt;= 0.25, "Needs Attention",
 "Too High"))</f>
        <v>Efficient</v>
      </c>
      <c r="T2214" s="9">
        <f>Table1[[#This Row],[Profit (EBIT)]]/Table1[[#This Row],[Net Sales Actual]]</f>
        <v>9.0293556387682564E-2</v>
      </c>
      <c r="U2214" s="7" t="str">
        <f>IF(Table1[[#This Row],[Profit Ratio]] &gt; 0.15, "Healthy",
 IF(Table1[[#This Row],[Profit Ratio]] &gt;= 0.05, "Moderate",
 "Low"))</f>
        <v>Moderate</v>
      </c>
      <c r="V2214" s="7">
        <f ca="1">DATEDIF(Table1[[#This Row],[Store Open Date]], TODAY(), "d")</f>
        <v>650</v>
      </c>
      <c r="W2214" s="7">
        <f ca="1">INT(Table1[[#This Row],[Store Age (Days)]] / 30)</f>
        <v>21</v>
      </c>
      <c r="X2214" s="7" t="str">
        <f ca="1">IF(Table1[[#This Row],[Store Age (Months)]] &lt; 12, "&lt;12",
 IF(Table1[[#This Row],[Store Age (Months)]] &lt; 24, "12–24",
 "&gt;24"))</f>
        <v>12–24</v>
      </c>
    </row>
    <row r="2215" spans="1:24" x14ac:dyDescent="0.2">
      <c r="A2215" s="4">
        <v>6</v>
      </c>
      <c r="B2215" s="4" t="str">
        <f t="shared" si="34"/>
        <v>June</v>
      </c>
      <c r="C2215" s="1" t="s">
        <v>17</v>
      </c>
      <c r="D2215" s="1" t="s">
        <v>937</v>
      </c>
      <c r="E2215" s="1" t="s">
        <v>458</v>
      </c>
      <c r="F2215" s="1" t="s">
        <v>894</v>
      </c>
      <c r="G2215" s="1" t="s">
        <v>922</v>
      </c>
      <c r="H2215" s="6">
        <v>45348</v>
      </c>
      <c r="I2215" s="7">
        <v>124680813</v>
      </c>
      <c r="J2215" s="7">
        <v>85460501</v>
      </c>
      <c r="K2215" s="7">
        <v>14862036</v>
      </c>
      <c r="L2215" s="7">
        <v>6360360</v>
      </c>
      <c r="M2215" s="7">
        <f>Table1[[#This Row],[Profit (EBIT)]] * (1 - 11%)</f>
        <v>5660720.4000000004</v>
      </c>
      <c r="N2215" s="9">
        <f>Table1[[#This Row],[Net Sales Actual]]/Table1[[#This Row],[Net Sales Target]]*100%</f>
        <v>0.68543426164537447</v>
      </c>
      <c r="O2215" s="9" t="str">
        <f>IF(Table1[[#This Row],[% Achievement]]&gt;=100%, "Achieved",
 IF(Table1[[#This Row],[% Achievement]]&gt;=50%, "Almost Achieve",
 IF(Table1[[#This Row],[% Achievement]]&gt;=0, "Needs Improvement",
 "Bad")))</f>
        <v>Almost Achieve</v>
      </c>
      <c r="P2215" s="7">
        <f>Table1[[#This Row],[Net Sales Actual]] - Table1[[#This Row],[Net Sales Target]]</f>
        <v>-39220312</v>
      </c>
      <c r="Q2215" s="7" t="str">
        <f>IF(Table1[[#This Row],[Profit]] &gt; 0, "Profit", "Loss")</f>
        <v>Profit</v>
      </c>
      <c r="R2215" s="9">
        <f>Table1[[#This Row],[Salary Cost]]/Table1[[#This Row],[Net Sales Actual]]</f>
        <v>0.17390532264724262</v>
      </c>
      <c r="S2215" s="9" t="str">
        <f>IF(Table1[[#This Row],[Salary Ratio]] &lt; 0.15, "Efficient",
 IF(Table1[[#This Row],[Salary Ratio]] &lt;= 0.25, "Needs Attention",
 "Too High"))</f>
        <v>Needs Attention</v>
      </c>
      <c r="T2215" s="9">
        <f>Table1[[#This Row],[Profit (EBIT)]]/Table1[[#This Row],[Net Sales Actual]]</f>
        <v>7.4424557843394815E-2</v>
      </c>
      <c r="U2215" s="7" t="str">
        <f>IF(Table1[[#This Row],[Profit Ratio]] &gt; 0.15, "Healthy",
 IF(Table1[[#This Row],[Profit Ratio]] &gt;= 0.05, "Moderate",
 "Low"))</f>
        <v>Moderate</v>
      </c>
      <c r="V2215" s="7">
        <f ca="1">DATEDIF(Table1[[#This Row],[Store Open Date]], TODAY(), "d")</f>
        <v>584</v>
      </c>
      <c r="W2215" s="7">
        <f ca="1">INT(Table1[[#This Row],[Store Age (Days)]] / 30)</f>
        <v>19</v>
      </c>
      <c r="X2215" s="7" t="str">
        <f ca="1">IF(Table1[[#This Row],[Store Age (Months)]] &lt; 12, "&lt;12",
 IF(Table1[[#This Row],[Store Age (Months)]] &lt; 24, "12–24",
 "&gt;24"))</f>
        <v>12–24</v>
      </c>
    </row>
    <row r="2216" spans="1:24" x14ac:dyDescent="0.2">
      <c r="A2216" s="4">
        <v>6</v>
      </c>
      <c r="B2216" s="4" t="str">
        <f t="shared" si="34"/>
        <v>June</v>
      </c>
      <c r="C2216" s="1" t="s">
        <v>18</v>
      </c>
      <c r="D2216" s="1" t="s">
        <v>938</v>
      </c>
      <c r="E2216" s="1" t="s">
        <v>459</v>
      </c>
      <c r="F2216" s="1" t="s">
        <v>895</v>
      </c>
      <c r="G2216" s="1" t="s">
        <v>922</v>
      </c>
      <c r="H2216" s="6">
        <v>45349</v>
      </c>
      <c r="I2216" s="7">
        <v>314962531</v>
      </c>
      <c r="J2216" s="7">
        <v>356738126</v>
      </c>
      <c r="K2216" s="7">
        <v>53724248</v>
      </c>
      <c r="L2216" s="7">
        <v>11776820</v>
      </c>
      <c r="M2216" s="7">
        <f>Table1[[#This Row],[Profit (EBIT)]] * (1 - 11%)</f>
        <v>10481369.800000001</v>
      </c>
      <c r="N2216" s="9">
        <f>Table1[[#This Row],[Net Sales Actual]]/Table1[[#This Row],[Net Sales Target]]*100%</f>
        <v>1.1326367135397448</v>
      </c>
      <c r="O2216" s="9" t="str">
        <f>IF(Table1[[#This Row],[% Achievement]]&gt;=100%, "Achieved",
 IF(Table1[[#This Row],[% Achievement]]&gt;=50%, "Almost Achieve",
 IF(Table1[[#This Row],[% Achievement]]&gt;=0, "Needs Improvement",
 "Bad")))</f>
        <v>Achieved</v>
      </c>
      <c r="P2216" s="7">
        <f>Table1[[#This Row],[Net Sales Actual]] - Table1[[#This Row],[Net Sales Target]]</f>
        <v>41775595</v>
      </c>
      <c r="Q2216" s="7" t="str">
        <f>IF(Table1[[#This Row],[Profit]] &gt; 0, "Profit", "Loss")</f>
        <v>Profit</v>
      </c>
      <c r="R2216" s="9">
        <f>Table1[[#This Row],[Salary Cost]]/Table1[[#This Row],[Net Sales Actual]]</f>
        <v>0.15059855979621309</v>
      </c>
      <c r="S2216" s="9" t="str">
        <f>IF(Table1[[#This Row],[Salary Ratio]] &lt; 0.15, "Efficient",
 IF(Table1[[#This Row],[Salary Ratio]] &lt;= 0.25, "Needs Attention",
 "Too High"))</f>
        <v>Needs Attention</v>
      </c>
      <c r="T2216" s="9">
        <f>Table1[[#This Row],[Profit (EBIT)]]/Table1[[#This Row],[Net Sales Actual]]</f>
        <v>3.3012507331498402E-2</v>
      </c>
      <c r="U2216" s="7" t="str">
        <f>IF(Table1[[#This Row],[Profit Ratio]] &gt; 0.15, "Healthy",
 IF(Table1[[#This Row],[Profit Ratio]] &gt;= 0.05, "Moderate",
 "Low"))</f>
        <v>Low</v>
      </c>
      <c r="V2216" s="7">
        <f ca="1">DATEDIF(Table1[[#This Row],[Store Open Date]], TODAY(), "d")</f>
        <v>583</v>
      </c>
      <c r="W2216" s="7">
        <f ca="1">INT(Table1[[#This Row],[Store Age (Days)]] / 30)</f>
        <v>19</v>
      </c>
      <c r="X2216" s="7" t="str">
        <f ca="1">IF(Table1[[#This Row],[Store Age (Months)]] &lt; 12, "&lt;12",
 IF(Table1[[#This Row],[Store Age (Months)]] &lt; 24, "12–24",
 "&gt;24"))</f>
        <v>12–24</v>
      </c>
    </row>
    <row r="2217" spans="1:24" x14ac:dyDescent="0.2">
      <c r="A2217" s="4">
        <v>6</v>
      </c>
      <c r="B2217" s="4" t="str">
        <f t="shared" si="34"/>
        <v>June</v>
      </c>
      <c r="C2217" s="1" t="s">
        <v>19</v>
      </c>
      <c r="D2217" s="1" t="s">
        <v>939</v>
      </c>
      <c r="E2217" s="1" t="s">
        <v>460</v>
      </c>
      <c r="F2217" s="1" t="s">
        <v>895</v>
      </c>
      <c r="G2217" s="1" t="s">
        <v>922</v>
      </c>
      <c r="H2217" s="6">
        <v>45304</v>
      </c>
      <c r="I2217" s="7">
        <v>116337011</v>
      </c>
      <c r="J2217" s="7">
        <v>120666068</v>
      </c>
      <c r="K2217" s="7">
        <v>12680738</v>
      </c>
      <c r="L2217" s="7">
        <v>-6498226</v>
      </c>
      <c r="M2217" s="7">
        <f>Table1[[#This Row],[Profit (EBIT)]] * (1 - 11%)</f>
        <v>-5783421.1399999997</v>
      </c>
      <c r="N2217" s="9">
        <f>Table1[[#This Row],[Net Sales Actual]]/Table1[[#This Row],[Net Sales Target]]*100%</f>
        <v>1.0372113479862397</v>
      </c>
      <c r="O2217" s="9" t="str">
        <f>IF(Table1[[#This Row],[% Achievement]]&gt;=100%, "Achieved",
 IF(Table1[[#This Row],[% Achievement]]&gt;=50%, "Almost Achieve",
 IF(Table1[[#This Row],[% Achievement]]&gt;=0, "Needs Improvement",
 "Bad")))</f>
        <v>Achieved</v>
      </c>
      <c r="P2217" s="7">
        <f>Table1[[#This Row],[Net Sales Actual]] - Table1[[#This Row],[Net Sales Target]]</f>
        <v>4329057</v>
      </c>
      <c r="Q2217" s="7" t="str">
        <f>IF(Table1[[#This Row],[Profit]] &gt; 0, "Profit", "Loss")</f>
        <v>Loss</v>
      </c>
      <c r="R2217" s="9">
        <f>Table1[[#This Row],[Salary Cost]]/Table1[[#This Row],[Net Sales Actual]]</f>
        <v>0.10508951033359271</v>
      </c>
      <c r="S2217" s="9" t="str">
        <f>IF(Table1[[#This Row],[Salary Ratio]] &lt; 0.15, "Efficient",
 IF(Table1[[#This Row],[Salary Ratio]] &lt;= 0.25, "Needs Attention",
 "Too High"))</f>
        <v>Efficient</v>
      </c>
      <c r="T2217" s="9">
        <f>Table1[[#This Row],[Profit (EBIT)]]/Table1[[#This Row],[Net Sales Actual]]</f>
        <v>-5.3852968839591259E-2</v>
      </c>
      <c r="U2217" s="7" t="str">
        <f>IF(Table1[[#This Row],[Profit Ratio]] &gt; 0.15, "Healthy",
 IF(Table1[[#This Row],[Profit Ratio]] &gt;= 0.05, "Moderate",
 "Low"))</f>
        <v>Low</v>
      </c>
      <c r="V2217" s="7">
        <f ca="1">DATEDIF(Table1[[#This Row],[Store Open Date]], TODAY(), "d")</f>
        <v>628</v>
      </c>
      <c r="W2217" s="7">
        <f ca="1">INT(Table1[[#This Row],[Store Age (Days)]] / 30)</f>
        <v>20</v>
      </c>
      <c r="X2217" s="7" t="str">
        <f ca="1">IF(Table1[[#This Row],[Store Age (Months)]] &lt; 12, "&lt;12",
 IF(Table1[[#This Row],[Store Age (Months)]] &lt; 24, "12–24",
 "&gt;24"))</f>
        <v>12–24</v>
      </c>
    </row>
    <row r="2218" spans="1:24" x14ac:dyDescent="0.2">
      <c r="A2218" s="4">
        <v>6</v>
      </c>
      <c r="B2218" s="4" t="str">
        <f t="shared" si="34"/>
        <v>June</v>
      </c>
      <c r="C2218" s="1" t="s">
        <v>20</v>
      </c>
      <c r="D2218" s="1" t="s">
        <v>940</v>
      </c>
      <c r="E2218" s="1" t="s">
        <v>461</v>
      </c>
      <c r="F2218" s="1" t="s">
        <v>895</v>
      </c>
      <c r="G2218" s="1" t="s">
        <v>922</v>
      </c>
      <c r="H2218" s="6">
        <v>45257</v>
      </c>
      <c r="I2218" s="7">
        <v>122270665</v>
      </c>
      <c r="J2218" s="7">
        <v>124641328</v>
      </c>
      <c r="K2218" s="7">
        <v>21730833</v>
      </c>
      <c r="L2218" s="7">
        <v>4948941</v>
      </c>
      <c r="M2218" s="7">
        <f>Table1[[#This Row],[Profit (EBIT)]] * (1 - 11%)</f>
        <v>4404557.49</v>
      </c>
      <c r="N2218" s="9">
        <f>Table1[[#This Row],[Net Sales Actual]]/Table1[[#This Row],[Net Sales Target]]*100%</f>
        <v>1.0193886489453541</v>
      </c>
      <c r="O2218" s="9" t="str">
        <f>IF(Table1[[#This Row],[% Achievement]]&gt;=100%, "Achieved",
 IF(Table1[[#This Row],[% Achievement]]&gt;=50%, "Almost Achieve",
 IF(Table1[[#This Row],[% Achievement]]&gt;=0, "Needs Improvement",
 "Bad")))</f>
        <v>Achieved</v>
      </c>
      <c r="P2218" s="7">
        <f>Table1[[#This Row],[Net Sales Actual]] - Table1[[#This Row],[Net Sales Target]]</f>
        <v>2370663</v>
      </c>
      <c r="Q2218" s="7" t="str">
        <f>IF(Table1[[#This Row],[Profit]] &gt; 0, "Profit", "Loss")</f>
        <v>Profit</v>
      </c>
      <c r="R2218" s="9">
        <f>Table1[[#This Row],[Salary Cost]]/Table1[[#This Row],[Net Sales Actual]]</f>
        <v>0.17434693089919581</v>
      </c>
      <c r="S2218" s="9" t="str">
        <f>IF(Table1[[#This Row],[Salary Ratio]] &lt; 0.15, "Efficient",
 IF(Table1[[#This Row],[Salary Ratio]] &lt;= 0.25, "Needs Attention",
 "Too High"))</f>
        <v>Needs Attention</v>
      </c>
      <c r="T2218" s="9">
        <f>Table1[[#This Row],[Profit (EBIT)]]/Table1[[#This Row],[Net Sales Actual]]</f>
        <v>3.9705457887932644E-2</v>
      </c>
      <c r="U2218" s="7" t="str">
        <f>IF(Table1[[#This Row],[Profit Ratio]] &gt; 0.15, "Healthy",
 IF(Table1[[#This Row],[Profit Ratio]] &gt;= 0.05, "Moderate",
 "Low"))</f>
        <v>Low</v>
      </c>
      <c r="V2218" s="7">
        <f ca="1">DATEDIF(Table1[[#This Row],[Store Open Date]], TODAY(), "d")</f>
        <v>675</v>
      </c>
      <c r="W2218" s="7">
        <f ca="1">INT(Table1[[#This Row],[Store Age (Days)]] / 30)</f>
        <v>22</v>
      </c>
      <c r="X2218" s="7" t="str">
        <f ca="1">IF(Table1[[#This Row],[Store Age (Months)]] &lt; 12, "&lt;12",
 IF(Table1[[#This Row],[Store Age (Months)]] &lt; 24, "12–24",
 "&gt;24"))</f>
        <v>12–24</v>
      </c>
    </row>
    <row r="2219" spans="1:24" x14ac:dyDescent="0.2">
      <c r="A2219" s="4">
        <v>6</v>
      </c>
      <c r="B2219" s="4" t="str">
        <f t="shared" si="34"/>
        <v>June</v>
      </c>
      <c r="C2219" s="1" t="s">
        <v>21</v>
      </c>
      <c r="D2219" s="1" t="s">
        <v>941</v>
      </c>
      <c r="E2219" s="1" t="s">
        <v>462</v>
      </c>
      <c r="F2219" s="1" t="s">
        <v>895</v>
      </c>
      <c r="G2219" s="1" t="s">
        <v>922</v>
      </c>
      <c r="H2219" s="6">
        <v>45287</v>
      </c>
      <c r="I2219" s="7">
        <v>185268174</v>
      </c>
      <c r="J2219" s="7">
        <v>220625773</v>
      </c>
      <c r="K2219" s="7">
        <v>38300216</v>
      </c>
      <c r="L2219" s="7">
        <v>26103521</v>
      </c>
      <c r="M2219" s="7">
        <f>Table1[[#This Row],[Profit (EBIT)]] * (1 - 11%)</f>
        <v>23232133.690000001</v>
      </c>
      <c r="N2219" s="9">
        <f>Table1[[#This Row],[Net Sales Actual]]/Table1[[#This Row],[Net Sales Target]]*100%</f>
        <v>1.1908455091698589</v>
      </c>
      <c r="O2219" s="9" t="str">
        <f>IF(Table1[[#This Row],[% Achievement]]&gt;=100%, "Achieved",
 IF(Table1[[#This Row],[% Achievement]]&gt;=50%, "Almost Achieve",
 IF(Table1[[#This Row],[% Achievement]]&gt;=0, "Needs Improvement",
 "Bad")))</f>
        <v>Achieved</v>
      </c>
      <c r="P2219" s="7">
        <f>Table1[[#This Row],[Net Sales Actual]] - Table1[[#This Row],[Net Sales Target]]</f>
        <v>35357599</v>
      </c>
      <c r="Q2219" s="7" t="str">
        <f>IF(Table1[[#This Row],[Profit]] &gt; 0, "Profit", "Loss")</f>
        <v>Profit</v>
      </c>
      <c r="R2219" s="9">
        <f>Table1[[#This Row],[Salary Cost]]/Table1[[#This Row],[Net Sales Actual]]</f>
        <v>0.17359810451519642</v>
      </c>
      <c r="S2219" s="9" t="str">
        <f>IF(Table1[[#This Row],[Salary Ratio]] &lt; 0.15, "Efficient",
 IF(Table1[[#This Row],[Salary Ratio]] &lt;= 0.25, "Needs Attention",
 "Too High"))</f>
        <v>Needs Attention</v>
      </c>
      <c r="T2219" s="9">
        <f>Table1[[#This Row],[Profit (EBIT)]]/Table1[[#This Row],[Net Sales Actual]]</f>
        <v>0.118315827951796</v>
      </c>
      <c r="U2219" s="7" t="str">
        <f>IF(Table1[[#This Row],[Profit Ratio]] &gt; 0.15, "Healthy",
 IF(Table1[[#This Row],[Profit Ratio]] &gt;= 0.05, "Moderate",
 "Low"))</f>
        <v>Moderate</v>
      </c>
      <c r="V2219" s="7">
        <f ca="1">DATEDIF(Table1[[#This Row],[Store Open Date]], TODAY(), "d")</f>
        <v>645</v>
      </c>
      <c r="W2219" s="7">
        <f ca="1">INT(Table1[[#This Row],[Store Age (Days)]] / 30)</f>
        <v>21</v>
      </c>
      <c r="X2219" s="7" t="str">
        <f ca="1">IF(Table1[[#This Row],[Store Age (Months)]] &lt; 12, "&lt;12",
 IF(Table1[[#This Row],[Store Age (Months)]] &lt; 24, "12–24",
 "&gt;24"))</f>
        <v>12–24</v>
      </c>
    </row>
    <row r="2220" spans="1:24" x14ac:dyDescent="0.2">
      <c r="A2220" s="4">
        <v>6</v>
      </c>
      <c r="B2220" s="4" t="str">
        <f t="shared" si="34"/>
        <v>June</v>
      </c>
      <c r="C2220" s="1" t="s">
        <v>22</v>
      </c>
      <c r="D2220" s="1" t="s">
        <v>942</v>
      </c>
      <c r="E2220" s="1" t="s">
        <v>463</v>
      </c>
      <c r="F2220" s="1" t="s">
        <v>895</v>
      </c>
      <c r="G2220" s="1" t="s">
        <v>922</v>
      </c>
      <c r="H2220" s="6">
        <v>45336</v>
      </c>
      <c r="I2220" s="7">
        <v>95343089</v>
      </c>
      <c r="J2220" s="7">
        <v>116229537</v>
      </c>
      <c r="K2220" s="7">
        <v>15374863</v>
      </c>
      <c r="L2220" s="7">
        <v>10453168</v>
      </c>
      <c r="M2220" s="7">
        <f>Table1[[#This Row],[Profit (EBIT)]] * (1 - 11%)</f>
        <v>9303319.5199999996</v>
      </c>
      <c r="N2220" s="9">
        <f>Table1[[#This Row],[Net Sales Actual]]/Table1[[#This Row],[Net Sales Target]]*100%</f>
        <v>1.2190661978656889</v>
      </c>
      <c r="O2220" s="9" t="str">
        <f>IF(Table1[[#This Row],[% Achievement]]&gt;=100%, "Achieved",
 IF(Table1[[#This Row],[% Achievement]]&gt;=50%, "Almost Achieve",
 IF(Table1[[#This Row],[% Achievement]]&gt;=0, "Needs Improvement",
 "Bad")))</f>
        <v>Achieved</v>
      </c>
      <c r="P2220" s="7">
        <f>Table1[[#This Row],[Net Sales Actual]] - Table1[[#This Row],[Net Sales Target]]</f>
        <v>20886448</v>
      </c>
      <c r="Q2220" s="7" t="str">
        <f>IF(Table1[[#This Row],[Profit]] &gt; 0, "Profit", "Loss")</f>
        <v>Profit</v>
      </c>
      <c r="R2220" s="9">
        <f>Table1[[#This Row],[Salary Cost]]/Table1[[#This Row],[Net Sales Actual]]</f>
        <v>0.13228017074523837</v>
      </c>
      <c r="S2220" s="9" t="str">
        <f>IF(Table1[[#This Row],[Salary Ratio]] &lt; 0.15, "Efficient",
 IF(Table1[[#This Row],[Salary Ratio]] &lt;= 0.25, "Needs Attention",
 "Too High"))</f>
        <v>Efficient</v>
      </c>
      <c r="T2220" s="9">
        <f>Table1[[#This Row],[Profit (EBIT)]]/Table1[[#This Row],[Net Sales Actual]]</f>
        <v>8.9935555709905302E-2</v>
      </c>
      <c r="U2220" s="7" t="str">
        <f>IF(Table1[[#This Row],[Profit Ratio]] &gt; 0.15, "Healthy",
 IF(Table1[[#This Row],[Profit Ratio]] &gt;= 0.05, "Moderate",
 "Low"))</f>
        <v>Moderate</v>
      </c>
      <c r="V2220" s="7">
        <f ca="1">DATEDIF(Table1[[#This Row],[Store Open Date]], TODAY(), "d")</f>
        <v>596</v>
      </c>
      <c r="W2220" s="7">
        <f ca="1">INT(Table1[[#This Row],[Store Age (Days)]] / 30)</f>
        <v>19</v>
      </c>
      <c r="X2220" s="7" t="str">
        <f ca="1">IF(Table1[[#This Row],[Store Age (Months)]] &lt; 12, "&lt;12",
 IF(Table1[[#This Row],[Store Age (Months)]] &lt; 24, "12–24",
 "&gt;24"))</f>
        <v>12–24</v>
      </c>
    </row>
    <row r="2221" spans="1:24" x14ac:dyDescent="0.2">
      <c r="A2221" s="4">
        <v>6</v>
      </c>
      <c r="B2221" s="4" t="str">
        <f t="shared" si="34"/>
        <v>June</v>
      </c>
      <c r="C2221" s="1" t="s">
        <v>23</v>
      </c>
      <c r="D2221" s="1" t="s">
        <v>943</v>
      </c>
      <c r="E2221" s="1" t="s">
        <v>464</v>
      </c>
      <c r="F2221" s="1" t="s">
        <v>895</v>
      </c>
      <c r="G2221" s="1" t="s">
        <v>922</v>
      </c>
      <c r="H2221" s="6">
        <v>45196</v>
      </c>
      <c r="I2221" s="7">
        <v>182389794</v>
      </c>
      <c r="J2221" s="7">
        <v>131324226</v>
      </c>
      <c r="K2221" s="7">
        <v>12552371</v>
      </c>
      <c r="L2221" s="7">
        <v>-6693562</v>
      </c>
      <c r="M2221" s="7">
        <f>Table1[[#This Row],[Profit (EBIT)]] * (1 - 11%)</f>
        <v>-5957270.1799999997</v>
      </c>
      <c r="N2221" s="9">
        <f>Table1[[#This Row],[Net Sales Actual]]/Table1[[#This Row],[Net Sales Target]]*100%</f>
        <v>0.72001959714916941</v>
      </c>
      <c r="O2221" s="9" t="str">
        <f>IF(Table1[[#This Row],[% Achievement]]&gt;=100%, "Achieved",
 IF(Table1[[#This Row],[% Achievement]]&gt;=50%, "Almost Achieve",
 IF(Table1[[#This Row],[% Achievement]]&gt;=0, "Needs Improvement",
 "Bad")))</f>
        <v>Almost Achieve</v>
      </c>
      <c r="P2221" s="7">
        <f>Table1[[#This Row],[Net Sales Actual]] - Table1[[#This Row],[Net Sales Target]]</f>
        <v>-51065568</v>
      </c>
      <c r="Q2221" s="7" t="str">
        <f>IF(Table1[[#This Row],[Profit]] &gt; 0, "Profit", "Loss")</f>
        <v>Loss</v>
      </c>
      <c r="R2221" s="9">
        <f>Table1[[#This Row],[Salary Cost]]/Table1[[#This Row],[Net Sales Actual]]</f>
        <v>9.558305715809054E-2</v>
      </c>
      <c r="S2221" s="9" t="str">
        <f>IF(Table1[[#This Row],[Salary Ratio]] &lt; 0.15, "Efficient",
 IF(Table1[[#This Row],[Salary Ratio]] &lt;= 0.25, "Needs Attention",
 "Too High"))</f>
        <v>Efficient</v>
      </c>
      <c r="T2221" s="9">
        <f>Table1[[#This Row],[Profit (EBIT)]]/Table1[[#This Row],[Net Sales Actual]]</f>
        <v>-5.0969742627685465E-2</v>
      </c>
      <c r="U2221" s="7" t="str">
        <f>IF(Table1[[#This Row],[Profit Ratio]] &gt; 0.15, "Healthy",
 IF(Table1[[#This Row],[Profit Ratio]] &gt;= 0.05, "Moderate",
 "Low"))</f>
        <v>Low</v>
      </c>
      <c r="V2221" s="7">
        <f ca="1">DATEDIF(Table1[[#This Row],[Store Open Date]], TODAY(), "d")</f>
        <v>736</v>
      </c>
      <c r="W2221" s="7">
        <f ca="1">INT(Table1[[#This Row],[Store Age (Days)]] / 30)</f>
        <v>24</v>
      </c>
      <c r="X2221" s="7" t="str">
        <f ca="1">IF(Table1[[#This Row],[Store Age (Months)]] &lt; 12, "&lt;12",
 IF(Table1[[#This Row],[Store Age (Months)]] &lt; 24, "12–24",
 "&gt;24"))</f>
        <v>&gt;24</v>
      </c>
    </row>
    <row r="2222" spans="1:24" x14ac:dyDescent="0.2">
      <c r="A2222" s="4">
        <v>6</v>
      </c>
      <c r="B2222" s="4" t="str">
        <f t="shared" si="34"/>
        <v>June</v>
      </c>
      <c r="C2222" s="1" t="s">
        <v>24</v>
      </c>
      <c r="D2222" s="1" t="s">
        <v>944</v>
      </c>
      <c r="E2222" s="1" t="s">
        <v>465</v>
      </c>
      <c r="F2222" s="1" t="s">
        <v>895</v>
      </c>
      <c r="G2222" s="1" t="s">
        <v>922</v>
      </c>
      <c r="H2222" s="6">
        <v>45324</v>
      </c>
      <c r="I2222" s="7">
        <v>183182699</v>
      </c>
      <c r="J2222" s="7">
        <v>124464606</v>
      </c>
      <c r="K2222" s="7">
        <v>16870399</v>
      </c>
      <c r="L2222" s="7">
        <v>18372999</v>
      </c>
      <c r="M2222" s="7">
        <f>Table1[[#This Row],[Profit (EBIT)]] * (1 - 11%)</f>
        <v>16351969.109999999</v>
      </c>
      <c r="N2222" s="9">
        <f>Table1[[#This Row],[Net Sales Actual]]/Table1[[#This Row],[Net Sales Target]]*100%</f>
        <v>0.67945612047128967</v>
      </c>
      <c r="O2222" s="9" t="str">
        <f>IF(Table1[[#This Row],[% Achievement]]&gt;=100%, "Achieved",
 IF(Table1[[#This Row],[% Achievement]]&gt;=50%, "Almost Achieve",
 IF(Table1[[#This Row],[% Achievement]]&gt;=0, "Needs Improvement",
 "Bad")))</f>
        <v>Almost Achieve</v>
      </c>
      <c r="P2222" s="7">
        <f>Table1[[#This Row],[Net Sales Actual]] - Table1[[#This Row],[Net Sales Target]]</f>
        <v>-58718093</v>
      </c>
      <c r="Q2222" s="7" t="str">
        <f>IF(Table1[[#This Row],[Profit]] &gt; 0, "Profit", "Loss")</f>
        <v>Profit</v>
      </c>
      <c r="R2222" s="9">
        <f>Table1[[#This Row],[Salary Cost]]/Table1[[#This Row],[Net Sales Actual]]</f>
        <v>0.13554374646877523</v>
      </c>
      <c r="S2222" s="9" t="str">
        <f>IF(Table1[[#This Row],[Salary Ratio]] &lt; 0.15, "Efficient",
 IF(Table1[[#This Row],[Salary Ratio]] &lt;= 0.25, "Needs Attention",
 "Too High"))</f>
        <v>Efficient</v>
      </c>
      <c r="T2222" s="9">
        <f>Table1[[#This Row],[Profit (EBIT)]]/Table1[[#This Row],[Net Sales Actual]]</f>
        <v>0.14761625485722424</v>
      </c>
      <c r="U2222" s="7" t="str">
        <f>IF(Table1[[#This Row],[Profit Ratio]] &gt; 0.15, "Healthy",
 IF(Table1[[#This Row],[Profit Ratio]] &gt;= 0.05, "Moderate",
 "Low"))</f>
        <v>Moderate</v>
      </c>
      <c r="V2222" s="7">
        <f ca="1">DATEDIF(Table1[[#This Row],[Store Open Date]], TODAY(), "d")</f>
        <v>608</v>
      </c>
      <c r="W2222" s="7">
        <f ca="1">INT(Table1[[#This Row],[Store Age (Days)]] / 30)</f>
        <v>20</v>
      </c>
      <c r="X2222" s="7" t="str">
        <f ca="1">IF(Table1[[#This Row],[Store Age (Months)]] &lt; 12, "&lt;12",
 IF(Table1[[#This Row],[Store Age (Months)]] &lt; 24, "12–24",
 "&gt;24"))</f>
        <v>12–24</v>
      </c>
    </row>
    <row r="2223" spans="1:24" x14ac:dyDescent="0.2">
      <c r="A2223" s="4">
        <v>6</v>
      </c>
      <c r="B2223" s="4" t="str">
        <f t="shared" si="34"/>
        <v>June</v>
      </c>
      <c r="C2223" s="1" t="s">
        <v>25</v>
      </c>
      <c r="D2223" s="1" t="s">
        <v>945</v>
      </c>
      <c r="E2223" s="1" t="s">
        <v>466</v>
      </c>
      <c r="F2223" s="1" t="s">
        <v>895</v>
      </c>
      <c r="G2223" s="1" t="s">
        <v>922</v>
      </c>
      <c r="H2223" s="6">
        <v>45284</v>
      </c>
      <c r="I2223" s="7">
        <v>74849217</v>
      </c>
      <c r="J2223" s="7">
        <v>76211378</v>
      </c>
      <c r="K2223" s="7">
        <v>10838235</v>
      </c>
      <c r="L2223" s="7">
        <v>1416308</v>
      </c>
      <c r="M2223" s="7">
        <f>Table1[[#This Row],[Profit (EBIT)]] * (1 - 11%)</f>
        <v>1260514.1200000001</v>
      </c>
      <c r="N2223" s="9">
        <f>Table1[[#This Row],[Net Sales Actual]]/Table1[[#This Row],[Net Sales Target]]*100%</f>
        <v>1.0181987341297103</v>
      </c>
      <c r="O2223" s="9" t="str">
        <f>IF(Table1[[#This Row],[% Achievement]]&gt;=100%, "Achieved",
 IF(Table1[[#This Row],[% Achievement]]&gt;=50%, "Almost Achieve",
 IF(Table1[[#This Row],[% Achievement]]&gt;=0, "Needs Improvement",
 "Bad")))</f>
        <v>Achieved</v>
      </c>
      <c r="P2223" s="7">
        <f>Table1[[#This Row],[Net Sales Actual]] - Table1[[#This Row],[Net Sales Target]]</f>
        <v>1362161</v>
      </c>
      <c r="Q2223" s="7" t="str">
        <f>IF(Table1[[#This Row],[Profit]] &gt; 0, "Profit", "Loss")</f>
        <v>Profit</v>
      </c>
      <c r="R2223" s="9">
        <f>Table1[[#This Row],[Salary Cost]]/Table1[[#This Row],[Net Sales Actual]]</f>
        <v>0.14221282024319257</v>
      </c>
      <c r="S2223" s="9" t="str">
        <f>IF(Table1[[#This Row],[Salary Ratio]] &lt; 0.15, "Efficient",
 IF(Table1[[#This Row],[Salary Ratio]] &lt;= 0.25, "Needs Attention",
 "Too High"))</f>
        <v>Efficient</v>
      </c>
      <c r="T2223" s="9">
        <f>Table1[[#This Row],[Profit (EBIT)]]/Table1[[#This Row],[Net Sales Actual]]</f>
        <v>1.8583944250424131E-2</v>
      </c>
      <c r="U2223" s="7" t="str">
        <f>IF(Table1[[#This Row],[Profit Ratio]] &gt; 0.15, "Healthy",
 IF(Table1[[#This Row],[Profit Ratio]] &gt;= 0.05, "Moderate",
 "Low"))</f>
        <v>Low</v>
      </c>
      <c r="V2223" s="7">
        <f ca="1">DATEDIF(Table1[[#This Row],[Store Open Date]], TODAY(), "d")</f>
        <v>648</v>
      </c>
      <c r="W2223" s="7">
        <f ca="1">INT(Table1[[#This Row],[Store Age (Days)]] / 30)</f>
        <v>21</v>
      </c>
      <c r="X2223" s="7" t="str">
        <f ca="1">IF(Table1[[#This Row],[Store Age (Months)]] &lt; 12, "&lt;12",
 IF(Table1[[#This Row],[Store Age (Months)]] &lt; 24, "12–24",
 "&gt;24"))</f>
        <v>12–24</v>
      </c>
    </row>
    <row r="2224" spans="1:24" x14ac:dyDescent="0.2">
      <c r="A2224" s="4">
        <v>6</v>
      </c>
      <c r="B2224" s="4" t="str">
        <f t="shared" si="34"/>
        <v>June</v>
      </c>
      <c r="C2224" s="1" t="s">
        <v>26</v>
      </c>
      <c r="D2224" s="1" t="s">
        <v>946</v>
      </c>
      <c r="E2224" s="1" t="s">
        <v>467</v>
      </c>
      <c r="F2224" s="1" t="s">
        <v>895</v>
      </c>
      <c r="G2224" s="1" t="s">
        <v>922</v>
      </c>
      <c r="H2224" s="6">
        <v>45213</v>
      </c>
      <c r="I2224" s="7">
        <v>128631265</v>
      </c>
      <c r="J2224" s="7">
        <v>94977052</v>
      </c>
      <c r="K2224" s="7">
        <v>16791161</v>
      </c>
      <c r="L2224" s="7">
        <v>-726500</v>
      </c>
      <c r="M2224" s="7">
        <f>Table1[[#This Row],[Profit (EBIT)]] * (1 - 11%)</f>
        <v>-646585</v>
      </c>
      <c r="N2224" s="9">
        <f>Table1[[#This Row],[Net Sales Actual]]/Table1[[#This Row],[Net Sales Target]]*100%</f>
        <v>0.73836677265049055</v>
      </c>
      <c r="O2224" s="9" t="str">
        <f>IF(Table1[[#This Row],[% Achievement]]&gt;=100%, "Achieved",
 IF(Table1[[#This Row],[% Achievement]]&gt;=50%, "Almost Achieve",
 IF(Table1[[#This Row],[% Achievement]]&gt;=0, "Needs Improvement",
 "Bad")))</f>
        <v>Almost Achieve</v>
      </c>
      <c r="P2224" s="7">
        <f>Table1[[#This Row],[Net Sales Actual]] - Table1[[#This Row],[Net Sales Target]]</f>
        <v>-33654213</v>
      </c>
      <c r="Q2224" s="7" t="str">
        <f>IF(Table1[[#This Row],[Profit]] &gt; 0, "Profit", "Loss")</f>
        <v>Loss</v>
      </c>
      <c r="R2224" s="9">
        <f>Table1[[#This Row],[Salary Cost]]/Table1[[#This Row],[Net Sales Actual]]</f>
        <v>0.17679176860532583</v>
      </c>
      <c r="S2224" s="9" t="str">
        <f>IF(Table1[[#This Row],[Salary Ratio]] &lt; 0.15, "Efficient",
 IF(Table1[[#This Row],[Salary Ratio]] &lt;= 0.25, "Needs Attention",
 "Too High"))</f>
        <v>Needs Attention</v>
      </c>
      <c r="T2224" s="9">
        <f>Table1[[#This Row],[Profit (EBIT)]]/Table1[[#This Row],[Net Sales Actual]]</f>
        <v>-7.6492161496021166E-3</v>
      </c>
      <c r="U2224" s="7" t="str">
        <f>IF(Table1[[#This Row],[Profit Ratio]] &gt; 0.15, "Healthy",
 IF(Table1[[#This Row],[Profit Ratio]] &gt;= 0.05, "Moderate",
 "Low"))</f>
        <v>Low</v>
      </c>
      <c r="V2224" s="7">
        <f ca="1">DATEDIF(Table1[[#This Row],[Store Open Date]], TODAY(), "d")</f>
        <v>719</v>
      </c>
      <c r="W2224" s="7">
        <f ca="1">INT(Table1[[#This Row],[Store Age (Days)]] / 30)</f>
        <v>23</v>
      </c>
      <c r="X2224" s="7" t="str">
        <f ca="1">IF(Table1[[#This Row],[Store Age (Months)]] &lt; 12, "&lt;12",
 IF(Table1[[#This Row],[Store Age (Months)]] &lt; 24, "12–24",
 "&gt;24"))</f>
        <v>12–24</v>
      </c>
    </row>
    <row r="2225" spans="1:24" x14ac:dyDescent="0.2">
      <c r="A2225" s="4">
        <v>6</v>
      </c>
      <c r="B2225" s="4" t="str">
        <f t="shared" si="34"/>
        <v>June</v>
      </c>
      <c r="C2225" s="1" t="s">
        <v>27</v>
      </c>
      <c r="D2225" s="1" t="s">
        <v>947</v>
      </c>
      <c r="E2225" s="1" t="s">
        <v>468</v>
      </c>
      <c r="F2225" s="1" t="s">
        <v>895</v>
      </c>
      <c r="G2225" s="1" t="s">
        <v>922</v>
      </c>
      <c r="H2225" s="6">
        <v>45259</v>
      </c>
      <c r="I2225" s="7">
        <v>82078320</v>
      </c>
      <c r="J2225" s="7">
        <v>97024320</v>
      </c>
      <c r="K2225" s="7">
        <v>16969220</v>
      </c>
      <c r="L2225" s="7">
        <v>-3918145</v>
      </c>
      <c r="M2225" s="7">
        <f>Table1[[#This Row],[Profit (EBIT)]] * (1 - 11%)</f>
        <v>-3487149.0500000003</v>
      </c>
      <c r="N2225" s="9">
        <f>Table1[[#This Row],[Net Sales Actual]]/Table1[[#This Row],[Net Sales Target]]*100%</f>
        <v>1.1820943703526094</v>
      </c>
      <c r="O2225" s="9" t="str">
        <f>IF(Table1[[#This Row],[% Achievement]]&gt;=100%, "Achieved",
 IF(Table1[[#This Row],[% Achievement]]&gt;=50%, "Almost Achieve",
 IF(Table1[[#This Row],[% Achievement]]&gt;=0, "Needs Improvement",
 "Bad")))</f>
        <v>Achieved</v>
      </c>
      <c r="P2225" s="7">
        <f>Table1[[#This Row],[Net Sales Actual]] - Table1[[#This Row],[Net Sales Target]]</f>
        <v>14946000</v>
      </c>
      <c r="Q2225" s="7" t="str">
        <f>IF(Table1[[#This Row],[Profit]] &gt; 0, "Profit", "Loss")</f>
        <v>Loss</v>
      </c>
      <c r="R2225" s="9">
        <f>Table1[[#This Row],[Salary Cost]]/Table1[[#This Row],[Net Sales Actual]]</f>
        <v>0.17489656201661605</v>
      </c>
      <c r="S2225" s="9" t="str">
        <f>IF(Table1[[#This Row],[Salary Ratio]] &lt; 0.15, "Efficient",
 IF(Table1[[#This Row],[Salary Ratio]] &lt;= 0.25, "Needs Attention",
 "Too High"))</f>
        <v>Needs Attention</v>
      </c>
      <c r="T2225" s="9">
        <f>Table1[[#This Row],[Profit (EBIT)]]/Table1[[#This Row],[Net Sales Actual]]</f>
        <v>-4.0383122499595976E-2</v>
      </c>
      <c r="U2225" s="7" t="str">
        <f>IF(Table1[[#This Row],[Profit Ratio]] &gt; 0.15, "Healthy",
 IF(Table1[[#This Row],[Profit Ratio]] &gt;= 0.05, "Moderate",
 "Low"))</f>
        <v>Low</v>
      </c>
      <c r="V2225" s="7">
        <f ca="1">DATEDIF(Table1[[#This Row],[Store Open Date]], TODAY(), "d")</f>
        <v>673</v>
      </c>
      <c r="W2225" s="7">
        <f ca="1">INT(Table1[[#This Row],[Store Age (Days)]] / 30)</f>
        <v>22</v>
      </c>
      <c r="X2225" s="7" t="str">
        <f ca="1">IF(Table1[[#This Row],[Store Age (Months)]] &lt; 12, "&lt;12",
 IF(Table1[[#This Row],[Store Age (Months)]] &lt; 24, "12–24",
 "&gt;24"))</f>
        <v>12–24</v>
      </c>
    </row>
    <row r="2226" spans="1:24" x14ac:dyDescent="0.2">
      <c r="A2226" s="4">
        <v>6</v>
      </c>
      <c r="B2226" s="4" t="str">
        <f t="shared" si="34"/>
        <v>June</v>
      </c>
      <c r="C2226" s="1" t="s">
        <v>28</v>
      </c>
      <c r="D2226" s="1" t="s">
        <v>948</v>
      </c>
      <c r="E2226" s="1" t="s">
        <v>469</v>
      </c>
      <c r="F2226" s="1" t="s">
        <v>895</v>
      </c>
      <c r="G2226" s="1" t="s">
        <v>922</v>
      </c>
      <c r="H2226" s="6">
        <v>45311</v>
      </c>
      <c r="I2226" s="7">
        <v>79722453</v>
      </c>
      <c r="J2226" s="7">
        <v>56348775</v>
      </c>
      <c r="K2226" s="7">
        <v>7311521</v>
      </c>
      <c r="L2226" s="7">
        <v>-5426086</v>
      </c>
      <c r="M2226" s="7">
        <f>Table1[[#This Row],[Profit (EBIT)]] * (1 - 11%)</f>
        <v>-4829216.54</v>
      </c>
      <c r="N2226" s="9">
        <f>Table1[[#This Row],[Net Sales Actual]]/Table1[[#This Row],[Net Sales Target]]*100%</f>
        <v>0.70681185637877952</v>
      </c>
      <c r="O2226" s="9" t="str">
        <f>IF(Table1[[#This Row],[% Achievement]]&gt;=100%, "Achieved",
 IF(Table1[[#This Row],[% Achievement]]&gt;=50%, "Almost Achieve",
 IF(Table1[[#This Row],[% Achievement]]&gt;=0, "Needs Improvement",
 "Bad")))</f>
        <v>Almost Achieve</v>
      </c>
      <c r="P2226" s="7">
        <f>Table1[[#This Row],[Net Sales Actual]] - Table1[[#This Row],[Net Sales Target]]</f>
        <v>-23373678</v>
      </c>
      <c r="Q2226" s="7" t="str">
        <f>IF(Table1[[#This Row],[Profit]] &gt; 0, "Profit", "Loss")</f>
        <v>Loss</v>
      </c>
      <c r="R2226" s="9">
        <f>Table1[[#This Row],[Salary Cost]]/Table1[[#This Row],[Net Sales Actual]]</f>
        <v>0.12975474622119115</v>
      </c>
      <c r="S2226" s="9" t="str">
        <f>IF(Table1[[#This Row],[Salary Ratio]] &lt; 0.15, "Efficient",
 IF(Table1[[#This Row],[Salary Ratio]] &lt;= 0.25, "Needs Attention",
 "Too High"))</f>
        <v>Efficient</v>
      </c>
      <c r="T2226" s="9">
        <f>Table1[[#This Row],[Profit (EBIT)]]/Table1[[#This Row],[Net Sales Actual]]</f>
        <v>-9.6294657692203606E-2</v>
      </c>
      <c r="U2226" s="7" t="str">
        <f>IF(Table1[[#This Row],[Profit Ratio]] &gt; 0.15, "Healthy",
 IF(Table1[[#This Row],[Profit Ratio]] &gt;= 0.05, "Moderate",
 "Low"))</f>
        <v>Low</v>
      </c>
      <c r="V2226" s="7">
        <f ca="1">DATEDIF(Table1[[#This Row],[Store Open Date]], TODAY(), "d")</f>
        <v>621</v>
      </c>
      <c r="W2226" s="7">
        <f ca="1">INT(Table1[[#This Row],[Store Age (Days)]] / 30)</f>
        <v>20</v>
      </c>
      <c r="X2226" s="7" t="str">
        <f ca="1">IF(Table1[[#This Row],[Store Age (Months)]] &lt; 12, "&lt;12",
 IF(Table1[[#This Row],[Store Age (Months)]] &lt; 24, "12–24",
 "&gt;24"))</f>
        <v>12–24</v>
      </c>
    </row>
    <row r="2227" spans="1:24" x14ac:dyDescent="0.2">
      <c r="A2227" s="4">
        <v>6</v>
      </c>
      <c r="B2227" s="4" t="str">
        <f t="shared" si="34"/>
        <v>June</v>
      </c>
      <c r="C2227" s="1" t="s">
        <v>29</v>
      </c>
      <c r="D2227" s="1" t="s">
        <v>949</v>
      </c>
      <c r="E2227" s="1" t="s">
        <v>470</v>
      </c>
      <c r="F2227" s="1" t="s">
        <v>895</v>
      </c>
      <c r="G2227" s="1" t="s">
        <v>922</v>
      </c>
      <c r="H2227" s="6">
        <v>45185</v>
      </c>
      <c r="I2227" s="7">
        <v>160817086</v>
      </c>
      <c r="J2227" s="7">
        <v>181918786</v>
      </c>
      <c r="K2227" s="7">
        <v>30632536</v>
      </c>
      <c r="L2227" s="7">
        <v>-15561462</v>
      </c>
      <c r="M2227" s="7">
        <f>Table1[[#This Row],[Profit (EBIT)]] * (1 - 11%)</f>
        <v>-13849701.18</v>
      </c>
      <c r="N2227" s="9">
        <f>Table1[[#This Row],[Net Sales Actual]]/Table1[[#This Row],[Net Sales Target]]*100%</f>
        <v>1.1312155351453141</v>
      </c>
      <c r="O2227" s="9" t="str">
        <f>IF(Table1[[#This Row],[% Achievement]]&gt;=100%, "Achieved",
 IF(Table1[[#This Row],[% Achievement]]&gt;=50%, "Almost Achieve",
 IF(Table1[[#This Row],[% Achievement]]&gt;=0, "Needs Improvement",
 "Bad")))</f>
        <v>Achieved</v>
      </c>
      <c r="P2227" s="7">
        <f>Table1[[#This Row],[Net Sales Actual]] - Table1[[#This Row],[Net Sales Target]]</f>
        <v>21101700</v>
      </c>
      <c r="Q2227" s="7" t="str">
        <f>IF(Table1[[#This Row],[Profit]] &gt; 0, "Profit", "Loss")</f>
        <v>Loss</v>
      </c>
      <c r="R2227" s="9">
        <f>Table1[[#This Row],[Salary Cost]]/Table1[[#This Row],[Net Sales Actual]]</f>
        <v>0.16838577627711301</v>
      </c>
      <c r="S2227" s="9" t="str">
        <f>IF(Table1[[#This Row],[Salary Ratio]] &lt; 0.15, "Efficient",
 IF(Table1[[#This Row],[Salary Ratio]] &lt;= 0.25, "Needs Attention",
 "Too High"))</f>
        <v>Needs Attention</v>
      </c>
      <c r="T2227" s="9">
        <f>Table1[[#This Row],[Profit (EBIT)]]/Table1[[#This Row],[Net Sales Actual]]</f>
        <v>-8.5540709358075867E-2</v>
      </c>
      <c r="U2227" s="7" t="str">
        <f>IF(Table1[[#This Row],[Profit Ratio]] &gt; 0.15, "Healthy",
 IF(Table1[[#This Row],[Profit Ratio]] &gt;= 0.05, "Moderate",
 "Low"))</f>
        <v>Low</v>
      </c>
      <c r="V2227" s="7">
        <f ca="1">DATEDIF(Table1[[#This Row],[Store Open Date]], TODAY(), "d")</f>
        <v>747</v>
      </c>
      <c r="W2227" s="7">
        <f ca="1">INT(Table1[[#This Row],[Store Age (Days)]] / 30)</f>
        <v>24</v>
      </c>
      <c r="X2227" s="7" t="str">
        <f ca="1">IF(Table1[[#This Row],[Store Age (Months)]] &lt; 12, "&lt;12",
 IF(Table1[[#This Row],[Store Age (Months)]] &lt; 24, "12–24",
 "&gt;24"))</f>
        <v>&gt;24</v>
      </c>
    </row>
    <row r="2228" spans="1:24" x14ac:dyDescent="0.2">
      <c r="A2228" s="4">
        <v>6</v>
      </c>
      <c r="B2228" s="4" t="str">
        <f t="shared" si="34"/>
        <v>June</v>
      </c>
      <c r="C2228" s="1" t="s">
        <v>30</v>
      </c>
      <c r="D2228" s="1" t="s">
        <v>950</v>
      </c>
      <c r="E2228" s="1" t="s">
        <v>471</v>
      </c>
      <c r="F2228" s="1" t="s">
        <v>895</v>
      </c>
      <c r="G2228" s="1" t="s">
        <v>922</v>
      </c>
      <c r="H2228" s="6">
        <v>45334</v>
      </c>
      <c r="I2228" s="7">
        <v>147663451</v>
      </c>
      <c r="J2228" s="7">
        <v>140110685</v>
      </c>
      <c r="K2228" s="7">
        <v>24899737</v>
      </c>
      <c r="L2228" s="7">
        <v>7002057</v>
      </c>
      <c r="M2228" s="7">
        <f>Table1[[#This Row],[Profit (EBIT)]] * (1 - 11%)</f>
        <v>6231830.7300000004</v>
      </c>
      <c r="N2228" s="9">
        <f>Table1[[#This Row],[Net Sales Actual]]/Table1[[#This Row],[Net Sales Target]]*100%</f>
        <v>0.94885148661465324</v>
      </c>
      <c r="O2228" s="9" t="str">
        <f>IF(Table1[[#This Row],[% Achievement]]&gt;=100%, "Achieved",
 IF(Table1[[#This Row],[% Achievement]]&gt;=50%, "Almost Achieve",
 IF(Table1[[#This Row],[% Achievement]]&gt;=0, "Needs Improvement",
 "Bad")))</f>
        <v>Almost Achieve</v>
      </c>
      <c r="P2228" s="7">
        <f>Table1[[#This Row],[Net Sales Actual]] - Table1[[#This Row],[Net Sales Target]]</f>
        <v>-7552766</v>
      </c>
      <c r="Q2228" s="7" t="str">
        <f>IF(Table1[[#This Row],[Profit]] &gt; 0, "Profit", "Loss")</f>
        <v>Profit</v>
      </c>
      <c r="R2228" s="9">
        <f>Table1[[#This Row],[Salary Cost]]/Table1[[#This Row],[Net Sales Actual]]</f>
        <v>0.1777147617257028</v>
      </c>
      <c r="S2228" s="9" t="str">
        <f>IF(Table1[[#This Row],[Salary Ratio]] &lt; 0.15, "Efficient",
 IF(Table1[[#This Row],[Salary Ratio]] &lt;= 0.25, "Needs Attention",
 "Too High"))</f>
        <v>Needs Attention</v>
      </c>
      <c r="T2228" s="9">
        <f>Table1[[#This Row],[Profit (EBIT)]]/Table1[[#This Row],[Net Sales Actual]]</f>
        <v>4.9975182121192258E-2</v>
      </c>
      <c r="U2228" s="7" t="str">
        <f>IF(Table1[[#This Row],[Profit Ratio]] &gt; 0.15, "Healthy",
 IF(Table1[[#This Row],[Profit Ratio]] &gt;= 0.05, "Moderate",
 "Low"))</f>
        <v>Low</v>
      </c>
      <c r="V2228" s="7">
        <f ca="1">DATEDIF(Table1[[#This Row],[Store Open Date]], TODAY(), "d")</f>
        <v>598</v>
      </c>
      <c r="W2228" s="7">
        <f ca="1">INT(Table1[[#This Row],[Store Age (Days)]] / 30)</f>
        <v>19</v>
      </c>
      <c r="X2228" s="7" t="str">
        <f ca="1">IF(Table1[[#This Row],[Store Age (Months)]] &lt; 12, "&lt;12",
 IF(Table1[[#This Row],[Store Age (Months)]] &lt; 24, "12–24",
 "&gt;24"))</f>
        <v>12–24</v>
      </c>
    </row>
    <row r="2229" spans="1:24" x14ac:dyDescent="0.2">
      <c r="A2229" s="4">
        <v>6</v>
      </c>
      <c r="B2229" s="4" t="str">
        <f t="shared" si="34"/>
        <v>June</v>
      </c>
      <c r="C2229" s="1" t="s">
        <v>31</v>
      </c>
      <c r="D2229" s="1" t="s">
        <v>951</v>
      </c>
      <c r="E2229" s="1" t="s">
        <v>472</v>
      </c>
      <c r="F2229" s="1" t="s">
        <v>895</v>
      </c>
      <c r="G2229" s="1" t="s">
        <v>922</v>
      </c>
      <c r="H2229" s="6">
        <v>45394</v>
      </c>
      <c r="I2229" s="7">
        <v>73822386</v>
      </c>
      <c r="J2229" s="7">
        <v>48753554</v>
      </c>
      <c r="K2229" s="7">
        <v>5104471</v>
      </c>
      <c r="L2229" s="7">
        <v>2042215</v>
      </c>
      <c r="M2229" s="7">
        <f>Table1[[#This Row],[Profit (EBIT)]] * (1 - 11%)</f>
        <v>1817571.35</v>
      </c>
      <c r="N2229" s="9">
        <f>Table1[[#This Row],[Net Sales Actual]]/Table1[[#This Row],[Net Sales Target]]*100%</f>
        <v>0.66041693640192012</v>
      </c>
      <c r="O2229" s="9" t="str">
        <f>IF(Table1[[#This Row],[% Achievement]]&gt;=100%, "Achieved",
 IF(Table1[[#This Row],[% Achievement]]&gt;=50%, "Almost Achieve",
 IF(Table1[[#This Row],[% Achievement]]&gt;=0, "Needs Improvement",
 "Bad")))</f>
        <v>Almost Achieve</v>
      </c>
      <c r="P2229" s="7">
        <f>Table1[[#This Row],[Net Sales Actual]] - Table1[[#This Row],[Net Sales Target]]</f>
        <v>-25068832</v>
      </c>
      <c r="Q2229" s="7" t="str">
        <f>IF(Table1[[#This Row],[Profit]] &gt; 0, "Profit", "Loss")</f>
        <v>Profit</v>
      </c>
      <c r="R2229" s="9">
        <f>Table1[[#This Row],[Salary Cost]]/Table1[[#This Row],[Net Sales Actual]]</f>
        <v>0.10469946457646964</v>
      </c>
      <c r="S2229" s="9" t="str">
        <f>IF(Table1[[#This Row],[Salary Ratio]] &lt; 0.15, "Efficient",
 IF(Table1[[#This Row],[Salary Ratio]] &lt;= 0.25, "Needs Attention",
 "Too High"))</f>
        <v>Efficient</v>
      </c>
      <c r="T2229" s="9">
        <f>Table1[[#This Row],[Profit (EBIT)]]/Table1[[#This Row],[Net Sales Actual]]</f>
        <v>4.1888535961911617E-2</v>
      </c>
      <c r="U2229" s="7" t="str">
        <f>IF(Table1[[#This Row],[Profit Ratio]] &gt; 0.15, "Healthy",
 IF(Table1[[#This Row],[Profit Ratio]] &gt;= 0.05, "Moderate",
 "Low"))</f>
        <v>Low</v>
      </c>
      <c r="V2229" s="7">
        <f ca="1">DATEDIF(Table1[[#This Row],[Store Open Date]], TODAY(), "d")</f>
        <v>538</v>
      </c>
      <c r="W2229" s="7">
        <f ca="1">INT(Table1[[#This Row],[Store Age (Days)]] / 30)</f>
        <v>17</v>
      </c>
      <c r="X2229" s="7" t="str">
        <f ca="1">IF(Table1[[#This Row],[Store Age (Months)]] &lt; 12, "&lt;12",
 IF(Table1[[#This Row],[Store Age (Months)]] &lt; 24, "12–24",
 "&gt;24"))</f>
        <v>12–24</v>
      </c>
    </row>
    <row r="2230" spans="1:24" x14ac:dyDescent="0.2">
      <c r="A2230" s="4">
        <v>6</v>
      </c>
      <c r="B2230" s="4" t="str">
        <f t="shared" si="34"/>
        <v>June</v>
      </c>
      <c r="C2230" s="1" t="s">
        <v>32</v>
      </c>
      <c r="D2230" s="1" t="s">
        <v>952</v>
      </c>
      <c r="E2230" s="1" t="s">
        <v>473</v>
      </c>
      <c r="F2230" s="1" t="s">
        <v>895</v>
      </c>
      <c r="G2230" s="1" t="s">
        <v>922</v>
      </c>
      <c r="H2230" s="6">
        <v>45243</v>
      </c>
      <c r="I2230" s="7">
        <v>65504440</v>
      </c>
      <c r="J2230" s="7">
        <v>78835421</v>
      </c>
      <c r="K2230" s="7">
        <v>13295088</v>
      </c>
      <c r="L2230" s="7">
        <v>-3733975</v>
      </c>
      <c r="M2230" s="7">
        <f>Table1[[#This Row],[Profit (EBIT)]] * (1 - 11%)</f>
        <v>-3323237.75</v>
      </c>
      <c r="N2230" s="9">
        <f>Table1[[#This Row],[Net Sales Actual]]/Table1[[#This Row],[Net Sales Target]]*100%</f>
        <v>1.2035126321208149</v>
      </c>
      <c r="O2230" s="9" t="str">
        <f>IF(Table1[[#This Row],[% Achievement]]&gt;=100%, "Achieved",
 IF(Table1[[#This Row],[% Achievement]]&gt;=50%, "Almost Achieve",
 IF(Table1[[#This Row],[% Achievement]]&gt;=0, "Needs Improvement",
 "Bad")))</f>
        <v>Achieved</v>
      </c>
      <c r="P2230" s="7">
        <f>Table1[[#This Row],[Net Sales Actual]] - Table1[[#This Row],[Net Sales Target]]</f>
        <v>13330981</v>
      </c>
      <c r="Q2230" s="7" t="str">
        <f>IF(Table1[[#This Row],[Profit]] &gt; 0, "Profit", "Loss")</f>
        <v>Loss</v>
      </c>
      <c r="R2230" s="9">
        <f>Table1[[#This Row],[Salary Cost]]/Table1[[#This Row],[Net Sales Actual]]</f>
        <v>0.16864358471555571</v>
      </c>
      <c r="S2230" s="9" t="str">
        <f>IF(Table1[[#This Row],[Salary Ratio]] &lt; 0.15, "Efficient",
 IF(Table1[[#This Row],[Salary Ratio]] &lt;= 0.25, "Needs Attention",
 "Too High"))</f>
        <v>Needs Attention</v>
      </c>
      <c r="T2230" s="9">
        <f>Table1[[#This Row],[Profit (EBIT)]]/Table1[[#This Row],[Net Sales Actual]]</f>
        <v>-4.7364179104212561E-2</v>
      </c>
      <c r="U2230" s="7" t="str">
        <f>IF(Table1[[#This Row],[Profit Ratio]] &gt; 0.15, "Healthy",
 IF(Table1[[#This Row],[Profit Ratio]] &gt;= 0.05, "Moderate",
 "Low"))</f>
        <v>Low</v>
      </c>
      <c r="V2230" s="7">
        <f ca="1">DATEDIF(Table1[[#This Row],[Store Open Date]], TODAY(), "d")</f>
        <v>689</v>
      </c>
      <c r="W2230" s="7">
        <f ca="1">INT(Table1[[#This Row],[Store Age (Days)]] / 30)</f>
        <v>22</v>
      </c>
      <c r="X2230" s="7" t="str">
        <f ca="1">IF(Table1[[#This Row],[Store Age (Months)]] &lt; 12, "&lt;12",
 IF(Table1[[#This Row],[Store Age (Months)]] &lt; 24, "12–24",
 "&gt;24"))</f>
        <v>12–24</v>
      </c>
    </row>
    <row r="2231" spans="1:24" x14ac:dyDescent="0.2">
      <c r="A2231" s="4">
        <v>6</v>
      </c>
      <c r="B2231" s="4" t="str">
        <f t="shared" si="34"/>
        <v>June</v>
      </c>
      <c r="C2231" s="1" t="s">
        <v>33</v>
      </c>
      <c r="D2231" s="1" t="s">
        <v>953</v>
      </c>
      <c r="E2231" s="1" t="s">
        <v>474</v>
      </c>
      <c r="F2231" s="1" t="s">
        <v>895</v>
      </c>
      <c r="G2231" s="1" t="s">
        <v>922</v>
      </c>
      <c r="H2231" s="6">
        <v>45392</v>
      </c>
      <c r="I2231" s="7">
        <v>79864598</v>
      </c>
      <c r="J2231" s="7">
        <v>79688366</v>
      </c>
      <c r="K2231" s="7">
        <v>11707806</v>
      </c>
      <c r="L2231" s="7">
        <v>3945594</v>
      </c>
      <c r="M2231" s="7">
        <f>Table1[[#This Row],[Profit (EBIT)]] * (1 - 11%)</f>
        <v>3511578.66</v>
      </c>
      <c r="N2231" s="9">
        <f>Table1[[#This Row],[Net Sales Actual]]/Table1[[#This Row],[Net Sales Target]]*100%</f>
        <v>0.99779336521546125</v>
      </c>
      <c r="O2231" s="9" t="str">
        <f>IF(Table1[[#This Row],[% Achievement]]&gt;=100%, "Achieved",
 IF(Table1[[#This Row],[% Achievement]]&gt;=50%, "Almost Achieve",
 IF(Table1[[#This Row],[% Achievement]]&gt;=0, "Needs Improvement",
 "Bad")))</f>
        <v>Almost Achieve</v>
      </c>
      <c r="P2231" s="7">
        <f>Table1[[#This Row],[Net Sales Actual]] - Table1[[#This Row],[Net Sales Target]]</f>
        <v>-176232</v>
      </c>
      <c r="Q2231" s="7" t="str">
        <f>IF(Table1[[#This Row],[Profit]] &gt; 0, "Profit", "Loss")</f>
        <v>Profit</v>
      </c>
      <c r="R2231" s="9">
        <f>Table1[[#This Row],[Salary Cost]]/Table1[[#This Row],[Net Sales Actual]]</f>
        <v>0.14691989041411641</v>
      </c>
      <c r="S2231" s="9" t="str">
        <f>IF(Table1[[#This Row],[Salary Ratio]] &lt; 0.15, "Efficient",
 IF(Table1[[#This Row],[Salary Ratio]] &lt;= 0.25, "Needs Attention",
 "Too High"))</f>
        <v>Efficient</v>
      </c>
      <c r="T2231" s="9">
        <f>Table1[[#This Row],[Profit (EBIT)]]/Table1[[#This Row],[Net Sales Actual]]</f>
        <v>4.9512798392678803E-2</v>
      </c>
      <c r="U2231" s="7" t="str">
        <f>IF(Table1[[#This Row],[Profit Ratio]] &gt; 0.15, "Healthy",
 IF(Table1[[#This Row],[Profit Ratio]] &gt;= 0.05, "Moderate",
 "Low"))</f>
        <v>Low</v>
      </c>
      <c r="V2231" s="7">
        <f ca="1">DATEDIF(Table1[[#This Row],[Store Open Date]], TODAY(), "d")</f>
        <v>540</v>
      </c>
      <c r="W2231" s="7">
        <f ca="1">INT(Table1[[#This Row],[Store Age (Days)]] / 30)</f>
        <v>18</v>
      </c>
      <c r="X2231" s="7" t="str">
        <f ca="1">IF(Table1[[#This Row],[Store Age (Months)]] &lt; 12, "&lt;12",
 IF(Table1[[#This Row],[Store Age (Months)]] &lt; 24, "12–24",
 "&gt;24"))</f>
        <v>12–24</v>
      </c>
    </row>
    <row r="2232" spans="1:24" x14ac:dyDescent="0.2">
      <c r="A2232" s="4">
        <v>6</v>
      </c>
      <c r="B2232" s="4" t="str">
        <f t="shared" si="34"/>
        <v>June</v>
      </c>
      <c r="C2232" s="1" t="s">
        <v>34</v>
      </c>
      <c r="D2232" s="1" t="s">
        <v>954</v>
      </c>
      <c r="E2232" s="1" t="s">
        <v>475</v>
      </c>
      <c r="F2232" s="1" t="s">
        <v>895</v>
      </c>
      <c r="G2232" s="1" t="s">
        <v>922</v>
      </c>
      <c r="H2232" s="6">
        <v>45455</v>
      </c>
      <c r="I2232" s="7">
        <v>62935754</v>
      </c>
      <c r="J2232" s="7">
        <v>47227607</v>
      </c>
      <c r="K2232" s="7">
        <v>7039195</v>
      </c>
      <c r="L2232" s="7">
        <v>-1112171</v>
      </c>
      <c r="M2232" s="7">
        <f>Table1[[#This Row],[Profit (EBIT)]] * (1 - 11%)</f>
        <v>-989832.19000000006</v>
      </c>
      <c r="N2232" s="9">
        <f>Table1[[#This Row],[Net Sales Actual]]/Table1[[#This Row],[Net Sales Target]]*100%</f>
        <v>0.75040980680075753</v>
      </c>
      <c r="O2232" s="9" t="str">
        <f>IF(Table1[[#This Row],[% Achievement]]&gt;=100%, "Achieved",
 IF(Table1[[#This Row],[% Achievement]]&gt;=50%, "Almost Achieve",
 IF(Table1[[#This Row],[% Achievement]]&gt;=0, "Needs Improvement",
 "Bad")))</f>
        <v>Almost Achieve</v>
      </c>
      <c r="P2232" s="7">
        <f>Table1[[#This Row],[Net Sales Actual]] - Table1[[#This Row],[Net Sales Target]]</f>
        <v>-15708147</v>
      </c>
      <c r="Q2232" s="7" t="str">
        <f>IF(Table1[[#This Row],[Profit]] &gt; 0, "Profit", "Loss")</f>
        <v>Loss</v>
      </c>
      <c r="R2232" s="9">
        <f>Table1[[#This Row],[Salary Cost]]/Table1[[#This Row],[Net Sales Actual]]</f>
        <v>0.14904830981590916</v>
      </c>
      <c r="S2232" s="9" t="str">
        <f>IF(Table1[[#This Row],[Salary Ratio]] &lt; 0.15, "Efficient",
 IF(Table1[[#This Row],[Salary Ratio]] &lt;= 0.25, "Needs Attention",
 "Too High"))</f>
        <v>Efficient</v>
      </c>
      <c r="T2232" s="9">
        <f>Table1[[#This Row],[Profit (EBIT)]]/Table1[[#This Row],[Net Sales Actual]]</f>
        <v>-2.3549171144750147E-2</v>
      </c>
      <c r="U2232" s="7" t="str">
        <f>IF(Table1[[#This Row],[Profit Ratio]] &gt; 0.15, "Healthy",
 IF(Table1[[#This Row],[Profit Ratio]] &gt;= 0.05, "Moderate",
 "Low"))</f>
        <v>Low</v>
      </c>
      <c r="V2232" s="7">
        <f ca="1">DATEDIF(Table1[[#This Row],[Store Open Date]], TODAY(), "d")</f>
        <v>477</v>
      </c>
      <c r="W2232" s="7">
        <f ca="1">INT(Table1[[#This Row],[Store Age (Days)]] / 30)</f>
        <v>15</v>
      </c>
      <c r="X2232" s="7" t="str">
        <f ca="1">IF(Table1[[#This Row],[Store Age (Months)]] &lt; 12, "&lt;12",
 IF(Table1[[#This Row],[Store Age (Months)]] &lt; 24, "12–24",
 "&gt;24"))</f>
        <v>12–24</v>
      </c>
    </row>
    <row r="2233" spans="1:24" x14ac:dyDescent="0.2">
      <c r="A2233" s="4">
        <v>6</v>
      </c>
      <c r="B2233" s="4" t="str">
        <f t="shared" si="34"/>
        <v>June</v>
      </c>
      <c r="C2233" s="1" t="s">
        <v>35</v>
      </c>
      <c r="D2233" s="1" t="s">
        <v>955</v>
      </c>
      <c r="E2233" s="1" t="s">
        <v>476</v>
      </c>
      <c r="F2233" s="1" t="s">
        <v>895</v>
      </c>
      <c r="G2233" s="1" t="s">
        <v>922</v>
      </c>
      <c r="H2233" s="6">
        <v>45334</v>
      </c>
      <c r="I2233" s="7">
        <v>69835342</v>
      </c>
      <c r="J2233" s="7">
        <v>79811528</v>
      </c>
      <c r="K2233" s="7">
        <v>9605463</v>
      </c>
      <c r="L2233" s="7">
        <v>3285435</v>
      </c>
      <c r="M2233" s="7">
        <f>Table1[[#This Row],[Profit (EBIT)]] * (1 - 11%)</f>
        <v>2924037.15</v>
      </c>
      <c r="N2233" s="9">
        <f>Table1[[#This Row],[Net Sales Actual]]/Table1[[#This Row],[Net Sales Target]]*100%</f>
        <v>1.142852969775676</v>
      </c>
      <c r="O2233" s="9" t="str">
        <f>IF(Table1[[#This Row],[% Achievement]]&gt;=100%, "Achieved",
 IF(Table1[[#This Row],[% Achievement]]&gt;=50%, "Almost Achieve",
 IF(Table1[[#This Row],[% Achievement]]&gt;=0, "Needs Improvement",
 "Bad")))</f>
        <v>Achieved</v>
      </c>
      <c r="P2233" s="7">
        <f>Table1[[#This Row],[Net Sales Actual]] - Table1[[#This Row],[Net Sales Target]]</f>
        <v>9976186</v>
      </c>
      <c r="Q2233" s="7" t="str">
        <f>IF(Table1[[#This Row],[Profit]] &gt; 0, "Profit", "Loss")</f>
        <v>Profit</v>
      </c>
      <c r="R2233" s="9">
        <f>Table1[[#This Row],[Salary Cost]]/Table1[[#This Row],[Net Sales Actual]]</f>
        <v>0.12035182436301683</v>
      </c>
      <c r="S2233" s="9" t="str">
        <f>IF(Table1[[#This Row],[Salary Ratio]] &lt; 0.15, "Efficient",
 IF(Table1[[#This Row],[Salary Ratio]] &lt;= 0.25, "Needs Attention",
 "Too High"))</f>
        <v>Efficient</v>
      </c>
      <c r="T2233" s="9">
        <f>Table1[[#This Row],[Profit (EBIT)]]/Table1[[#This Row],[Net Sales Actual]]</f>
        <v>4.1164917930151645E-2</v>
      </c>
      <c r="U2233" s="7" t="str">
        <f>IF(Table1[[#This Row],[Profit Ratio]] &gt; 0.15, "Healthy",
 IF(Table1[[#This Row],[Profit Ratio]] &gt;= 0.05, "Moderate",
 "Low"))</f>
        <v>Low</v>
      </c>
      <c r="V2233" s="7">
        <f ca="1">DATEDIF(Table1[[#This Row],[Store Open Date]], TODAY(), "d")</f>
        <v>598</v>
      </c>
      <c r="W2233" s="7">
        <f ca="1">INT(Table1[[#This Row],[Store Age (Days)]] / 30)</f>
        <v>19</v>
      </c>
      <c r="X2233" s="7" t="str">
        <f ca="1">IF(Table1[[#This Row],[Store Age (Months)]] &lt; 12, "&lt;12",
 IF(Table1[[#This Row],[Store Age (Months)]] &lt; 24, "12–24",
 "&gt;24"))</f>
        <v>12–24</v>
      </c>
    </row>
    <row r="2234" spans="1:24" x14ac:dyDescent="0.2">
      <c r="A2234" s="4">
        <v>6</v>
      </c>
      <c r="B2234" s="4" t="str">
        <f t="shared" si="34"/>
        <v>June</v>
      </c>
      <c r="C2234" s="1" t="s">
        <v>36</v>
      </c>
      <c r="D2234" s="1" t="s">
        <v>956</v>
      </c>
      <c r="E2234" s="1" t="s">
        <v>477</v>
      </c>
      <c r="F2234" s="1" t="s">
        <v>896</v>
      </c>
      <c r="G2234" s="1" t="s">
        <v>923</v>
      </c>
      <c r="H2234" s="6">
        <v>44897</v>
      </c>
      <c r="I2234" s="7">
        <v>123616570</v>
      </c>
      <c r="J2234" s="7">
        <v>135691792</v>
      </c>
      <c r="K2234" s="7">
        <v>12314151</v>
      </c>
      <c r="L2234" s="7">
        <v>11777030</v>
      </c>
      <c r="M2234" s="7">
        <f>Table1[[#This Row],[Profit (EBIT)]] * (1 - 11%)</f>
        <v>10481556.699999999</v>
      </c>
      <c r="N2234" s="9">
        <f>Table1[[#This Row],[Net Sales Actual]]/Table1[[#This Row],[Net Sales Target]]*100%</f>
        <v>1.0976828753620975</v>
      </c>
      <c r="O2234" s="9" t="str">
        <f>IF(Table1[[#This Row],[% Achievement]]&gt;=100%, "Achieved",
 IF(Table1[[#This Row],[% Achievement]]&gt;=50%, "Almost Achieve",
 IF(Table1[[#This Row],[% Achievement]]&gt;=0, "Needs Improvement",
 "Bad")))</f>
        <v>Achieved</v>
      </c>
      <c r="P2234" s="7">
        <f>Table1[[#This Row],[Net Sales Actual]] - Table1[[#This Row],[Net Sales Target]]</f>
        <v>12075222</v>
      </c>
      <c r="Q2234" s="7" t="str">
        <f>IF(Table1[[#This Row],[Profit]] &gt; 0, "Profit", "Loss")</f>
        <v>Profit</v>
      </c>
      <c r="R2234" s="9">
        <f>Table1[[#This Row],[Salary Cost]]/Table1[[#This Row],[Net Sales Actual]]</f>
        <v>9.0750890812909296E-2</v>
      </c>
      <c r="S2234" s="9" t="str">
        <f>IF(Table1[[#This Row],[Salary Ratio]] &lt; 0.15, "Efficient",
 IF(Table1[[#This Row],[Salary Ratio]] &lt;= 0.25, "Needs Attention",
 "Too High"))</f>
        <v>Efficient</v>
      </c>
      <c r="T2234" s="9">
        <f>Table1[[#This Row],[Profit (EBIT)]]/Table1[[#This Row],[Net Sales Actual]]</f>
        <v>8.6792501052679744E-2</v>
      </c>
      <c r="U2234" s="7" t="str">
        <f>IF(Table1[[#This Row],[Profit Ratio]] &gt; 0.15, "Healthy",
 IF(Table1[[#This Row],[Profit Ratio]] &gt;= 0.05, "Moderate",
 "Low"))</f>
        <v>Moderate</v>
      </c>
      <c r="V2234" s="7">
        <f ca="1">DATEDIF(Table1[[#This Row],[Store Open Date]], TODAY(), "d")</f>
        <v>1035</v>
      </c>
      <c r="W2234" s="7">
        <f ca="1">INT(Table1[[#This Row],[Store Age (Days)]] / 30)</f>
        <v>34</v>
      </c>
      <c r="X2234" s="7" t="str">
        <f ca="1">IF(Table1[[#This Row],[Store Age (Months)]] &lt; 12, "&lt;12",
 IF(Table1[[#This Row],[Store Age (Months)]] &lt; 24, "12–24",
 "&gt;24"))</f>
        <v>&gt;24</v>
      </c>
    </row>
    <row r="2235" spans="1:24" x14ac:dyDescent="0.2">
      <c r="A2235" s="4">
        <v>6</v>
      </c>
      <c r="B2235" s="4" t="str">
        <f t="shared" si="34"/>
        <v>June</v>
      </c>
      <c r="C2235" s="1" t="s">
        <v>37</v>
      </c>
      <c r="D2235" s="1" t="s">
        <v>957</v>
      </c>
      <c r="E2235" s="1" t="s">
        <v>478</v>
      </c>
      <c r="F2235" s="1" t="s">
        <v>896</v>
      </c>
      <c r="G2235" s="1" t="s">
        <v>923</v>
      </c>
      <c r="H2235" s="6">
        <v>44988</v>
      </c>
      <c r="I2235" s="7">
        <v>93833148</v>
      </c>
      <c r="J2235" s="7">
        <v>94980301</v>
      </c>
      <c r="K2235" s="7">
        <v>11749703</v>
      </c>
      <c r="L2235" s="7">
        <v>-202199</v>
      </c>
      <c r="M2235" s="7">
        <f>Table1[[#This Row],[Profit (EBIT)]] * (1 - 11%)</f>
        <v>-179957.11000000002</v>
      </c>
      <c r="N2235" s="9">
        <f>Table1[[#This Row],[Net Sales Actual]]/Table1[[#This Row],[Net Sales Target]]*100%</f>
        <v>1.0122254557632449</v>
      </c>
      <c r="O2235" s="9" t="str">
        <f>IF(Table1[[#This Row],[% Achievement]]&gt;=100%, "Achieved",
 IF(Table1[[#This Row],[% Achievement]]&gt;=50%, "Almost Achieve",
 IF(Table1[[#This Row],[% Achievement]]&gt;=0, "Needs Improvement",
 "Bad")))</f>
        <v>Achieved</v>
      </c>
      <c r="P2235" s="7">
        <f>Table1[[#This Row],[Net Sales Actual]] - Table1[[#This Row],[Net Sales Target]]</f>
        <v>1147153</v>
      </c>
      <c r="Q2235" s="7" t="str">
        <f>IF(Table1[[#This Row],[Profit]] &gt; 0, "Profit", "Loss")</f>
        <v>Loss</v>
      </c>
      <c r="R2235" s="9">
        <f>Table1[[#This Row],[Salary Cost]]/Table1[[#This Row],[Net Sales Actual]]</f>
        <v>0.12370673577882219</v>
      </c>
      <c r="S2235" s="9" t="str">
        <f>IF(Table1[[#This Row],[Salary Ratio]] &lt; 0.15, "Efficient",
 IF(Table1[[#This Row],[Salary Ratio]] &lt;= 0.25, "Needs Attention",
 "Too High"))</f>
        <v>Efficient</v>
      </c>
      <c r="T2235" s="9">
        <f>Table1[[#This Row],[Profit (EBIT)]]/Table1[[#This Row],[Net Sales Actual]]</f>
        <v>-2.1288519605765412E-3</v>
      </c>
      <c r="U2235" s="7" t="str">
        <f>IF(Table1[[#This Row],[Profit Ratio]] &gt; 0.15, "Healthy",
 IF(Table1[[#This Row],[Profit Ratio]] &gt;= 0.05, "Moderate",
 "Low"))</f>
        <v>Low</v>
      </c>
      <c r="V2235" s="7">
        <f ca="1">DATEDIF(Table1[[#This Row],[Store Open Date]], TODAY(), "d")</f>
        <v>944</v>
      </c>
      <c r="W2235" s="7">
        <f ca="1">INT(Table1[[#This Row],[Store Age (Days)]] / 30)</f>
        <v>31</v>
      </c>
      <c r="X2235" s="7" t="str">
        <f ca="1">IF(Table1[[#This Row],[Store Age (Months)]] &lt; 12, "&lt;12",
 IF(Table1[[#This Row],[Store Age (Months)]] &lt; 24, "12–24",
 "&gt;24"))</f>
        <v>&gt;24</v>
      </c>
    </row>
    <row r="2236" spans="1:24" x14ac:dyDescent="0.2">
      <c r="A2236" s="4">
        <v>6</v>
      </c>
      <c r="B2236" s="4" t="str">
        <f t="shared" si="34"/>
        <v>June</v>
      </c>
      <c r="C2236" s="1" t="s">
        <v>38</v>
      </c>
      <c r="D2236" s="1" t="s">
        <v>958</v>
      </c>
      <c r="E2236" s="1" t="s">
        <v>479</v>
      </c>
      <c r="F2236" s="1" t="s">
        <v>896</v>
      </c>
      <c r="G2236" s="1" t="s">
        <v>923</v>
      </c>
      <c r="H2236" s="6">
        <v>45107</v>
      </c>
      <c r="I2236" s="7">
        <v>198672070</v>
      </c>
      <c r="J2236" s="7">
        <v>235448950</v>
      </c>
      <c r="K2236" s="7">
        <v>25315996</v>
      </c>
      <c r="L2236" s="7">
        <v>16401523</v>
      </c>
      <c r="M2236" s="7">
        <f>Table1[[#This Row],[Profit (EBIT)]] * (1 - 11%)</f>
        <v>14597355.470000001</v>
      </c>
      <c r="N2236" s="9">
        <f>Table1[[#This Row],[Net Sales Actual]]/Table1[[#This Row],[Net Sales Target]]*100%</f>
        <v>1.18511348877575</v>
      </c>
      <c r="O2236" s="9" t="str">
        <f>IF(Table1[[#This Row],[% Achievement]]&gt;=100%, "Achieved",
 IF(Table1[[#This Row],[% Achievement]]&gt;=50%, "Almost Achieve",
 IF(Table1[[#This Row],[% Achievement]]&gt;=0, "Needs Improvement",
 "Bad")))</f>
        <v>Achieved</v>
      </c>
      <c r="P2236" s="7">
        <f>Table1[[#This Row],[Net Sales Actual]] - Table1[[#This Row],[Net Sales Target]]</f>
        <v>36776880</v>
      </c>
      <c r="Q2236" s="7" t="str">
        <f>IF(Table1[[#This Row],[Profit]] &gt; 0, "Profit", "Loss")</f>
        <v>Profit</v>
      </c>
      <c r="R2236" s="9">
        <f>Table1[[#This Row],[Salary Cost]]/Table1[[#This Row],[Net Sales Actual]]</f>
        <v>0.10752222934101001</v>
      </c>
      <c r="S2236" s="9" t="str">
        <f>IF(Table1[[#This Row],[Salary Ratio]] &lt; 0.15, "Efficient",
 IF(Table1[[#This Row],[Salary Ratio]] &lt;= 0.25, "Needs Attention",
 "Too High"))</f>
        <v>Efficient</v>
      </c>
      <c r="T2236" s="9">
        <f>Table1[[#This Row],[Profit (EBIT)]]/Table1[[#This Row],[Net Sales Actual]]</f>
        <v>6.9660633440922118E-2</v>
      </c>
      <c r="U2236" s="7" t="str">
        <f>IF(Table1[[#This Row],[Profit Ratio]] &gt; 0.15, "Healthy",
 IF(Table1[[#This Row],[Profit Ratio]] &gt;= 0.05, "Moderate",
 "Low"))</f>
        <v>Moderate</v>
      </c>
      <c r="V2236" s="7">
        <f ca="1">DATEDIF(Table1[[#This Row],[Store Open Date]], TODAY(), "d")</f>
        <v>825</v>
      </c>
      <c r="W2236" s="7">
        <f ca="1">INT(Table1[[#This Row],[Store Age (Days)]] / 30)</f>
        <v>27</v>
      </c>
      <c r="X2236" s="7" t="str">
        <f ca="1">IF(Table1[[#This Row],[Store Age (Months)]] &lt; 12, "&lt;12",
 IF(Table1[[#This Row],[Store Age (Months)]] &lt; 24, "12–24",
 "&gt;24"))</f>
        <v>&gt;24</v>
      </c>
    </row>
    <row r="2237" spans="1:24" x14ac:dyDescent="0.2">
      <c r="A2237" s="4">
        <v>6</v>
      </c>
      <c r="B2237" s="4" t="str">
        <f t="shared" si="34"/>
        <v>June</v>
      </c>
      <c r="C2237" s="1" t="s">
        <v>39</v>
      </c>
      <c r="D2237" s="1" t="s">
        <v>959</v>
      </c>
      <c r="E2237" s="1" t="s">
        <v>480</v>
      </c>
      <c r="F2237" s="1" t="s">
        <v>896</v>
      </c>
      <c r="G2237" s="1" t="s">
        <v>923</v>
      </c>
      <c r="H2237" s="6">
        <v>45029</v>
      </c>
      <c r="I2237" s="7">
        <v>177145976</v>
      </c>
      <c r="J2237" s="7">
        <v>167072633</v>
      </c>
      <c r="K2237" s="7">
        <v>17780767</v>
      </c>
      <c r="L2237" s="7">
        <v>17424881</v>
      </c>
      <c r="M2237" s="7">
        <f>Table1[[#This Row],[Profit (EBIT)]] * (1 - 11%)</f>
        <v>15508144.09</v>
      </c>
      <c r="N2237" s="9">
        <f>Table1[[#This Row],[Net Sales Actual]]/Table1[[#This Row],[Net Sales Target]]*100%</f>
        <v>0.94313535521687497</v>
      </c>
      <c r="O2237" s="9" t="str">
        <f>IF(Table1[[#This Row],[% Achievement]]&gt;=100%, "Achieved",
 IF(Table1[[#This Row],[% Achievement]]&gt;=50%, "Almost Achieve",
 IF(Table1[[#This Row],[% Achievement]]&gt;=0, "Needs Improvement",
 "Bad")))</f>
        <v>Almost Achieve</v>
      </c>
      <c r="P2237" s="7">
        <f>Table1[[#This Row],[Net Sales Actual]] - Table1[[#This Row],[Net Sales Target]]</f>
        <v>-10073343</v>
      </c>
      <c r="Q2237" s="7" t="str">
        <f>IF(Table1[[#This Row],[Profit]] &gt; 0, "Profit", "Loss")</f>
        <v>Profit</v>
      </c>
      <c r="R2237" s="9">
        <f>Table1[[#This Row],[Salary Cost]]/Table1[[#This Row],[Net Sales Actual]]</f>
        <v>0.10642537129345414</v>
      </c>
      <c r="S2237" s="9" t="str">
        <f>IF(Table1[[#This Row],[Salary Ratio]] &lt; 0.15, "Efficient",
 IF(Table1[[#This Row],[Salary Ratio]] &lt;= 0.25, "Needs Attention",
 "Too High"))</f>
        <v>Efficient</v>
      </c>
      <c r="T2237" s="9">
        <f>Table1[[#This Row],[Profit (EBIT)]]/Table1[[#This Row],[Net Sales Actual]]</f>
        <v>0.10429524385361186</v>
      </c>
      <c r="U2237" s="7" t="str">
        <f>IF(Table1[[#This Row],[Profit Ratio]] &gt; 0.15, "Healthy",
 IF(Table1[[#This Row],[Profit Ratio]] &gt;= 0.05, "Moderate",
 "Low"))</f>
        <v>Moderate</v>
      </c>
      <c r="V2237" s="7">
        <f ca="1">DATEDIF(Table1[[#This Row],[Store Open Date]], TODAY(), "d")</f>
        <v>903</v>
      </c>
      <c r="W2237" s="7">
        <f ca="1">INT(Table1[[#This Row],[Store Age (Days)]] / 30)</f>
        <v>30</v>
      </c>
      <c r="X2237" s="7" t="str">
        <f ca="1">IF(Table1[[#This Row],[Store Age (Months)]] &lt; 12, "&lt;12",
 IF(Table1[[#This Row],[Store Age (Months)]] &lt; 24, "12–24",
 "&gt;24"))</f>
        <v>&gt;24</v>
      </c>
    </row>
    <row r="2238" spans="1:24" x14ac:dyDescent="0.2">
      <c r="A2238" s="4">
        <v>6</v>
      </c>
      <c r="B2238" s="4" t="str">
        <f t="shared" si="34"/>
        <v>June</v>
      </c>
      <c r="C2238" s="1" t="s">
        <v>40</v>
      </c>
      <c r="D2238" s="1" t="s">
        <v>960</v>
      </c>
      <c r="E2238" s="1" t="s">
        <v>481</v>
      </c>
      <c r="F2238" s="1" t="s">
        <v>896</v>
      </c>
      <c r="G2238" s="1" t="s">
        <v>923</v>
      </c>
      <c r="H2238" s="6">
        <v>45033</v>
      </c>
      <c r="I2238" s="7">
        <v>55573884</v>
      </c>
      <c r="J2238" s="7">
        <v>51326118</v>
      </c>
      <c r="K2238" s="7">
        <v>8187713</v>
      </c>
      <c r="L2238" s="7">
        <v>888006</v>
      </c>
      <c r="M2238" s="7">
        <f>Table1[[#This Row],[Profit (EBIT)]] * (1 - 11%)</f>
        <v>790325.34</v>
      </c>
      <c r="N2238" s="9">
        <f>Table1[[#This Row],[Net Sales Actual]]/Table1[[#This Row],[Net Sales Target]]*100%</f>
        <v>0.92356542868229252</v>
      </c>
      <c r="O2238" s="9" t="str">
        <f>IF(Table1[[#This Row],[% Achievement]]&gt;=100%, "Achieved",
 IF(Table1[[#This Row],[% Achievement]]&gt;=50%, "Almost Achieve",
 IF(Table1[[#This Row],[% Achievement]]&gt;=0, "Needs Improvement",
 "Bad")))</f>
        <v>Almost Achieve</v>
      </c>
      <c r="P2238" s="7">
        <f>Table1[[#This Row],[Net Sales Actual]] - Table1[[#This Row],[Net Sales Target]]</f>
        <v>-4247766</v>
      </c>
      <c r="Q2238" s="7" t="str">
        <f>IF(Table1[[#This Row],[Profit]] &gt; 0, "Profit", "Loss")</f>
        <v>Profit</v>
      </c>
      <c r="R2238" s="9">
        <f>Table1[[#This Row],[Salary Cost]]/Table1[[#This Row],[Net Sales Actual]]</f>
        <v>0.15952332494734942</v>
      </c>
      <c r="S2238" s="9" t="str">
        <f>IF(Table1[[#This Row],[Salary Ratio]] &lt; 0.15, "Efficient",
 IF(Table1[[#This Row],[Salary Ratio]] &lt;= 0.25, "Needs Attention",
 "Too High"))</f>
        <v>Needs Attention</v>
      </c>
      <c r="T2238" s="9">
        <f>Table1[[#This Row],[Profit (EBIT)]]/Table1[[#This Row],[Net Sales Actual]]</f>
        <v>1.7301250018557802E-2</v>
      </c>
      <c r="U2238" s="7" t="str">
        <f>IF(Table1[[#This Row],[Profit Ratio]] &gt; 0.15, "Healthy",
 IF(Table1[[#This Row],[Profit Ratio]] &gt;= 0.05, "Moderate",
 "Low"))</f>
        <v>Low</v>
      </c>
      <c r="V2238" s="7">
        <f ca="1">DATEDIF(Table1[[#This Row],[Store Open Date]], TODAY(), "d")</f>
        <v>899</v>
      </c>
      <c r="W2238" s="7">
        <f ca="1">INT(Table1[[#This Row],[Store Age (Days)]] / 30)</f>
        <v>29</v>
      </c>
      <c r="X2238" s="7" t="str">
        <f ca="1">IF(Table1[[#This Row],[Store Age (Months)]] &lt; 12, "&lt;12",
 IF(Table1[[#This Row],[Store Age (Months)]] &lt; 24, "12–24",
 "&gt;24"))</f>
        <v>&gt;24</v>
      </c>
    </row>
    <row r="2239" spans="1:24" x14ac:dyDescent="0.2">
      <c r="A2239" s="4">
        <v>6</v>
      </c>
      <c r="B2239" s="4" t="str">
        <f t="shared" si="34"/>
        <v>June</v>
      </c>
      <c r="C2239" s="1" t="s">
        <v>41</v>
      </c>
      <c r="D2239" s="1" t="s">
        <v>961</v>
      </c>
      <c r="E2239" s="1" t="s">
        <v>482</v>
      </c>
      <c r="F2239" s="1" t="s">
        <v>896</v>
      </c>
      <c r="G2239" s="1" t="s">
        <v>923</v>
      </c>
      <c r="H2239" s="6">
        <v>45123</v>
      </c>
      <c r="I2239" s="7">
        <v>106893463</v>
      </c>
      <c r="J2239" s="7">
        <v>93812907</v>
      </c>
      <c r="K2239" s="7">
        <v>9159942</v>
      </c>
      <c r="L2239" s="7">
        <v>363048</v>
      </c>
      <c r="M2239" s="7">
        <f>Table1[[#This Row],[Profit (EBIT)]] * (1 - 11%)</f>
        <v>323112.72000000003</v>
      </c>
      <c r="N2239" s="9">
        <f>Table1[[#This Row],[Net Sales Actual]]/Table1[[#This Row],[Net Sales Target]]*100%</f>
        <v>0.87762997256436537</v>
      </c>
      <c r="O2239" s="9" t="str">
        <f>IF(Table1[[#This Row],[% Achievement]]&gt;=100%, "Achieved",
 IF(Table1[[#This Row],[% Achievement]]&gt;=50%, "Almost Achieve",
 IF(Table1[[#This Row],[% Achievement]]&gt;=0, "Needs Improvement",
 "Bad")))</f>
        <v>Almost Achieve</v>
      </c>
      <c r="P2239" s="7">
        <f>Table1[[#This Row],[Net Sales Actual]] - Table1[[#This Row],[Net Sales Target]]</f>
        <v>-13080556</v>
      </c>
      <c r="Q2239" s="7" t="str">
        <f>IF(Table1[[#This Row],[Profit]] &gt; 0, "Profit", "Loss")</f>
        <v>Profit</v>
      </c>
      <c r="R2239" s="9">
        <f>Table1[[#This Row],[Salary Cost]]/Table1[[#This Row],[Net Sales Actual]]</f>
        <v>9.7640530422961946E-2</v>
      </c>
      <c r="S2239" s="9" t="str">
        <f>IF(Table1[[#This Row],[Salary Ratio]] &lt; 0.15, "Efficient",
 IF(Table1[[#This Row],[Salary Ratio]] &lt;= 0.25, "Needs Attention",
 "Too High"))</f>
        <v>Efficient</v>
      </c>
      <c r="T2239" s="9">
        <f>Table1[[#This Row],[Profit (EBIT)]]/Table1[[#This Row],[Net Sales Actual]]</f>
        <v>3.8699152559039662E-3</v>
      </c>
      <c r="U2239" s="7" t="str">
        <f>IF(Table1[[#This Row],[Profit Ratio]] &gt; 0.15, "Healthy",
 IF(Table1[[#This Row],[Profit Ratio]] &gt;= 0.05, "Moderate",
 "Low"))</f>
        <v>Low</v>
      </c>
      <c r="V2239" s="7">
        <f ca="1">DATEDIF(Table1[[#This Row],[Store Open Date]], TODAY(), "d")</f>
        <v>809</v>
      </c>
      <c r="W2239" s="7">
        <f ca="1">INT(Table1[[#This Row],[Store Age (Days)]] / 30)</f>
        <v>26</v>
      </c>
      <c r="X2239" s="7" t="str">
        <f ca="1">IF(Table1[[#This Row],[Store Age (Months)]] &lt; 12, "&lt;12",
 IF(Table1[[#This Row],[Store Age (Months)]] &lt; 24, "12–24",
 "&gt;24"))</f>
        <v>&gt;24</v>
      </c>
    </row>
    <row r="2240" spans="1:24" x14ac:dyDescent="0.2">
      <c r="A2240" s="4">
        <v>6</v>
      </c>
      <c r="B2240" s="4" t="str">
        <f t="shared" si="34"/>
        <v>June</v>
      </c>
      <c r="C2240" s="1" t="s">
        <v>42</v>
      </c>
      <c r="D2240" s="1" t="s">
        <v>962</v>
      </c>
      <c r="E2240" s="1" t="s">
        <v>483</v>
      </c>
      <c r="F2240" s="1" t="s">
        <v>896</v>
      </c>
      <c r="G2240" s="1" t="s">
        <v>923</v>
      </c>
      <c r="H2240" s="6">
        <v>45090</v>
      </c>
      <c r="I2240" s="7">
        <v>189451341</v>
      </c>
      <c r="J2240" s="7">
        <v>186897650</v>
      </c>
      <c r="K2240" s="7">
        <v>31412633</v>
      </c>
      <c r="L2240" s="7">
        <v>8964998</v>
      </c>
      <c r="M2240" s="7">
        <f>Table1[[#This Row],[Profit (EBIT)]] * (1 - 11%)</f>
        <v>7978848.2199999997</v>
      </c>
      <c r="N2240" s="9">
        <f>Table1[[#This Row],[Net Sales Actual]]/Table1[[#This Row],[Net Sales Target]]*100%</f>
        <v>0.98652059686397253</v>
      </c>
      <c r="O2240" s="9" t="str">
        <f>IF(Table1[[#This Row],[% Achievement]]&gt;=100%, "Achieved",
 IF(Table1[[#This Row],[% Achievement]]&gt;=50%, "Almost Achieve",
 IF(Table1[[#This Row],[% Achievement]]&gt;=0, "Needs Improvement",
 "Bad")))</f>
        <v>Almost Achieve</v>
      </c>
      <c r="P2240" s="7">
        <f>Table1[[#This Row],[Net Sales Actual]] - Table1[[#This Row],[Net Sales Target]]</f>
        <v>-2553691</v>
      </c>
      <c r="Q2240" s="7" t="str">
        <f>IF(Table1[[#This Row],[Profit]] &gt; 0, "Profit", "Loss")</f>
        <v>Profit</v>
      </c>
      <c r="R2240" s="9">
        <f>Table1[[#This Row],[Salary Cost]]/Table1[[#This Row],[Net Sales Actual]]</f>
        <v>0.168073985948994</v>
      </c>
      <c r="S2240" s="9" t="str">
        <f>IF(Table1[[#This Row],[Salary Ratio]] &lt; 0.15, "Efficient",
 IF(Table1[[#This Row],[Salary Ratio]] &lt;= 0.25, "Needs Attention",
 "Too High"))</f>
        <v>Needs Attention</v>
      </c>
      <c r="T2240" s="9">
        <f>Table1[[#This Row],[Profit (EBIT)]]/Table1[[#This Row],[Net Sales Actual]]</f>
        <v>4.796741960104902E-2</v>
      </c>
      <c r="U2240" s="7" t="str">
        <f>IF(Table1[[#This Row],[Profit Ratio]] &gt; 0.15, "Healthy",
 IF(Table1[[#This Row],[Profit Ratio]] &gt;= 0.05, "Moderate",
 "Low"))</f>
        <v>Low</v>
      </c>
      <c r="V2240" s="7">
        <f ca="1">DATEDIF(Table1[[#This Row],[Store Open Date]], TODAY(), "d")</f>
        <v>842</v>
      </c>
      <c r="W2240" s="7">
        <f ca="1">INT(Table1[[#This Row],[Store Age (Days)]] / 30)</f>
        <v>28</v>
      </c>
      <c r="X2240" s="7" t="str">
        <f ca="1">IF(Table1[[#This Row],[Store Age (Months)]] &lt; 12, "&lt;12",
 IF(Table1[[#This Row],[Store Age (Months)]] &lt; 24, "12–24",
 "&gt;24"))</f>
        <v>&gt;24</v>
      </c>
    </row>
    <row r="2241" spans="1:24" x14ac:dyDescent="0.2">
      <c r="A2241" s="4">
        <v>6</v>
      </c>
      <c r="B2241" s="4" t="str">
        <f t="shared" si="34"/>
        <v>June</v>
      </c>
      <c r="C2241" s="1" t="s">
        <v>43</v>
      </c>
      <c r="D2241" s="1" t="s">
        <v>963</v>
      </c>
      <c r="E2241" s="1" t="s">
        <v>484</v>
      </c>
      <c r="F2241" s="1" t="s">
        <v>896</v>
      </c>
      <c r="G2241" s="1" t="s">
        <v>923</v>
      </c>
      <c r="H2241" s="6">
        <v>45103</v>
      </c>
      <c r="I2241" s="7">
        <v>107833862</v>
      </c>
      <c r="J2241" s="7">
        <v>113569042</v>
      </c>
      <c r="K2241" s="7">
        <v>16765527</v>
      </c>
      <c r="L2241" s="7">
        <v>7443213</v>
      </c>
      <c r="M2241" s="7">
        <f>Table1[[#This Row],[Profit (EBIT)]] * (1 - 11%)</f>
        <v>6624459.5700000003</v>
      </c>
      <c r="N2241" s="9">
        <f>Table1[[#This Row],[Net Sales Actual]]/Table1[[#This Row],[Net Sales Target]]*100%</f>
        <v>1.0531853343062128</v>
      </c>
      <c r="O2241" s="9" t="str">
        <f>IF(Table1[[#This Row],[% Achievement]]&gt;=100%, "Achieved",
 IF(Table1[[#This Row],[% Achievement]]&gt;=50%, "Almost Achieve",
 IF(Table1[[#This Row],[% Achievement]]&gt;=0, "Needs Improvement",
 "Bad")))</f>
        <v>Achieved</v>
      </c>
      <c r="P2241" s="7">
        <f>Table1[[#This Row],[Net Sales Actual]] - Table1[[#This Row],[Net Sales Target]]</f>
        <v>5735180</v>
      </c>
      <c r="Q2241" s="7" t="str">
        <f>IF(Table1[[#This Row],[Profit]] &gt; 0, "Profit", "Loss")</f>
        <v>Profit</v>
      </c>
      <c r="R2241" s="9">
        <f>Table1[[#This Row],[Salary Cost]]/Table1[[#This Row],[Net Sales Actual]]</f>
        <v>0.14762409460141435</v>
      </c>
      <c r="S2241" s="9" t="str">
        <f>IF(Table1[[#This Row],[Salary Ratio]] &lt; 0.15, "Efficient",
 IF(Table1[[#This Row],[Salary Ratio]] &lt;= 0.25, "Needs Attention",
 "Too High"))</f>
        <v>Efficient</v>
      </c>
      <c r="T2241" s="9">
        <f>Table1[[#This Row],[Profit (EBIT)]]/Table1[[#This Row],[Net Sales Actual]]</f>
        <v>6.5539101756269105E-2</v>
      </c>
      <c r="U2241" s="7" t="str">
        <f>IF(Table1[[#This Row],[Profit Ratio]] &gt; 0.15, "Healthy",
 IF(Table1[[#This Row],[Profit Ratio]] &gt;= 0.05, "Moderate",
 "Low"))</f>
        <v>Moderate</v>
      </c>
      <c r="V2241" s="7">
        <f ca="1">DATEDIF(Table1[[#This Row],[Store Open Date]], TODAY(), "d")</f>
        <v>829</v>
      </c>
      <c r="W2241" s="7">
        <f ca="1">INT(Table1[[#This Row],[Store Age (Days)]] / 30)</f>
        <v>27</v>
      </c>
      <c r="X2241" s="7" t="str">
        <f ca="1">IF(Table1[[#This Row],[Store Age (Months)]] &lt; 12, "&lt;12",
 IF(Table1[[#This Row],[Store Age (Months)]] &lt; 24, "12–24",
 "&gt;24"))</f>
        <v>&gt;24</v>
      </c>
    </row>
    <row r="2242" spans="1:24" x14ac:dyDescent="0.2">
      <c r="A2242" s="4">
        <v>6</v>
      </c>
      <c r="B2242" s="4" t="str">
        <f t="shared" si="34"/>
        <v>June</v>
      </c>
      <c r="C2242" s="1" t="s">
        <v>44</v>
      </c>
      <c r="D2242" s="1" t="s">
        <v>964</v>
      </c>
      <c r="E2242" s="1" t="s">
        <v>485</v>
      </c>
      <c r="F2242" s="1" t="s">
        <v>896</v>
      </c>
      <c r="G2242" s="1" t="s">
        <v>923</v>
      </c>
      <c r="H2242" s="6">
        <v>45122</v>
      </c>
      <c r="I2242" s="7">
        <v>94168700</v>
      </c>
      <c r="J2242" s="7">
        <v>111106398</v>
      </c>
      <c r="K2242" s="7">
        <v>18609187</v>
      </c>
      <c r="L2242" s="7">
        <v>-5839799</v>
      </c>
      <c r="M2242" s="7">
        <f>Table1[[#This Row],[Profit (EBIT)]] * (1 - 11%)</f>
        <v>-5197421.1100000003</v>
      </c>
      <c r="N2242" s="9">
        <f>Table1[[#This Row],[Net Sales Actual]]/Table1[[#This Row],[Net Sales Target]]*100%</f>
        <v>1.1798654754711491</v>
      </c>
      <c r="O2242" s="9" t="str">
        <f>IF(Table1[[#This Row],[% Achievement]]&gt;=100%, "Achieved",
 IF(Table1[[#This Row],[% Achievement]]&gt;=50%, "Almost Achieve",
 IF(Table1[[#This Row],[% Achievement]]&gt;=0, "Needs Improvement",
 "Bad")))</f>
        <v>Achieved</v>
      </c>
      <c r="P2242" s="7">
        <f>Table1[[#This Row],[Net Sales Actual]] - Table1[[#This Row],[Net Sales Target]]</f>
        <v>16937698</v>
      </c>
      <c r="Q2242" s="7" t="str">
        <f>IF(Table1[[#This Row],[Profit]] &gt; 0, "Profit", "Loss")</f>
        <v>Loss</v>
      </c>
      <c r="R2242" s="9">
        <f>Table1[[#This Row],[Salary Cost]]/Table1[[#This Row],[Net Sales Actual]]</f>
        <v>0.16748978758180966</v>
      </c>
      <c r="S2242" s="9" t="str">
        <f>IF(Table1[[#This Row],[Salary Ratio]] &lt; 0.15, "Efficient",
 IF(Table1[[#This Row],[Salary Ratio]] &lt;= 0.25, "Needs Attention",
 "Too High"))</f>
        <v>Needs Attention</v>
      </c>
      <c r="T2242" s="9">
        <f>Table1[[#This Row],[Profit (EBIT)]]/Table1[[#This Row],[Net Sales Actual]]</f>
        <v>-5.2560420507917108E-2</v>
      </c>
      <c r="U2242" s="7" t="str">
        <f>IF(Table1[[#This Row],[Profit Ratio]] &gt; 0.15, "Healthy",
 IF(Table1[[#This Row],[Profit Ratio]] &gt;= 0.05, "Moderate",
 "Low"))</f>
        <v>Low</v>
      </c>
      <c r="V2242" s="7">
        <f ca="1">DATEDIF(Table1[[#This Row],[Store Open Date]], TODAY(), "d")</f>
        <v>810</v>
      </c>
      <c r="W2242" s="7">
        <f ca="1">INT(Table1[[#This Row],[Store Age (Days)]] / 30)</f>
        <v>27</v>
      </c>
      <c r="X2242" s="7" t="str">
        <f ca="1">IF(Table1[[#This Row],[Store Age (Months)]] &lt; 12, "&lt;12",
 IF(Table1[[#This Row],[Store Age (Months)]] &lt; 24, "12–24",
 "&gt;24"))</f>
        <v>&gt;24</v>
      </c>
    </row>
    <row r="2243" spans="1:24" x14ac:dyDescent="0.2">
      <c r="A2243" s="4">
        <v>6</v>
      </c>
      <c r="B2243" s="4" t="str">
        <f t="shared" ref="B2243:B2306" si="35">TEXT(DATE(2024, A2243, 1), "mmmm")</f>
        <v>June</v>
      </c>
      <c r="C2243" s="1" t="s">
        <v>45</v>
      </c>
      <c r="D2243" s="1" t="s">
        <v>965</v>
      </c>
      <c r="E2243" s="1" t="s">
        <v>486</v>
      </c>
      <c r="F2243" s="1" t="s">
        <v>896</v>
      </c>
      <c r="G2243" s="1" t="s">
        <v>923</v>
      </c>
      <c r="H2243" s="6">
        <v>45129</v>
      </c>
      <c r="I2243" s="7">
        <v>110090340</v>
      </c>
      <c r="J2243" s="7">
        <v>115631353</v>
      </c>
      <c r="K2243" s="7">
        <v>18860765</v>
      </c>
      <c r="L2243" s="7">
        <v>5460228</v>
      </c>
      <c r="M2243" s="7">
        <f>Table1[[#This Row],[Profit (EBIT)]] * (1 - 11%)</f>
        <v>4859602.92</v>
      </c>
      <c r="N2243" s="9">
        <f>Table1[[#This Row],[Net Sales Actual]]/Table1[[#This Row],[Net Sales Target]]*100%</f>
        <v>1.0503315095584227</v>
      </c>
      <c r="O2243" s="9" t="str">
        <f>IF(Table1[[#This Row],[% Achievement]]&gt;=100%, "Achieved",
 IF(Table1[[#This Row],[% Achievement]]&gt;=50%, "Almost Achieve",
 IF(Table1[[#This Row],[% Achievement]]&gt;=0, "Needs Improvement",
 "Bad")))</f>
        <v>Achieved</v>
      </c>
      <c r="P2243" s="7">
        <f>Table1[[#This Row],[Net Sales Actual]] - Table1[[#This Row],[Net Sales Target]]</f>
        <v>5541013</v>
      </c>
      <c r="Q2243" s="7" t="str">
        <f>IF(Table1[[#This Row],[Profit]] &gt; 0, "Profit", "Loss")</f>
        <v>Profit</v>
      </c>
      <c r="R2243" s="9">
        <f>Table1[[#This Row],[Salary Cost]]/Table1[[#This Row],[Net Sales Actual]]</f>
        <v>0.16311116760866753</v>
      </c>
      <c r="S2243" s="9" t="str">
        <f>IF(Table1[[#This Row],[Salary Ratio]] &lt; 0.15, "Efficient",
 IF(Table1[[#This Row],[Salary Ratio]] &lt;= 0.25, "Needs Attention",
 "Too High"))</f>
        <v>Needs Attention</v>
      </c>
      <c r="T2243" s="9">
        <f>Table1[[#This Row],[Profit (EBIT)]]/Table1[[#This Row],[Net Sales Actual]]</f>
        <v>4.7220998962106756E-2</v>
      </c>
      <c r="U2243" s="7" t="str">
        <f>IF(Table1[[#This Row],[Profit Ratio]] &gt; 0.15, "Healthy",
 IF(Table1[[#This Row],[Profit Ratio]] &gt;= 0.05, "Moderate",
 "Low"))</f>
        <v>Low</v>
      </c>
      <c r="V2243" s="7">
        <f ca="1">DATEDIF(Table1[[#This Row],[Store Open Date]], TODAY(), "d")</f>
        <v>803</v>
      </c>
      <c r="W2243" s="7">
        <f ca="1">INT(Table1[[#This Row],[Store Age (Days)]] / 30)</f>
        <v>26</v>
      </c>
      <c r="X2243" s="7" t="str">
        <f ca="1">IF(Table1[[#This Row],[Store Age (Months)]] &lt; 12, "&lt;12",
 IF(Table1[[#This Row],[Store Age (Months)]] &lt; 24, "12–24",
 "&gt;24"))</f>
        <v>&gt;24</v>
      </c>
    </row>
    <row r="2244" spans="1:24" x14ac:dyDescent="0.2">
      <c r="A2244" s="4">
        <v>6</v>
      </c>
      <c r="B2244" s="4" t="str">
        <f t="shared" si="35"/>
        <v>June</v>
      </c>
      <c r="C2244" s="1" t="s">
        <v>46</v>
      </c>
      <c r="D2244" s="1" t="s">
        <v>966</v>
      </c>
      <c r="E2244" s="1" t="s">
        <v>487</v>
      </c>
      <c r="F2244" s="1" t="s">
        <v>896</v>
      </c>
      <c r="G2244" s="1" t="s">
        <v>923</v>
      </c>
      <c r="H2244" s="6">
        <v>45260</v>
      </c>
      <c r="I2244" s="7">
        <v>122579974</v>
      </c>
      <c r="J2244" s="7">
        <v>133240055</v>
      </c>
      <c r="K2244" s="7">
        <v>15950507</v>
      </c>
      <c r="L2244" s="7">
        <v>15316152</v>
      </c>
      <c r="M2244" s="7">
        <f>Table1[[#This Row],[Profit (EBIT)]] * (1 - 11%)</f>
        <v>13631375.279999999</v>
      </c>
      <c r="N2244" s="9">
        <f>Table1[[#This Row],[Net Sales Actual]]/Table1[[#This Row],[Net Sales Target]]*100%</f>
        <v>1.0869642948366101</v>
      </c>
      <c r="O2244" s="9" t="str">
        <f>IF(Table1[[#This Row],[% Achievement]]&gt;=100%, "Achieved",
 IF(Table1[[#This Row],[% Achievement]]&gt;=50%, "Almost Achieve",
 IF(Table1[[#This Row],[% Achievement]]&gt;=0, "Needs Improvement",
 "Bad")))</f>
        <v>Achieved</v>
      </c>
      <c r="P2244" s="7">
        <f>Table1[[#This Row],[Net Sales Actual]] - Table1[[#This Row],[Net Sales Target]]</f>
        <v>10660081</v>
      </c>
      <c r="Q2244" s="7" t="str">
        <f>IF(Table1[[#This Row],[Profit]] &gt; 0, "Profit", "Loss")</f>
        <v>Profit</v>
      </c>
      <c r="R2244" s="9">
        <f>Table1[[#This Row],[Salary Cost]]/Table1[[#This Row],[Net Sales Actual]]</f>
        <v>0.11971255190490578</v>
      </c>
      <c r="S2244" s="9" t="str">
        <f>IF(Table1[[#This Row],[Salary Ratio]] &lt; 0.15, "Efficient",
 IF(Table1[[#This Row],[Salary Ratio]] &lt;= 0.25, "Needs Attention",
 "Too High"))</f>
        <v>Efficient</v>
      </c>
      <c r="T2244" s="9">
        <f>Table1[[#This Row],[Profit (EBIT)]]/Table1[[#This Row],[Net Sales Actual]]</f>
        <v>0.11495155867355353</v>
      </c>
      <c r="U2244" s="7" t="str">
        <f>IF(Table1[[#This Row],[Profit Ratio]] &gt; 0.15, "Healthy",
 IF(Table1[[#This Row],[Profit Ratio]] &gt;= 0.05, "Moderate",
 "Low"))</f>
        <v>Moderate</v>
      </c>
      <c r="V2244" s="7">
        <f ca="1">DATEDIF(Table1[[#This Row],[Store Open Date]], TODAY(), "d")</f>
        <v>672</v>
      </c>
      <c r="W2244" s="7">
        <f ca="1">INT(Table1[[#This Row],[Store Age (Days)]] / 30)</f>
        <v>22</v>
      </c>
      <c r="X2244" s="7" t="str">
        <f ca="1">IF(Table1[[#This Row],[Store Age (Months)]] &lt; 12, "&lt;12",
 IF(Table1[[#This Row],[Store Age (Months)]] &lt; 24, "12–24",
 "&gt;24"))</f>
        <v>12–24</v>
      </c>
    </row>
    <row r="2245" spans="1:24" x14ac:dyDescent="0.2">
      <c r="A2245" s="4">
        <v>6</v>
      </c>
      <c r="B2245" s="4" t="str">
        <f t="shared" si="35"/>
        <v>June</v>
      </c>
      <c r="C2245" s="1" t="s">
        <v>47</v>
      </c>
      <c r="D2245" s="1" t="s">
        <v>967</v>
      </c>
      <c r="E2245" s="1" t="s">
        <v>488</v>
      </c>
      <c r="F2245" s="1" t="s">
        <v>896</v>
      </c>
      <c r="G2245" s="1" t="s">
        <v>923</v>
      </c>
      <c r="H2245" s="6">
        <v>45236</v>
      </c>
      <c r="I2245" s="7">
        <v>145301109</v>
      </c>
      <c r="J2245" s="7">
        <v>106564610</v>
      </c>
      <c r="K2245" s="7">
        <v>13566432</v>
      </c>
      <c r="L2245" s="7">
        <v>4312985</v>
      </c>
      <c r="M2245" s="7">
        <f>Table1[[#This Row],[Profit (EBIT)]] * (1 - 11%)</f>
        <v>3838556.65</v>
      </c>
      <c r="N2245" s="9">
        <f>Table1[[#This Row],[Net Sales Actual]]/Table1[[#This Row],[Net Sales Target]]*100%</f>
        <v>0.73340534517186651</v>
      </c>
      <c r="O2245" s="9" t="str">
        <f>IF(Table1[[#This Row],[% Achievement]]&gt;=100%, "Achieved",
 IF(Table1[[#This Row],[% Achievement]]&gt;=50%, "Almost Achieve",
 IF(Table1[[#This Row],[% Achievement]]&gt;=0, "Needs Improvement",
 "Bad")))</f>
        <v>Almost Achieve</v>
      </c>
      <c r="P2245" s="7">
        <f>Table1[[#This Row],[Net Sales Actual]] - Table1[[#This Row],[Net Sales Target]]</f>
        <v>-38736499</v>
      </c>
      <c r="Q2245" s="7" t="str">
        <f>IF(Table1[[#This Row],[Profit]] &gt; 0, "Profit", "Loss")</f>
        <v>Profit</v>
      </c>
      <c r="R2245" s="9">
        <f>Table1[[#This Row],[Salary Cost]]/Table1[[#This Row],[Net Sales Actual]]</f>
        <v>0.12730710505110468</v>
      </c>
      <c r="S2245" s="9" t="str">
        <f>IF(Table1[[#This Row],[Salary Ratio]] &lt; 0.15, "Efficient",
 IF(Table1[[#This Row],[Salary Ratio]] &lt;= 0.25, "Needs Attention",
 "Too High"))</f>
        <v>Efficient</v>
      </c>
      <c r="T2245" s="9">
        <f>Table1[[#This Row],[Profit (EBIT)]]/Table1[[#This Row],[Net Sales Actual]]</f>
        <v>4.0472958142482765E-2</v>
      </c>
      <c r="U2245" s="7" t="str">
        <f>IF(Table1[[#This Row],[Profit Ratio]] &gt; 0.15, "Healthy",
 IF(Table1[[#This Row],[Profit Ratio]] &gt;= 0.05, "Moderate",
 "Low"))</f>
        <v>Low</v>
      </c>
      <c r="V2245" s="7">
        <f ca="1">DATEDIF(Table1[[#This Row],[Store Open Date]], TODAY(), "d")</f>
        <v>696</v>
      </c>
      <c r="W2245" s="7">
        <f ca="1">INT(Table1[[#This Row],[Store Age (Days)]] / 30)</f>
        <v>23</v>
      </c>
      <c r="X2245" s="7" t="str">
        <f ca="1">IF(Table1[[#This Row],[Store Age (Months)]] &lt; 12, "&lt;12",
 IF(Table1[[#This Row],[Store Age (Months)]] &lt; 24, "12–24",
 "&gt;24"))</f>
        <v>12–24</v>
      </c>
    </row>
    <row r="2246" spans="1:24" x14ac:dyDescent="0.2">
      <c r="A2246" s="4">
        <v>6</v>
      </c>
      <c r="B2246" s="4" t="str">
        <f t="shared" si="35"/>
        <v>June</v>
      </c>
      <c r="C2246" s="1" t="s">
        <v>48</v>
      </c>
      <c r="D2246" s="1" t="s">
        <v>968</v>
      </c>
      <c r="E2246" s="1" t="s">
        <v>489</v>
      </c>
      <c r="F2246" s="1" t="s">
        <v>896</v>
      </c>
      <c r="G2246" s="1" t="s">
        <v>923</v>
      </c>
      <c r="H2246" s="6">
        <v>45299</v>
      </c>
      <c r="I2246" s="7">
        <v>138785629</v>
      </c>
      <c r="J2246" s="7">
        <v>124379071</v>
      </c>
      <c r="K2246" s="7">
        <v>20314248</v>
      </c>
      <c r="L2246" s="7">
        <v>11513556</v>
      </c>
      <c r="M2246" s="7">
        <f>Table1[[#This Row],[Profit (EBIT)]] * (1 - 11%)</f>
        <v>10247064.84</v>
      </c>
      <c r="N2246" s="9">
        <f>Table1[[#This Row],[Net Sales Actual]]/Table1[[#This Row],[Net Sales Target]]*100%</f>
        <v>0.89619560682323962</v>
      </c>
      <c r="O2246" s="9" t="str">
        <f>IF(Table1[[#This Row],[% Achievement]]&gt;=100%, "Achieved",
 IF(Table1[[#This Row],[% Achievement]]&gt;=50%, "Almost Achieve",
 IF(Table1[[#This Row],[% Achievement]]&gt;=0, "Needs Improvement",
 "Bad")))</f>
        <v>Almost Achieve</v>
      </c>
      <c r="P2246" s="7">
        <f>Table1[[#This Row],[Net Sales Actual]] - Table1[[#This Row],[Net Sales Target]]</f>
        <v>-14406558</v>
      </c>
      <c r="Q2246" s="7" t="str">
        <f>IF(Table1[[#This Row],[Profit]] &gt; 0, "Profit", "Loss")</f>
        <v>Profit</v>
      </c>
      <c r="R2246" s="9">
        <f>Table1[[#This Row],[Salary Cost]]/Table1[[#This Row],[Net Sales Actual]]</f>
        <v>0.16332529127830517</v>
      </c>
      <c r="S2246" s="9" t="str">
        <f>IF(Table1[[#This Row],[Salary Ratio]] &lt; 0.15, "Efficient",
 IF(Table1[[#This Row],[Salary Ratio]] &lt;= 0.25, "Needs Attention",
 "Too High"))</f>
        <v>Needs Attention</v>
      </c>
      <c r="T2246" s="9">
        <f>Table1[[#This Row],[Profit (EBIT)]]/Table1[[#This Row],[Net Sales Actual]]</f>
        <v>9.2568274609479917E-2</v>
      </c>
      <c r="U2246" s="7" t="str">
        <f>IF(Table1[[#This Row],[Profit Ratio]] &gt; 0.15, "Healthy",
 IF(Table1[[#This Row],[Profit Ratio]] &gt;= 0.05, "Moderate",
 "Low"))</f>
        <v>Moderate</v>
      </c>
      <c r="V2246" s="7">
        <f ca="1">DATEDIF(Table1[[#This Row],[Store Open Date]], TODAY(), "d")</f>
        <v>633</v>
      </c>
      <c r="W2246" s="7">
        <f ca="1">INT(Table1[[#This Row],[Store Age (Days)]] / 30)</f>
        <v>21</v>
      </c>
      <c r="X2246" s="7" t="str">
        <f ca="1">IF(Table1[[#This Row],[Store Age (Months)]] &lt; 12, "&lt;12",
 IF(Table1[[#This Row],[Store Age (Months)]] &lt; 24, "12–24",
 "&gt;24"))</f>
        <v>12–24</v>
      </c>
    </row>
    <row r="2247" spans="1:24" x14ac:dyDescent="0.2">
      <c r="A2247" s="4">
        <v>6</v>
      </c>
      <c r="B2247" s="4" t="str">
        <f t="shared" si="35"/>
        <v>June</v>
      </c>
      <c r="C2247" s="1" t="s">
        <v>49</v>
      </c>
      <c r="D2247" s="1" t="s">
        <v>969</v>
      </c>
      <c r="E2247" s="1" t="s">
        <v>490</v>
      </c>
      <c r="F2247" s="1" t="s">
        <v>896</v>
      </c>
      <c r="G2247" s="1" t="s">
        <v>923</v>
      </c>
      <c r="H2247" s="6">
        <v>45351</v>
      </c>
      <c r="I2247" s="7">
        <v>103979747</v>
      </c>
      <c r="J2247" s="7">
        <v>67612658</v>
      </c>
      <c r="K2247" s="7">
        <v>8326312</v>
      </c>
      <c r="L2247" s="7">
        <v>9837789</v>
      </c>
      <c r="M2247" s="7">
        <f>Table1[[#This Row],[Profit (EBIT)]] * (1 - 11%)</f>
        <v>8755632.2100000009</v>
      </c>
      <c r="N2247" s="9">
        <f>Table1[[#This Row],[Net Sales Actual]]/Table1[[#This Row],[Net Sales Target]]*100%</f>
        <v>0.65024834115051267</v>
      </c>
      <c r="O2247" s="9" t="str">
        <f>IF(Table1[[#This Row],[% Achievement]]&gt;=100%, "Achieved",
 IF(Table1[[#This Row],[% Achievement]]&gt;=50%, "Almost Achieve",
 IF(Table1[[#This Row],[% Achievement]]&gt;=0, "Needs Improvement",
 "Bad")))</f>
        <v>Almost Achieve</v>
      </c>
      <c r="P2247" s="7">
        <f>Table1[[#This Row],[Net Sales Actual]] - Table1[[#This Row],[Net Sales Target]]</f>
        <v>-36367089</v>
      </c>
      <c r="Q2247" s="7" t="str">
        <f>IF(Table1[[#This Row],[Profit]] &gt; 0, "Profit", "Loss")</f>
        <v>Profit</v>
      </c>
      <c r="R2247" s="9">
        <f>Table1[[#This Row],[Salary Cost]]/Table1[[#This Row],[Net Sales Actual]]</f>
        <v>0.12314723672008279</v>
      </c>
      <c r="S2247" s="9" t="str">
        <f>IF(Table1[[#This Row],[Salary Ratio]] &lt; 0.15, "Efficient",
 IF(Table1[[#This Row],[Salary Ratio]] &lt;= 0.25, "Needs Attention",
 "Too High"))</f>
        <v>Efficient</v>
      </c>
      <c r="T2247" s="9">
        <f>Table1[[#This Row],[Profit (EBIT)]]/Table1[[#This Row],[Net Sales Actual]]</f>
        <v>0.14550217800933074</v>
      </c>
      <c r="U2247" s="7" t="str">
        <f>IF(Table1[[#This Row],[Profit Ratio]] &gt; 0.15, "Healthy",
 IF(Table1[[#This Row],[Profit Ratio]] &gt;= 0.05, "Moderate",
 "Low"))</f>
        <v>Moderate</v>
      </c>
      <c r="V2247" s="7">
        <f ca="1">DATEDIF(Table1[[#This Row],[Store Open Date]], TODAY(), "d")</f>
        <v>581</v>
      </c>
      <c r="W2247" s="7">
        <f ca="1">INT(Table1[[#This Row],[Store Age (Days)]] / 30)</f>
        <v>19</v>
      </c>
      <c r="X2247" s="7" t="str">
        <f ca="1">IF(Table1[[#This Row],[Store Age (Months)]] &lt; 12, "&lt;12",
 IF(Table1[[#This Row],[Store Age (Months)]] &lt; 24, "12–24",
 "&gt;24"))</f>
        <v>12–24</v>
      </c>
    </row>
    <row r="2248" spans="1:24" x14ac:dyDescent="0.2">
      <c r="A2248" s="4">
        <v>6</v>
      </c>
      <c r="B2248" s="4" t="str">
        <f t="shared" si="35"/>
        <v>June</v>
      </c>
      <c r="C2248" s="1" t="s">
        <v>50</v>
      </c>
      <c r="D2248" s="1" t="s">
        <v>970</v>
      </c>
      <c r="E2248" s="1" t="s">
        <v>491</v>
      </c>
      <c r="F2248" s="1" t="s">
        <v>896</v>
      </c>
      <c r="G2248" s="1" t="s">
        <v>923</v>
      </c>
      <c r="H2248" s="6">
        <v>45382</v>
      </c>
      <c r="I2248" s="7">
        <v>88219742</v>
      </c>
      <c r="J2248" s="7">
        <v>69892317</v>
      </c>
      <c r="K2248" s="7">
        <v>12328149</v>
      </c>
      <c r="L2248" s="7">
        <v>9710507</v>
      </c>
      <c r="M2248" s="7">
        <f>Table1[[#This Row],[Profit (EBIT)]] * (1 - 11%)</f>
        <v>8642351.2300000004</v>
      </c>
      <c r="N2248" s="9">
        <f>Table1[[#This Row],[Net Sales Actual]]/Table1[[#This Row],[Net Sales Target]]*100%</f>
        <v>0.7922525663246669</v>
      </c>
      <c r="O2248" s="9" t="str">
        <f>IF(Table1[[#This Row],[% Achievement]]&gt;=100%, "Achieved",
 IF(Table1[[#This Row],[% Achievement]]&gt;=50%, "Almost Achieve",
 IF(Table1[[#This Row],[% Achievement]]&gt;=0, "Needs Improvement",
 "Bad")))</f>
        <v>Almost Achieve</v>
      </c>
      <c r="P2248" s="7">
        <f>Table1[[#This Row],[Net Sales Actual]] - Table1[[#This Row],[Net Sales Target]]</f>
        <v>-18327425</v>
      </c>
      <c r="Q2248" s="7" t="str">
        <f>IF(Table1[[#This Row],[Profit]] &gt; 0, "Profit", "Loss")</f>
        <v>Profit</v>
      </c>
      <c r="R2248" s="9">
        <f>Table1[[#This Row],[Salary Cost]]/Table1[[#This Row],[Net Sales Actual]]</f>
        <v>0.17638775661135972</v>
      </c>
      <c r="S2248" s="9" t="str">
        <f>IF(Table1[[#This Row],[Salary Ratio]] &lt; 0.15, "Efficient",
 IF(Table1[[#This Row],[Salary Ratio]] &lt;= 0.25, "Needs Attention",
 "Too High"))</f>
        <v>Needs Attention</v>
      </c>
      <c r="T2248" s="9">
        <f>Table1[[#This Row],[Profit (EBIT)]]/Table1[[#This Row],[Net Sales Actual]]</f>
        <v>0.13893525664630635</v>
      </c>
      <c r="U2248" s="7" t="str">
        <f>IF(Table1[[#This Row],[Profit Ratio]] &gt; 0.15, "Healthy",
 IF(Table1[[#This Row],[Profit Ratio]] &gt;= 0.05, "Moderate",
 "Low"))</f>
        <v>Moderate</v>
      </c>
      <c r="V2248" s="7">
        <f ca="1">DATEDIF(Table1[[#This Row],[Store Open Date]], TODAY(), "d")</f>
        <v>550</v>
      </c>
      <c r="W2248" s="7">
        <f ca="1">INT(Table1[[#This Row],[Store Age (Days)]] / 30)</f>
        <v>18</v>
      </c>
      <c r="X2248" s="7" t="str">
        <f ca="1">IF(Table1[[#This Row],[Store Age (Months)]] &lt; 12, "&lt;12",
 IF(Table1[[#This Row],[Store Age (Months)]] &lt; 24, "12–24",
 "&gt;24"))</f>
        <v>12–24</v>
      </c>
    </row>
    <row r="2249" spans="1:24" x14ac:dyDescent="0.2">
      <c r="A2249" s="4">
        <v>6</v>
      </c>
      <c r="B2249" s="4" t="str">
        <f t="shared" si="35"/>
        <v>June</v>
      </c>
      <c r="C2249" s="1" t="s">
        <v>51</v>
      </c>
      <c r="D2249" s="1" t="s">
        <v>971</v>
      </c>
      <c r="E2249" s="1" t="s">
        <v>492</v>
      </c>
      <c r="F2249" s="1" t="s">
        <v>896</v>
      </c>
      <c r="G2249" s="1" t="s">
        <v>923</v>
      </c>
      <c r="H2249" s="6">
        <v>45276</v>
      </c>
      <c r="I2249" s="7">
        <v>156479601</v>
      </c>
      <c r="J2249" s="7">
        <v>136891022</v>
      </c>
      <c r="K2249" s="7">
        <v>15322645</v>
      </c>
      <c r="L2249" s="7">
        <v>5521504</v>
      </c>
      <c r="M2249" s="7">
        <f>Table1[[#This Row],[Profit (EBIT)]] * (1 - 11%)</f>
        <v>4914138.5600000005</v>
      </c>
      <c r="N2249" s="9">
        <f>Table1[[#This Row],[Net Sales Actual]]/Table1[[#This Row],[Net Sales Target]]*100%</f>
        <v>0.87481704404397098</v>
      </c>
      <c r="O2249" s="9" t="str">
        <f>IF(Table1[[#This Row],[% Achievement]]&gt;=100%, "Achieved",
 IF(Table1[[#This Row],[% Achievement]]&gt;=50%, "Almost Achieve",
 IF(Table1[[#This Row],[% Achievement]]&gt;=0, "Needs Improvement",
 "Bad")))</f>
        <v>Almost Achieve</v>
      </c>
      <c r="P2249" s="7">
        <f>Table1[[#This Row],[Net Sales Actual]] - Table1[[#This Row],[Net Sales Target]]</f>
        <v>-19588579</v>
      </c>
      <c r="Q2249" s="7" t="str">
        <f>IF(Table1[[#This Row],[Profit]] &gt; 0, "Profit", "Loss")</f>
        <v>Profit</v>
      </c>
      <c r="R2249" s="9">
        <f>Table1[[#This Row],[Salary Cost]]/Table1[[#This Row],[Net Sales Actual]]</f>
        <v>0.11193316242463293</v>
      </c>
      <c r="S2249" s="9" t="str">
        <f>IF(Table1[[#This Row],[Salary Ratio]] &lt; 0.15, "Efficient",
 IF(Table1[[#This Row],[Salary Ratio]] &lt;= 0.25, "Needs Attention",
 "Too High"))</f>
        <v>Efficient</v>
      </c>
      <c r="T2249" s="9">
        <f>Table1[[#This Row],[Profit (EBIT)]]/Table1[[#This Row],[Net Sales Actual]]</f>
        <v>4.0335033805211855E-2</v>
      </c>
      <c r="U2249" s="7" t="str">
        <f>IF(Table1[[#This Row],[Profit Ratio]] &gt; 0.15, "Healthy",
 IF(Table1[[#This Row],[Profit Ratio]] &gt;= 0.05, "Moderate",
 "Low"))</f>
        <v>Low</v>
      </c>
      <c r="V2249" s="7">
        <f ca="1">DATEDIF(Table1[[#This Row],[Store Open Date]], TODAY(), "d")</f>
        <v>656</v>
      </c>
      <c r="W2249" s="7">
        <f ca="1">INT(Table1[[#This Row],[Store Age (Days)]] / 30)</f>
        <v>21</v>
      </c>
      <c r="X2249" s="7" t="str">
        <f ca="1">IF(Table1[[#This Row],[Store Age (Months)]] &lt; 12, "&lt;12",
 IF(Table1[[#This Row],[Store Age (Months)]] &lt; 24, "12–24",
 "&gt;24"))</f>
        <v>12–24</v>
      </c>
    </row>
    <row r="2250" spans="1:24" x14ac:dyDescent="0.2">
      <c r="A2250" s="4">
        <v>6</v>
      </c>
      <c r="B2250" s="4" t="str">
        <f t="shared" si="35"/>
        <v>June</v>
      </c>
      <c r="C2250" s="1" t="s">
        <v>52</v>
      </c>
      <c r="D2250" s="1" t="s">
        <v>972</v>
      </c>
      <c r="E2250" s="1" t="s">
        <v>493</v>
      </c>
      <c r="F2250" s="1" t="s">
        <v>896</v>
      </c>
      <c r="G2250" s="1" t="s">
        <v>923</v>
      </c>
      <c r="H2250" s="6">
        <v>45351</v>
      </c>
      <c r="I2250" s="7">
        <v>182887512</v>
      </c>
      <c r="J2250" s="7">
        <v>164142522</v>
      </c>
      <c r="K2250" s="7">
        <v>21885750</v>
      </c>
      <c r="L2250" s="7">
        <v>13905628</v>
      </c>
      <c r="M2250" s="7">
        <f>Table1[[#This Row],[Profit (EBIT)]] * (1 - 11%)</f>
        <v>12376008.92</v>
      </c>
      <c r="N2250" s="9">
        <f>Table1[[#This Row],[Net Sales Actual]]/Table1[[#This Row],[Net Sales Target]]*100%</f>
        <v>0.89750535837569922</v>
      </c>
      <c r="O2250" s="9" t="str">
        <f>IF(Table1[[#This Row],[% Achievement]]&gt;=100%, "Achieved",
 IF(Table1[[#This Row],[% Achievement]]&gt;=50%, "Almost Achieve",
 IF(Table1[[#This Row],[% Achievement]]&gt;=0, "Needs Improvement",
 "Bad")))</f>
        <v>Almost Achieve</v>
      </c>
      <c r="P2250" s="7">
        <f>Table1[[#This Row],[Net Sales Actual]] - Table1[[#This Row],[Net Sales Target]]</f>
        <v>-18744990</v>
      </c>
      <c r="Q2250" s="7" t="str">
        <f>IF(Table1[[#This Row],[Profit]] &gt; 0, "Profit", "Loss")</f>
        <v>Profit</v>
      </c>
      <c r="R2250" s="9">
        <f>Table1[[#This Row],[Salary Cost]]/Table1[[#This Row],[Net Sales Actual]]</f>
        <v>0.13333382315156581</v>
      </c>
      <c r="S2250" s="9" t="str">
        <f>IF(Table1[[#This Row],[Salary Ratio]] &lt; 0.15, "Efficient",
 IF(Table1[[#This Row],[Salary Ratio]] &lt;= 0.25, "Needs Attention",
 "Too High"))</f>
        <v>Efficient</v>
      </c>
      <c r="T2250" s="9">
        <f>Table1[[#This Row],[Profit (EBIT)]]/Table1[[#This Row],[Net Sales Actual]]</f>
        <v>8.4716792641945635E-2</v>
      </c>
      <c r="U2250" s="7" t="str">
        <f>IF(Table1[[#This Row],[Profit Ratio]] &gt; 0.15, "Healthy",
 IF(Table1[[#This Row],[Profit Ratio]] &gt;= 0.05, "Moderate",
 "Low"))</f>
        <v>Moderate</v>
      </c>
      <c r="V2250" s="7">
        <f ca="1">DATEDIF(Table1[[#This Row],[Store Open Date]], TODAY(), "d")</f>
        <v>581</v>
      </c>
      <c r="W2250" s="7">
        <f ca="1">INT(Table1[[#This Row],[Store Age (Days)]] / 30)</f>
        <v>19</v>
      </c>
      <c r="X2250" s="7" t="str">
        <f ca="1">IF(Table1[[#This Row],[Store Age (Months)]] &lt; 12, "&lt;12",
 IF(Table1[[#This Row],[Store Age (Months)]] &lt; 24, "12–24",
 "&gt;24"))</f>
        <v>12–24</v>
      </c>
    </row>
    <row r="2251" spans="1:24" x14ac:dyDescent="0.2">
      <c r="A2251" s="4">
        <v>6</v>
      </c>
      <c r="B2251" s="4" t="str">
        <f t="shared" si="35"/>
        <v>June</v>
      </c>
      <c r="C2251" s="1" t="s">
        <v>53</v>
      </c>
      <c r="D2251" s="1" t="s">
        <v>973</v>
      </c>
      <c r="E2251" s="1" t="s">
        <v>494</v>
      </c>
      <c r="F2251" s="1" t="s">
        <v>896</v>
      </c>
      <c r="G2251" s="1" t="s">
        <v>923</v>
      </c>
      <c r="H2251" s="6">
        <v>45257</v>
      </c>
      <c r="I2251" s="7">
        <v>91679693</v>
      </c>
      <c r="J2251" s="7">
        <v>86162016</v>
      </c>
      <c r="K2251" s="7">
        <v>13729811</v>
      </c>
      <c r="L2251" s="7">
        <v>9907061</v>
      </c>
      <c r="M2251" s="7">
        <f>Table1[[#This Row],[Profit (EBIT)]] * (1 - 11%)</f>
        <v>8817284.290000001</v>
      </c>
      <c r="N2251" s="9">
        <f>Table1[[#This Row],[Net Sales Actual]]/Table1[[#This Row],[Net Sales Target]]*100%</f>
        <v>0.93981571251552942</v>
      </c>
      <c r="O2251" s="9" t="str">
        <f>IF(Table1[[#This Row],[% Achievement]]&gt;=100%, "Achieved",
 IF(Table1[[#This Row],[% Achievement]]&gt;=50%, "Almost Achieve",
 IF(Table1[[#This Row],[% Achievement]]&gt;=0, "Needs Improvement",
 "Bad")))</f>
        <v>Almost Achieve</v>
      </c>
      <c r="P2251" s="7">
        <f>Table1[[#This Row],[Net Sales Actual]] - Table1[[#This Row],[Net Sales Target]]</f>
        <v>-5517677</v>
      </c>
      <c r="Q2251" s="7" t="str">
        <f>IF(Table1[[#This Row],[Profit]] &gt; 0, "Profit", "Loss")</f>
        <v>Profit</v>
      </c>
      <c r="R2251" s="9">
        <f>Table1[[#This Row],[Salary Cost]]/Table1[[#This Row],[Net Sales Actual]]</f>
        <v>0.15934876686265093</v>
      </c>
      <c r="S2251" s="9" t="str">
        <f>IF(Table1[[#This Row],[Salary Ratio]] &lt; 0.15, "Efficient",
 IF(Table1[[#This Row],[Salary Ratio]] &lt;= 0.25, "Needs Attention",
 "Too High"))</f>
        <v>Needs Attention</v>
      </c>
      <c r="T2251" s="9">
        <f>Table1[[#This Row],[Profit (EBIT)]]/Table1[[#This Row],[Net Sales Actual]]</f>
        <v>0.11498176876455629</v>
      </c>
      <c r="U2251" s="7" t="str">
        <f>IF(Table1[[#This Row],[Profit Ratio]] &gt; 0.15, "Healthy",
 IF(Table1[[#This Row],[Profit Ratio]] &gt;= 0.05, "Moderate",
 "Low"))</f>
        <v>Moderate</v>
      </c>
      <c r="V2251" s="7">
        <f ca="1">DATEDIF(Table1[[#This Row],[Store Open Date]], TODAY(), "d")</f>
        <v>675</v>
      </c>
      <c r="W2251" s="7">
        <f ca="1">INT(Table1[[#This Row],[Store Age (Days)]] / 30)</f>
        <v>22</v>
      </c>
      <c r="X2251" s="7" t="str">
        <f ca="1">IF(Table1[[#This Row],[Store Age (Months)]] &lt; 12, "&lt;12",
 IF(Table1[[#This Row],[Store Age (Months)]] &lt; 24, "12–24",
 "&gt;24"))</f>
        <v>12–24</v>
      </c>
    </row>
    <row r="2252" spans="1:24" x14ac:dyDescent="0.2">
      <c r="A2252" s="4">
        <v>6</v>
      </c>
      <c r="B2252" s="4" t="str">
        <f t="shared" si="35"/>
        <v>June</v>
      </c>
      <c r="C2252" s="1" t="s">
        <v>54</v>
      </c>
      <c r="D2252" s="1" t="s">
        <v>974</v>
      </c>
      <c r="E2252" s="1" t="s">
        <v>495</v>
      </c>
      <c r="F2252" s="1" t="s">
        <v>897</v>
      </c>
      <c r="G2252" s="1" t="s">
        <v>923</v>
      </c>
      <c r="H2252" s="6">
        <v>44774</v>
      </c>
      <c r="I2252" s="7">
        <v>130727651</v>
      </c>
      <c r="J2252" s="7">
        <v>93247836</v>
      </c>
      <c r="K2252" s="7">
        <v>11675638</v>
      </c>
      <c r="L2252" s="7">
        <v>12768108</v>
      </c>
      <c r="M2252" s="7">
        <f>Table1[[#This Row],[Profit (EBIT)]] * (1 - 11%)</f>
        <v>11363616.120000001</v>
      </c>
      <c r="N2252" s="9">
        <f>Table1[[#This Row],[Net Sales Actual]]/Table1[[#This Row],[Net Sales Target]]*100%</f>
        <v>0.71329848954449582</v>
      </c>
      <c r="O2252" s="9" t="str">
        <f>IF(Table1[[#This Row],[% Achievement]]&gt;=100%, "Achieved",
 IF(Table1[[#This Row],[% Achievement]]&gt;=50%, "Almost Achieve",
 IF(Table1[[#This Row],[% Achievement]]&gt;=0, "Needs Improvement",
 "Bad")))</f>
        <v>Almost Achieve</v>
      </c>
      <c r="P2252" s="7">
        <f>Table1[[#This Row],[Net Sales Actual]] - Table1[[#This Row],[Net Sales Target]]</f>
        <v>-37479815</v>
      </c>
      <c r="Q2252" s="7" t="str">
        <f>IF(Table1[[#This Row],[Profit]] &gt; 0, "Profit", "Loss")</f>
        <v>Profit</v>
      </c>
      <c r="R2252" s="9">
        <f>Table1[[#This Row],[Salary Cost]]/Table1[[#This Row],[Net Sales Actual]]</f>
        <v>0.12521081990578312</v>
      </c>
      <c r="S2252" s="9" t="str">
        <f>IF(Table1[[#This Row],[Salary Ratio]] &lt; 0.15, "Efficient",
 IF(Table1[[#This Row],[Salary Ratio]] &lt;= 0.25, "Needs Attention",
 "Too High"))</f>
        <v>Efficient</v>
      </c>
      <c r="T2252" s="9">
        <f>Table1[[#This Row],[Profit (EBIT)]]/Table1[[#This Row],[Net Sales Actual]]</f>
        <v>0.13692658776553271</v>
      </c>
      <c r="U2252" s="7" t="str">
        <f>IF(Table1[[#This Row],[Profit Ratio]] &gt; 0.15, "Healthy",
 IF(Table1[[#This Row],[Profit Ratio]] &gt;= 0.05, "Moderate",
 "Low"))</f>
        <v>Moderate</v>
      </c>
      <c r="V2252" s="7">
        <f ca="1">DATEDIF(Table1[[#This Row],[Store Open Date]], TODAY(), "d")</f>
        <v>1158</v>
      </c>
      <c r="W2252" s="7">
        <f ca="1">INT(Table1[[#This Row],[Store Age (Days)]] / 30)</f>
        <v>38</v>
      </c>
      <c r="X2252" s="7" t="str">
        <f ca="1">IF(Table1[[#This Row],[Store Age (Months)]] &lt; 12, "&lt;12",
 IF(Table1[[#This Row],[Store Age (Months)]] &lt; 24, "12–24",
 "&gt;24"))</f>
        <v>&gt;24</v>
      </c>
    </row>
    <row r="2253" spans="1:24" x14ac:dyDescent="0.2">
      <c r="A2253" s="4">
        <v>6</v>
      </c>
      <c r="B2253" s="4" t="str">
        <f t="shared" si="35"/>
        <v>June</v>
      </c>
      <c r="C2253" s="1" t="s">
        <v>55</v>
      </c>
      <c r="D2253" s="1" t="s">
        <v>975</v>
      </c>
      <c r="E2253" s="1" t="s">
        <v>496</v>
      </c>
      <c r="F2253" s="1" t="s">
        <v>898</v>
      </c>
      <c r="G2253" s="1" t="s">
        <v>923</v>
      </c>
      <c r="H2253" s="6">
        <v>45200</v>
      </c>
      <c r="I2253" s="7">
        <v>66404543</v>
      </c>
      <c r="J2253" s="7">
        <v>57650524</v>
      </c>
      <c r="K2253" s="7">
        <v>8125937</v>
      </c>
      <c r="L2253" s="7">
        <v>-5405299</v>
      </c>
      <c r="M2253" s="7">
        <f>Table1[[#This Row],[Profit (EBIT)]] * (1 - 11%)</f>
        <v>-4810716.1100000003</v>
      </c>
      <c r="N2253" s="9">
        <f>Table1[[#This Row],[Net Sales Actual]]/Table1[[#This Row],[Net Sales Target]]*100%</f>
        <v>0.86817138399702565</v>
      </c>
      <c r="O2253" s="9" t="str">
        <f>IF(Table1[[#This Row],[% Achievement]]&gt;=100%, "Achieved",
 IF(Table1[[#This Row],[% Achievement]]&gt;=50%, "Almost Achieve",
 IF(Table1[[#This Row],[% Achievement]]&gt;=0, "Needs Improvement",
 "Bad")))</f>
        <v>Almost Achieve</v>
      </c>
      <c r="P2253" s="7">
        <f>Table1[[#This Row],[Net Sales Actual]] - Table1[[#This Row],[Net Sales Target]]</f>
        <v>-8754019</v>
      </c>
      <c r="Q2253" s="7" t="str">
        <f>IF(Table1[[#This Row],[Profit]] &gt; 0, "Profit", "Loss")</f>
        <v>Loss</v>
      </c>
      <c r="R2253" s="9">
        <f>Table1[[#This Row],[Salary Cost]]/Table1[[#This Row],[Net Sales Actual]]</f>
        <v>0.14095165899966494</v>
      </c>
      <c r="S2253" s="9" t="str">
        <f>IF(Table1[[#This Row],[Salary Ratio]] &lt; 0.15, "Efficient",
 IF(Table1[[#This Row],[Salary Ratio]] &lt;= 0.25, "Needs Attention",
 "Too High"))</f>
        <v>Efficient</v>
      </c>
      <c r="T2253" s="9">
        <f>Table1[[#This Row],[Profit (EBIT)]]/Table1[[#This Row],[Net Sales Actual]]</f>
        <v>-9.3759754898324943E-2</v>
      </c>
      <c r="U2253" s="7" t="str">
        <f>IF(Table1[[#This Row],[Profit Ratio]] &gt; 0.15, "Healthy",
 IF(Table1[[#This Row],[Profit Ratio]] &gt;= 0.05, "Moderate",
 "Low"))</f>
        <v>Low</v>
      </c>
      <c r="V2253" s="7">
        <f ca="1">DATEDIF(Table1[[#This Row],[Store Open Date]], TODAY(), "d")</f>
        <v>732</v>
      </c>
      <c r="W2253" s="7">
        <f ca="1">INT(Table1[[#This Row],[Store Age (Days)]] / 30)</f>
        <v>24</v>
      </c>
      <c r="X2253" s="7" t="str">
        <f ca="1">IF(Table1[[#This Row],[Store Age (Months)]] &lt; 12, "&lt;12",
 IF(Table1[[#This Row],[Store Age (Months)]] &lt; 24, "12–24",
 "&gt;24"))</f>
        <v>&gt;24</v>
      </c>
    </row>
    <row r="2254" spans="1:24" x14ac:dyDescent="0.2">
      <c r="A2254" s="4">
        <v>6</v>
      </c>
      <c r="B2254" s="4" t="str">
        <f t="shared" si="35"/>
        <v>June</v>
      </c>
      <c r="C2254" s="1" t="s">
        <v>56</v>
      </c>
      <c r="D2254" s="1" t="s">
        <v>976</v>
      </c>
      <c r="E2254" s="1" t="s">
        <v>497</v>
      </c>
      <c r="F2254" s="1" t="s">
        <v>898</v>
      </c>
      <c r="G2254" s="1" t="s">
        <v>923</v>
      </c>
      <c r="H2254" s="6">
        <v>45380</v>
      </c>
      <c r="I2254" s="7">
        <v>76624007</v>
      </c>
      <c r="J2254" s="7">
        <v>60102614</v>
      </c>
      <c r="K2254" s="7">
        <v>9554086</v>
      </c>
      <c r="L2254" s="7">
        <v>2639285</v>
      </c>
      <c r="M2254" s="7">
        <f>Table1[[#This Row],[Profit (EBIT)]] * (1 - 11%)</f>
        <v>2348963.65</v>
      </c>
      <c r="N2254" s="9">
        <f>Table1[[#This Row],[Net Sales Actual]]/Table1[[#This Row],[Net Sales Target]]*100%</f>
        <v>0.78438359403469982</v>
      </c>
      <c r="O2254" s="9" t="str">
        <f>IF(Table1[[#This Row],[% Achievement]]&gt;=100%, "Achieved",
 IF(Table1[[#This Row],[% Achievement]]&gt;=50%, "Almost Achieve",
 IF(Table1[[#This Row],[% Achievement]]&gt;=0, "Needs Improvement",
 "Bad")))</f>
        <v>Almost Achieve</v>
      </c>
      <c r="P2254" s="7">
        <f>Table1[[#This Row],[Net Sales Actual]] - Table1[[#This Row],[Net Sales Target]]</f>
        <v>-16521393</v>
      </c>
      <c r="Q2254" s="7" t="str">
        <f>IF(Table1[[#This Row],[Profit]] &gt; 0, "Profit", "Loss")</f>
        <v>Profit</v>
      </c>
      <c r="R2254" s="9">
        <f>Table1[[#This Row],[Salary Cost]]/Table1[[#This Row],[Net Sales Actual]]</f>
        <v>0.15896290301117352</v>
      </c>
      <c r="S2254" s="9" t="str">
        <f>IF(Table1[[#This Row],[Salary Ratio]] &lt; 0.15, "Efficient",
 IF(Table1[[#This Row],[Salary Ratio]] &lt;= 0.25, "Needs Attention",
 "Too High"))</f>
        <v>Needs Attention</v>
      </c>
      <c r="T2254" s="9">
        <f>Table1[[#This Row],[Profit (EBIT)]]/Table1[[#This Row],[Net Sales Actual]]</f>
        <v>4.3912981887942508E-2</v>
      </c>
      <c r="U2254" s="7" t="str">
        <f>IF(Table1[[#This Row],[Profit Ratio]] &gt; 0.15, "Healthy",
 IF(Table1[[#This Row],[Profit Ratio]] &gt;= 0.05, "Moderate",
 "Low"))</f>
        <v>Low</v>
      </c>
      <c r="V2254" s="7">
        <f ca="1">DATEDIF(Table1[[#This Row],[Store Open Date]], TODAY(), "d")</f>
        <v>552</v>
      </c>
      <c r="W2254" s="7">
        <f ca="1">INT(Table1[[#This Row],[Store Age (Days)]] / 30)</f>
        <v>18</v>
      </c>
      <c r="X2254" s="7" t="str">
        <f ca="1">IF(Table1[[#This Row],[Store Age (Months)]] &lt; 12, "&lt;12",
 IF(Table1[[#This Row],[Store Age (Months)]] &lt; 24, "12–24",
 "&gt;24"))</f>
        <v>12–24</v>
      </c>
    </row>
    <row r="2255" spans="1:24" x14ac:dyDescent="0.2">
      <c r="A2255" s="4">
        <v>6</v>
      </c>
      <c r="B2255" s="4" t="str">
        <f t="shared" si="35"/>
        <v>June</v>
      </c>
      <c r="C2255" s="1" t="s">
        <v>57</v>
      </c>
      <c r="D2255" s="1" t="s">
        <v>977</v>
      </c>
      <c r="E2255" s="1" t="s">
        <v>498</v>
      </c>
      <c r="F2255" s="1" t="s">
        <v>897</v>
      </c>
      <c r="G2255" s="1" t="s">
        <v>923</v>
      </c>
      <c r="H2255" s="6">
        <v>45275</v>
      </c>
      <c r="I2255" s="7">
        <v>88411464</v>
      </c>
      <c r="J2255" s="7">
        <v>67197407</v>
      </c>
      <c r="K2255" s="7">
        <v>7022386</v>
      </c>
      <c r="L2255" s="7">
        <v>2081884</v>
      </c>
      <c r="M2255" s="7">
        <f>Table1[[#This Row],[Profit (EBIT)]] * (1 - 11%)</f>
        <v>1852876.76</v>
      </c>
      <c r="N2255" s="9">
        <f>Table1[[#This Row],[Net Sales Actual]]/Table1[[#This Row],[Net Sales Target]]*100%</f>
        <v>0.760053096734152</v>
      </c>
      <c r="O2255" s="9" t="str">
        <f>IF(Table1[[#This Row],[% Achievement]]&gt;=100%, "Achieved",
 IF(Table1[[#This Row],[% Achievement]]&gt;=50%, "Almost Achieve",
 IF(Table1[[#This Row],[% Achievement]]&gt;=0, "Needs Improvement",
 "Bad")))</f>
        <v>Almost Achieve</v>
      </c>
      <c r="P2255" s="7">
        <f>Table1[[#This Row],[Net Sales Actual]] - Table1[[#This Row],[Net Sales Target]]</f>
        <v>-21214057</v>
      </c>
      <c r="Q2255" s="7" t="str">
        <f>IF(Table1[[#This Row],[Profit]] &gt; 0, "Profit", "Loss")</f>
        <v>Profit</v>
      </c>
      <c r="R2255" s="9">
        <f>Table1[[#This Row],[Salary Cost]]/Table1[[#This Row],[Net Sales Actual]]</f>
        <v>0.10450382408356917</v>
      </c>
      <c r="S2255" s="9" t="str">
        <f>IF(Table1[[#This Row],[Salary Ratio]] &lt; 0.15, "Efficient",
 IF(Table1[[#This Row],[Salary Ratio]] &lt;= 0.25, "Needs Attention",
 "Too High"))</f>
        <v>Efficient</v>
      </c>
      <c r="T2255" s="9">
        <f>Table1[[#This Row],[Profit (EBIT)]]/Table1[[#This Row],[Net Sales Actual]]</f>
        <v>3.0981612132741969E-2</v>
      </c>
      <c r="U2255" s="7" t="str">
        <f>IF(Table1[[#This Row],[Profit Ratio]] &gt; 0.15, "Healthy",
 IF(Table1[[#This Row],[Profit Ratio]] &gt;= 0.05, "Moderate",
 "Low"))</f>
        <v>Low</v>
      </c>
      <c r="V2255" s="7">
        <f ca="1">DATEDIF(Table1[[#This Row],[Store Open Date]], TODAY(), "d")</f>
        <v>657</v>
      </c>
      <c r="W2255" s="7">
        <f ca="1">INT(Table1[[#This Row],[Store Age (Days)]] / 30)</f>
        <v>21</v>
      </c>
      <c r="X2255" s="7" t="str">
        <f ca="1">IF(Table1[[#This Row],[Store Age (Months)]] &lt; 12, "&lt;12",
 IF(Table1[[#This Row],[Store Age (Months)]] &lt; 24, "12–24",
 "&gt;24"))</f>
        <v>12–24</v>
      </c>
    </row>
    <row r="2256" spans="1:24" x14ac:dyDescent="0.2">
      <c r="A2256" s="4">
        <v>6</v>
      </c>
      <c r="B2256" s="4" t="str">
        <f t="shared" si="35"/>
        <v>June</v>
      </c>
      <c r="C2256" s="1" t="s">
        <v>58</v>
      </c>
      <c r="D2256" s="1" t="s">
        <v>978</v>
      </c>
      <c r="E2256" s="1" t="s">
        <v>499</v>
      </c>
      <c r="F2256" s="1" t="s">
        <v>898</v>
      </c>
      <c r="G2256" s="1" t="s">
        <v>923</v>
      </c>
      <c r="H2256" s="6">
        <v>45254</v>
      </c>
      <c r="I2256" s="7">
        <v>201038262</v>
      </c>
      <c r="J2256" s="7">
        <v>208451598</v>
      </c>
      <c r="K2256" s="7">
        <v>36071538</v>
      </c>
      <c r="L2256" s="7">
        <v>21155262</v>
      </c>
      <c r="M2256" s="7">
        <f>Table1[[#This Row],[Profit (EBIT)]] * (1 - 11%)</f>
        <v>18828183.18</v>
      </c>
      <c r="N2256" s="9">
        <f>Table1[[#This Row],[Net Sales Actual]]/Table1[[#This Row],[Net Sales Target]]*100%</f>
        <v>1.0368752491503335</v>
      </c>
      <c r="O2256" s="9" t="str">
        <f>IF(Table1[[#This Row],[% Achievement]]&gt;=100%, "Achieved",
 IF(Table1[[#This Row],[% Achievement]]&gt;=50%, "Almost Achieve",
 IF(Table1[[#This Row],[% Achievement]]&gt;=0, "Needs Improvement",
 "Bad")))</f>
        <v>Achieved</v>
      </c>
      <c r="P2256" s="7">
        <f>Table1[[#This Row],[Net Sales Actual]] - Table1[[#This Row],[Net Sales Target]]</f>
        <v>7413336</v>
      </c>
      <c r="Q2256" s="7" t="str">
        <f>IF(Table1[[#This Row],[Profit]] &gt; 0, "Profit", "Loss")</f>
        <v>Profit</v>
      </c>
      <c r="R2256" s="9">
        <f>Table1[[#This Row],[Salary Cost]]/Table1[[#This Row],[Net Sales Actual]]</f>
        <v>0.17304514979060032</v>
      </c>
      <c r="S2256" s="9" t="str">
        <f>IF(Table1[[#This Row],[Salary Ratio]] &lt; 0.15, "Efficient",
 IF(Table1[[#This Row],[Salary Ratio]] &lt;= 0.25, "Needs Attention",
 "Too High"))</f>
        <v>Needs Attention</v>
      </c>
      <c r="T2256" s="9">
        <f>Table1[[#This Row],[Profit (EBIT)]]/Table1[[#This Row],[Net Sales Actual]]</f>
        <v>0.10148764606736188</v>
      </c>
      <c r="U2256" s="7" t="str">
        <f>IF(Table1[[#This Row],[Profit Ratio]] &gt; 0.15, "Healthy",
 IF(Table1[[#This Row],[Profit Ratio]] &gt;= 0.05, "Moderate",
 "Low"))</f>
        <v>Moderate</v>
      </c>
      <c r="V2256" s="7">
        <f ca="1">DATEDIF(Table1[[#This Row],[Store Open Date]], TODAY(), "d")</f>
        <v>678</v>
      </c>
      <c r="W2256" s="7">
        <f ca="1">INT(Table1[[#This Row],[Store Age (Days)]] / 30)</f>
        <v>22</v>
      </c>
      <c r="X2256" s="7" t="str">
        <f ca="1">IF(Table1[[#This Row],[Store Age (Months)]] &lt; 12, "&lt;12",
 IF(Table1[[#This Row],[Store Age (Months)]] &lt; 24, "12–24",
 "&gt;24"))</f>
        <v>12–24</v>
      </c>
    </row>
    <row r="2257" spans="1:24" x14ac:dyDescent="0.2">
      <c r="A2257" s="4">
        <v>6</v>
      </c>
      <c r="B2257" s="4" t="str">
        <f t="shared" si="35"/>
        <v>June</v>
      </c>
      <c r="C2257" s="1" t="s">
        <v>59</v>
      </c>
      <c r="D2257" s="1" t="s">
        <v>979</v>
      </c>
      <c r="E2257" s="1" t="s">
        <v>500</v>
      </c>
      <c r="F2257" s="1" t="s">
        <v>897</v>
      </c>
      <c r="G2257" s="1" t="s">
        <v>923</v>
      </c>
      <c r="H2257" s="6">
        <v>45257</v>
      </c>
      <c r="I2257" s="7">
        <v>71392435</v>
      </c>
      <c r="J2257" s="7">
        <v>81336725</v>
      </c>
      <c r="K2257" s="7">
        <v>14552748</v>
      </c>
      <c r="L2257" s="7">
        <v>6301520</v>
      </c>
      <c r="M2257" s="7">
        <f>Table1[[#This Row],[Profit (EBIT)]] * (1 - 11%)</f>
        <v>5608352.7999999998</v>
      </c>
      <c r="N2257" s="9">
        <f>Table1[[#This Row],[Net Sales Actual]]/Table1[[#This Row],[Net Sales Target]]*100%</f>
        <v>1.1392905284712589</v>
      </c>
      <c r="O2257" s="9" t="str">
        <f>IF(Table1[[#This Row],[% Achievement]]&gt;=100%, "Achieved",
 IF(Table1[[#This Row],[% Achievement]]&gt;=50%, "Almost Achieve",
 IF(Table1[[#This Row],[% Achievement]]&gt;=0, "Needs Improvement",
 "Bad")))</f>
        <v>Achieved</v>
      </c>
      <c r="P2257" s="7">
        <f>Table1[[#This Row],[Net Sales Actual]] - Table1[[#This Row],[Net Sales Target]]</f>
        <v>9944290</v>
      </c>
      <c r="Q2257" s="7" t="str">
        <f>IF(Table1[[#This Row],[Profit]] &gt; 0, "Profit", "Loss")</f>
        <v>Profit</v>
      </c>
      <c r="R2257" s="9">
        <f>Table1[[#This Row],[Salary Cost]]/Table1[[#This Row],[Net Sales Actual]]</f>
        <v>0.17891976840719859</v>
      </c>
      <c r="S2257" s="9" t="str">
        <f>IF(Table1[[#This Row],[Salary Ratio]] &lt; 0.15, "Efficient",
 IF(Table1[[#This Row],[Salary Ratio]] &lt;= 0.25, "Needs Attention",
 "Too High"))</f>
        <v>Needs Attention</v>
      </c>
      <c r="T2257" s="9">
        <f>Table1[[#This Row],[Profit (EBIT)]]/Table1[[#This Row],[Net Sales Actual]]</f>
        <v>7.7474474168956267E-2</v>
      </c>
      <c r="U2257" s="7" t="str">
        <f>IF(Table1[[#This Row],[Profit Ratio]] &gt; 0.15, "Healthy",
 IF(Table1[[#This Row],[Profit Ratio]] &gt;= 0.05, "Moderate",
 "Low"))</f>
        <v>Moderate</v>
      </c>
      <c r="V2257" s="7">
        <f ca="1">DATEDIF(Table1[[#This Row],[Store Open Date]], TODAY(), "d")</f>
        <v>675</v>
      </c>
      <c r="W2257" s="7">
        <f ca="1">INT(Table1[[#This Row],[Store Age (Days)]] / 30)</f>
        <v>22</v>
      </c>
      <c r="X2257" s="7" t="str">
        <f ca="1">IF(Table1[[#This Row],[Store Age (Months)]] &lt; 12, "&lt;12",
 IF(Table1[[#This Row],[Store Age (Months)]] &lt; 24, "12–24",
 "&gt;24"))</f>
        <v>12–24</v>
      </c>
    </row>
    <row r="2258" spans="1:24" x14ac:dyDescent="0.2">
      <c r="A2258" s="4">
        <v>6</v>
      </c>
      <c r="B2258" s="4" t="str">
        <f t="shared" si="35"/>
        <v>June</v>
      </c>
      <c r="C2258" s="1" t="s">
        <v>60</v>
      </c>
      <c r="D2258" s="1" t="s">
        <v>980</v>
      </c>
      <c r="E2258" s="1" t="s">
        <v>501</v>
      </c>
      <c r="F2258" s="1" t="s">
        <v>897</v>
      </c>
      <c r="G2258" s="1" t="s">
        <v>923</v>
      </c>
      <c r="H2258" s="6">
        <v>45257</v>
      </c>
      <c r="I2258" s="7">
        <v>142299312</v>
      </c>
      <c r="J2258" s="7">
        <v>136732097</v>
      </c>
      <c r="K2258" s="7">
        <v>24540987</v>
      </c>
      <c r="L2258" s="7">
        <v>6306986</v>
      </c>
      <c r="M2258" s="7">
        <f>Table1[[#This Row],[Profit (EBIT)]] * (1 - 11%)</f>
        <v>5613217.54</v>
      </c>
      <c r="N2258" s="9">
        <f>Table1[[#This Row],[Net Sales Actual]]/Table1[[#This Row],[Net Sales Target]]*100%</f>
        <v>0.96087672581298211</v>
      </c>
      <c r="O2258" s="9" t="str">
        <f>IF(Table1[[#This Row],[% Achievement]]&gt;=100%, "Achieved",
 IF(Table1[[#This Row],[% Achievement]]&gt;=50%, "Almost Achieve",
 IF(Table1[[#This Row],[% Achievement]]&gt;=0, "Needs Improvement",
 "Bad")))</f>
        <v>Almost Achieve</v>
      </c>
      <c r="P2258" s="7">
        <f>Table1[[#This Row],[Net Sales Actual]] - Table1[[#This Row],[Net Sales Target]]</f>
        <v>-5567215</v>
      </c>
      <c r="Q2258" s="7" t="str">
        <f>IF(Table1[[#This Row],[Profit]] &gt; 0, "Profit", "Loss")</f>
        <v>Profit</v>
      </c>
      <c r="R2258" s="9">
        <f>Table1[[#This Row],[Salary Cost]]/Table1[[#This Row],[Net Sales Actual]]</f>
        <v>0.17948226889257757</v>
      </c>
      <c r="S2258" s="9" t="str">
        <f>IF(Table1[[#This Row],[Salary Ratio]] &lt; 0.15, "Efficient",
 IF(Table1[[#This Row],[Salary Ratio]] &lt;= 0.25, "Needs Attention",
 "Too High"))</f>
        <v>Needs Attention</v>
      </c>
      <c r="T2258" s="9">
        <f>Table1[[#This Row],[Profit (EBIT)]]/Table1[[#This Row],[Net Sales Actual]]</f>
        <v>4.6126594547877077E-2</v>
      </c>
      <c r="U2258" s="7" t="str">
        <f>IF(Table1[[#This Row],[Profit Ratio]] &gt; 0.15, "Healthy",
 IF(Table1[[#This Row],[Profit Ratio]] &gt;= 0.05, "Moderate",
 "Low"))</f>
        <v>Low</v>
      </c>
      <c r="V2258" s="7">
        <f ca="1">DATEDIF(Table1[[#This Row],[Store Open Date]], TODAY(), "d")</f>
        <v>675</v>
      </c>
      <c r="W2258" s="7">
        <f ca="1">INT(Table1[[#This Row],[Store Age (Days)]] / 30)</f>
        <v>22</v>
      </c>
      <c r="X2258" s="7" t="str">
        <f ca="1">IF(Table1[[#This Row],[Store Age (Months)]] &lt; 12, "&lt;12",
 IF(Table1[[#This Row],[Store Age (Months)]] &lt; 24, "12–24",
 "&gt;24"))</f>
        <v>12–24</v>
      </c>
    </row>
    <row r="2259" spans="1:24" x14ac:dyDescent="0.2">
      <c r="A2259" s="4">
        <v>6</v>
      </c>
      <c r="B2259" s="4" t="str">
        <f t="shared" si="35"/>
        <v>June</v>
      </c>
      <c r="C2259" s="1" t="s">
        <v>61</v>
      </c>
      <c r="D2259" s="1" t="s">
        <v>981</v>
      </c>
      <c r="E2259" s="1" t="s">
        <v>502</v>
      </c>
      <c r="F2259" s="1" t="s">
        <v>899</v>
      </c>
      <c r="G2259" s="1" t="s">
        <v>923</v>
      </c>
      <c r="H2259" s="6">
        <v>45370</v>
      </c>
      <c r="I2259" s="7">
        <v>102590090</v>
      </c>
      <c r="J2259" s="7">
        <v>90370966</v>
      </c>
      <c r="K2259" s="7">
        <v>13572870</v>
      </c>
      <c r="L2259" s="7">
        <v>-762992</v>
      </c>
      <c r="M2259" s="7">
        <f>Table1[[#This Row],[Profit (EBIT)]] * (1 - 11%)</f>
        <v>-679062.88</v>
      </c>
      <c r="N2259" s="9">
        <f>Table1[[#This Row],[Net Sales Actual]]/Table1[[#This Row],[Net Sales Target]]*100%</f>
        <v>0.88089371985149834</v>
      </c>
      <c r="O2259" s="9" t="str">
        <f>IF(Table1[[#This Row],[% Achievement]]&gt;=100%, "Achieved",
 IF(Table1[[#This Row],[% Achievement]]&gt;=50%, "Almost Achieve",
 IF(Table1[[#This Row],[% Achievement]]&gt;=0, "Needs Improvement",
 "Bad")))</f>
        <v>Almost Achieve</v>
      </c>
      <c r="P2259" s="7">
        <f>Table1[[#This Row],[Net Sales Actual]] - Table1[[#This Row],[Net Sales Target]]</f>
        <v>-12219124</v>
      </c>
      <c r="Q2259" s="7" t="str">
        <f>IF(Table1[[#This Row],[Profit]] &gt; 0, "Profit", "Loss")</f>
        <v>Loss</v>
      </c>
      <c r="R2259" s="9">
        <f>Table1[[#This Row],[Salary Cost]]/Table1[[#This Row],[Net Sales Actual]]</f>
        <v>0.15019060435848389</v>
      </c>
      <c r="S2259" s="9" t="str">
        <f>IF(Table1[[#This Row],[Salary Ratio]] &lt; 0.15, "Efficient",
 IF(Table1[[#This Row],[Salary Ratio]] &lt;= 0.25, "Needs Attention",
 "Too High"))</f>
        <v>Needs Attention</v>
      </c>
      <c r="T2259" s="9">
        <f>Table1[[#This Row],[Profit (EBIT)]]/Table1[[#This Row],[Net Sales Actual]]</f>
        <v>-8.4428886153546257E-3</v>
      </c>
      <c r="U2259" s="7" t="str">
        <f>IF(Table1[[#This Row],[Profit Ratio]] &gt; 0.15, "Healthy",
 IF(Table1[[#This Row],[Profit Ratio]] &gt;= 0.05, "Moderate",
 "Low"))</f>
        <v>Low</v>
      </c>
      <c r="V2259" s="7">
        <f ca="1">DATEDIF(Table1[[#This Row],[Store Open Date]], TODAY(), "d")</f>
        <v>562</v>
      </c>
      <c r="W2259" s="7">
        <f ca="1">INT(Table1[[#This Row],[Store Age (Days)]] / 30)</f>
        <v>18</v>
      </c>
      <c r="X2259" s="7" t="str">
        <f ca="1">IF(Table1[[#This Row],[Store Age (Months)]] &lt; 12, "&lt;12",
 IF(Table1[[#This Row],[Store Age (Months)]] &lt; 24, "12–24",
 "&gt;24"))</f>
        <v>12–24</v>
      </c>
    </row>
    <row r="2260" spans="1:24" x14ac:dyDescent="0.2">
      <c r="A2260" s="4">
        <v>6</v>
      </c>
      <c r="B2260" s="4" t="str">
        <f t="shared" si="35"/>
        <v>June</v>
      </c>
      <c r="C2260" s="1" t="s">
        <v>62</v>
      </c>
      <c r="D2260" s="1" t="s">
        <v>982</v>
      </c>
      <c r="E2260" s="1" t="s">
        <v>503</v>
      </c>
      <c r="F2260" s="1" t="s">
        <v>897</v>
      </c>
      <c r="G2260" s="1" t="s">
        <v>923</v>
      </c>
      <c r="H2260" s="6">
        <v>45220</v>
      </c>
      <c r="I2260" s="7">
        <v>69998201</v>
      </c>
      <c r="J2260" s="7">
        <v>71964264</v>
      </c>
      <c r="K2260" s="7">
        <v>7257815</v>
      </c>
      <c r="L2260" s="7">
        <v>-4714436</v>
      </c>
      <c r="M2260" s="7">
        <f>Table1[[#This Row],[Profit (EBIT)]] * (1 - 11%)</f>
        <v>-4195848.04</v>
      </c>
      <c r="N2260" s="9">
        <f>Table1[[#This Row],[Net Sales Actual]]/Table1[[#This Row],[Net Sales Target]]*100%</f>
        <v>1.0280873361302529</v>
      </c>
      <c r="O2260" s="9" t="str">
        <f>IF(Table1[[#This Row],[% Achievement]]&gt;=100%, "Achieved",
 IF(Table1[[#This Row],[% Achievement]]&gt;=50%, "Almost Achieve",
 IF(Table1[[#This Row],[% Achievement]]&gt;=0, "Needs Improvement",
 "Bad")))</f>
        <v>Achieved</v>
      </c>
      <c r="P2260" s="7">
        <f>Table1[[#This Row],[Net Sales Actual]] - Table1[[#This Row],[Net Sales Target]]</f>
        <v>1966063</v>
      </c>
      <c r="Q2260" s="7" t="str">
        <f>IF(Table1[[#This Row],[Profit]] &gt; 0, "Profit", "Loss")</f>
        <v>Loss</v>
      </c>
      <c r="R2260" s="9">
        <f>Table1[[#This Row],[Salary Cost]]/Table1[[#This Row],[Net Sales Actual]]</f>
        <v>0.10085304283803972</v>
      </c>
      <c r="S2260" s="9" t="str">
        <f>IF(Table1[[#This Row],[Salary Ratio]] &lt; 0.15, "Efficient",
 IF(Table1[[#This Row],[Salary Ratio]] &lt;= 0.25, "Needs Attention",
 "Too High"))</f>
        <v>Efficient</v>
      </c>
      <c r="T2260" s="9">
        <f>Table1[[#This Row],[Profit (EBIT)]]/Table1[[#This Row],[Net Sales Actual]]</f>
        <v>-6.5510792968020912E-2</v>
      </c>
      <c r="U2260" s="7" t="str">
        <f>IF(Table1[[#This Row],[Profit Ratio]] &gt; 0.15, "Healthy",
 IF(Table1[[#This Row],[Profit Ratio]] &gt;= 0.05, "Moderate",
 "Low"))</f>
        <v>Low</v>
      </c>
      <c r="V2260" s="7">
        <f ca="1">DATEDIF(Table1[[#This Row],[Store Open Date]], TODAY(), "d")</f>
        <v>712</v>
      </c>
      <c r="W2260" s="7">
        <f ca="1">INT(Table1[[#This Row],[Store Age (Days)]] / 30)</f>
        <v>23</v>
      </c>
      <c r="X2260" s="7" t="str">
        <f ca="1">IF(Table1[[#This Row],[Store Age (Months)]] &lt; 12, "&lt;12",
 IF(Table1[[#This Row],[Store Age (Months)]] &lt; 24, "12–24",
 "&gt;24"))</f>
        <v>12–24</v>
      </c>
    </row>
    <row r="2261" spans="1:24" x14ac:dyDescent="0.2">
      <c r="A2261" s="4">
        <v>6</v>
      </c>
      <c r="B2261" s="4" t="str">
        <f t="shared" si="35"/>
        <v>June</v>
      </c>
      <c r="C2261" s="1" t="s">
        <v>63</v>
      </c>
      <c r="D2261" s="1" t="s">
        <v>983</v>
      </c>
      <c r="E2261" s="1" t="s">
        <v>504</v>
      </c>
      <c r="F2261" s="1" t="s">
        <v>897</v>
      </c>
      <c r="G2261" s="1" t="s">
        <v>923</v>
      </c>
      <c r="H2261" s="6">
        <v>45327</v>
      </c>
      <c r="I2261" s="7">
        <v>191065558</v>
      </c>
      <c r="J2261" s="7">
        <v>148149218</v>
      </c>
      <c r="K2261" s="7">
        <v>15026035</v>
      </c>
      <c r="L2261" s="7">
        <v>18957500</v>
      </c>
      <c r="M2261" s="7">
        <f>Table1[[#This Row],[Profit (EBIT)]] * (1 - 11%)</f>
        <v>16872175</v>
      </c>
      <c r="N2261" s="9">
        <f>Table1[[#This Row],[Net Sales Actual]]/Table1[[#This Row],[Net Sales Target]]*100%</f>
        <v>0.77538421655251966</v>
      </c>
      <c r="O2261" s="9" t="str">
        <f>IF(Table1[[#This Row],[% Achievement]]&gt;=100%, "Achieved",
 IF(Table1[[#This Row],[% Achievement]]&gt;=50%, "Almost Achieve",
 IF(Table1[[#This Row],[% Achievement]]&gt;=0, "Needs Improvement",
 "Bad")))</f>
        <v>Almost Achieve</v>
      </c>
      <c r="P2261" s="7">
        <f>Table1[[#This Row],[Net Sales Actual]] - Table1[[#This Row],[Net Sales Target]]</f>
        <v>-42916340</v>
      </c>
      <c r="Q2261" s="7" t="str">
        <f>IF(Table1[[#This Row],[Profit]] &gt; 0, "Profit", "Loss")</f>
        <v>Profit</v>
      </c>
      <c r="R2261" s="9">
        <f>Table1[[#This Row],[Salary Cost]]/Table1[[#This Row],[Net Sales Actual]]</f>
        <v>0.10142500380933499</v>
      </c>
      <c r="S2261" s="9" t="str">
        <f>IF(Table1[[#This Row],[Salary Ratio]] &lt; 0.15, "Efficient",
 IF(Table1[[#This Row],[Salary Ratio]] &lt;= 0.25, "Needs Attention",
 "Too High"))</f>
        <v>Efficient</v>
      </c>
      <c r="T2261" s="9">
        <f>Table1[[#This Row],[Profit (EBIT)]]/Table1[[#This Row],[Net Sales Actual]]</f>
        <v>0.12796220092096605</v>
      </c>
      <c r="U2261" s="7" t="str">
        <f>IF(Table1[[#This Row],[Profit Ratio]] &gt; 0.15, "Healthy",
 IF(Table1[[#This Row],[Profit Ratio]] &gt;= 0.05, "Moderate",
 "Low"))</f>
        <v>Moderate</v>
      </c>
      <c r="V2261" s="7">
        <f ca="1">DATEDIF(Table1[[#This Row],[Store Open Date]], TODAY(), "d")</f>
        <v>605</v>
      </c>
      <c r="W2261" s="7">
        <f ca="1">INT(Table1[[#This Row],[Store Age (Days)]] / 30)</f>
        <v>20</v>
      </c>
      <c r="X2261" s="7" t="str">
        <f ca="1">IF(Table1[[#This Row],[Store Age (Months)]] &lt; 12, "&lt;12",
 IF(Table1[[#This Row],[Store Age (Months)]] &lt; 24, "12–24",
 "&gt;24"))</f>
        <v>12–24</v>
      </c>
    </row>
    <row r="2262" spans="1:24" x14ac:dyDescent="0.2">
      <c r="A2262" s="4">
        <v>6</v>
      </c>
      <c r="B2262" s="4" t="str">
        <f t="shared" si="35"/>
        <v>June</v>
      </c>
      <c r="C2262" s="1" t="s">
        <v>64</v>
      </c>
      <c r="D2262" s="1" t="s">
        <v>984</v>
      </c>
      <c r="E2262" s="1" t="s">
        <v>505</v>
      </c>
      <c r="F2262" s="1" t="s">
        <v>899</v>
      </c>
      <c r="G2262" s="1" t="s">
        <v>923</v>
      </c>
      <c r="H2262" s="6">
        <v>45359</v>
      </c>
      <c r="I2262" s="7">
        <v>76675777</v>
      </c>
      <c r="J2262" s="7">
        <v>81319724</v>
      </c>
      <c r="K2262" s="7">
        <v>13452889</v>
      </c>
      <c r="L2262" s="7">
        <v>-7878383</v>
      </c>
      <c r="M2262" s="7">
        <f>Table1[[#This Row],[Profit (EBIT)]] * (1 - 11%)</f>
        <v>-7011760.8700000001</v>
      </c>
      <c r="N2262" s="9">
        <f>Table1[[#This Row],[Net Sales Actual]]/Table1[[#This Row],[Net Sales Target]]*100%</f>
        <v>1.060566024652088</v>
      </c>
      <c r="O2262" s="9" t="str">
        <f>IF(Table1[[#This Row],[% Achievement]]&gt;=100%, "Achieved",
 IF(Table1[[#This Row],[% Achievement]]&gt;=50%, "Almost Achieve",
 IF(Table1[[#This Row],[% Achievement]]&gt;=0, "Needs Improvement",
 "Bad")))</f>
        <v>Achieved</v>
      </c>
      <c r="P2262" s="7">
        <f>Table1[[#This Row],[Net Sales Actual]] - Table1[[#This Row],[Net Sales Target]]</f>
        <v>4643947</v>
      </c>
      <c r="Q2262" s="7" t="str">
        <f>IF(Table1[[#This Row],[Profit]] &gt; 0, "Profit", "Loss")</f>
        <v>Loss</v>
      </c>
      <c r="R2262" s="9">
        <f>Table1[[#This Row],[Salary Cost]]/Table1[[#This Row],[Net Sales Actual]]</f>
        <v>0.16543205434391292</v>
      </c>
      <c r="S2262" s="9" t="str">
        <f>IF(Table1[[#This Row],[Salary Ratio]] &lt; 0.15, "Efficient",
 IF(Table1[[#This Row],[Salary Ratio]] &lt;= 0.25, "Needs Attention",
 "Too High"))</f>
        <v>Needs Attention</v>
      </c>
      <c r="T2262" s="9">
        <f>Table1[[#This Row],[Profit (EBIT)]]/Table1[[#This Row],[Net Sales Actual]]</f>
        <v>-9.6881575741698284E-2</v>
      </c>
      <c r="U2262" s="7" t="str">
        <f>IF(Table1[[#This Row],[Profit Ratio]] &gt; 0.15, "Healthy",
 IF(Table1[[#This Row],[Profit Ratio]] &gt;= 0.05, "Moderate",
 "Low"))</f>
        <v>Low</v>
      </c>
      <c r="V2262" s="7">
        <f ca="1">DATEDIF(Table1[[#This Row],[Store Open Date]], TODAY(), "d")</f>
        <v>573</v>
      </c>
      <c r="W2262" s="7">
        <f ca="1">INT(Table1[[#This Row],[Store Age (Days)]] / 30)</f>
        <v>19</v>
      </c>
      <c r="X2262" s="7" t="str">
        <f ca="1">IF(Table1[[#This Row],[Store Age (Months)]] &lt; 12, "&lt;12",
 IF(Table1[[#This Row],[Store Age (Months)]] &lt; 24, "12–24",
 "&gt;24"))</f>
        <v>12–24</v>
      </c>
    </row>
    <row r="2263" spans="1:24" x14ac:dyDescent="0.2">
      <c r="A2263" s="4">
        <v>6</v>
      </c>
      <c r="B2263" s="4" t="str">
        <f t="shared" si="35"/>
        <v>June</v>
      </c>
      <c r="C2263" s="1" t="s">
        <v>65</v>
      </c>
      <c r="D2263" s="1" t="s">
        <v>985</v>
      </c>
      <c r="E2263" s="1" t="s">
        <v>506</v>
      </c>
      <c r="F2263" s="1" t="s">
        <v>897</v>
      </c>
      <c r="G2263" s="1" t="s">
        <v>923</v>
      </c>
      <c r="H2263" s="6">
        <v>45288</v>
      </c>
      <c r="I2263" s="7">
        <v>99215380</v>
      </c>
      <c r="J2263" s="7">
        <v>101273421</v>
      </c>
      <c r="K2263" s="7">
        <v>14743488</v>
      </c>
      <c r="L2263" s="7">
        <v>9321220</v>
      </c>
      <c r="M2263" s="7">
        <f>Table1[[#This Row],[Profit (EBIT)]] * (1 - 11%)</f>
        <v>8295885.7999999998</v>
      </c>
      <c r="N2263" s="9">
        <f>Table1[[#This Row],[Net Sales Actual]]/Table1[[#This Row],[Net Sales Target]]*100%</f>
        <v>1.0207431650213907</v>
      </c>
      <c r="O2263" s="9" t="str">
        <f>IF(Table1[[#This Row],[% Achievement]]&gt;=100%, "Achieved",
 IF(Table1[[#This Row],[% Achievement]]&gt;=50%, "Almost Achieve",
 IF(Table1[[#This Row],[% Achievement]]&gt;=0, "Needs Improvement",
 "Bad")))</f>
        <v>Achieved</v>
      </c>
      <c r="P2263" s="7">
        <f>Table1[[#This Row],[Net Sales Actual]] - Table1[[#This Row],[Net Sales Target]]</f>
        <v>2058041</v>
      </c>
      <c r="Q2263" s="7" t="str">
        <f>IF(Table1[[#This Row],[Profit]] &gt; 0, "Profit", "Loss")</f>
        <v>Profit</v>
      </c>
      <c r="R2263" s="9">
        <f>Table1[[#This Row],[Salary Cost]]/Table1[[#This Row],[Net Sales Actual]]</f>
        <v>0.14558102071026119</v>
      </c>
      <c r="S2263" s="9" t="str">
        <f>IF(Table1[[#This Row],[Salary Ratio]] &lt; 0.15, "Efficient",
 IF(Table1[[#This Row],[Salary Ratio]] &lt;= 0.25, "Needs Attention",
 "Too High"))</f>
        <v>Efficient</v>
      </c>
      <c r="T2263" s="9">
        <f>Table1[[#This Row],[Profit (EBIT)]]/Table1[[#This Row],[Net Sales Actual]]</f>
        <v>9.2040141509587198E-2</v>
      </c>
      <c r="U2263" s="7" t="str">
        <f>IF(Table1[[#This Row],[Profit Ratio]] &gt; 0.15, "Healthy",
 IF(Table1[[#This Row],[Profit Ratio]] &gt;= 0.05, "Moderate",
 "Low"))</f>
        <v>Moderate</v>
      </c>
      <c r="V2263" s="7">
        <f ca="1">DATEDIF(Table1[[#This Row],[Store Open Date]], TODAY(), "d")</f>
        <v>644</v>
      </c>
      <c r="W2263" s="7">
        <f ca="1">INT(Table1[[#This Row],[Store Age (Days)]] / 30)</f>
        <v>21</v>
      </c>
      <c r="X2263" s="7" t="str">
        <f ca="1">IF(Table1[[#This Row],[Store Age (Months)]] &lt; 12, "&lt;12",
 IF(Table1[[#This Row],[Store Age (Months)]] &lt; 24, "12–24",
 "&gt;24"))</f>
        <v>12–24</v>
      </c>
    </row>
    <row r="2264" spans="1:24" x14ac:dyDescent="0.2">
      <c r="A2264" s="4">
        <v>6</v>
      </c>
      <c r="B2264" s="4" t="str">
        <f t="shared" si="35"/>
        <v>June</v>
      </c>
      <c r="C2264" s="1" t="s">
        <v>66</v>
      </c>
      <c r="D2264" s="1" t="s">
        <v>986</v>
      </c>
      <c r="E2264" s="1" t="s">
        <v>507</v>
      </c>
      <c r="F2264" s="1" t="s">
        <v>897</v>
      </c>
      <c r="G2264" s="1" t="s">
        <v>923</v>
      </c>
      <c r="H2264" s="6">
        <v>45429</v>
      </c>
      <c r="I2264" s="7">
        <v>90394372</v>
      </c>
      <c r="J2264" s="7">
        <v>63733298</v>
      </c>
      <c r="K2264" s="7">
        <v>8893945</v>
      </c>
      <c r="L2264" s="7">
        <v>7422773</v>
      </c>
      <c r="M2264" s="7">
        <f>Table1[[#This Row],[Profit (EBIT)]] * (1 - 11%)</f>
        <v>6606267.9699999997</v>
      </c>
      <c r="N2264" s="9">
        <f>Table1[[#This Row],[Net Sales Actual]]/Table1[[#This Row],[Net Sales Target]]*100%</f>
        <v>0.7050582529629168</v>
      </c>
      <c r="O2264" s="9" t="str">
        <f>IF(Table1[[#This Row],[% Achievement]]&gt;=100%, "Achieved",
 IF(Table1[[#This Row],[% Achievement]]&gt;=50%, "Almost Achieve",
 IF(Table1[[#This Row],[% Achievement]]&gt;=0, "Needs Improvement",
 "Bad")))</f>
        <v>Almost Achieve</v>
      </c>
      <c r="P2264" s="7">
        <f>Table1[[#This Row],[Net Sales Actual]] - Table1[[#This Row],[Net Sales Target]]</f>
        <v>-26661074</v>
      </c>
      <c r="Q2264" s="7" t="str">
        <f>IF(Table1[[#This Row],[Profit]] &gt; 0, "Profit", "Loss")</f>
        <v>Profit</v>
      </c>
      <c r="R2264" s="9">
        <f>Table1[[#This Row],[Salary Cost]]/Table1[[#This Row],[Net Sales Actual]]</f>
        <v>0.13954942359957584</v>
      </c>
      <c r="S2264" s="9" t="str">
        <f>IF(Table1[[#This Row],[Salary Ratio]] &lt; 0.15, "Efficient",
 IF(Table1[[#This Row],[Salary Ratio]] &lt;= 0.25, "Needs Attention",
 "Too High"))</f>
        <v>Efficient</v>
      </c>
      <c r="T2264" s="9">
        <f>Table1[[#This Row],[Profit (EBIT)]]/Table1[[#This Row],[Net Sales Actual]]</f>
        <v>0.11646616812454927</v>
      </c>
      <c r="U2264" s="7" t="str">
        <f>IF(Table1[[#This Row],[Profit Ratio]] &gt; 0.15, "Healthy",
 IF(Table1[[#This Row],[Profit Ratio]] &gt;= 0.05, "Moderate",
 "Low"))</f>
        <v>Moderate</v>
      </c>
      <c r="V2264" s="7">
        <f ca="1">DATEDIF(Table1[[#This Row],[Store Open Date]], TODAY(), "d")</f>
        <v>503</v>
      </c>
      <c r="W2264" s="7">
        <f ca="1">INT(Table1[[#This Row],[Store Age (Days)]] / 30)</f>
        <v>16</v>
      </c>
      <c r="X2264" s="7" t="str">
        <f ca="1">IF(Table1[[#This Row],[Store Age (Months)]] &lt; 12, "&lt;12",
 IF(Table1[[#This Row],[Store Age (Months)]] &lt; 24, "12–24",
 "&gt;24"))</f>
        <v>12–24</v>
      </c>
    </row>
    <row r="2265" spans="1:24" x14ac:dyDescent="0.2">
      <c r="A2265" s="4">
        <v>6</v>
      </c>
      <c r="B2265" s="4" t="str">
        <f t="shared" si="35"/>
        <v>June</v>
      </c>
      <c r="C2265" s="1" t="s">
        <v>67</v>
      </c>
      <c r="D2265" s="1" t="s">
        <v>987</v>
      </c>
      <c r="E2265" s="1" t="s">
        <v>508</v>
      </c>
      <c r="F2265" s="1" t="s">
        <v>897</v>
      </c>
      <c r="G2265" s="1" t="s">
        <v>923</v>
      </c>
      <c r="H2265" s="6">
        <v>45278</v>
      </c>
      <c r="I2265" s="7">
        <v>79789747</v>
      </c>
      <c r="J2265" s="7">
        <v>98176671</v>
      </c>
      <c r="K2265" s="7">
        <v>15851479</v>
      </c>
      <c r="L2265" s="7">
        <v>14078279</v>
      </c>
      <c r="M2265" s="7">
        <f>Table1[[#This Row],[Profit (EBIT)]] * (1 - 11%)</f>
        <v>12529668.310000001</v>
      </c>
      <c r="N2265" s="9">
        <f>Table1[[#This Row],[Net Sales Actual]]/Table1[[#This Row],[Net Sales Target]]*100%</f>
        <v>1.2304421895209168</v>
      </c>
      <c r="O2265" s="9" t="str">
        <f>IF(Table1[[#This Row],[% Achievement]]&gt;=100%, "Achieved",
 IF(Table1[[#This Row],[% Achievement]]&gt;=50%, "Almost Achieve",
 IF(Table1[[#This Row],[% Achievement]]&gt;=0, "Needs Improvement",
 "Bad")))</f>
        <v>Achieved</v>
      </c>
      <c r="P2265" s="7">
        <f>Table1[[#This Row],[Net Sales Actual]] - Table1[[#This Row],[Net Sales Target]]</f>
        <v>18386924</v>
      </c>
      <c r="Q2265" s="7" t="str">
        <f>IF(Table1[[#This Row],[Profit]] &gt; 0, "Profit", "Loss")</f>
        <v>Profit</v>
      </c>
      <c r="R2265" s="9">
        <f>Table1[[#This Row],[Salary Cost]]/Table1[[#This Row],[Net Sales Actual]]</f>
        <v>0.16145871354713179</v>
      </c>
      <c r="S2265" s="9" t="str">
        <f>IF(Table1[[#This Row],[Salary Ratio]] &lt; 0.15, "Efficient",
 IF(Table1[[#This Row],[Salary Ratio]] &lt;= 0.25, "Needs Attention",
 "Too High"))</f>
        <v>Needs Attention</v>
      </c>
      <c r="T2265" s="9">
        <f>Table1[[#This Row],[Profit (EBIT)]]/Table1[[#This Row],[Net Sales Actual]]</f>
        <v>0.14339739631220538</v>
      </c>
      <c r="U2265" s="7" t="str">
        <f>IF(Table1[[#This Row],[Profit Ratio]] &gt; 0.15, "Healthy",
 IF(Table1[[#This Row],[Profit Ratio]] &gt;= 0.05, "Moderate",
 "Low"))</f>
        <v>Moderate</v>
      </c>
      <c r="V2265" s="7">
        <f ca="1">DATEDIF(Table1[[#This Row],[Store Open Date]], TODAY(), "d")</f>
        <v>654</v>
      </c>
      <c r="W2265" s="7">
        <f ca="1">INT(Table1[[#This Row],[Store Age (Days)]] / 30)</f>
        <v>21</v>
      </c>
      <c r="X2265" s="7" t="str">
        <f ca="1">IF(Table1[[#This Row],[Store Age (Months)]] &lt; 12, "&lt;12",
 IF(Table1[[#This Row],[Store Age (Months)]] &lt; 24, "12–24",
 "&gt;24"))</f>
        <v>12–24</v>
      </c>
    </row>
    <row r="2266" spans="1:24" x14ac:dyDescent="0.2">
      <c r="A2266" s="4">
        <v>6</v>
      </c>
      <c r="B2266" s="4" t="str">
        <f t="shared" si="35"/>
        <v>June</v>
      </c>
      <c r="C2266" s="1" t="s">
        <v>68</v>
      </c>
      <c r="D2266" s="1" t="s">
        <v>988</v>
      </c>
      <c r="E2266" s="1" t="s">
        <v>509</v>
      </c>
      <c r="F2266" s="1" t="s">
        <v>898</v>
      </c>
      <c r="G2266" s="1" t="s">
        <v>923</v>
      </c>
      <c r="H2266" s="6">
        <v>44961</v>
      </c>
      <c r="I2266" s="7">
        <v>89263967</v>
      </c>
      <c r="J2266" s="7">
        <v>72109888</v>
      </c>
      <c r="K2266" s="7">
        <v>11786930</v>
      </c>
      <c r="L2266" s="7">
        <v>-226639</v>
      </c>
      <c r="M2266" s="7">
        <f>Table1[[#This Row],[Profit (EBIT)]] * (1 - 11%)</f>
        <v>-201708.71</v>
      </c>
      <c r="N2266" s="9">
        <f>Table1[[#This Row],[Net Sales Actual]]/Table1[[#This Row],[Net Sales Target]]*100%</f>
        <v>0.80782750782294943</v>
      </c>
      <c r="O2266" s="9" t="str">
        <f>IF(Table1[[#This Row],[% Achievement]]&gt;=100%, "Achieved",
 IF(Table1[[#This Row],[% Achievement]]&gt;=50%, "Almost Achieve",
 IF(Table1[[#This Row],[% Achievement]]&gt;=0, "Needs Improvement",
 "Bad")))</f>
        <v>Almost Achieve</v>
      </c>
      <c r="P2266" s="7">
        <f>Table1[[#This Row],[Net Sales Actual]] - Table1[[#This Row],[Net Sales Target]]</f>
        <v>-17154079</v>
      </c>
      <c r="Q2266" s="7" t="str">
        <f>IF(Table1[[#This Row],[Profit]] &gt; 0, "Profit", "Loss")</f>
        <v>Loss</v>
      </c>
      <c r="R2266" s="9">
        <f>Table1[[#This Row],[Salary Cost]]/Table1[[#This Row],[Net Sales Actual]]</f>
        <v>0.16345788804997174</v>
      </c>
      <c r="S2266" s="9" t="str">
        <f>IF(Table1[[#This Row],[Salary Ratio]] &lt; 0.15, "Efficient",
 IF(Table1[[#This Row],[Salary Ratio]] &lt;= 0.25, "Needs Attention",
 "Too High"))</f>
        <v>Needs Attention</v>
      </c>
      <c r="T2266" s="9">
        <f>Table1[[#This Row],[Profit (EBIT)]]/Table1[[#This Row],[Net Sales Actual]]</f>
        <v>-3.142967022775018E-3</v>
      </c>
      <c r="U2266" s="7" t="str">
        <f>IF(Table1[[#This Row],[Profit Ratio]] &gt; 0.15, "Healthy",
 IF(Table1[[#This Row],[Profit Ratio]] &gt;= 0.05, "Moderate",
 "Low"))</f>
        <v>Low</v>
      </c>
      <c r="V2266" s="7">
        <f ca="1">DATEDIF(Table1[[#This Row],[Store Open Date]], TODAY(), "d")</f>
        <v>971</v>
      </c>
      <c r="W2266" s="7">
        <f ca="1">INT(Table1[[#This Row],[Store Age (Days)]] / 30)</f>
        <v>32</v>
      </c>
      <c r="X2266" s="7" t="str">
        <f ca="1">IF(Table1[[#This Row],[Store Age (Months)]] &lt; 12, "&lt;12",
 IF(Table1[[#This Row],[Store Age (Months)]] &lt; 24, "12–24",
 "&gt;24"))</f>
        <v>&gt;24</v>
      </c>
    </row>
    <row r="2267" spans="1:24" x14ac:dyDescent="0.2">
      <c r="A2267" s="4">
        <v>6</v>
      </c>
      <c r="B2267" s="4" t="str">
        <f t="shared" si="35"/>
        <v>June</v>
      </c>
      <c r="C2267" s="1" t="s">
        <v>69</v>
      </c>
      <c r="D2267" s="1" t="s">
        <v>989</v>
      </c>
      <c r="E2267" s="1" t="s">
        <v>510</v>
      </c>
      <c r="F2267" s="1" t="s">
        <v>898</v>
      </c>
      <c r="G2267" s="1" t="s">
        <v>923</v>
      </c>
      <c r="H2267" s="6">
        <v>44999</v>
      </c>
      <c r="I2267" s="7">
        <v>159682249</v>
      </c>
      <c r="J2267" s="7">
        <v>125246951</v>
      </c>
      <c r="K2267" s="7">
        <v>20235382</v>
      </c>
      <c r="L2267" s="7">
        <v>-2416485</v>
      </c>
      <c r="M2267" s="7">
        <f>Table1[[#This Row],[Profit (EBIT)]] * (1 - 11%)</f>
        <v>-2150671.65</v>
      </c>
      <c r="N2267" s="9">
        <f>Table1[[#This Row],[Net Sales Actual]]/Table1[[#This Row],[Net Sales Target]]*100%</f>
        <v>0.78435112095646897</v>
      </c>
      <c r="O2267" s="9" t="str">
        <f>IF(Table1[[#This Row],[% Achievement]]&gt;=100%, "Achieved",
 IF(Table1[[#This Row],[% Achievement]]&gt;=50%, "Almost Achieve",
 IF(Table1[[#This Row],[% Achievement]]&gt;=0, "Needs Improvement",
 "Bad")))</f>
        <v>Almost Achieve</v>
      </c>
      <c r="P2267" s="7">
        <f>Table1[[#This Row],[Net Sales Actual]] - Table1[[#This Row],[Net Sales Target]]</f>
        <v>-34435298</v>
      </c>
      <c r="Q2267" s="7" t="str">
        <f>IF(Table1[[#This Row],[Profit]] &gt; 0, "Profit", "Loss")</f>
        <v>Loss</v>
      </c>
      <c r="R2267" s="9">
        <f>Table1[[#This Row],[Salary Cost]]/Table1[[#This Row],[Net Sales Actual]]</f>
        <v>0.16156386912764048</v>
      </c>
      <c r="S2267" s="9" t="str">
        <f>IF(Table1[[#This Row],[Salary Ratio]] &lt; 0.15, "Efficient",
 IF(Table1[[#This Row],[Salary Ratio]] &lt;= 0.25, "Needs Attention",
 "Too High"))</f>
        <v>Needs Attention</v>
      </c>
      <c r="T2267" s="9">
        <f>Table1[[#This Row],[Profit (EBIT)]]/Table1[[#This Row],[Net Sales Actual]]</f>
        <v>-1.9293763087294635E-2</v>
      </c>
      <c r="U2267" s="7" t="str">
        <f>IF(Table1[[#This Row],[Profit Ratio]] &gt; 0.15, "Healthy",
 IF(Table1[[#This Row],[Profit Ratio]] &gt;= 0.05, "Moderate",
 "Low"))</f>
        <v>Low</v>
      </c>
      <c r="V2267" s="7">
        <f ca="1">DATEDIF(Table1[[#This Row],[Store Open Date]], TODAY(), "d")</f>
        <v>933</v>
      </c>
      <c r="W2267" s="7">
        <f ca="1">INT(Table1[[#This Row],[Store Age (Days)]] / 30)</f>
        <v>31</v>
      </c>
      <c r="X2267" s="7" t="str">
        <f ca="1">IF(Table1[[#This Row],[Store Age (Months)]] &lt; 12, "&lt;12",
 IF(Table1[[#This Row],[Store Age (Months)]] &lt; 24, "12–24",
 "&gt;24"))</f>
        <v>&gt;24</v>
      </c>
    </row>
    <row r="2268" spans="1:24" x14ac:dyDescent="0.2">
      <c r="A2268" s="4">
        <v>6</v>
      </c>
      <c r="B2268" s="4" t="str">
        <f t="shared" si="35"/>
        <v>June</v>
      </c>
      <c r="C2268" s="1" t="s">
        <v>70</v>
      </c>
      <c r="D2268" s="1" t="s">
        <v>990</v>
      </c>
      <c r="E2268" s="1" t="s">
        <v>511</v>
      </c>
      <c r="F2268" s="1" t="s">
        <v>897</v>
      </c>
      <c r="G2268" s="1" t="s">
        <v>923</v>
      </c>
      <c r="H2268" s="6">
        <v>45100</v>
      </c>
      <c r="I2268" s="7">
        <v>157427891</v>
      </c>
      <c r="J2268" s="7">
        <v>113410612</v>
      </c>
      <c r="K2268" s="7">
        <v>15388225</v>
      </c>
      <c r="L2268" s="7">
        <v>12807631</v>
      </c>
      <c r="M2268" s="7">
        <f>Table1[[#This Row],[Profit (EBIT)]] * (1 - 11%)</f>
        <v>11398791.59</v>
      </c>
      <c r="N2268" s="9">
        <f>Table1[[#This Row],[Net Sales Actual]]/Table1[[#This Row],[Net Sales Target]]*100%</f>
        <v>0.72039720077301928</v>
      </c>
      <c r="O2268" s="9" t="str">
        <f>IF(Table1[[#This Row],[% Achievement]]&gt;=100%, "Achieved",
 IF(Table1[[#This Row],[% Achievement]]&gt;=50%, "Almost Achieve",
 IF(Table1[[#This Row],[% Achievement]]&gt;=0, "Needs Improvement",
 "Bad")))</f>
        <v>Almost Achieve</v>
      </c>
      <c r="P2268" s="7">
        <f>Table1[[#This Row],[Net Sales Actual]] - Table1[[#This Row],[Net Sales Target]]</f>
        <v>-44017279</v>
      </c>
      <c r="Q2268" s="7" t="str">
        <f>IF(Table1[[#This Row],[Profit]] &gt; 0, "Profit", "Loss")</f>
        <v>Profit</v>
      </c>
      <c r="R2268" s="9">
        <f>Table1[[#This Row],[Salary Cost]]/Table1[[#This Row],[Net Sales Actual]]</f>
        <v>0.1356859356336072</v>
      </c>
      <c r="S2268" s="9" t="str">
        <f>IF(Table1[[#This Row],[Salary Ratio]] &lt; 0.15, "Efficient",
 IF(Table1[[#This Row],[Salary Ratio]] &lt;= 0.25, "Needs Attention",
 "Too High"))</f>
        <v>Efficient</v>
      </c>
      <c r="T2268" s="9">
        <f>Table1[[#This Row],[Profit (EBIT)]]/Table1[[#This Row],[Net Sales Actual]]</f>
        <v>0.11293150415236275</v>
      </c>
      <c r="U2268" s="7" t="str">
        <f>IF(Table1[[#This Row],[Profit Ratio]] &gt; 0.15, "Healthy",
 IF(Table1[[#This Row],[Profit Ratio]] &gt;= 0.05, "Moderate",
 "Low"))</f>
        <v>Moderate</v>
      </c>
      <c r="V2268" s="7">
        <f ca="1">DATEDIF(Table1[[#This Row],[Store Open Date]], TODAY(), "d")</f>
        <v>832</v>
      </c>
      <c r="W2268" s="7">
        <f ca="1">INT(Table1[[#This Row],[Store Age (Days)]] / 30)</f>
        <v>27</v>
      </c>
      <c r="X2268" s="7" t="str">
        <f ca="1">IF(Table1[[#This Row],[Store Age (Months)]] &lt; 12, "&lt;12",
 IF(Table1[[#This Row],[Store Age (Months)]] &lt; 24, "12–24",
 "&gt;24"))</f>
        <v>&gt;24</v>
      </c>
    </row>
    <row r="2269" spans="1:24" x14ac:dyDescent="0.2">
      <c r="A2269" s="4">
        <v>6</v>
      </c>
      <c r="B2269" s="4" t="str">
        <f t="shared" si="35"/>
        <v>June</v>
      </c>
      <c r="C2269" s="1" t="s">
        <v>71</v>
      </c>
      <c r="D2269" s="1" t="s">
        <v>991</v>
      </c>
      <c r="E2269" s="1" t="s">
        <v>512</v>
      </c>
      <c r="F2269" s="1" t="s">
        <v>897</v>
      </c>
      <c r="G2269" s="1" t="s">
        <v>923</v>
      </c>
      <c r="H2269" s="6">
        <v>45029</v>
      </c>
      <c r="I2269" s="7">
        <v>83047053</v>
      </c>
      <c r="J2269" s="7">
        <v>82090960</v>
      </c>
      <c r="K2269" s="7">
        <v>12463900</v>
      </c>
      <c r="L2269" s="7">
        <v>-2678598</v>
      </c>
      <c r="M2269" s="7">
        <f>Table1[[#This Row],[Profit (EBIT)]] * (1 - 11%)</f>
        <v>-2383952.2200000002</v>
      </c>
      <c r="N2269" s="9">
        <f>Table1[[#This Row],[Net Sales Actual]]/Table1[[#This Row],[Net Sales Target]]*100%</f>
        <v>0.98848733380099596</v>
      </c>
      <c r="O2269" s="9" t="str">
        <f>IF(Table1[[#This Row],[% Achievement]]&gt;=100%, "Achieved",
 IF(Table1[[#This Row],[% Achievement]]&gt;=50%, "Almost Achieve",
 IF(Table1[[#This Row],[% Achievement]]&gt;=0, "Needs Improvement",
 "Bad")))</f>
        <v>Almost Achieve</v>
      </c>
      <c r="P2269" s="7">
        <f>Table1[[#This Row],[Net Sales Actual]] - Table1[[#This Row],[Net Sales Target]]</f>
        <v>-956093</v>
      </c>
      <c r="Q2269" s="7" t="str">
        <f>IF(Table1[[#This Row],[Profit]] &gt; 0, "Profit", "Loss")</f>
        <v>Loss</v>
      </c>
      <c r="R2269" s="9">
        <f>Table1[[#This Row],[Salary Cost]]/Table1[[#This Row],[Net Sales Actual]]</f>
        <v>0.15183035988371923</v>
      </c>
      <c r="S2269" s="9" t="str">
        <f>IF(Table1[[#This Row],[Salary Ratio]] &lt; 0.15, "Efficient",
 IF(Table1[[#This Row],[Salary Ratio]] &lt;= 0.25, "Needs Attention",
 "Too High"))</f>
        <v>Needs Attention</v>
      </c>
      <c r="T2269" s="9">
        <f>Table1[[#This Row],[Profit (EBIT)]]/Table1[[#This Row],[Net Sales Actual]]</f>
        <v>-3.2629634249617741E-2</v>
      </c>
      <c r="U2269" s="7" t="str">
        <f>IF(Table1[[#This Row],[Profit Ratio]] &gt; 0.15, "Healthy",
 IF(Table1[[#This Row],[Profit Ratio]] &gt;= 0.05, "Moderate",
 "Low"))</f>
        <v>Low</v>
      </c>
      <c r="V2269" s="7">
        <f ca="1">DATEDIF(Table1[[#This Row],[Store Open Date]], TODAY(), "d")</f>
        <v>903</v>
      </c>
      <c r="W2269" s="7">
        <f ca="1">INT(Table1[[#This Row],[Store Age (Days)]] / 30)</f>
        <v>30</v>
      </c>
      <c r="X2269" s="7" t="str">
        <f ca="1">IF(Table1[[#This Row],[Store Age (Months)]] &lt; 12, "&lt;12",
 IF(Table1[[#This Row],[Store Age (Months)]] &lt; 24, "12–24",
 "&gt;24"))</f>
        <v>&gt;24</v>
      </c>
    </row>
    <row r="2270" spans="1:24" x14ac:dyDescent="0.2">
      <c r="A2270" s="4">
        <v>6</v>
      </c>
      <c r="B2270" s="4" t="str">
        <f t="shared" si="35"/>
        <v>June</v>
      </c>
      <c r="C2270" s="1" t="s">
        <v>72</v>
      </c>
      <c r="D2270" s="1" t="s">
        <v>992</v>
      </c>
      <c r="E2270" s="1" t="s">
        <v>513</v>
      </c>
      <c r="F2270" s="1" t="s">
        <v>899</v>
      </c>
      <c r="G2270" s="1" t="s">
        <v>923</v>
      </c>
      <c r="H2270" s="6">
        <v>45071</v>
      </c>
      <c r="I2270" s="7">
        <v>224645865</v>
      </c>
      <c r="J2270" s="7">
        <v>215828076</v>
      </c>
      <c r="K2270" s="7">
        <v>38736298</v>
      </c>
      <c r="L2270" s="7">
        <v>8906166</v>
      </c>
      <c r="M2270" s="7">
        <f>Table1[[#This Row],[Profit (EBIT)]] * (1 - 11%)</f>
        <v>7926487.7400000002</v>
      </c>
      <c r="N2270" s="9">
        <f>Table1[[#This Row],[Net Sales Actual]]/Table1[[#This Row],[Net Sales Target]]*100%</f>
        <v>0.96074804670898351</v>
      </c>
      <c r="O2270" s="9" t="str">
        <f>IF(Table1[[#This Row],[% Achievement]]&gt;=100%, "Achieved",
 IF(Table1[[#This Row],[% Achievement]]&gt;=50%, "Almost Achieve",
 IF(Table1[[#This Row],[% Achievement]]&gt;=0, "Needs Improvement",
 "Bad")))</f>
        <v>Almost Achieve</v>
      </c>
      <c r="P2270" s="7">
        <f>Table1[[#This Row],[Net Sales Actual]] - Table1[[#This Row],[Net Sales Target]]</f>
        <v>-8817789</v>
      </c>
      <c r="Q2270" s="7" t="str">
        <f>IF(Table1[[#This Row],[Profit]] &gt; 0, "Profit", "Loss")</f>
        <v>Profit</v>
      </c>
      <c r="R2270" s="9">
        <f>Table1[[#This Row],[Salary Cost]]/Table1[[#This Row],[Net Sales Actual]]</f>
        <v>0.17947756713542681</v>
      </c>
      <c r="S2270" s="9" t="str">
        <f>IF(Table1[[#This Row],[Salary Ratio]] &lt; 0.15, "Efficient",
 IF(Table1[[#This Row],[Salary Ratio]] &lt;= 0.25, "Needs Attention",
 "Too High"))</f>
        <v>Needs Attention</v>
      </c>
      <c r="T2270" s="9">
        <f>Table1[[#This Row],[Profit (EBIT)]]/Table1[[#This Row],[Net Sales Actual]]</f>
        <v>4.1265094722894163E-2</v>
      </c>
      <c r="U2270" s="7" t="str">
        <f>IF(Table1[[#This Row],[Profit Ratio]] &gt; 0.15, "Healthy",
 IF(Table1[[#This Row],[Profit Ratio]] &gt;= 0.05, "Moderate",
 "Low"))</f>
        <v>Low</v>
      </c>
      <c r="V2270" s="7">
        <f ca="1">DATEDIF(Table1[[#This Row],[Store Open Date]], TODAY(), "d")</f>
        <v>861</v>
      </c>
      <c r="W2270" s="7">
        <f ca="1">INT(Table1[[#This Row],[Store Age (Days)]] / 30)</f>
        <v>28</v>
      </c>
      <c r="X2270" s="7" t="str">
        <f ca="1">IF(Table1[[#This Row],[Store Age (Months)]] &lt; 12, "&lt;12",
 IF(Table1[[#This Row],[Store Age (Months)]] &lt; 24, "12–24",
 "&gt;24"))</f>
        <v>&gt;24</v>
      </c>
    </row>
    <row r="2271" spans="1:24" x14ac:dyDescent="0.2">
      <c r="A2271" s="4">
        <v>6</v>
      </c>
      <c r="B2271" s="4" t="str">
        <f t="shared" si="35"/>
        <v>June</v>
      </c>
      <c r="C2271" s="1" t="s">
        <v>73</v>
      </c>
      <c r="D2271" s="1" t="s">
        <v>993</v>
      </c>
      <c r="E2271" s="1" t="s">
        <v>514</v>
      </c>
      <c r="F2271" s="1" t="s">
        <v>898</v>
      </c>
      <c r="G2271" s="1" t="s">
        <v>923</v>
      </c>
      <c r="H2271" s="6">
        <v>45073</v>
      </c>
      <c r="I2271" s="7">
        <v>124696721</v>
      </c>
      <c r="J2271" s="7">
        <v>115158821</v>
      </c>
      <c r="K2271" s="7">
        <v>18678576</v>
      </c>
      <c r="L2271" s="7">
        <v>13418735</v>
      </c>
      <c r="M2271" s="7">
        <f>Table1[[#This Row],[Profit (EBIT)]] * (1 - 11%)</f>
        <v>11942674.15</v>
      </c>
      <c r="N2271" s="9">
        <f>Table1[[#This Row],[Net Sales Actual]]/Table1[[#This Row],[Net Sales Target]]*100%</f>
        <v>0.92351122047547662</v>
      </c>
      <c r="O2271" s="9" t="str">
        <f>IF(Table1[[#This Row],[% Achievement]]&gt;=100%, "Achieved",
 IF(Table1[[#This Row],[% Achievement]]&gt;=50%, "Almost Achieve",
 IF(Table1[[#This Row],[% Achievement]]&gt;=0, "Needs Improvement",
 "Bad")))</f>
        <v>Almost Achieve</v>
      </c>
      <c r="P2271" s="7">
        <f>Table1[[#This Row],[Net Sales Actual]] - Table1[[#This Row],[Net Sales Target]]</f>
        <v>-9537900</v>
      </c>
      <c r="Q2271" s="7" t="str">
        <f>IF(Table1[[#This Row],[Profit]] &gt; 0, "Profit", "Loss")</f>
        <v>Profit</v>
      </c>
      <c r="R2271" s="9">
        <f>Table1[[#This Row],[Salary Cost]]/Table1[[#This Row],[Net Sales Actual]]</f>
        <v>0.16219839555321602</v>
      </c>
      <c r="S2271" s="9" t="str">
        <f>IF(Table1[[#This Row],[Salary Ratio]] &lt; 0.15, "Efficient",
 IF(Table1[[#This Row],[Salary Ratio]] &lt;= 0.25, "Needs Attention",
 "Too High"))</f>
        <v>Needs Attention</v>
      </c>
      <c r="T2271" s="9">
        <f>Table1[[#This Row],[Profit (EBIT)]]/Table1[[#This Row],[Net Sales Actual]]</f>
        <v>0.11652372682766525</v>
      </c>
      <c r="U2271" s="7" t="str">
        <f>IF(Table1[[#This Row],[Profit Ratio]] &gt; 0.15, "Healthy",
 IF(Table1[[#This Row],[Profit Ratio]] &gt;= 0.05, "Moderate",
 "Low"))</f>
        <v>Moderate</v>
      </c>
      <c r="V2271" s="7">
        <f ca="1">DATEDIF(Table1[[#This Row],[Store Open Date]], TODAY(), "d")</f>
        <v>859</v>
      </c>
      <c r="W2271" s="7">
        <f ca="1">INT(Table1[[#This Row],[Store Age (Days)]] / 30)</f>
        <v>28</v>
      </c>
      <c r="X2271" s="7" t="str">
        <f ca="1">IF(Table1[[#This Row],[Store Age (Months)]] &lt; 12, "&lt;12",
 IF(Table1[[#This Row],[Store Age (Months)]] &lt; 24, "12–24",
 "&gt;24"))</f>
        <v>&gt;24</v>
      </c>
    </row>
    <row r="2272" spans="1:24" x14ac:dyDescent="0.2">
      <c r="A2272" s="4">
        <v>6</v>
      </c>
      <c r="B2272" s="4" t="str">
        <f t="shared" si="35"/>
        <v>June</v>
      </c>
      <c r="C2272" s="1" t="s">
        <v>74</v>
      </c>
      <c r="D2272" s="1" t="s">
        <v>994</v>
      </c>
      <c r="E2272" s="1" t="s">
        <v>515</v>
      </c>
      <c r="F2272" s="1" t="s">
        <v>897</v>
      </c>
      <c r="G2272" s="1" t="s">
        <v>923</v>
      </c>
      <c r="H2272" s="6">
        <v>45107</v>
      </c>
      <c r="I2272" s="7">
        <v>154414487</v>
      </c>
      <c r="J2272" s="7">
        <v>142585284</v>
      </c>
      <c r="K2272" s="7">
        <v>21586764</v>
      </c>
      <c r="L2272" s="7">
        <v>2564430</v>
      </c>
      <c r="M2272" s="7">
        <f>Table1[[#This Row],[Profit (EBIT)]] * (1 - 11%)</f>
        <v>2282342.7000000002</v>
      </c>
      <c r="N2272" s="9">
        <f>Table1[[#This Row],[Net Sales Actual]]/Table1[[#This Row],[Net Sales Target]]*100%</f>
        <v>0.92339317877603022</v>
      </c>
      <c r="O2272" s="9" t="str">
        <f>IF(Table1[[#This Row],[% Achievement]]&gt;=100%, "Achieved",
 IF(Table1[[#This Row],[% Achievement]]&gt;=50%, "Almost Achieve",
 IF(Table1[[#This Row],[% Achievement]]&gt;=0, "Needs Improvement",
 "Bad")))</f>
        <v>Almost Achieve</v>
      </c>
      <c r="P2272" s="7">
        <f>Table1[[#This Row],[Net Sales Actual]] - Table1[[#This Row],[Net Sales Target]]</f>
        <v>-11829203</v>
      </c>
      <c r="Q2272" s="7" t="str">
        <f>IF(Table1[[#This Row],[Profit]] &gt; 0, "Profit", "Loss")</f>
        <v>Profit</v>
      </c>
      <c r="R2272" s="9">
        <f>Table1[[#This Row],[Salary Cost]]/Table1[[#This Row],[Net Sales Actual]]</f>
        <v>0.15139545536831137</v>
      </c>
      <c r="S2272" s="9" t="str">
        <f>IF(Table1[[#This Row],[Salary Ratio]] &lt; 0.15, "Efficient",
 IF(Table1[[#This Row],[Salary Ratio]] &lt;= 0.25, "Needs Attention",
 "Too High"))</f>
        <v>Needs Attention</v>
      </c>
      <c r="T2272" s="9">
        <f>Table1[[#This Row],[Profit (EBIT)]]/Table1[[#This Row],[Net Sales Actual]]</f>
        <v>1.7985236120159499E-2</v>
      </c>
      <c r="U2272" s="7" t="str">
        <f>IF(Table1[[#This Row],[Profit Ratio]] &gt; 0.15, "Healthy",
 IF(Table1[[#This Row],[Profit Ratio]] &gt;= 0.05, "Moderate",
 "Low"))</f>
        <v>Low</v>
      </c>
      <c r="V2272" s="7">
        <f ca="1">DATEDIF(Table1[[#This Row],[Store Open Date]], TODAY(), "d")</f>
        <v>825</v>
      </c>
      <c r="W2272" s="7">
        <f ca="1">INT(Table1[[#This Row],[Store Age (Days)]] / 30)</f>
        <v>27</v>
      </c>
      <c r="X2272" s="7" t="str">
        <f ca="1">IF(Table1[[#This Row],[Store Age (Months)]] &lt; 12, "&lt;12",
 IF(Table1[[#This Row],[Store Age (Months)]] &lt; 24, "12–24",
 "&gt;24"))</f>
        <v>&gt;24</v>
      </c>
    </row>
    <row r="2273" spans="1:24" x14ac:dyDescent="0.2">
      <c r="A2273" s="4">
        <v>6</v>
      </c>
      <c r="B2273" s="4" t="str">
        <f t="shared" si="35"/>
        <v>June</v>
      </c>
      <c r="C2273" s="1" t="s">
        <v>75</v>
      </c>
      <c r="D2273" s="1" t="s">
        <v>995</v>
      </c>
      <c r="E2273" s="1" t="s">
        <v>516</v>
      </c>
      <c r="F2273" s="1" t="s">
        <v>897</v>
      </c>
      <c r="G2273" s="1" t="s">
        <v>923</v>
      </c>
      <c r="H2273" s="6">
        <v>45115</v>
      </c>
      <c r="I2273" s="7">
        <v>153662765</v>
      </c>
      <c r="J2273" s="7">
        <v>147450672</v>
      </c>
      <c r="K2273" s="7">
        <v>18232283</v>
      </c>
      <c r="L2273" s="7">
        <v>13943087</v>
      </c>
      <c r="M2273" s="7">
        <f>Table1[[#This Row],[Profit (EBIT)]] * (1 - 11%)</f>
        <v>12409347.43</v>
      </c>
      <c r="N2273" s="9">
        <f>Table1[[#This Row],[Net Sales Actual]]/Table1[[#This Row],[Net Sales Target]]*100%</f>
        <v>0.95957320564939719</v>
      </c>
      <c r="O2273" s="9" t="str">
        <f>IF(Table1[[#This Row],[% Achievement]]&gt;=100%, "Achieved",
 IF(Table1[[#This Row],[% Achievement]]&gt;=50%, "Almost Achieve",
 IF(Table1[[#This Row],[% Achievement]]&gt;=0, "Needs Improvement",
 "Bad")))</f>
        <v>Almost Achieve</v>
      </c>
      <c r="P2273" s="7">
        <f>Table1[[#This Row],[Net Sales Actual]] - Table1[[#This Row],[Net Sales Target]]</f>
        <v>-6212093</v>
      </c>
      <c r="Q2273" s="7" t="str">
        <f>IF(Table1[[#This Row],[Profit]] &gt; 0, "Profit", "Loss")</f>
        <v>Profit</v>
      </c>
      <c r="R2273" s="9">
        <f>Table1[[#This Row],[Salary Cost]]/Table1[[#This Row],[Net Sales Actual]]</f>
        <v>0.12365005023510507</v>
      </c>
      <c r="S2273" s="9" t="str">
        <f>IF(Table1[[#This Row],[Salary Ratio]] &lt; 0.15, "Efficient",
 IF(Table1[[#This Row],[Salary Ratio]] &lt;= 0.25, "Needs Attention",
 "Too High"))</f>
        <v>Efficient</v>
      </c>
      <c r="T2273" s="9">
        <f>Table1[[#This Row],[Profit (EBIT)]]/Table1[[#This Row],[Net Sales Actual]]</f>
        <v>9.4561027161680217E-2</v>
      </c>
      <c r="U2273" s="7" t="str">
        <f>IF(Table1[[#This Row],[Profit Ratio]] &gt; 0.15, "Healthy",
 IF(Table1[[#This Row],[Profit Ratio]] &gt;= 0.05, "Moderate",
 "Low"))</f>
        <v>Moderate</v>
      </c>
      <c r="V2273" s="7">
        <f ca="1">DATEDIF(Table1[[#This Row],[Store Open Date]], TODAY(), "d")</f>
        <v>817</v>
      </c>
      <c r="W2273" s="7">
        <f ca="1">INT(Table1[[#This Row],[Store Age (Days)]] / 30)</f>
        <v>27</v>
      </c>
      <c r="X2273" s="7" t="str">
        <f ca="1">IF(Table1[[#This Row],[Store Age (Months)]] &lt; 12, "&lt;12",
 IF(Table1[[#This Row],[Store Age (Months)]] &lt; 24, "12–24",
 "&gt;24"))</f>
        <v>&gt;24</v>
      </c>
    </row>
    <row r="2274" spans="1:24" x14ac:dyDescent="0.2">
      <c r="A2274" s="4">
        <v>6</v>
      </c>
      <c r="B2274" s="4" t="str">
        <f t="shared" si="35"/>
        <v>June</v>
      </c>
      <c r="C2274" s="1" t="s">
        <v>76</v>
      </c>
      <c r="D2274" s="1" t="s">
        <v>996</v>
      </c>
      <c r="E2274" s="1" t="s">
        <v>517</v>
      </c>
      <c r="F2274" s="1" t="s">
        <v>899</v>
      </c>
      <c r="G2274" s="1" t="s">
        <v>923</v>
      </c>
      <c r="H2274" s="6">
        <v>45111</v>
      </c>
      <c r="I2274" s="7">
        <v>62603763</v>
      </c>
      <c r="J2274" s="7">
        <v>62634894</v>
      </c>
      <c r="K2274" s="7">
        <v>7481673</v>
      </c>
      <c r="L2274" s="7">
        <v>-1309387</v>
      </c>
      <c r="M2274" s="7">
        <f>Table1[[#This Row],[Profit (EBIT)]] * (1 - 11%)</f>
        <v>-1165354.43</v>
      </c>
      <c r="N2274" s="9">
        <f>Table1[[#This Row],[Net Sales Actual]]/Table1[[#This Row],[Net Sales Target]]*100%</f>
        <v>1.0004972704276578</v>
      </c>
      <c r="O2274" s="9" t="str">
        <f>IF(Table1[[#This Row],[% Achievement]]&gt;=100%, "Achieved",
 IF(Table1[[#This Row],[% Achievement]]&gt;=50%, "Almost Achieve",
 IF(Table1[[#This Row],[% Achievement]]&gt;=0, "Needs Improvement",
 "Bad")))</f>
        <v>Achieved</v>
      </c>
      <c r="P2274" s="7">
        <f>Table1[[#This Row],[Net Sales Actual]] - Table1[[#This Row],[Net Sales Target]]</f>
        <v>31131</v>
      </c>
      <c r="Q2274" s="7" t="str">
        <f>IF(Table1[[#This Row],[Profit]] &gt; 0, "Profit", "Loss")</f>
        <v>Loss</v>
      </c>
      <c r="R2274" s="9">
        <f>Table1[[#This Row],[Salary Cost]]/Table1[[#This Row],[Net Sales Actual]]</f>
        <v>0.11944896083004466</v>
      </c>
      <c r="S2274" s="9" t="str">
        <f>IF(Table1[[#This Row],[Salary Ratio]] &lt; 0.15, "Efficient",
 IF(Table1[[#This Row],[Salary Ratio]] &lt;= 0.25, "Needs Attention",
 "Too High"))</f>
        <v>Efficient</v>
      </c>
      <c r="T2274" s="9">
        <f>Table1[[#This Row],[Profit (EBIT)]]/Table1[[#This Row],[Net Sales Actual]]</f>
        <v>-2.09050724984064E-2</v>
      </c>
      <c r="U2274" s="7" t="str">
        <f>IF(Table1[[#This Row],[Profit Ratio]] &gt; 0.15, "Healthy",
 IF(Table1[[#This Row],[Profit Ratio]] &gt;= 0.05, "Moderate",
 "Low"))</f>
        <v>Low</v>
      </c>
      <c r="V2274" s="7">
        <f ca="1">DATEDIF(Table1[[#This Row],[Store Open Date]], TODAY(), "d")</f>
        <v>821</v>
      </c>
      <c r="W2274" s="7">
        <f ca="1">INT(Table1[[#This Row],[Store Age (Days)]] / 30)</f>
        <v>27</v>
      </c>
      <c r="X2274" s="7" t="str">
        <f ca="1">IF(Table1[[#This Row],[Store Age (Months)]] &lt; 12, "&lt;12",
 IF(Table1[[#This Row],[Store Age (Months)]] &lt; 24, "12–24",
 "&gt;24"))</f>
        <v>&gt;24</v>
      </c>
    </row>
    <row r="2275" spans="1:24" x14ac:dyDescent="0.2">
      <c r="A2275" s="4">
        <v>6</v>
      </c>
      <c r="B2275" s="4" t="str">
        <f t="shared" si="35"/>
        <v>June</v>
      </c>
      <c r="C2275" s="1" t="s">
        <v>77</v>
      </c>
      <c r="D2275" s="1" t="s">
        <v>997</v>
      </c>
      <c r="E2275" s="1" t="s">
        <v>518</v>
      </c>
      <c r="F2275" s="1" t="s">
        <v>897</v>
      </c>
      <c r="G2275" s="1" t="s">
        <v>923</v>
      </c>
      <c r="H2275" s="6">
        <v>45101</v>
      </c>
      <c r="I2275" s="7">
        <v>132962587</v>
      </c>
      <c r="J2275" s="7">
        <v>92158122</v>
      </c>
      <c r="K2275" s="7">
        <v>8354876</v>
      </c>
      <c r="L2275" s="7">
        <v>13205482</v>
      </c>
      <c r="M2275" s="7">
        <f>Table1[[#This Row],[Profit (EBIT)]] * (1 - 11%)</f>
        <v>11752878.98</v>
      </c>
      <c r="N2275" s="9">
        <f>Table1[[#This Row],[Net Sales Actual]]/Table1[[#This Row],[Net Sales Target]]*100%</f>
        <v>0.69311318378605258</v>
      </c>
      <c r="O2275" s="9" t="str">
        <f>IF(Table1[[#This Row],[% Achievement]]&gt;=100%, "Achieved",
 IF(Table1[[#This Row],[% Achievement]]&gt;=50%, "Almost Achieve",
 IF(Table1[[#This Row],[% Achievement]]&gt;=0, "Needs Improvement",
 "Bad")))</f>
        <v>Almost Achieve</v>
      </c>
      <c r="P2275" s="7">
        <f>Table1[[#This Row],[Net Sales Actual]] - Table1[[#This Row],[Net Sales Target]]</f>
        <v>-40804465</v>
      </c>
      <c r="Q2275" s="7" t="str">
        <f>IF(Table1[[#This Row],[Profit]] &gt; 0, "Profit", "Loss")</f>
        <v>Profit</v>
      </c>
      <c r="R2275" s="9">
        <f>Table1[[#This Row],[Salary Cost]]/Table1[[#This Row],[Net Sales Actual]]</f>
        <v>9.0658053991160975E-2</v>
      </c>
      <c r="S2275" s="9" t="str">
        <f>IF(Table1[[#This Row],[Salary Ratio]] &lt; 0.15, "Efficient",
 IF(Table1[[#This Row],[Salary Ratio]] &lt;= 0.25, "Needs Attention",
 "Too High"))</f>
        <v>Efficient</v>
      </c>
      <c r="T2275" s="9">
        <f>Table1[[#This Row],[Profit (EBIT)]]/Table1[[#This Row],[Net Sales Actual]]</f>
        <v>0.14329157011250729</v>
      </c>
      <c r="U2275" s="7" t="str">
        <f>IF(Table1[[#This Row],[Profit Ratio]] &gt; 0.15, "Healthy",
 IF(Table1[[#This Row],[Profit Ratio]] &gt;= 0.05, "Moderate",
 "Low"))</f>
        <v>Moderate</v>
      </c>
      <c r="V2275" s="7">
        <f ca="1">DATEDIF(Table1[[#This Row],[Store Open Date]], TODAY(), "d")</f>
        <v>831</v>
      </c>
      <c r="W2275" s="7">
        <f ca="1">INT(Table1[[#This Row],[Store Age (Days)]] / 30)</f>
        <v>27</v>
      </c>
      <c r="X2275" s="7" t="str">
        <f ca="1">IF(Table1[[#This Row],[Store Age (Months)]] &lt; 12, "&lt;12",
 IF(Table1[[#This Row],[Store Age (Months)]] &lt; 24, "12–24",
 "&gt;24"))</f>
        <v>&gt;24</v>
      </c>
    </row>
    <row r="2276" spans="1:24" x14ac:dyDescent="0.2">
      <c r="A2276" s="4">
        <v>6</v>
      </c>
      <c r="B2276" s="4" t="str">
        <f t="shared" si="35"/>
        <v>June</v>
      </c>
      <c r="C2276" s="1" t="s">
        <v>78</v>
      </c>
      <c r="D2276" s="1" t="s">
        <v>998</v>
      </c>
      <c r="E2276" s="1" t="s">
        <v>519</v>
      </c>
      <c r="F2276" s="1" t="s">
        <v>899</v>
      </c>
      <c r="G2276" s="1" t="s">
        <v>923</v>
      </c>
      <c r="H2276" s="6">
        <v>44798</v>
      </c>
      <c r="I2276" s="7">
        <v>159082043</v>
      </c>
      <c r="J2276" s="7">
        <v>153307419</v>
      </c>
      <c r="K2276" s="7">
        <v>24104342</v>
      </c>
      <c r="L2276" s="7">
        <v>15227881</v>
      </c>
      <c r="M2276" s="7">
        <f>Table1[[#This Row],[Profit (EBIT)]] * (1 - 11%)</f>
        <v>13552814.09</v>
      </c>
      <c r="N2276" s="9">
        <f>Table1[[#This Row],[Net Sales Actual]]/Table1[[#This Row],[Net Sales Target]]*100%</f>
        <v>0.9637003404589165</v>
      </c>
      <c r="O2276" s="9" t="str">
        <f>IF(Table1[[#This Row],[% Achievement]]&gt;=100%, "Achieved",
 IF(Table1[[#This Row],[% Achievement]]&gt;=50%, "Almost Achieve",
 IF(Table1[[#This Row],[% Achievement]]&gt;=0, "Needs Improvement",
 "Bad")))</f>
        <v>Almost Achieve</v>
      </c>
      <c r="P2276" s="7">
        <f>Table1[[#This Row],[Net Sales Actual]] - Table1[[#This Row],[Net Sales Target]]</f>
        <v>-5774624</v>
      </c>
      <c r="Q2276" s="7" t="str">
        <f>IF(Table1[[#This Row],[Profit]] &gt; 0, "Profit", "Loss")</f>
        <v>Profit</v>
      </c>
      <c r="R2276" s="9">
        <f>Table1[[#This Row],[Salary Cost]]/Table1[[#This Row],[Net Sales Actual]]</f>
        <v>0.15722880312791646</v>
      </c>
      <c r="S2276" s="9" t="str">
        <f>IF(Table1[[#This Row],[Salary Ratio]] &lt; 0.15, "Efficient",
 IF(Table1[[#This Row],[Salary Ratio]] &lt;= 0.25, "Needs Attention",
 "Too High"))</f>
        <v>Needs Attention</v>
      </c>
      <c r="T2276" s="9">
        <f>Table1[[#This Row],[Profit (EBIT)]]/Table1[[#This Row],[Net Sales Actual]]</f>
        <v>9.9329054649338264E-2</v>
      </c>
      <c r="U2276" s="7" t="str">
        <f>IF(Table1[[#This Row],[Profit Ratio]] &gt; 0.15, "Healthy",
 IF(Table1[[#This Row],[Profit Ratio]] &gt;= 0.05, "Moderate",
 "Low"))</f>
        <v>Moderate</v>
      </c>
      <c r="V2276" s="7">
        <f ca="1">DATEDIF(Table1[[#This Row],[Store Open Date]], TODAY(), "d")</f>
        <v>1134</v>
      </c>
      <c r="W2276" s="7">
        <f ca="1">INT(Table1[[#This Row],[Store Age (Days)]] / 30)</f>
        <v>37</v>
      </c>
      <c r="X2276" s="7" t="str">
        <f ca="1">IF(Table1[[#This Row],[Store Age (Months)]] &lt; 12, "&lt;12",
 IF(Table1[[#This Row],[Store Age (Months)]] &lt; 24, "12–24",
 "&gt;24"))</f>
        <v>&gt;24</v>
      </c>
    </row>
    <row r="2277" spans="1:24" x14ac:dyDescent="0.2">
      <c r="A2277" s="4">
        <v>6</v>
      </c>
      <c r="B2277" s="4" t="str">
        <f t="shared" si="35"/>
        <v>June</v>
      </c>
      <c r="C2277" s="1" t="s">
        <v>79</v>
      </c>
      <c r="D2277" s="1" t="s">
        <v>999</v>
      </c>
      <c r="E2277" s="1" t="s">
        <v>520</v>
      </c>
      <c r="F2277" s="1" t="s">
        <v>897</v>
      </c>
      <c r="G2277" s="1" t="s">
        <v>923</v>
      </c>
      <c r="H2277" s="6">
        <v>45172</v>
      </c>
      <c r="I2277" s="7">
        <v>95323516</v>
      </c>
      <c r="J2277" s="7">
        <v>73897028</v>
      </c>
      <c r="K2277" s="7">
        <v>12197736</v>
      </c>
      <c r="L2277" s="7">
        <v>-4475657</v>
      </c>
      <c r="M2277" s="7">
        <f>Table1[[#This Row],[Profit (EBIT)]] * (1 - 11%)</f>
        <v>-3983334.73</v>
      </c>
      <c r="N2277" s="9">
        <f>Table1[[#This Row],[Net Sales Actual]]/Table1[[#This Row],[Net Sales Target]]*100%</f>
        <v>0.77522348210487746</v>
      </c>
      <c r="O2277" s="9" t="str">
        <f>IF(Table1[[#This Row],[% Achievement]]&gt;=100%, "Achieved",
 IF(Table1[[#This Row],[% Achievement]]&gt;=50%, "Almost Achieve",
 IF(Table1[[#This Row],[% Achievement]]&gt;=0, "Needs Improvement",
 "Bad")))</f>
        <v>Almost Achieve</v>
      </c>
      <c r="P2277" s="7">
        <f>Table1[[#This Row],[Net Sales Actual]] - Table1[[#This Row],[Net Sales Target]]</f>
        <v>-21426488</v>
      </c>
      <c r="Q2277" s="7" t="str">
        <f>IF(Table1[[#This Row],[Profit]] &gt; 0, "Profit", "Loss")</f>
        <v>Loss</v>
      </c>
      <c r="R2277" s="9">
        <f>Table1[[#This Row],[Salary Cost]]/Table1[[#This Row],[Net Sales Actual]]</f>
        <v>0.16506395899981255</v>
      </c>
      <c r="S2277" s="9" t="str">
        <f>IF(Table1[[#This Row],[Salary Ratio]] &lt; 0.15, "Efficient",
 IF(Table1[[#This Row],[Salary Ratio]] &lt;= 0.25, "Needs Attention",
 "Too High"))</f>
        <v>Needs Attention</v>
      </c>
      <c r="T2277" s="9">
        <f>Table1[[#This Row],[Profit (EBIT)]]/Table1[[#This Row],[Net Sales Actual]]</f>
        <v>-6.0566129939623556E-2</v>
      </c>
      <c r="U2277" s="7" t="str">
        <f>IF(Table1[[#This Row],[Profit Ratio]] &gt; 0.15, "Healthy",
 IF(Table1[[#This Row],[Profit Ratio]] &gt;= 0.05, "Moderate",
 "Low"))</f>
        <v>Low</v>
      </c>
      <c r="V2277" s="7">
        <f ca="1">DATEDIF(Table1[[#This Row],[Store Open Date]], TODAY(), "d")</f>
        <v>760</v>
      </c>
      <c r="W2277" s="7">
        <f ca="1">INT(Table1[[#This Row],[Store Age (Days)]] / 30)</f>
        <v>25</v>
      </c>
      <c r="X2277" s="7" t="str">
        <f ca="1">IF(Table1[[#This Row],[Store Age (Months)]] &lt; 12, "&lt;12",
 IF(Table1[[#This Row],[Store Age (Months)]] &lt; 24, "12–24",
 "&gt;24"))</f>
        <v>&gt;24</v>
      </c>
    </row>
    <row r="2278" spans="1:24" x14ac:dyDescent="0.2">
      <c r="A2278" s="4">
        <v>6</v>
      </c>
      <c r="B2278" s="4" t="str">
        <f t="shared" si="35"/>
        <v>June</v>
      </c>
      <c r="C2278" s="1" t="s">
        <v>80</v>
      </c>
      <c r="D2278" s="1" t="s">
        <v>1000</v>
      </c>
      <c r="E2278" s="1" t="s">
        <v>521</v>
      </c>
      <c r="F2278" s="1" t="s">
        <v>897</v>
      </c>
      <c r="G2278" s="1" t="s">
        <v>923</v>
      </c>
      <c r="H2278" s="6">
        <v>45284</v>
      </c>
      <c r="I2278" s="7">
        <v>135443506</v>
      </c>
      <c r="J2278" s="7">
        <v>134299360</v>
      </c>
      <c r="K2278" s="7">
        <v>17730961</v>
      </c>
      <c r="L2278" s="7">
        <v>19576488</v>
      </c>
      <c r="M2278" s="7">
        <f>Table1[[#This Row],[Profit (EBIT)]] * (1 - 11%)</f>
        <v>17423074.32</v>
      </c>
      <c r="N2278" s="9">
        <f>Table1[[#This Row],[Net Sales Actual]]/Table1[[#This Row],[Net Sales Target]]*100%</f>
        <v>0.99155259610601043</v>
      </c>
      <c r="O2278" s="9" t="str">
        <f>IF(Table1[[#This Row],[% Achievement]]&gt;=100%, "Achieved",
 IF(Table1[[#This Row],[% Achievement]]&gt;=50%, "Almost Achieve",
 IF(Table1[[#This Row],[% Achievement]]&gt;=0, "Needs Improvement",
 "Bad")))</f>
        <v>Almost Achieve</v>
      </c>
      <c r="P2278" s="7">
        <f>Table1[[#This Row],[Net Sales Actual]] - Table1[[#This Row],[Net Sales Target]]</f>
        <v>-1144146</v>
      </c>
      <c r="Q2278" s="7" t="str">
        <f>IF(Table1[[#This Row],[Profit]] &gt; 0, "Profit", "Loss")</f>
        <v>Profit</v>
      </c>
      <c r="R2278" s="9">
        <f>Table1[[#This Row],[Salary Cost]]/Table1[[#This Row],[Net Sales Actual]]</f>
        <v>0.13202565522277993</v>
      </c>
      <c r="S2278" s="9" t="str">
        <f>IF(Table1[[#This Row],[Salary Ratio]] &lt; 0.15, "Efficient",
 IF(Table1[[#This Row],[Salary Ratio]] &lt;= 0.25, "Needs Attention",
 "Too High"))</f>
        <v>Efficient</v>
      </c>
      <c r="T2278" s="9">
        <f>Table1[[#This Row],[Profit (EBIT)]]/Table1[[#This Row],[Net Sales Actual]]</f>
        <v>0.14576754498308853</v>
      </c>
      <c r="U2278" s="7" t="str">
        <f>IF(Table1[[#This Row],[Profit Ratio]] &gt; 0.15, "Healthy",
 IF(Table1[[#This Row],[Profit Ratio]] &gt;= 0.05, "Moderate",
 "Low"))</f>
        <v>Moderate</v>
      </c>
      <c r="V2278" s="7">
        <f ca="1">DATEDIF(Table1[[#This Row],[Store Open Date]], TODAY(), "d")</f>
        <v>648</v>
      </c>
      <c r="W2278" s="7">
        <f ca="1">INT(Table1[[#This Row],[Store Age (Days)]] / 30)</f>
        <v>21</v>
      </c>
      <c r="X2278" s="7" t="str">
        <f ca="1">IF(Table1[[#This Row],[Store Age (Months)]] &lt; 12, "&lt;12",
 IF(Table1[[#This Row],[Store Age (Months)]] &lt; 24, "12–24",
 "&gt;24"))</f>
        <v>12–24</v>
      </c>
    </row>
    <row r="2279" spans="1:24" x14ac:dyDescent="0.2">
      <c r="A2279" s="4">
        <v>6</v>
      </c>
      <c r="B2279" s="4" t="str">
        <f t="shared" si="35"/>
        <v>June</v>
      </c>
      <c r="C2279" s="1" t="s">
        <v>81</v>
      </c>
      <c r="D2279" s="1" t="s">
        <v>1001</v>
      </c>
      <c r="E2279" s="1" t="s">
        <v>522</v>
      </c>
      <c r="F2279" s="1" t="s">
        <v>897</v>
      </c>
      <c r="G2279" s="1" t="s">
        <v>923</v>
      </c>
      <c r="H2279" s="6">
        <v>45254</v>
      </c>
      <c r="I2279" s="7">
        <v>69908149</v>
      </c>
      <c r="J2279" s="7">
        <v>47311713</v>
      </c>
      <c r="K2279" s="7">
        <v>7776654</v>
      </c>
      <c r="L2279" s="7">
        <v>-54630</v>
      </c>
      <c r="M2279" s="7">
        <f>Table1[[#This Row],[Profit (EBIT)]] * (1 - 11%)</f>
        <v>-48620.700000000004</v>
      </c>
      <c r="N2279" s="9">
        <f>Table1[[#This Row],[Net Sales Actual]]/Table1[[#This Row],[Net Sales Target]]*100%</f>
        <v>0.6767696424060663</v>
      </c>
      <c r="O2279" s="9" t="str">
        <f>IF(Table1[[#This Row],[% Achievement]]&gt;=100%, "Achieved",
 IF(Table1[[#This Row],[% Achievement]]&gt;=50%, "Almost Achieve",
 IF(Table1[[#This Row],[% Achievement]]&gt;=0, "Needs Improvement",
 "Bad")))</f>
        <v>Almost Achieve</v>
      </c>
      <c r="P2279" s="7">
        <f>Table1[[#This Row],[Net Sales Actual]] - Table1[[#This Row],[Net Sales Target]]</f>
        <v>-22596436</v>
      </c>
      <c r="Q2279" s="7" t="str">
        <f>IF(Table1[[#This Row],[Profit]] &gt; 0, "Profit", "Loss")</f>
        <v>Loss</v>
      </c>
      <c r="R2279" s="9">
        <f>Table1[[#This Row],[Salary Cost]]/Table1[[#This Row],[Net Sales Actual]]</f>
        <v>0.16437058620134934</v>
      </c>
      <c r="S2279" s="9" t="str">
        <f>IF(Table1[[#This Row],[Salary Ratio]] &lt; 0.15, "Efficient",
 IF(Table1[[#This Row],[Salary Ratio]] &lt;= 0.25, "Needs Attention",
 "Too High"))</f>
        <v>Needs Attention</v>
      </c>
      <c r="T2279" s="9">
        <f>Table1[[#This Row],[Profit (EBIT)]]/Table1[[#This Row],[Net Sales Actual]]</f>
        <v>-1.1546823510702308E-3</v>
      </c>
      <c r="U2279" s="7" t="str">
        <f>IF(Table1[[#This Row],[Profit Ratio]] &gt; 0.15, "Healthy",
 IF(Table1[[#This Row],[Profit Ratio]] &gt;= 0.05, "Moderate",
 "Low"))</f>
        <v>Low</v>
      </c>
      <c r="V2279" s="7">
        <f ca="1">DATEDIF(Table1[[#This Row],[Store Open Date]], TODAY(), "d")</f>
        <v>678</v>
      </c>
      <c r="W2279" s="7">
        <f ca="1">INT(Table1[[#This Row],[Store Age (Days)]] / 30)</f>
        <v>22</v>
      </c>
      <c r="X2279" s="7" t="str">
        <f ca="1">IF(Table1[[#This Row],[Store Age (Months)]] &lt; 12, "&lt;12",
 IF(Table1[[#This Row],[Store Age (Months)]] &lt; 24, "12–24",
 "&gt;24"))</f>
        <v>12–24</v>
      </c>
    </row>
    <row r="2280" spans="1:24" x14ac:dyDescent="0.2">
      <c r="A2280" s="4">
        <v>6</v>
      </c>
      <c r="B2280" s="4" t="str">
        <f t="shared" si="35"/>
        <v>June</v>
      </c>
      <c r="C2280" s="1" t="s">
        <v>82</v>
      </c>
      <c r="D2280" s="1" t="s">
        <v>1002</v>
      </c>
      <c r="E2280" s="1" t="s">
        <v>523</v>
      </c>
      <c r="F2280" s="1" t="s">
        <v>898</v>
      </c>
      <c r="G2280" s="1" t="s">
        <v>923</v>
      </c>
      <c r="H2280" s="6">
        <v>45310</v>
      </c>
      <c r="I2280" s="7">
        <v>78399883</v>
      </c>
      <c r="J2280" s="7">
        <v>63017406</v>
      </c>
      <c r="K2280" s="7">
        <v>8578562</v>
      </c>
      <c r="L2280" s="7">
        <v>-1320986</v>
      </c>
      <c r="M2280" s="7">
        <f>Table1[[#This Row],[Profit (EBIT)]] * (1 - 11%)</f>
        <v>-1175677.54</v>
      </c>
      <c r="N2280" s="9">
        <f>Table1[[#This Row],[Net Sales Actual]]/Table1[[#This Row],[Net Sales Target]]*100%</f>
        <v>0.80379464341802653</v>
      </c>
      <c r="O2280" s="9" t="str">
        <f>IF(Table1[[#This Row],[% Achievement]]&gt;=100%, "Achieved",
 IF(Table1[[#This Row],[% Achievement]]&gt;=50%, "Almost Achieve",
 IF(Table1[[#This Row],[% Achievement]]&gt;=0, "Needs Improvement",
 "Bad")))</f>
        <v>Almost Achieve</v>
      </c>
      <c r="P2280" s="7">
        <f>Table1[[#This Row],[Net Sales Actual]] - Table1[[#This Row],[Net Sales Target]]</f>
        <v>-15382477</v>
      </c>
      <c r="Q2280" s="7" t="str">
        <f>IF(Table1[[#This Row],[Profit]] &gt; 0, "Profit", "Loss")</f>
        <v>Loss</v>
      </c>
      <c r="R2280" s="9">
        <f>Table1[[#This Row],[Salary Cost]]/Table1[[#This Row],[Net Sales Actual]]</f>
        <v>0.13613004000831136</v>
      </c>
      <c r="S2280" s="9" t="str">
        <f>IF(Table1[[#This Row],[Salary Ratio]] &lt; 0.15, "Efficient",
 IF(Table1[[#This Row],[Salary Ratio]] &lt;= 0.25, "Needs Attention",
 "Too High"))</f>
        <v>Efficient</v>
      </c>
      <c r="T2280" s="9">
        <f>Table1[[#This Row],[Profit (EBIT)]]/Table1[[#This Row],[Net Sales Actual]]</f>
        <v>-2.0962240178530992E-2</v>
      </c>
      <c r="U2280" s="7" t="str">
        <f>IF(Table1[[#This Row],[Profit Ratio]] &gt; 0.15, "Healthy",
 IF(Table1[[#This Row],[Profit Ratio]] &gt;= 0.05, "Moderate",
 "Low"))</f>
        <v>Low</v>
      </c>
      <c r="V2280" s="7">
        <f ca="1">DATEDIF(Table1[[#This Row],[Store Open Date]], TODAY(), "d")</f>
        <v>622</v>
      </c>
      <c r="W2280" s="7">
        <f ca="1">INT(Table1[[#This Row],[Store Age (Days)]] / 30)</f>
        <v>20</v>
      </c>
      <c r="X2280" s="7" t="str">
        <f ca="1">IF(Table1[[#This Row],[Store Age (Months)]] &lt; 12, "&lt;12",
 IF(Table1[[#This Row],[Store Age (Months)]] &lt; 24, "12–24",
 "&gt;24"))</f>
        <v>12–24</v>
      </c>
    </row>
    <row r="2281" spans="1:24" x14ac:dyDescent="0.2">
      <c r="A2281" s="4">
        <v>6</v>
      </c>
      <c r="B2281" s="4" t="str">
        <f t="shared" si="35"/>
        <v>June</v>
      </c>
      <c r="C2281" s="1" t="s">
        <v>83</v>
      </c>
      <c r="D2281" s="1" t="s">
        <v>1003</v>
      </c>
      <c r="E2281" s="1" t="s">
        <v>524</v>
      </c>
      <c r="F2281" s="1" t="s">
        <v>899</v>
      </c>
      <c r="G2281" s="1" t="s">
        <v>923</v>
      </c>
      <c r="H2281" s="6">
        <v>45271</v>
      </c>
      <c r="I2281" s="7">
        <v>177157778</v>
      </c>
      <c r="J2281" s="7">
        <v>120854361</v>
      </c>
      <c r="K2281" s="7">
        <v>11197547</v>
      </c>
      <c r="L2281" s="7">
        <v>11498241</v>
      </c>
      <c r="M2281" s="7">
        <f>Table1[[#This Row],[Profit (EBIT)]] * (1 - 11%)</f>
        <v>10233434.49</v>
      </c>
      <c r="N2281" s="9">
        <f>Table1[[#This Row],[Net Sales Actual]]/Table1[[#This Row],[Net Sales Target]]*100%</f>
        <v>0.68218489960965756</v>
      </c>
      <c r="O2281" s="9" t="str">
        <f>IF(Table1[[#This Row],[% Achievement]]&gt;=100%, "Achieved",
 IF(Table1[[#This Row],[% Achievement]]&gt;=50%, "Almost Achieve",
 IF(Table1[[#This Row],[% Achievement]]&gt;=0, "Needs Improvement",
 "Bad")))</f>
        <v>Almost Achieve</v>
      </c>
      <c r="P2281" s="7">
        <f>Table1[[#This Row],[Net Sales Actual]] - Table1[[#This Row],[Net Sales Target]]</f>
        <v>-56303417</v>
      </c>
      <c r="Q2281" s="7" t="str">
        <f>IF(Table1[[#This Row],[Profit]] &gt; 0, "Profit", "Loss")</f>
        <v>Profit</v>
      </c>
      <c r="R2281" s="9">
        <f>Table1[[#This Row],[Salary Cost]]/Table1[[#This Row],[Net Sales Actual]]</f>
        <v>9.2653230775842671E-2</v>
      </c>
      <c r="S2281" s="9" t="str">
        <f>IF(Table1[[#This Row],[Salary Ratio]] &lt; 0.15, "Efficient",
 IF(Table1[[#This Row],[Salary Ratio]] &lt;= 0.25, "Needs Attention",
 "Too High"))</f>
        <v>Efficient</v>
      </c>
      <c r="T2281" s="9">
        <f>Table1[[#This Row],[Profit (EBIT)]]/Table1[[#This Row],[Net Sales Actual]]</f>
        <v>9.514129986587741E-2</v>
      </c>
      <c r="U2281" s="7" t="str">
        <f>IF(Table1[[#This Row],[Profit Ratio]] &gt; 0.15, "Healthy",
 IF(Table1[[#This Row],[Profit Ratio]] &gt;= 0.05, "Moderate",
 "Low"))</f>
        <v>Moderate</v>
      </c>
      <c r="V2281" s="7">
        <f ca="1">DATEDIF(Table1[[#This Row],[Store Open Date]], TODAY(), "d")</f>
        <v>661</v>
      </c>
      <c r="W2281" s="7">
        <f ca="1">INT(Table1[[#This Row],[Store Age (Days)]] / 30)</f>
        <v>22</v>
      </c>
      <c r="X2281" s="7" t="str">
        <f ca="1">IF(Table1[[#This Row],[Store Age (Months)]] &lt; 12, "&lt;12",
 IF(Table1[[#This Row],[Store Age (Months)]] &lt; 24, "12–24",
 "&gt;24"))</f>
        <v>12–24</v>
      </c>
    </row>
    <row r="2282" spans="1:24" x14ac:dyDescent="0.2">
      <c r="A2282" s="4">
        <v>6</v>
      </c>
      <c r="B2282" s="4" t="str">
        <f t="shared" si="35"/>
        <v>June</v>
      </c>
      <c r="C2282" s="1" t="s">
        <v>84</v>
      </c>
      <c r="D2282" s="1" t="s">
        <v>1004</v>
      </c>
      <c r="E2282" s="1" t="s">
        <v>525</v>
      </c>
      <c r="F2282" s="1" t="s">
        <v>898</v>
      </c>
      <c r="G2282" s="1" t="s">
        <v>923</v>
      </c>
      <c r="H2282" s="6">
        <v>45322</v>
      </c>
      <c r="I2282" s="7">
        <v>181990721</v>
      </c>
      <c r="J2282" s="7">
        <v>196160196</v>
      </c>
      <c r="K2282" s="7">
        <v>22659016</v>
      </c>
      <c r="L2282" s="7">
        <v>4414279</v>
      </c>
      <c r="M2282" s="7">
        <f>Table1[[#This Row],[Profit (EBIT)]] * (1 - 11%)</f>
        <v>3928708.31</v>
      </c>
      <c r="N2282" s="9">
        <f>Table1[[#This Row],[Net Sales Actual]]/Table1[[#This Row],[Net Sales Target]]*100%</f>
        <v>1.0778582277279949</v>
      </c>
      <c r="O2282" s="9" t="str">
        <f>IF(Table1[[#This Row],[% Achievement]]&gt;=100%, "Achieved",
 IF(Table1[[#This Row],[% Achievement]]&gt;=50%, "Almost Achieve",
 IF(Table1[[#This Row],[% Achievement]]&gt;=0, "Needs Improvement",
 "Bad")))</f>
        <v>Achieved</v>
      </c>
      <c r="P2282" s="7">
        <f>Table1[[#This Row],[Net Sales Actual]] - Table1[[#This Row],[Net Sales Target]]</f>
        <v>14169475</v>
      </c>
      <c r="Q2282" s="7" t="str">
        <f>IF(Table1[[#This Row],[Profit]] &gt; 0, "Profit", "Loss")</f>
        <v>Profit</v>
      </c>
      <c r="R2282" s="9">
        <f>Table1[[#This Row],[Salary Cost]]/Table1[[#This Row],[Net Sales Actual]]</f>
        <v>0.11551281280326617</v>
      </c>
      <c r="S2282" s="9" t="str">
        <f>IF(Table1[[#This Row],[Salary Ratio]] &lt; 0.15, "Efficient",
 IF(Table1[[#This Row],[Salary Ratio]] &lt;= 0.25, "Needs Attention",
 "Too High"))</f>
        <v>Efficient</v>
      </c>
      <c r="T2282" s="9">
        <f>Table1[[#This Row],[Profit (EBIT)]]/Table1[[#This Row],[Net Sales Actual]]</f>
        <v>2.250343897494882E-2</v>
      </c>
      <c r="U2282" s="7" t="str">
        <f>IF(Table1[[#This Row],[Profit Ratio]] &gt; 0.15, "Healthy",
 IF(Table1[[#This Row],[Profit Ratio]] &gt;= 0.05, "Moderate",
 "Low"))</f>
        <v>Low</v>
      </c>
      <c r="V2282" s="7">
        <f ca="1">DATEDIF(Table1[[#This Row],[Store Open Date]], TODAY(), "d")</f>
        <v>610</v>
      </c>
      <c r="W2282" s="7">
        <f ca="1">INT(Table1[[#This Row],[Store Age (Days)]] / 30)</f>
        <v>20</v>
      </c>
      <c r="X2282" s="7" t="str">
        <f ca="1">IF(Table1[[#This Row],[Store Age (Months)]] &lt; 12, "&lt;12",
 IF(Table1[[#This Row],[Store Age (Months)]] &lt; 24, "12–24",
 "&gt;24"))</f>
        <v>12–24</v>
      </c>
    </row>
    <row r="2283" spans="1:24" x14ac:dyDescent="0.2">
      <c r="A2283" s="4">
        <v>6</v>
      </c>
      <c r="B2283" s="4" t="str">
        <f t="shared" si="35"/>
        <v>June</v>
      </c>
      <c r="C2283" s="1" t="s">
        <v>85</v>
      </c>
      <c r="D2283" s="1" t="s">
        <v>1005</v>
      </c>
      <c r="E2283" s="1" t="s">
        <v>526</v>
      </c>
      <c r="F2283" s="1" t="s">
        <v>899</v>
      </c>
      <c r="G2283" s="1" t="s">
        <v>923</v>
      </c>
      <c r="H2283" s="6">
        <v>45183</v>
      </c>
      <c r="I2283" s="7">
        <v>133992290</v>
      </c>
      <c r="J2283" s="7">
        <v>88952368</v>
      </c>
      <c r="K2283" s="7">
        <v>12171720</v>
      </c>
      <c r="L2283" s="7">
        <v>-5525661</v>
      </c>
      <c r="M2283" s="7">
        <f>Table1[[#This Row],[Profit (EBIT)]] * (1 - 11%)</f>
        <v>-4917838.29</v>
      </c>
      <c r="N2283" s="9">
        <f>Table1[[#This Row],[Net Sales Actual]]/Table1[[#This Row],[Net Sales Target]]*100%</f>
        <v>0.66386183861772941</v>
      </c>
      <c r="O2283" s="9" t="str">
        <f>IF(Table1[[#This Row],[% Achievement]]&gt;=100%, "Achieved",
 IF(Table1[[#This Row],[% Achievement]]&gt;=50%, "Almost Achieve",
 IF(Table1[[#This Row],[% Achievement]]&gt;=0, "Needs Improvement",
 "Bad")))</f>
        <v>Almost Achieve</v>
      </c>
      <c r="P2283" s="7">
        <f>Table1[[#This Row],[Net Sales Actual]] - Table1[[#This Row],[Net Sales Target]]</f>
        <v>-45039922</v>
      </c>
      <c r="Q2283" s="7" t="str">
        <f>IF(Table1[[#This Row],[Profit]] &gt; 0, "Profit", "Loss")</f>
        <v>Loss</v>
      </c>
      <c r="R2283" s="9">
        <f>Table1[[#This Row],[Salary Cost]]/Table1[[#This Row],[Net Sales Actual]]</f>
        <v>0.13683413127349234</v>
      </c>
      <c r="S2283" s="9" t="str">
        <f>IF(Table1[[#This Row],[Salary Ratio]] &lt; 0.15, "Efficient",
 IF(Table1[[#This Row],[Salary Ratio]] &lt;= 0.25, "Needs Attention",
 "Too High"))</f>
        <v>Efficient</v>
      </c>
      <c r="T2283" s="9">
        <f>Table1[[#This Row],[Profit (EBIT)]]/Table1[[#This Row],[Net Sales Actual]]</f>
        <v>-6.2119324355704615E-2</v>
      </c>
      <c r="U2283" s="7" t="str">
        <f>IF(Table1[[#This Row],[Profit Ratio]] &gt; 0.15, "Healthy",
 IF(Table1[[#This Row],[Profit Ratio]] &gt;= 0.05, "Moderate",
 "Low"))</f>
        <v>Low</v>
      </c>
      <c r="V2283" s="7">
        <f ca="1">DATEDIF(Table1[[#This Row],[Store Open Date]], TODAY(), "d")</f>
        <v>749</v>
      </c>
      <c r="W2283" s="7">
        <f ca="1">INT(Table1[[#This Row],[Store Age (Days)]] / 30)</f>
        <v>24</v>
      </c>
      <c r="X2283" s="7" t="str">
        <f ca="1">IF(Table1[[#This Row],[Store Age (Months)]] &lt; 12, "&lt;12",
 IF(Table1[[#This Row],[Store Age (Months)]] &lt; 24, "12–24",
 "&gt;24"))</f>
        <v>&gt;24</v>
      </c>
    </row>
    <row r="2284" spans="1:24" x14ac:dyDescent="0.2">
      <c r="A2284" s="4">
        <v>6</v>
      </c>
      <c r="B2284" s="4" t="str">
        <f t="shared" si="35"/>
        <v>June</v>
      </c>
      <c r="C2284" s="1" t="s">
        <v>86</v>
      </c>
      <c r="D2284" s="1" t="s">
        <v>1006</v>
      </c>
      <c r="E2284" s="1" t="s">
        <v>527</v>
      </c>
      <c r="F2284" s="1" t="s">
        <v>899</v>
      </c>
      <c r="G2284" s="1" t="s">
        <v>923</v>
      </c>
      <c r="H2284" s="6">
        <v>45184</v>
      </c>
      <c r="I2284" s="7">
        <v>106029718</v>
      </c>
      <c r="J2284" s="7">
        <v>71131215</v>
      </c>
      <c r="K2284" s="7">
        <v>8714762</v>
      </c>
      <c r="L2284" s="7">
        <v>-4185743</v>
      </c>
      <c r="M2284" s="7">
        <f>Table1[[#This Row],[Profit (EBIT)]] * (1 - 11%)</f>
        <v>-3725311.27</v>
      </c>
      <c r="N2284" s="9">
        <f>Table1[[#This Row],[Net Sales Actual]]/Table1[[#This Row],[Net Sales Target]]*100%</f>
        <v>0.67086111650320523</v>
      </c>
      <c r="O2284" s="9" t="str">
        <f>IF(Table1[[#This Row],[% Achievement]]&gt;=100%, "Achieved",
 IF(Table1[[#This Row],[% Achievement]]&gt;=50%, "Almost Achieve",
 IF(Table1[[#This Row],[% Achievement]]&gt;=0, "Needs Improvement",
 "Bad")))</f>
        <v>Almost Achieve</v>
      </c>
      <c r="P2284" s="7">
        <f>Table1[[#This Row],[Net Sales Actual]] - Table1[[#This Row],[Net Sales Target]]</f>
        <v>-34898503</v>
      </c>
      <c r="Q2284" s="7" t="str">
        <f>IF(Table1[[#This Row],[Profit]] &gt; 0, "Profit", "Loss")</f>
        <v>Loss</v>
      </c>
      <c r="R2284" s="9">
        <f>Table1[[#This Row],[Salary Cost]]/Table1[[#This Row],[Net Sales Actual]]</f>
        <v>0.12251670381280567</v>
      </c>
      <c r="S2284" s="9" t="str">
        <f>IF(Table1[[#This Row],[Salary Ratio]] &lt; 0.15, "Efficient",
 IF(Table1[[#This Row],[Salary Ratio]] &lt;= 0.25, "Needs Attention",
 "Too High"))</f>
        <v>Efficient</v>
      </c>
      <c r="T2284" s="9">
        <f>Table1[[#This Row],[Profit (EBIT)]]/Table1[[#This Row],[Net Sales Actual]]</f>
        <v>-5.8845374706449204E-2</v>
      </c>
      <c r="U2284" s="7" t="str">
        <f>IF(Table1[[#This Row],[Profit Ratio]] &gt; 0.15, "Healthy",
 IF(Table1[[#This Row],[Profit Ratio]] &gt;= 0.05, "Moderate",
 "Low"))</f>
        <v>Low</v>
      </c>
      <c r="V2284" s="7">
        <f ca="1">DATEDIF(Table1[[#This Row],[Store Open Date]], TODAY(), "d")</f>
        <v>748</v>
      </c>
      <c r="W2284" s="7">
        <f ca="1">INT(Table1[[#This Row],[Store Age (Days)]] / 30)</f>
        <v>24</v>
      </c>
      <c r="X2284" s="7" t="str">
        <f ca="1">IF(Table1[[#This Row],[Store Age (Months)]] &lt; 12, "&lt;12",
 IF(Table1[[#This Row],[Store Age (Months)]] &lt; 24, "12–24",
 "&gt;24"))</f>
        <v>&gt;24</v>
      </c>
    </row>
    <row r="2285" spans="1:24" x14ac:dyDescent="0.2">
      <c r="A2285" s="4">
        <v>6</v>
      </c>
      <c r="B2285" s="4" t="str">
        <f t="shared" si="35"/>
        <v>June</v>
      </c>
      <c r="C2285" s="1" t="s">
        <v>87</v>
      </c>
      <c r="D2285" s="1" t="s">
        <v>1007</v>
      </c>
      <c r="E2285" s="1" t="s">
        <v>528</v>
      </c>
      <c r="F2285" s="1" t="s">
        <v>899</v>
      </c>
      <c r="G2285" s="1" t="s">
        <v>923</v>
      </c>
      <c r="H2285" s="6">
        <v>45294</v>
      </c>
      <c r="I2285" s="7">
        <v>173001311</v>
      </c>
      <c r="J2285" s="7">
        <v>195599498</v>
      </c>
      <c r="K2285" s="7">
        <v>34266622</v>
      </c>
      <c r="L2285" s="7">
        <v>13348685</v>
      </c>
      <c r="M2285" s="7">
        <f>Table1[[#This Row],[Profit (EBIT)]] * (1 - 11%)</f>
        <v>11880329.65</v>
      </c>
      <c r="N2285" s="9">
        <f>Table1[[#This Row],[Net Sales Actual]]/Table1[[#This Row],[Net Sales Target]]*100%</f>
        <v>1.130624368505508</v>
      </c>
      <c r="O2285" s="9" t="str">
        <f>IF(Table1[[#This Row],[% Achievement]]&gt;=100%, "Achieved",
 IF(Table1[[#This Row],[% Achievement]]&gt;=50%, "Almost Achieve",
 IF(Table1[[#This Row],[% Achievement]]&gt;=0, "Needs Improvement",
 "Bad")))</f>
        <v>Achieved</v>
      </c>
      <c r="P2285" s="7">
        <f>Table1[[#This Row],[Net Sales Actual]] - Table1[[#This Row],[Net Sales Target]]</f>
        <v>22598187</v>
      </c>
      <c r="Q2285" s="7" t="str">
        <f>IF(Table1[[#This Row],[Profit]] &gt; 0, "Profit", "Loss")</f>
        <v>Profit</v>
      </c>
      <c r="R2285" s="9">
        <f>Table1[[#This Row],[Salary Cost]]/Table1[[#This Row],[Net Sales Actual]]</f>
        <v>0.1751876786514043</v>
      </c>
      <c r="S2285" s="9" t="str">
        <f>IF(Table1[[#This Row],[Salary Ratio]] &lt; 0.15, "Efficient",
 IF(Table1[[#This Row],[Salary Ratio]] &lt;= 0.25, "Needs Attention",
 "Too High"))</f>
        <v>Needs Attention</v>
      </c>
      <c r="T2285" s="9">
        <f>Table1[[#This Row],[Profit (EBIT)]]/Table1[[#This Row],[Net Sales Actual]]</f>
        <v>6.8244985986620474E-2</v>
      </c>
      <c r="U2285" s="7" t="str">
        <f>IF(Table1[[#This Row],[Profit Ratio]] &gt; 0.15, "Healthy",
 IF(Table1[[#This Row],[Profit Ratio]] &gt;= 0.05, "Moderate",
 "Low"))</f>
        <v>Moderate</v>
      </c>
      <c r="V2285" s="7">
        <f ca="1">DATEDIF(Table1[[#This Row],[Store Open Date]], TODAY(), "d")</f>
        <v>638</v>
      </c>
      <c r="W2285" s="7">
        <f ca="1">INT(Table1[[#This Row],[Store Age (Days)]] / 30)</f>
        <v>21</v>
      </c>
      <c r="X2285" s="7" t="str">
        <f ca="1">IF(Table1[[#This Row],[Store Age (Months)]] &lt; 12, "&lt;12",
 IF(Table1[[#This Row],[Store Age (Months)]] &lt; 24, "12–24",
 "&gt;24"))</f>
        <v>12–24</v>
      </c>
    </row>
    <row r="2286" spans="1:24" x14ac:dyDescent="0.2">
      <c r="A2286" s="4">
        <v>6</v>
      </c>
      <c r="B2286" s="4" t="str">
        <f t="shared" si="35"/>
        <v>June</v>
      </c>
      <c r="C2286" s="1" t="s">
        <v>88</v>
      </c>
      <c r="D2286" s="1" t="s">
        <v>1008</v>
      </c>
      <c r="E2286" s="1" t="s">
        <v>529</v>
      </c>
      <c r="F2286" s="1" t="s">
        <v>898</v>
      </c>
      <c r="G2286" s="1" t="s">
        <v>923</v>
      </c>
      <c r="H2286" s="6">
        <v>45386</v>
      </c>
      <c r="I2286" s="7">
        <v>67155145</v>
      </c>
      <c r="J2286" s="7">
        <v>53823053</v>
      </c>
      <c r="K2286" s="7">
        <v>9620086</v>
      </c>
      <c r="L2286" s="7">
        <v>856342</v>
      </c>
      <c r="M2286" s="7">
        <f>Table1[[#This Row],[Profit (EBIT)]] * (1 - 11%)</f>
        <v>762144.38</v>
      </c>
      <c r="N2286" s="9">
        <f>Table1[[#This Row],[Net Sales Actual]]/Table1[[#This Row],[Net Sales Target]]*100%</f>
        <v>0.80147326016495091</v>
      </c>
      <c r="O2286" s="9" t="str">
        <f>IF(Table1[[#This Row],[% Achievement]]&gt;=100%, "Achieved",
 IF(Table1[[#This Row],[% Achievement]]&gt;=50%, "Almost Achieve",
 IF(Table1[[#This Row],[% Achievement]]&gt;=0, "Needs Improvement",
 "Bad")))</f>
        <v>Almost Achieve</v>
      </c>
      <c r="P2286" s="7">
        <f>Table1[[#This Row],[Net Sales Actual]] - Table1[[#This Row],[Net Sales Target]]</f>
        <v>-13332092</v>
      </c>
      <c r="Q2286" s="7" t="str">
        <f>IF(Table1[[#This Row],[Profit]] &gt; 0, "Profit", "Loss")</f>
        <v>Profit</v>
      </c>
      <c r="R2286" s="9">
        <f>Table1[[#This Row],[Salary Cost]]/Table1[[#This Row],[Net Sales Actual]]</f>
        <v>0.17873542030400988</v>
      </c>
      <c r="S2286" s="9" t="str">
        <f>IF(Table1[[#This Row],[Salary Ratio]] &lt; 0.15, "Efficient",
 IF(Table1[[#This Row],[Salary Ratio]] &lt;= 0.25, "Needs Attention",
 "Too High"))</f>
        <v>Needs Attention</v>
      </c>
      <c r="T2286" s="9">
        <f>Table1[[#This Row],[Profit (EBIT)]]/Table1[[#This Row],[Net Sales Actual]]</f>
        <v>1.5910320063040644E-2</v>
      </c>
      <c r="U2286" s="7" t="str">
        <f>IF(Table1[[#This Row],[Profit Ratio]] &gt; 0.15, "Healthy",
 IF(Table1[[#This Row],[Profit Ratio]] &gt;= 0.05, "Moderate",
 "Low"))</f>
        <v>Low</v>
      </c>
      <c r="V2286" s="7">
        <f ca="1">DATEDIF(Table1[[#This Row],[Store Open Date]], TODAY(), "d")</f>
        <v>546</v>
      </c>
      <c r="W2286" s="7">
        <f ca="1">INT(Table1[[#This Row],[Store Age (Days)]] / 30)</f>
        <v>18</v>
      </c>
      <c r="X2286" s="7" t="str">
        <f ca="1">IF(Table1[[#This Row],[Store Age (Months)]] &lt; 12, "&lt;12",
 IF(Table1[[#This Row],[Store Age (Months)]] &lt; 24, "12–24",
 "&gt;24"))</f>
        <v>12–24</v>
      </c>
    </row>
    <row r="2287" spans="1:24" x14ac:dyDescent="0.2">
      <c r="A2287" s="4">
        <v>6</v>
      </c>
      <c r="B2287" s="4" t="str">
        <f t="shared" si="35"/>
        <v>June</v>
      </c>
      <c r="C2287" s="1" t="s">
        <v>89</v>
      </c>
      <c r="D2287" s="1" t="s">
        <v>1009</v>
      </c>
      <c r="E2287" s="1" t="s">
        <v>530</v>
      </c>
      <c r="F2287" s="1" t="s">
        <v>899</v>
      </c>
      <c r="G2287" s="1" t="s">
        <v>923</v>
      </c>
      <c r="H2287" s="6">
        <v>45288</v>
      </c>
      <c r="I2287" s="7">
        <v>133316592</v>
      </c>
      <c r="J2287" s="7">
        <v>162156747</v>
      </c>
      <c r="K2287" s="7">
        <v>23377704</v>
      </c>
      <c r="L2287" s="7">
        <v>-6148625</v>
      </c>
      <c r="M2287" s="7">
        <f>Table1[[#This Row],[Profit (EBIT)]] * (1 - 11%)</f>
        <v>-5472276.25</v>
      </c>
      <c r="N2287" s="9">
        <f>Table1[[#This Row],[Net Sales Actual]]/Table1[[#This Row],[Net Sales Target]]*100%</f>
        <v>1.2163283246844474</v>
      </c>
      <c r="O2287" s="9" t="str">
        <f>IF(Table1[[#This Row],[% Achievement]]&gt;=100%, "Achieved",
 IF(Table1[[#This Row],[% Achievement]]&gt;=50%, "Almost Achieve",
 IF(Table1[[#This Row],[% Achievement]]&gt;=0, "Needs Improvement",
 "Bad")))</f>
        <v>Achieved</v>
      </c>
      <c r="P2287" s="7">
        <f>Table1[[#This Row],[Net Sales Actual]] - Table1[[#This Row],[Net Sales Target]]</f>
        <v>28840155</v>
      </c>
      <c r="Q2287" s="7" t="str">
        <f>IF(Table1[[#This Row],[Profit]] &gt; 0, "Profit", "Loss")</f>
        <v>Loss</v>
      </c>
      <c r="R2287" s="9">
        <f>Table1[[#This Row],[Salary Cost]]/Table1[[#This Row],[Net Sales Actual]]</f>
        <v>0.1441673222514756</v>
      </c>
      <c r="S2287" s="9" t="str">
        <f>IF(Table1[[#This Row],[Salary Ratio]] &lt; 0.15, "Efficient",
 IF(Table1[[#This Row],[Salary Ratio]] &lt;= 0.25, "Needs Attention",
 "Too High"))</f>
        <v>Efficient</v>
      </c>
      <c r="T2287" s="9">
        <f>Table1[[#This Row],[Profit (EBIT)]]/Table1[[#This Row],[Net Sales Actual]]</f>
        <v>-3.7917787040954887E-2</v>
      </c>
      <c r="U2287" s="7" t="str">
        <f>IF(Table1[[#This Row],[Profit Ratio]] &gt; 0.15, "Healthy",
 IF(Table1[[#This Row],[Profit Ratio]] &gt;= 0.05, "Moderate",
 "Low"))</f>
        <v>Low</v>
      </c>
      <c r="V2287" s="7">
        <f ca="1">DATEDIF(Table1[[#This Row],[Store Open Date]], TODAY(), "d")</f>
        <v>644</v>
      </c>
      <c r="W2287" s="7">
        <f ca="1">INT(Table1[[#This Row],[Store Age (Days)]] / 30)</f>
        <v>21</v>
      </c>
      <c r="X2287" s="7" t="str">
        <f ca="1">IF(Table1[[#This Row],[Store Age (Months)]] &lt; 12, "&lt;12",
 IF(Table1[[#This Row],[Store Age (Months)]] &lt; 24, "12–24",
 "&gt;24"))</f>
        <v>12–24</v>
      </c>
    </row>
    <row r="2288" spans="1:24" x14ac:dyDescent="0.2">
      <c r="A2288" s="4">
        <v>6</v>
      </c>
      <c r="B2288" s="4" t="str">
        <f t="shared" si="35"/>
        <v>June</v>
      </c>
      <c r="C2288" s="1" t="s">
        <v>90</v>
      </c>
      <c r="D2288" s="1" t="s">
        <v>1010</v>
      </c>
      <c r="E2288" s="1" t="s">
        <v>531</v>
      </c>
      <c r="F2288" s="1" t="s">
        <v>899</v>
      </c>
      <c r="G2288" s="1" t="s">
        <v>923</v>
      </c>
      <c r="H2288" s="6">
        <v>45341</v>
      </c>
      <c r="I2288" s="7">
        <v>53170304</v>
      </c>
      <c r="J2288" s="7">
        <v>47687969</v>
      </c>
      <c r="K2288" s="7">
        <v>6662593</v>
      </c>
      <c r="L2288" s="7">
        <v>-855901</v>
      </c>
      <c r="M2288" s="7">
        <f>Table1[[#This Row],[Profit (EBIT)]] * (1 - 11%)</f>
        <v>-761751.89</v>
      </c>
      <c r="N2288" s="9">
        <f>Table1[[#This Row],[Net Sales Actual]]/Table1[[#This Row],[Net Sales Target]]*100%</f>
        <v>0.89689103526660297</v>
      </c>
      <c r="O2288" s="9" t="str">
        <f>IF(Table1[[#This Row],[% Achievement]]&gt;=100%, "Achieved",
 IF(Table1[[#This Row],[% Achievement]]&gt;=50%, "Almost Achieve",
 IF(Table1[[#This Row],[% Achievement]]&gt;=0, "Needs Improvement",
 "Bad")))</f>
        <v>Almost Achieve</v>
      </c>
      <c r="P2288" s="7">
        <f>Table1[[#This Row],[Net Sales Actual]] - Table1[[#This Row],[Net Sales Target]]</f>
        <v>-5482335</v>
      </c>
      <c r="Q2288" s="7" t="str">
        <f>IF(Table1[[#This Row],[Profit]] &gt; 0, "Profit", "Loss")</f>
        <v>Loss</v>
      </c>
      <c r="R2288" s="9">
        <f>Table1[[#This Row],[Salary Cost]]/Table1[[#This Row],[Net Sales Actual]]</f>
        <v>0.13971224062823895</v>
      </c>
      <c r="S2288" s="9" t="str">
        <f>IF(Table1[[#This Row],[Salary Ratio]] &lt; 0.15, "Efficient",
 IF(Table1[[#This Row],[Salary Ratio]] &lt;= 0.25, "Needs Attention",
 "Too High"))</f>
        <v>Efficient</v>
      </c>
      <c r="T2288" s="9">
        <f>Table1[[#This Row],[Profit (EBIT)]]/Table1[[#This Row],[Net Sales Actual]]</f>
        <v>-1.7947944061111096E-2</v>
      </c>
      <c r="U2288" s="7" t="str">
        <f>IF(Table1[[#This Row],[Profit Ratio]] &gt; 0.15, "Healthy",
 IF(Table1[[#This Row],[Profit Ratio]] &gt;= 0.05, "Moderate",
 "Low"))</f>
        <v>Low</v>
      </c>
      <c r="V2288" s="7">
        <f ca="1">DATEDIF(Table1[[#This Row],[Store Open Date]], TODAY(), "d")</f>
        <v>591</v>
      </c>
      <c r="W2288" s="7">
        <f ca="1">INT(Table1[[#This Row],[Store Age (Days)]] / 30)</f>
        <v>19</v>
      </c>
      <c r="X2288" s="7" t="str">
        <f ca="1">IF(Table1[[#This Row],[Store Age (Months)]] &lt; 12, "&lt;12",
 IF(Table1[[#This Row],[Store Age (Months)]] &lt; 24, "12–24",
 "&gt;24"))</f>
        <v>12–24</v>
      </c>
    </row>
    <row r="2289" spans="1:24" x14ac:dyDescent="0.2">
      <c r="A2289" s="4">
        <v>6</v>
      </c>
      <c r="B2289" s="4" t="str">
        <f t="shared" si="35"/>
        <v>June</v>
      </c>
      <c r="C2289" s="1" t="s">
        <v>91</v>
      </c>
      <c r="D2289" s="1" t="s">
        <v>1011</v>
      </c>
      <c r="E2289" s="1" t="s">
        <v>532</v>
      </c>
      <c r="F2289" s="1" t="s">
        <v>899</v>
      </c>
      <c r="G2289" s="1" t="s">
        <v>923</v>
      </c>
      <c r="H2289" s="6">
        <v>45316</v>
      </c>
      <c r="I2289" s="7">
        <v>92528999</v>
      </c>
      <c r="J2289" s="7">
        <v>62970751</v>
      </c>
      <c r="K2289" s="7">
        <v>6626071</v>
      </c>
      <c r="L2289" s="7">
        <v>-5326902</v>
      </c>
      <c r="M2289" s="7">
        <f>Table1[[#This Row],[Profit (EBIT)]] * (1 - 11%)</f>
        <v>-4740942.78</v>
      </c>
      <c r="N2289" s="9">
        <f>Table1[[#This Row],[Net Sales Actual]]/Table1[[#This Row],[Net Sales Target]]*100%</f>
        <v>0.6805515209345343</v>
      </c>
      <c r="O2289" s="9" t="str">
        <f>IF(Table1[[#This Row],[% Achievement]]&gt;=100%, "Achieved",
 IF(Table1[[#This Row],[% Achievement]]&gt;=50%, "Almost Achieve",
 IF(Table1[[#This Row],[% Achievement]]&gt;=0, "Needs Improvement",
 "Bad")))</f>
        <v>Almost Achieve</v>
      </c>
      <c r="P2289" s="7">
        <f>Table1[[#This Row],[Net Sales Actual]] - Table1[[#This Row],[Net Sales Target]]</f>
        <v>-29558248</v>
      </c>
      <c r="Q2289" s="7" t="str">
        <f>IF(Table1[[#This Row],[Profit]] &gt; 0, "Profit", "Loss")</f>
        <v>Loss</v>
      </c>
      <c r="R2289" s="9">
        <f>Table1[[#This Row],[Salary Cost]]/Table1[[#This Row],[Net Sales Actual]]</f>
        <v>0.10522458275906539</v>
      </c>
      <c r="S2289" s="9" t="str">
        <f>IF(Table1[[#This Row],[Salary Ratio]] &lt; 0.15, "Efficient",
 IF(Table1[[#This Row],[Salary Ratio]] &lt;= 0.25, "Needs Attention",
 "Too High"))</f>
        <v>Efficient</v>
      </c>
      <c r="T2289" s="9">
        <f>Table1[[#This Row],[Profit (EBIT)]]/Table1[[#This Row],[Net Sales Actual]]</f>
        <v>-8.4593274105941668E-2</v>
      </c>
      <c r="U2289" s="7" t="str">
        <f>IF(Table1[[#This Row],[Profit Ratio]] &gt; 0.15, "Healthy",
 IF(Table1[[#This Row],[Profit Ratio]] &gt;= 0.05, "Moderate",
 "Low"))</f>
        <v>Low</v>
      </c>
      <c r="V2289" s="7">
        <f ca="1">DATEDIF(Table1[[#This Row],[Store Open Date]], TODAY(), "d")</f>
        <v>616</v>
      </c>
      <c r="W2289" s="7">
        <f ca="1">INT(Table1[[#This Row],[Store Age (Days)]] / 30)</f>
        <v>20</v>
      </c>
      <c r="X2289" s="7" t="str">
        <f ca="1">IF(Table1[[#This Row],[Store Age (Months)]] &lt; 12, "&lt;12",
 IF(Table1[[#This Row],[Store Age (Months)]] &lt; 24, "12–24",
 "&gt;24"))</f>
        <v>12–24</v>
      </c>
    </row>
    <row r="2290" spans="1:24" x14ac:dyDescent="0.2">
      <c r="A2290" s="4">
        <v>6</v>
      </c>
      <c r="B2290" s="4" t="str">
        <f t="shared" si="35"/>
        <v>June</v>
      </c>
      <c r="C2290" s="1" t="s">
        <v>92</v>
      </c>
      <c r="D2290" s="1" t="s">
        <v>1012</v>
      </c>
      <c r="E2290" s="1" t="s">
        <v>533</v>
      </c>
      <c r="F2290" s="1" t="s">
        <v>899</v>
      </c>
      <c r="G2290" s="1" t="s">
        <v>923</v>
      </c>
      <c r="H2290" s="6">
        <v>45286</v>
      </c>
      <c r="I2290" s="7">
        <v>59354646</v>
      </c>
      <c r="J2290" s="7">
        <v>40602370</v>
      </c>
      <c r="K2290" s="7">
        <v>4673835</v>
      </c>
      <c r="L2290" s="7">
        <v>-219639</v>
      </c>
      <c r="M2290" s="7">
        <f>Table1[[#This Row],[Profit (EBIT)]] * (1 - 11%)</f>
        <v>-195478.71</v>
      </c>
      <c r="N2290" s="9">
        <f>Table1[[#This Row],[Net Sales Actual]]/Table1[[#This Row],[Net Sales Target]]*100%</f>
        <v>0.68406388945525853</v>
      </c>
      <c r="O2290" s="9" t="str">
        <f>IF(Table1[[#This Row],[% Achievement]]&gt;=100%, "Achieved",
 IF(Table1[[#This Row],[% Achievement]]&gt;=50%, "Almost Achieve",
 IF(Table1[[#This Row],[% Achievement]]&gt;=0, "Needs Improvement",
 "Bad")))</f>
        <v>Almost Achieve</v>
      </c>
      <c r="P2290" s="7">
        <f>Table1[[#This Row],[Net Sales Actual]] - Table1[[#This Row],[Net Sales Target]]</f>
        <v>-18752276</v>
      </c>
      <c r="Q2290" s="7" t="str">
        <f>IF(Table1[[#This Row],[Profit]] &gt; 0, "Profit", "Loss")</f>
        <v>Loss</v>
      </c>
      <c r="R2290" s="9">
        <f>Table1[[#This Row],[Salary Cost]]/Table1[[#This Row],[Net Sales Actual]]</f>
        <v>0.11511236905628908</v>
      </c>
      <c r="S2290" s="9" t="str">
        <f>IF(Table1[[#This Row],[Salary Ratio]] &lt; 0.15, "Efficient",
 IF(Table1[[#This Row],[Salary Ratio]] &lt;= 0.25, "Needs Attention",
 "Too High"))</f>
        <v>Efficient</v>
      </c>
      <c r="T2290" s="9">
        <f>Table1[[#This Row],[Profit (EBIT)]]/Table1[[#This Row],[Net Sales Actual]]</f>
        <v>-5.4095118092860094E-3</v>
      </c>
      <c r="U2290" s="7" t="str">
        <f>IF(Table1[[#This Row],[Profit Ratio]] &gt; 0.15, "Healthy",
 IF(Table1[[#This Row],[Profit Ratio]] &gt;= 0.05, "Moderate",
 "Low"))</f>
        <v>Low</v>
      </c>
      <c r="V2290" s="7">
        <f ca="1">DATEDIF(Table1[[#This Row],[Store Open Date]], TODAY(), "d")</f>
        <v>646</v>
      </c>
      <c r="W2290" s="7">
        <f ca="1">INT(Table1[[#This Row],[Store Age (Days)]] / 30)</f>
        <v>21</v>
      </c>
      <c r="X2290" s="7" t="str">
        <f ca="1">IF(Table1[[#This Row],[Store Age (Months)]] &lt; 12, "&lt;12",
 IF(Table1[[#This Row],[Store Age (Months)]] &lt; 24, "12–24",
 "&gt;24"))</f>
        <v>12–24</v>
      </c>
    </row>
    <row r="2291" spans="1:24" x14ac:dyDescent="0.2">
      <c r="A2291" s="4">
        <v>6</v>
      </c>
      <c r="B2291" s="4" t="str">
        <f t="shared" si="35"/>
        <v>June</v>
      </c>
      <c r="C2291" s="1" t="s">
        <v>93</v>
      </c>
      <c r="D2291" s="1" t="s">
        <v>1013</v>
      </c>
      <c r="E2291" s="1" t="s">
        <v>534</v>
      </c>
      <c r="F2291" s="1" t="s">
        <v>897</v>
      </c>
      <c r="G2291" s="1" t="s">
        <v>923</v>
      </c>
      <c r="H2291" s="6">
        <v>44966</v>
      </c>
      <c r="I2291" s="7">
        <v>192227144</v>
      </c>
      <c r="J2291" s="7">
        <v>219804255</v>
      </c>
      <c r="K2291" s="7">
        <v>24555673</v>
      </c>
      <c r="L2291" s="7">
        <v>15137930</v>
      </c>
      <c r="M2291" s="7">
        <f>Table1[[#This Row],[Profit (EBIT)]] * (1 - 11%)</f>
        <v>13472757.700000001</v>
      </c>
      <c r="N2291" s="9">
        <f>Table1[[#This Row],[Net Sales Actual]]/Table1[[#This Row],[Net Sales Target]]*100%</f>
        <v>1.143461066039664</v>
      </c>
      <c r="O2291" s="9" t="str">
        <f>IF(Table1[[#This Row],[% Achievement]]&gt;=100%, "Achieved",
 IF(Table1[[#This Row],[% Achievement]]&gt;=50%, "Almost Achieve",
 IF(Table1[[#This Row],[% Achievement]]&gt;=0, "Needs Improvement",
 "Bad")))</f>
        <v>Achieved</v>
      </c>
      <c r="P2291" s="7">
        <f>Table1[[#This Row],[Net Sales Actual]] - Table1[[#This Row],[Net Sales Target]]</f>
        <v>27577111</v>
      </c>
      <c r="Q2291" s="7" t="str">
        <f>IF(Table1[[#This Row],[Profit]] &gt; 0, "Profit", "Loss")</f>
        <v>Profit</v>
      </c>
      <c r="R2291" s="9">
        <f>Table1[[#This Row],[Salary Cost]]/Table1[[#This Row],[Net Sales Actual]]</f>
        <v>0.11171609484993819</v>
      </c>
      <c r="S2291" s="9" t="str">
        <f>IF(Table1[[#This Row],[Salary Ratio]] &lt; 0.15, "Efficient",
 IF(Table1[[#This Row],[Salary Ratio]] &lt;= 0.25, "Needs Attention",
 "Too High"))</f>
        <v>Efficient</v>
      </c>
      <c r="T2291" s="9">
        <f>Table1[[#This Row],[Profit (EBIT)]]/Table1[[#This Row],[Net Sales Actual]]</f>
        <v>6.8870049854130436E-2</v>
      </c>
      <c r="U2291" s="7" t="str">
        <f>IF(Table1[[#This Row],[Profit Ratio]] &gt; 0.15, "Healthy",
 IF(Table1[[#This Row],[Profit Ratio]] &gt;= 0.05, "Moderate",
 "Low"))</f>
        <v>Moderate</v>
      </c>
      <c r="V2291" s="7">
        <f ca="1">DATEDIF(Table1[[#This Row],[Store Open Date]], TODAY(), "d")</f>
        <v>966</v>
      </c>
      <c r="W2291" s="7">
        <f ca="1">INT(Table1[[#This Row],[Store Age (Days)]] / 30)</f>
        <v>32</v>
      </c>
      <c r="X2291" s="7" t="str">
        <f ca="1">IF(Table1[[#This Row],[Store Age (Months)]] &lt; 12, "&lt;12",
 IF(Table1[[#This Row],[Store Age (Months)]] &lt; 24, "12–24",
 "&gt;24"))</f>
        <v>&gt;24</v>
      </c>
    </row>
    <row r="2292" spans="1:24" x14ac:dyDescent="0.2">
      <c r="A2292" s="4">
        <v>6</v>
      </c>
      <c r="B2292" s="4" t="str">
        <f t="shared" si="35"/>
        <v>June</v>
      </c>
      <c r="C2292" s="1" t="s">
        <v>94</v>
      </c>
      <c r="D2292" s="1" t="s">
        <v>1014</v>
      </c>
      <c r="E2292" s="1" t="s">
        <v>535</v>
      </c>
      <c r="F2292" s="1" t="s">
        <v>899</v>
      </c>
      <c r="G2292" s="1" t="s">
        <v>923</v>
      </c>
      <c r="H2292" s="6">
        <v>44972</v>
      </c>
      <c r="I2292" s="7">
        <v>186756955</v>
      </c>
      <c r="J2292" s="7">
        <v>132120943</v>
      </c>
      <c r="K2292" s="7">
        <v>15615995</v>
      </c>
      <c r="L2292" s="7">
        <v>6497236</v>
      </c>
      <c r="M2292" s="7">
        <f>Table1[[#This Row],[Profit (EBIT)]] * (1 - 11%)</f>
        <v>5782540.04</v>
      </c>
      <c r="N2292" s="9">
        <f>Table1[[#This Row],[Net Sales Actual]]/Table1[[#This Row],[Net Sales Target]]*100%</f>
        <v>0.70744858203540528</v>
      </c>
      <c r="O2292" s="9" t="str">
        <f>IF(Table1[[#This Row],[% Achievement]]&gt;=100%, "Achieved",
 IF(Table1[[#This Row],[% Achievement]]&gt;=50%, "Almost Achieve",
 IF(Table1[[#This Row],[% Achievement]]&gt;=0, "Needs Improvement",
 "Bad")))</f>
        <v>Almost Achieve</v>
      </c>
      <c r="P2292" s="7">
        <f>Table1[[#This Row],[Net Sales Actual]] - Table1[[#This Row],[Net Sales Target]]</f>
        <v>-54636012</v>
      </c>
      <c r="Q2292" s="7" t="str">
        <f>IF(Table1[[#This Row],[Profit]] &gt; 0, "Profit", "Loss")</f>
        <v>Profit</v>
      </c>
      <c r="R2292" s="9">
        <f>Table1[[#This Row],[Salary Cost]]/Table1[[#This Row],[Net Sales Actual]]</f>
        <v>0.11819469832273298</v>
      </c>
      <c r="S2292" s="9" t="str">
        <f>IF(Table1[[#This Row],[Salary Ratio]] &lt; 0.15, "Efficient",
 IF(Table1[[#This Row],[Salary Ratio]] &lt;= 0.25, "Needs Attention",
 "Too High"))</f>
        <v>Efficient</v>
      </c>
      <c r="T2292" s="9">
        <f>Table1[[#This Row],[Profit (EBIT)]]/Table1[[#This Row],[Net Sales Actual]]</f>
        <v>4.9176427691709712E-2</v>
      </c>
      <c r="U2292" s="7" t="str">
        <f>IF(Table1[[#This Row],[Profit Ratio]] &gt; 0.15, "Healthy",
 IF(Table1[[#This Row],[Profit Ratio]] &gt;= 0.05, "Moderate",
 "Low"))</f>
        <v>Low</v>
      </c>
      <c r="V2292" s="7">
        <f ca="1">DATEDIF(Table1[[#This Row],[Store Open Date]], TODAY(), "d")</f>
        <v>960</v>
      </c>
      <c r="W2292" s="7">
        <f ca="1">INT(Table1[[#This Row],[Store Age (Days)]] / 30)</f>
        <v>32</v>
      </c>
      <c r="X2292" s="7" t="str">
        <f ca="1">IF(Table1[[#This Row],[Store Age (Months)]] &lt; 12, "&lt;12",
 IF(Table1[[#This Row],[Store Age (Months)]] &lt; 24, "12–24",
 "&gt;24"))</f>
        <v>&gt;24</v>
      </c>
    </row>
    <row r="2293" spans="1:24" x14ac:dyDescent="0.2">
      <c r="A2293" s="4">
        <v>6</v>
      </c>
      <c r="B2293" s="4" t="str">
        <f t="shared" si="35"/>
        <v>June</v>
      </c>
      <c r="C2293" s="1" t="s">
        <v>95</v>
      </c>
      <c r="D2293" s="1" t="s">
        <v>1015</v>
      </c>
      <c r="E2293" s="1" t="s">
        <v>536</v>
      </c>
      <c r="F2293" s="1" t="s">
        <v>897</v>
      </c>
      <c r="G2293" s="1" t="s">
        <v>923</v>
      </c>
      <c r="H2293" s="6">
        <v>45065</v>
      </c>
      <c r="I2293" s="7">
        <v>94651931</v>
      </c>
      <c r="J2293" s="7">
        <v>84673225</v>
      </c>
      <c r="K2293" s="7">
        <v>9435307</v>
      </c>
      <c r="L2293" s="7">
        <v>-1526968</v>
      </c>
      <c r="M2293" s="7">
        <f>Table1[[#This Row],[Profit (EBIT)]] * (1 - 11%)</f>
        <v>-1359001.52</v>
      </c>
      <c r="N2293" s="9">
        <f>Table1[[#This Row],[Net Sales Actual]]/Table1[[#This Row],[Net Sales Target]]*100%</f>
        <v>0.8945747234676068</v>
      </c>
      <c r="O2293" s="9" t="str">
        <f>IF(Table1[[#This Row],[% Achievement]]&gt;=100%, "Achieved",
 IF(Table1[[#This Row],[% Achievement]]&gt;=50%, "Almost Achieve",
 IF(Table1[[#This Row],[% Achievement]]&gt;=0, "Needs Improvement",
 "Bad")))</f>
        <v>Almost Achieve</v>
      </c>
      <c r="P2293" s="7">
        <f>Table1[[#This Row],[Net Sales Actual]] - Table1[[#This Row],[Net Sales Target]]</f>
        <v>-9978706</v>
      </c>
      <c r="Q2293" s="7" t="str">
        <f>IF(Table1[[#This Row],[Profit]] &gt; 0, "Profit", "Loss")</f>
        <v>Loss</v>
      </c>
      <c r="R2293" s="9">
        <f>Table1[[#This Row],[Salary Cost]]/Table1[[#This Row],[Net Sales Actual]]</f>
        <v>0.11143200226517887</v>
      </c>
      <c r="S2293" s="9" t="str">
        <f>IF(Table1[[#This Row],[Salary Ratio]] &lt; 0.15, "Efficient",
 IF(Table1[[#This Row],[Salary Ratio]] &lt;= 0.25, "Needs Attention",
 "Too High"))</f>
        <v>Efficient</v>
      </c>
      <c r="T2293" s="9">
        <f>Table1[[#This Row],[Profit (EBIT)]]/Table1[[#This Row],[Net Sales Actual]]</f>
        <v>-1.8033658219584761E-2</v>
      </c>
      <c r="U2293" s="7" t="str">
        <f>IF(Table1[[#This Row],[Profit Ratio]] &gt; 0.15, "Healthy",
 IF(Table1[[#This Row],[Profit Ratio]] &gt;= 0.05, "Moderate",
 "Low"))</f>
        <v>Low</v>
      </c>
      <c r="V2293" s="7">
        <f ca="1">DATEDIF(Table1[[#This Row],[Store Open Date]], TODAY(), "d")</f>
        <v>867</v>
      </c>
      <c r="W2293" s="7">
        <f ca="1">INT(Table1[[#This Row],[Store Age (Days)]] / 30)</f>
        <v>28</v>
      </c>
      <c r="X2293" s="7" t="str">
        <f ca="1">IF(Table1[[#This Row],[Store Age (Months)]] &lt; 12, "&lt;12",
 IF(Table1[[#This Row],[Store Age (Months)]] &lt; 24, "12–24",
 "&gt;24"))</f>
        <v>&gt;24</v>
      </c>
    </row>
    <row r="2294" spans="1:24" x14ac:dyDescent="0.2">
      <c r="A2294" s="4">
        <v>6</v>
      </c>
      <c r="B2294" s="4" t="str">
        <f t="shared" si="35"/>
        <v>June</v>
      </c>
      <c r="C2294" s="1" t="s">
        <v>96</v>
      </c>
      <c r="D2294" s="1" t="s">
        <v>1016</v>
      </c>
      <c r="E2294" s="1" t="s">
        <v>537</v>
      </c>
      <c r="F2294" s="1" t="s">
        <v>897</v>
      </c>
      <c r="G2294" s="1" t="s">
        <v>923</v>
      </c>
      <c r="H2294" s="6">
        <v>45016</v>
      </c>
      <c r="I2294" s="7">
        <v>142438578</v>
      </c>
      <c r="J2294" s="7">
        <v>113622187</v>
      </c>
      <c r="K2294" s="7">
        <v>15377619</v>
      </c>
      <c r="L2294" s="7">
        <v>51909</v>
      </c>
      <c r="M2294" s="7">
        <f>Table1[[#This Row],[Profit (EBIT)]] * (1 - 11%)</f>
        <v>46199.01</v>
      </c>
      <c r="N2294" s="9">
        <f>Table1[[#This Row],[Net Sales Actual]]/Table1[[#This Row],[Net Sales Target]]*100%</f>
        <v>0.7976925113644423</v>
      </c>
      <c r="O2294" s="9" t="str">
        <f>IF(Table1[[#This Row],[% Achievement]]&gt;=100%, "Achieved",
 IF(Table1[[#This Row],[% Achievement]]&gt;=50%, "Almost Achieve",
 IF(Table1[[#This Row],[% Achievement]]&gt;=0, "Needs Improvement",
 "Bad")))</f>
        <v>Almost Achieve</v>
      </c>
      <c r="P2294" s="7">
        <f>Table1[[#This Row],[Net Sales Actual]] - Table1[[#This Row],[Net Sales Target]]</f>
        <v>-28816391</v>
      </c>
      <c r="Q2294" s="7" t="str">
        <f>IF(Table1[[#This Row],[Profit]] &gt; 0, "Profit", "Loss")</f>
        <v>Profit</v>
      </c>
      <c r="R2294" s="9">
        <f>Table1[[#This Row],[Salary Cost]]/Table1[[#This Row],[Net Sales Actual]]</f>
        <v>0.13533993145194434</v>
      </c>
      <c r="S2294" s="9" t="str">
        <f>IF(Table1[[#This Row],[Salary Ratio]] &lt; 0.15, "Efficient",
 IF(Table1[[#This Row],[Salary Ratio]] &lt;= 0.25, "Needs Attention",
 "Too High"))</f>
        <v>Efficient</v>
      </c>
      <c r="T2294" s="9">
        <f>Table1[[#This Row],[Profit (EBIT)]]/Table1[[#This Row],[Net Sales Actual]]</f>
        <v>4.5685619482047112E-4</v>
      </c>
      <c r="U2294" s="7" t="str">
        <f>IF(Table1[[#This Row],[Profit Ratio]] &gt; 0.15, "Healthy",
 IF(Table1[[#This Row],[Profit Ratio]] &gt;= 0.05, "Moderate",
 "Low"))</f>
        <v>Low</v>
      </c>
      <c r="V2294" s="7">
        <f ca="1">DATEDIF(Table1[[#This Row],[Store Open Date]], TODAY(), "d")</f>
        <v>916</v>
      </c>
      <c r="W2294" s="7">
        <f ca="1">INT(Table1[[#This Row],[Store Age (Days)]] / 30)</f>
        <v>30</v>
      </c>
      <c r="X2294" s="7" t="str">
        <f ca="1">IF(Table1[[#This Row],[Store Age (Months)]] &lt; 12, "&lt;12",
 IF(Table1[[#This Row],[Store Age (Months)]] &lt; 24, "12–24",
 "&gt;24"))</f>
        <v>&gt;24</v>
      </c>
    </row>
    <row r="2295" spans="1:24" x14ac:dyDescent="0.2">
      <c r="A2295" s="4">
        <v>6</v>
      </c>
      <c r="B2295" s="4" t="str">
        <f t="shared" si="35"/>
        <v>June</v>
      </c>
      <c r="C2295" s="1" t="s">
        <v>97</v>
      </c>
      <c r="D2295" s="1" t="s">
        <v>1017</v>
      </c>
      <c r="E2295" s="1" t="s">
        <v>538</v>
      </c>
      <c r="F2295" s="1" t="s">
        <v>899</v>
      </c>
      <c r="G2295" s="1" t="s">
        <v>923</v>
      </c>
      <c r="H2295" s="6">
        <v>45096</v>
      </c>
      <c r="I2295" s="7">
        <v>200006072</v>
      </c>
      <c r="J2295" s="7">
        <v>240945039</v>
      </c>
      <c r="K2295" s="7">
        <v>28603051</v>
      </c>
      <c r="L2295" s="7">
        <v>18191520</v>
      </c>
      <c r="M2295" s="7">
        <f>Table1[[#This Row],[Profit (EBIT)]] * (1 - 11%)</f>
        <v>16190452.800000001</v>
      </c>
      <c r="N2295" s="9">
        <f>Table1[[#This Row],[Net Sales Actual]]/Table1[[#This Row],[Net Sales Target]]*100%</f>
        <v>1.204688620653477</v>
      </c>
      <c r="O2295" s="9" t="str">
        <f>IF(Table1[[#This Row],[% Achievement]]&gt;=100%, "Achieved",
 IF(Table1[[#This Row],[% Achievement]]&gt;=50%, "Almost Achieve",
 IF(Table1[[#This Row],[% Achievement]]&gt;=0, "Needs Improvement",
 "Bad")))</f>
        <v>Achieved</v>
      </c>
      <c r="P2295" s="7">
        <f>Table1[[#This Row],[Net Sales Actual]] - Table1[[#This Row],[Net Sales Target]]</f>
        <v>40938967</v>
      </c>
      <c r="Q2295" s="7" t="str">
        <f>IF(Table1[[#This Row],[Profit]] &gt; 0, "Profit", "Loss")</f>
        <v>Profit</v>
      </c>
      <c r="R2295" s="9">
        <f>Table1[[#This Row],[Salary Cost]]/Table1[[#This Row],[Net Sales Actual]]</f>
        <v>0.1187119316451251</v>
      </c>
      <c r="S2295" s="9" t="str">
        <f>IF(Table1[[#This Row],[Salary Ratio]] &lt; 0.15, "Efficient",
 IF(Table1[[#This Row],[Salary Ratio]] &lt;= 0.25, "Needs Attention",
 "Too High"))</f>
        <v>Efficient</v>
      </c>
      <c r="T2295" s="9">
        <f>Table1[[#This Row],[Profit (EBIT)]]/Table1[[#This Row],[Net Sales Actual]]</f>
        <v>7.5500703710276437E-2</v>
      </c>
      <c r="U2295" s="7" t="str">
        <f>IF(Table1[[#This Row],[Profit Ratio]] &gt; 0.15, "Healthy",
 IF(Table1[[#This Row],[Profit Ratio]] &gt;= 0.05, "Moderate",
 "Low"))</f>
        <v>Moderate</v>
      </c>
      <c r="V2295" s="7">
        <f ca="1">DATEDIF(Table1[[#This Row],[Store Open Date]], TODAY(), "d")</f>
        <v>836</v>
      </c>
      <c r="W2295" s="7">
        <f ca="1">INT(Table1[[#This Row],[Store Age (Days)]] / 30)</f>
        <v>27</v>
      </c>
      <c r="X2295" s="7" t="str">
        <f ca="1">IF(Table1[[#This Row],[Store Age (Months)]] &lt; 12, "&lt;12",
 IF(Table1[[#This Row],[Store Age (Months)]] &lt; 24, "12–24",
 "&gt;24"))</f>
        <v>&gt;24</v>
      </c>
    </row>
    <row r="2296" spans="1:24" x14ac:dyDescent="0.2">
      <c r="A2296" s="4">
        <v>6</v>
      </c>
      <c r="B2296" s="4" t="str">
        <f t="shared" si="35"/>
        <v>June</v>
      </c>
      <c r="C2296" s="1" t="s">
        <v>98</v>
      </c>
      <c r="D2296" s="1" t="s">
        <v>1018</v>
      </c>
      <c r="E2296" s="1" t="s">
        <v>539</v>
      </c>
      <c r="F2296" s="1" t="s">
        <v>899</v>
      </c>
      <c r="G2296" s="1" t="s">
        <v>923</v>
      </c>
      <c r="H2296" s="6">
        <v>45105</v>
      </c>
      <c r="I2296" s="7">
        <v>214512124</v>
      </c>
      <c r="J2296" s="7">
        <v>262528557</v>
      </c>
      <c r="K2296" s="7">
        <v>37271808</v>
      </c>
      <c r="L2296" s="7">
        <v>1413443</v>
      </c>
      <c r="M2296" s="7">
        <f>Table1[[#This Row],[Profit (EBIT)]] * (1 - 11%)</f>
        <v>1257964.27</v>
      </c>
      <c r="N2296" s="9">
        <f>Table1[[#This Row],[Net Sales Actual]]/Table1[[#This Row],[Net Sales Target]]*100%</f>
        <v>1.2238401825716854</v>
      </c>
      <c r="O2296" s="9" t="str">
        <f>IF(Table1[[#This Row],[% Achievement]]&gt;=100%, "Achieved",
 IF(Table1[[#This Row],[% Achievement]]&gt;=50%, "Almost Achieve",
 IF(Table1[[#This Row],[% Achievement]]&gt;=0, "Needs Improvement",
 "Bad")))</f>
        <v>Achieved</v>
      </c>
      <c r="P2296" s="7">
        <f>Table1[[#This Row],[Net Sales Actual]] - Table1[[#This Row],[Net Sales Target]]</f>
        <v>48016433</v>
      </c>
      <c r="Q2296" s="7" t="str">
        <f>IF(Table1[[#This Row],[Profit]] &gt; 0, "Profit", "Loss")</f>
        <v>Profit</v>
      </c>
      <c r="R2296" s="9">
        <f>Table1[[#This Row],[Salary Cost]]/Table1[[#This Row],[Net Sales Actual]]</f>
        <v>0.14197239502596284</v>
      </c>
      <c r="S2296" s="9" t="str">
        <f>IF(Table1[[#This Row],[Salary Ratio]] &lt; 0.15, "Efficient",
 IF(Table1[[#This Row],[Salary Ratio]] &lt;= 0.25, "Needs Attention",
 "Too High"))</f>
        <v>Efficient</v>
      </c>
      <c r="T2296" s="9">
        <f>Table1[[#This Row],[Profit (EBIT)]]/Table1[[#This Row],[Net Sales Actual]]</f>
        <v>5.3839590486912245E-3</v>
      </c>
      <c r="U2296" s="7" t="str">
        <f>IF(Table1[[#This Row],[Profit Ratio]] &gt; 0.15, "Healthy",
 IF(Table1[[#This Row],[Profit Ratio]] &gt;= 0.05, "Moderate",
 "Low"))</f>
        <v>Low</v>
      </c>
      <c r="V2296" s="7">
        <f ca="1">DATEDIF(Table1[[#This Row],[Store Open Date]], TODAY(), "d")</f>
        <v>827</v>
      </c>
      <c r="W2296" s="7">
        <f ca="1">INT(Table1[[#This Row],[Store Age (Days)]] / 30)</f>
        <v>27</v>
      </c>
      <c r="X2296" s="7" t="str">
        <f ca="1">IF(Table1[[#This Row],[Store Age (Months)]] &lt; 12, "&lt;12",
 IF(Table1[[#This Row],[Store Age (Months)]] &lt; 24, "12–24",
 "&gt;24"))</f>
        <v>&gt;24</v>
      </c>
    </row>
    <row r="2297" spans="1:24" x14ac:dyDescent="0.2">
      <c r="A2297" s="4">
        <v>6</v>
      </c>
      <c r="B2297" s="4" t="str">
        <f t="shared" si="35"/>
        <v>June</v>
      </c>
      <c r="C2297" s="1" t="s">
        <v>99</v>
      </c>
      <c r="D2297" s="1" t="s">
        <v>1019</v>
      </c>
      <c r="E2297" s="1" t="s">
        <v>540</v>
      </c>
      <c r="F2297" s="1" t="s">
        <v>897</v>
      </c>
      <c r="G2297" s="1" t="s">
        <v>923</v>
      </c>
      <c r="H2297" s="6">
        <v>45115</v>
      </c>
      <c r="I2297" s="7">
        <v>141882753</v>
      </c>
      <c r="J2297" s="7">
        <v>100126706</v>
      </c>
      <c r="K2297" s="7">
        <v>17525055</v>
      </c>
      <c r="L2297" s="7">
        <v>3081599</v>
      </c>
      <c r="M2297" s="7">
        <f>Table1[[#This Row],[Profit (EBIT)]] * (1 - 11%)</f>
        <v>2742623.11</v>
      </c>
      <c r="N2297" s="9">
        <f>Table1[[#This Row],[Net Sales Actual]]/Table1[[#This Row],[Net Sales Target]]*100%</f>
        <v>0.70570033272472521</v>
      </c>
      <c r="O2297" s="9" t="str">
        <f>IF(Table1[[#This Row],[% Achievement]]&gt;=100%, "Achieved",
 IF(Table1[[#This Row],[% Achievement]]&gt;=50%, "Almost Achieve",
 IF(Table1[[#This Row],[% Achievement]]&gt;=0, "Needs Improvement",
 "Bad")))</f>
        <v>Almost Achieve</v>
      </c>
      <c r="P2297" s="7">
        <f>Table1[[#This Row],[Net Sales Actual]] - Table1[[#This Row],[Net Sales Target]]</f>
        <v>-41756047</v>
      </c>
      <c r="Q2297" s="7" t="str">
        <f>IF(Table1[[#This Row],[Profit]] &gt; 0, "Profit", "Loss")</f>
        <v>Profit</v>
      </c>
      <c r="R2297" s="9">
        <f>Table1[[#This Row],[Salary Cost]]/Table1[[#This Row],[Net Sales Actual]]</f>
        <v>0.17502877803650108</v>
      </c>
      <c r="S2297" s="9" t="str">
        <f>IF(Table1[[#This Row],[Salary Ratio]] &lt; 0.15, "Efficient",
 IF(Table1[[#This Row],[Salary Ratio]] &lt;= 0.25, "Needs Attention",
 "Too High"))</f>
        <v>Needs Attention</v>
      </c>
      <c r="T2297" s="9">
        <f>Table1[[#This Row],[Profit (EBIT)]]/Table1[[#This Row],[Net Sales Actual]]</f>
        <v>3.0776993702359489E-2</v>
      </c>
      <c r="U2297" s="7" t="str">
        <f>IF(Table1[[#This Row],[Profit Ratio]] &gt; 0.15, "Healthy",
 IF(Table1[[#This Row],[Profit Ratio]] &gt;= 0.05, "Moderate",
 "Low"))</f>
        <v>Low</v>
      </c>
      <c r="V2297" s="7">
        <f ca="1">DATEDIF(Table1[[#This Row],[Store Open Date]], TODAY(), "d")</f>
        <v>817</v>
      </c>
      <c r="W2297" s="7">
        <f ca="1">INT(Table1[[#This Row],[Store Age (Days)]] / 30)</f>
        <v>27</v>
      </c>
      <c r="X2297" s="7" t="str">
        <f ca="1">IF(Table1[[#This Row],[Store Age (Months)]] &lt; 12, "&lt;12",
 IF(Table1[[#This Row],[Store Age (Months)]] &lt; 24, "12–24",
 "&gt;24"))</f>
        <v>&gt;24</v>
      </c>
    </row>
    <row r="2298" spans="1:24" x14ac:dyDescent="0.2">
      <c r="A2298" s="4">
        <v>6</v>
      </c>
      <c r="B2298" s="4" t="str">
        <f t="shared" si="35"/>
        <v>June</v>
      </c>
      <c r="C2298" s="1" t="s">
        <v>100</v>
      </c>
      <c r="D2298" s="1" t="s">
        <v>1020</v>
      </c>
      <c r="E2298" s="1" t="s">
        <v>541</v>
      </c>
      <c r="F2298" s="1" t="s">
        <v>899</v>
      </c>
      <c r="G2298" s="1" t="s">
        <v>923</v>
      </c>
      <c r="H2298" s="6">
        <v>45132</v>
      </c>
      <c r="I2298" s="7">
        <v>135358479</v>
      </c>
      <c r="J2298" s="7">
        <v>89172896</v>
      </c>
      <c r="K2298" s="7">
        <v>15248398</v>
      </c>
      <c r="L2298" s="7">
        <v>-7452812</v>
      </c>
      <c r="M2298" s="7">
        <f>Table1[[#This Row],[Profit (EBIT)]] * (1 - 11%)</f>
        <v>-6633002.6799999997</v>
      </c>
      <c r="N2298" s="9">
        <f>Table1[[#This Row],[Net Sales Actual]]/Table1[[#This Row],[Net Sales Target]]*100%</f>
        <v>0.65879061776395997</v>
      </c>
      <c r="O2298" s="9" t="str">
        <f>IF(Table1[[#This Row],[% Achievement]]&gt;=100%, "Achieved",
 IF(Table1[[#This Row],[% Achievement]]&gt;=50%, "Almost Achieve",
 IF(Table1[[#This Row],[% Achievement]]&gt;=0, "Needs Improvement",
 "Bad")))</f>
        <v>Almost Achieve</v>
      </c>
      <c r="P2298" s="7">
        <f>Table1[[#This Row],[Net Sales Actual]] - Table1[[#This Row],[Net Sales Target]]</f>
        <v>-46185583</v>
      </c>
      <c r="Q2298" s="7" t="str">
        <f>IF(Table1[[#This Row],[Profit]] &gt; 0, "Profit", "Loss")</f>
        <v>Loss</v>
      </c>
      <c r="R2298" s="9">
        <f>Table1[[#This Row],[Salary Cost]]/Table1[[#This Row],[Net Sales Actual]]</f>
        <v>0.17099812481137766</v>
      </c>
      <c r="S2298" s="9" t="str">
        <f>IF(Table1[[#This Row],[Salary Ratio]] &lt; 0.15, "Efficient",
 IF(Table1[[#This Row],[Salary Ratio]] &lt;= 0.25, "Needs Attention",
 "Too High"))</f>
        <v>Needs Attention</v>
      </c>
      <c r="T2298" s="9">
        <f>Table1[[#This Row],[Profit (EBIT)]]/Table1[[#This Row],[Net Sales Actual]]</f>
        <v>-8.3577099480990277E-2</v>
      </c>
      <c r="U2298" s="7" t="str">
        <f>IF(Table1[[#This Row],[Profit Ratio]] &gt; 0.15, "Healthy",
 IF(Table1[[#This Row],[Profit Ratio]] &gt;= 0.05, "Moderate",
 "Low"))</f>
        <v>Low</v>
      </c>
      <c r="V2298" s="7">
        <f ca="1">DATEDIF(Table1[[#This Row],[Store Open Date]], TODAY(), "d")</f>
        <v>800</v>
      </c>
      <c r="W2298" s="7">
        <f ca="1">INT(Table1[[#This Row],[Store Age (Days)]] / 30)</f>
        <v>26</v>
      </c>
      <c r="X2298" s="7" t="str">
        <f ca="1">IF(Table1[[#This Row],[Store Age (Months)]] &lt; 12, "&lt;12",
 IF(Table1[[#This Row],[Store Age (Months)]] &lt; 24, "12–24",
 "&gt;24"))</f>
        <v>&gt;24</v>
      </c>
    </row>
    <row r="2299" spans="1:24" x14ac:dyDescent="0.2">
      <c r="A2299" s="4">
        <v>6</v>
      </c>
      <c r="B2299" s="4" t="str">
        <f t="shared" si="35"/>
        <v>June</v>
      </c>
      <c r="C2299" s="1" t="s">
        <v>101</v>
      </c>
      <c r="D2299" s="1" t="s">
        <v>1021</v>
      </c>
      <c r="E2299" s="1" t="s">
        <v>542</v>
      </c>
      <c r="F2299" s="1" t="s">
        <v>899</v>
      </c>
      <c r="G2299" s="1" t="s">
        <v>923</v>
      </c>
      <c r="H2299" s="6">
        <v>45186</v>
      </c>
      <c r="I2299" s="7">
        <v>103028216</v>
      </c>
      <c r="J2299" s="7">
        <v>82190357</v>
      </c>
      <c r="K2299" s="7">
        <v>8637924</v>
      </c>
      <c r="L2299" s="7">
        <v>2145935</v>
      </c>
      <c r="M2299" s="7">
        <f>Table1[[#This Row],[Profit (EBIT)]] * (1 - 11%)</f>
        <v>1909882.1500000001</v>
      </c>
      <c r="N2299" s="9">
        <f>Table1[[#This Row],[Net Sales Actual]]/Table1[[#This Row],[Net Sales Target]]*100%</f>
        <v>0.79774609510854777</v>
      </c>
      <c r="O2299" s="9" t="str">
        <f>IF(Table1[[#This Row],[% Achievement]]&gt;=100%, "Achieved",
 IF(Table1[[#This Row],[% Achievement]]&gt;=50%, "Almost Achieve",
 IF(Table1[[#This Row],[% Achievement]]&gt;=0, "Needs Improvement",
 "Bad")))</f>
        <v>Almost Achieve</v>
      </c>
      <c r="P2299" s="7">
        <f>Table1[[#This Row],[Net Sales Actual]] - Table1[[#This Row],[Net Sales Target]]</f>
        <v>-20837859</v>
      </c>
      <c r="Q2299" s="7" t="str">
        <f>IF(Table1[[#This Row],[Profit]] &gt; 0, "Profit", "Loss")</f>
        <v>Profit</v>
      </c>
      <c r="R2299" s="9">
        <f>Table1[[#This Row],[Salary Cost]]/Table1[[#This Row],[Net Sales Actual]]</f>
        <v>0.1050965626052701</v>
      </c>
      <c r="S2299" s="9" t="str">
        <f>IF(Table1[[#This Row],[Salary Ratio]] &lt; 0.15, "Efficient",
 IF(Table1[[#This Row],[Salary Ratio]] &lt;= 0.25, "Needs Attention",
 "Too High"))</f>
        <v>Efficient</v>
      </c>
      <c r="T2299" s="9">
        <f>Table1[[#This Row],[Profit (EBIT)]]/Table1[[#This Row],[Net Sales Actual]]</f>
        <v>2.6109328129576077E-2</v>
      </c>
      <c r="U2299" s="7" t="str">
        <f>IF(Table1[[#This Row],[Profit Ratio]] &gt; 0.15, "Healthy",
 IF(Table1[[#This Row],[Profit Ratio]] &gt;= 0.05, "Moderate",
 "Low"))</f>
        <v>Low</v>
      </c>
      <c r="V2299" s="7">
        <f ca="1">DATEDIF(Table1[[#This Row],[Store Open Date]], TODAY(), "d")</f>
        <v>746</v>
      </c>
      <c r="W2299" s="7">
        <f ca="1">INT(Table1[[#This Row],[Store Age (Days)]] / 30)</f>
        <v>24</v>
      </c>
      <c r="X2299" s="7" t="str">
        <f ca="1">IF(Table1[[#This Row],[Store Age (Months)]] &lt; 12, "&lt;12",
 IF(Table1[[#This Row],[Store Age (Months)]] &lt; 24, "12–24",
 "&gt;24"))</f>
        <v>&gt;24</v>
      </c>
    </row>
    <row r="2300" spans="1:24" x14ac:dyDescent="0.2">
      <c r="A2300" s="4">
        <v>6</v>
      </c>
      <c r="B2300" s="4" t="str">
        <f t="shared" si="35"/>
        <v>June</v>
      </c>
      <c r="C2300" s="1" t="s">
        <v>102</v>
      </c>
      <c r="D2300" s="1" t="s">
        <v>1022</v>
      </c>
      <c r="E2300" s="1" t="s">
        <v>543</v>
      </c>
      <c r="F2300" s="1" t="s">
        <v>898</v>
      </c>
      <c r="G2300" s="1" t="s">
        <v>923</v>
      </c>
      <c r="H2300" s="6">
        <v>45552</v>
      </c>
      <c r="I2300" s="7">
        <v>117134412</v>
      </c>
      <c r="J2300" s="7">
        <v>131940499</v>
      </c>
      <c r="K2300" s="7">
        <v>18663757</v>
      </c>
      <c r="L2300" s="7">
        <v>2243227</v>
      </c>
      <c r="M2300" s="7">
        <f>Table1[[#This Row],[Profit (EBIT)]] * (1 - 11%)</f>
        <v>1996472.03</v>
      </c>
      <c r="N2300" s="9">
        <f>Table1[[#This Row],[Net Sales Actual]]/Table1[[#This Row],[Net Sales Target]]*100%</f>
        <v>1.1264025383078715</v>
      </c>
      <c r="O2300" s="9" t="str">
        <f>IF(Table1[[#This Row],[% Achievement]]&gt;=100%, "Achieved",
 IF(Table1[[#This Row],[% Achievement]]&gt;=50%, "Almost Achieve",
 IF(Table1[[#This Row],[% Achievement]]&gt;=0, "Needs Improvement",
 "Bad")))</f>
        <v>Achieved</v>
      </c>
      <c r="P2300" s="7">
        <f>Table1[[#This Row],[Net Sales Actual]] - Table1[[#This Row],[Net Sales Target]]</f>
        <v>14806087</v>
      </c>
      <c r="Q2300" s="7" t="str">
        <f>IF(Table1[[#This Row],[Profit]] &gt; 0, "Profit", "Loss")</f>
        <v>Profit</v>
      </c>
      <c r="R2300" s="9">
        <f>Table1[[#This Row],[Salary Cost]]/Table1[[#This Row],[Net Sales Actual]]</f>
        <v>0.14145586185785156</v>
      </c>
      <c r="S2300" s="9" t="str">
        <f>IF(Table1[[#This Row],[Salary Ratio]] &lt; 0.15, "Efficient",
 IF(Table1[[#This Row],[Salary Ratio]] &lt;= 0.25, "Needs Attention",
 "Too High"))</f>
        <v>Efficient</v>
      </c>
      <c r="T2300" s="9">
        <f>Table1[[#This Row],[Profit (EBIT)]]/Table1[[#This Row],[Net Sales Actual]]</f>
        <v>1.700180776184574E-2</v>
      </c>
      <c r="U2300" s="7" t="str">
        <f>IF(Table1[[#This Row],[Profit Ratio]] &gt; 0.15, "Healthy",
 IF(Table1[[#This Row],[Profit Ratio]] &gt;= 0.05, "Moderate",
 "Low"))</f>
        <v>Low</v>
      </c>
      <c r="V2300" s="7">
        <f ca="1">DATEDIF(Table1[[#This Row],[Store Open Date]], TODAY(), "d")</f>
        <v>380</v>
      </c>
      <c r="W2300" s="7">
        <f ca="1">INT(Table1[[#This Row],[Store Age (Days)]] / 30)</f>
        <v>12</v>
      </c>
      <c r="X2300" s="7" t="str">
        <f ca="1">IF(Table1[[#This Row],[Store Age (Months)]] &lt; 12, "&lt;12",
 IF(Table1[[#This Row],[Store Age (Months)]] &lt; 24, "12–24",
 "&gt;24"))</f>
        <v>12–24</v>
      </c>
    </row>
    <row r="2301" spans="1:24" x14ac:dyDescent="0.2">
      <c r="A2301" s="4">
        <v>6</v>
      </c>
      <c r="B2301" s="4" t="str">
        <f t="shared" si="35"/>
        <v>June</v>
      </c>
      <c r="C2301" s="1" t="s">
        <v>103</v>
      </c>
      <c r="D2301" s="1" t="s">
        <v>1023</v>
      </c>
      <c r="E2301" s="1" t="s">
        <v>544</v>
      </c>
      <c r="F2301" s="1" t="s">
        <v>899</v>
      </c>
      <c r="G2301" s="1" t="s">
        <v>923</v>
      </c>
      <c r="H2301" s="6">
        <v>45203</v>
      </c>
      <c r="I2301" s="7">
        <v>50468422</v>
      </c>
      <c r="J2301" s="7">
        <v>58082394</v>
      </c>
      <c r="K2301" s="7">
        <v>8590878</v>
      </c>
      <c r="L2301" s="7">
        <v>4354355</v>
      </c>
      <c r="M2301" s="7">
        <f>Table1[[#This Row],[Profit (EBIT)]] * (1 - 11%)</f>
        <v>3875375.95</v>
      </c>
      <c r="N2301" s="9">
        <f>Table1[[#This Row],[Net Sales Actual]]/Table1[[#This Row],[Net Sales Target]]*100%</f>
        <v>1.1508660603654302</v>
      </c>
      <c r="O2301" s="9" t="str">
        <f>IF(Table1[[#This Row],[% Achievement]]&gt;=100%, "Achieved",
 IF(Table1[[#This Row],[% Achievement]]&gt;=50%, "Almost Achieve",
 IF(Table1[[#This Row],[% Achievement]]&gt;=0, "Needs Improvement",
 "Bad")))</f>
        <v>Achieved</v>
      </c>
      <c r="P2301" s="7">
        <f>Table1[[#This Row],[Net Sales Actual]] - Table1[[#This Row],[Net Sales Target]]</f>
        <v>7613972</v>
      </c>
      <c r="Q2301" s="7" t="str">
        <f>IF(Table1[[#This Row],[Profit]] &gt; 0, "Profit", "Loss")</f>
        <v>Profit</v>
      </c>
      <c r="R2301" s="9">
        <f>Table1[[#This Row],[Salary Cost]]/Table1[[#This Row],[Net Sales Actual]]</f>
        <v>0.1479084694752768</v>
      </c>
      <c r="S2301" s="9" t="str">
        <f>IF(Table1[[#This Row],[Salary Ratio]] &lt; 0.15, "Efficient",
 IF(Table1[[#This Row],[Salary Ratio]] &lt;= 0.25, "Needs Attention",
 "Too High"))</f>
        <v>Efficient</v>
      </c>
      <c r="T2301" s="9">
        <f>Table1[[#This Row],[Profit (EBIT)]]/Table1[[#This Row],[Net Sales Actual]]</f>
        <v>7.496858686644356E-2</v>
      </c>
      <c r="U2301" s="7" t="str">
        <f>IF(Table1[[#This Row],[Profit Ratio]] &gt; 0.15, "Healthy",
 IF(Table1[[#This Row],[Profit Ratio]] &gt;= 0.05, "Moderate",
 "Low"))</f>
        <v>Moderate</v>
      </c>
      <c r="V2301" s="7">
        <f ca="1">DATEDIF(Table1[[#This Row],[Store Open Date]], TODAY(), "d")</f>
        <v>729</v>
      </c>
      <c r="W2301" s="7">
        <f ca="1">INT(Table1[[#This Row],[Store Age (Days)]] / 30)</f>
        <v>24</v>
      </c>
      <c r="X2301" s="7" t="str">
        <f ca="1">IF(Table1[[#This Row],[Store Age (Months)]] &lt; 12, "&lt;12",
 IF(Table1[[#This Row],[Store Age (Months)]] &lt; 24, "12–24",
 "&gt;24"))</f>
        <v>&gt;24</v>
      </c>
    </row>
    <row r="2302" spans="1:24" x14ac:dyDescent="0.2">
      <c r="A2302" s="4">
        <v>6</v>
      </c>
      <c r="B2302" s="4" t="str">
        <f t="shared" si="35"/>
        <v>June</v>
      </c>
      <c r="C2302" s="1" t="s">
        <v>104</v>
      </c>
      <c r="D2302" s="1" t="s">
        <v>1024</v>
      </c>
      <c r="E2302" s="1" t="s">
        <v>545</v>
      </c>
      <c r="F2302" s="1" t="s">
        <v>898</v>
      </c>
      <c r="G2302" s="1" t="s">
        <v>923</v>
      </c>
      <c r="H2302" s="6">
        <v>45290</v>
      </c>
      <c r="I2302" s="7">
        <v>208025716</v>
      </c>
      <c r="J2302" s="7">
        <v>173340533</v>
      </c>
      <c r="K2302" s="7">
        <v>30512305</v>
      </c>
      <c r="L2302" s="7">
        <v>-5628247</v>
      </c>
      <c r="M2302" s="7">
        <f>Table1[[#This Row],[Profit (EBIT)]] * (1 - 11%)</f>
        <v>-5009139.83</v>
      </c>
      <c r="N2302" s="9">
        <f>Table1[[#This Row],[Net Sales Actual]]/Table1[[#This Row],[Net Sales Target]]*100%</f>
        <v>0.83326492672665531</v>
      </c>
      <c r="O2302" s="9" t="str">
        <f>IF(Table1[[#This Row],[% Achievement]]&gt;=100%, "Achieved",
 IF(Table1[[#This Row],[% Achievement]]&gt;=50%, "Almost Achieve",
 IF(Table1[[#This Row],[% Achievement]]&gt;=0, "Needs Improvement",
 "Bad")))</f>
        <v>Almost Achieve</v>
      </c>
      <c r="P2302" s="7">
        <f>Table1[[#This Row],[Net Sales Actual]] - Table1[[#This Row],[Net Sales Target]]</f>
        <v>-34685183</v>
      </c>
      <c r="Q2302" s="7" t="str">
        <f>IF(Table1[[#This Row],[Profit]] &gt; 0, "Profit", "Loss")</f>
        <v>Loss</v>
      </c>
      <c r="R2302" s="9">
        <f>Table1[[#This Row],[Salary Cost]]/Table1[[#This Row],[Net Sales Actual]]</f>
        <v>0.17602521736794244</v>
      </c>
      <c r="S2302" s="9" t="str">
        <f>IF(Table1[[#This Row],[Salary Ratio]] &lt; 0.15, "Efficient",
 IF(Table1[[#This Row],[Salary Ratio]] &lt;= 0.25, "Needs Attention",
 "Too High"))</f>
        <v>Needs Attention</v>
      </c>
      <c r="T2302" s="9">
        <f>Table1[[#This Row],[Profit (EBIT)]]/Table1[[#This Row],[Net Sales Actual]]</f>
        <v>-3.2469307106607316E-2</v>
      </c>
      <c r="U2302" s="7" t="str">
        <f>IF(Table1[[#This Row],[Profit Ratio]] &gt; 0.15, "Healthy",
 IF(Table1[[#This Row],[Profit Ratio]] &gt;= 0.05, "Moderate",
 "Low"))</f>
        <v>Low</v>
      </c>
      <c r="V2302" s="7">
        <f ca="1">DATEDIF(Table1[[#This Row],[Store Open Date]], TODAY(), "d")</f>
        <v>642</v>
      </c>
      <c r="W2302" s="7">
        <f ca="1">INT(Table1[[#This Row],[Store Age (Days)]] / 30)</f>
        <v>21</v>
      </c>
      <c r="X2302" s="7" t="str">
        <f ca="1">IF(Table1[[#This Row],[Store Age (Months)]] &lt; 12, "&lt;12",
 IF(Table1[[#This Row],[Store Age (Months)]] &lt; 24, "12–24",
 "&gt;24"))</f>
        <v>12–24</v>
      </c>
    </row>
    <row r="2303" spans="1:24" x14ac:dyDescent="0.2">
      <c r="A2303" s="4">
        <v>6</v>
      </c>
      <c r="B2303" s="4" t="str">
        <f t="shared" si="35"/>
        <v>June</v>
      </c>
      <c r="C2303" s="1" t="s">
        <v>105</v>
      </c>
      <c r="D2303" s="1" t="s">
        <v>1025</v>
      </c>
      <c r="E2303" s="1" t="s">
        <v>546</v>
      </c>
      <c r="F2303" s="1" t="s">
        <v>898</v>
      </c>
      <c r="G2303" s="1" t="s">
        <v>923</v>
      </c>
      <c r="H2303" s="6">
        <v>45250</v>
      </c>
      <c r="I2303" s="7">
        <v>82404540</v>
      </c>
      <c r="J2303" s="7">
        <v>59109138</v>
      </c>
      <c r="K2303" s="7">
        <v>8063803</v>
      </c>
      <c r="L2303" s="7">
        <v>-1806865</v>
      </c>
      <c r="M2303" s="7">
        <f>Table1[[#This Row],[Profit (EBIT)]] * (1 - 11%)</f>
        <v>-1608109.85</v>
      </c>
      <c r="N2303" s="9">
        <f>Table1[[#This Row],[Net Sales Actual]]/Table1[[#This Row],[Net Sales Target]]*100%</f>
        <v>0.71730438638453653</v>
      </c>
      <c r="O2303" s="9" t="str">
        <f>IF(Table1[[#This Row],[% Achievement]]&gt;=100%, "Achieved",
 IF(Table1[[#This Row],[% Achievement]]&gt;=50%, "Almost Achieve",
 IF(Table1[[#This Row],[% Achievement]]&gt;=0, "Needs Improvement",
 "Bad")))</f>
        <v>Almost Achieve</v>
      </c>
      <c r="P2303" s="7">
        <f>Table1[[#This Row],[Net Sales Actual]] - Table1[[#This Row],[Net Sales Target]]</f>
        <v>-23295402</v>
      </c>
      <c r="Q2303" s="7" t="str">
        <f>IF(Table1[[#This Row],[Profit]] &gt; 0, "Profit", "Loss")</f>
        <v>Loss</v>
      </c>
      <c r="R2303" s="9">
        <f>Table1[[#This Row],[Salary Cost]]/Table1[[#This Row],[Net Sales Actual]]</f>
        <v>0.13642227365927753</v>
      </c>
      <c r="S2303" s="9" t="str">
        <f>IF(Table1[[#This Row],[Salary Ratio]] &lt; 0.15, "Efficient",
 IF(Table1[[#This Row],[Salary Ratio]] &lt;= 0.25, "Needs Attention",
 "Too High"))</f>
        <v>Efficient</v>
      </c>
      <c r="T2303" s="9">
        <f>Table1[[#This Row],[Profit (EBIT)]]/Table1[[#This Row],[Net Sales Actual]]</f>
        <v>-3.0568285397767094E-2</v>
      </c>
      <c r="U2303" s="7" t="str">
        <f>IF(Table1[[#This Row],[Profit Ratio]] &gt; 0.15, "Healthy",
 IF(Table1[[#This Row],[Profit Ratio]] &gt;= 0.05, "Moderate",
 "Low"))</f>
        <v>Low</v>
      </c>
      <c r="V2303" s="7">
        <f ca="1">DATEDIF(Table1[[#This Row],[Store Open Date]], TODAY(), "d")</f>
        <v>682</v>
      </c>
      <c r="W2303" s="7">
        <f ca="1">INT(Table1[[#This Row],[Store Age (Days)]] / 30)</f>
        <v>22</v>
      </c>
      <c r="X2303" s="7" t="str">
        <f ca="1">IF(Table1[[#This Row],[Store Age (Months)]] &lt; 12, "&lt;12",
 IF(Table1[[#This Row],[Store Age (Months)]] &lt; 24, "12–24",
 "&gt;24"))</f>
        <v>12–24</v>
      </c>
    </row>
    <row r="2304" spans="1:24" x14ac:dyDescent="0.2">
      <c r="A2304" s="4">
        <v>6</v>
      </c>
      <c r="B2304" s="4" t="str">
        <f t="shared" si="35"/>
        <v>June</v>
      </c>
      <c r="C2304" s="1" t="s">
        <v>106</v>
      </c>
      <c r="D2304" s="1" t="s">
        <v>1026</v>
      </c>
      <c r="E2304" s="1" t="s">
        <v>547</v>
      </c>
      <c r="F2304" s="1" t="s">
        <v>899</v>
      </c>
      <c r="G2304" s="1" t="s">
        <v>923</v>
      </c>
      <c r="H2304" s="6">
        <v>45269</v>
      </c>
      <c r="I2304" s="7">
        <v>168519116</v>
      </c>
      <c r="J2304" s="7">
        <v>148348277</v>
      </c>
      <c r="K2304" s="7">
        <v>18717435</v>
      </c>
      <c r="L2304" s="7">
        <v>17782207</v>
      </c>
      <c r="M2304" s="7">
        <f>Table1[[#This Row],[Profit (EBIT)]] * (1 - 11%)</f>
        <v>15826164.23</v>
      </c>
      <c r="N2304" s="9">
        <f>Table1[[#This Row],[Net Sales Actual]]/Table1[[#This Row],[Net Sales Target]]*100%</f>
        <v>0.88030533580534565</v>
      </c>
      <c r="O2304" s="9" t="str">
        <f>IF(Table1[[#This Row],[% Achievement]]&gt;=100%, "Achieved",
 IF(Table1[[#This Row],[% Achievement]]&gt;=50%, "Almost Achieve",
 IF(Table1[[#This Row],[% Achievement]]&gt;=0, "Needs Improvement",
 "Bad")))</f>
        <v>Almost Achieve</v>
      </c>
      <c r="P2304" s="7">
        <f>Table1[[#This Row],[Net Sales Actual]] - Table1[[#This Row],[Net Sales Target]]</f>
        <v>-20170839</v>
      </c>
      <c r="Q2304" s="7" t="str">
        <f>IF(Table1[[#This Row],[Profit]] &gt; 0, "Profit", "Loss")</f>
        <v>Profit</v>
      </c>
      <c r="R2304" s="9">
        <f>Table1[[#This Row],[Salary Cost]]/Table1[[#This Row],[Net Sales Actual]]</f>
        <v>0.12617224398231466</v>
      </c>
      <c r="S2304" s="9" t="str">
        <f>IF(Table1[[#This Row],[Salary Ratio]] &lt; 0.15, "Efficient",
 IF(Table1[[#This Row],[Salary Ratio]] &lt;= 0.25, "Needs Attention",
 "Too High"))</f>
        <v>Efficient</v>
      </c>
      <c r="T2304" s="9">
        <f>Table1[[#This Row],[Profit (EBIT)]]/Table1[[#This Row],[Net Sales Actual]]</f>
        <v>0.11986797123366658</v>
      </c>
      <c r="U2304" s="7" t="str">
        <f>IF(Table1[[#This Row],[Profit Ratio]] &gt; 0.15, "Healthy",
 IF(Table1[[#This Row],[Profit Ratio]] &gt;= 0.05, "Moderate",
 "Low"))</f>
        <v>Moderate</v>
      </c>
      <c r="V2304" s="7">
        <f ca="1">DATEDIF(Table1[[#This Row],[Store Open Date]], TODAY(), "d")</f>
        <v>663</v>
      </c>
      <c r="W2304" s="7">
        <f ca="1">INT(Table1[[#This Row],[Store Age (Days)]] / 30)</f>
        <v>22</v>
      </c>
      <c r="X2304" s="7" t="str">
        <f ca="1">IF(Table1[[#This Row],[Store Age (Months)]] &lt; 12, "&lt;12",
 IF(Table1[[#This Row],[Store Age (Months)]] &lt; 24, "12–24",
 "&gt;24"))</f>
        <v>12–24</v>
      </c>
    </row>
    <row r="2305" spans="1:24" x14ac:dyDescent="0.2">
      <c r="A2305" s="4">
        <v>6</v>
      </c>
      <c r="B2305" s="4" t="str">
        <f t="shared" si="35"/>
        <v>June</v>
      </c>
      <c r="C2305" s="1" t="s">
        <v>107</v>
      </c>
      <c r="D2305" s="1" t="s">
        <v>1027</v>
      </c>
      <c r="E2305" s="1" t="s">
        <v>548</v>
      </c>
      <c r="F2305" s="1" t="s">
        <v>898</v>
      </c>
      <c r="G2305" s="1" t="s">
        <v>923</v>
      </c>
      <c r="H2305" s="6">
        <v>45271</v>
      </c>
      <c r="I2305" s="7">
        <v>143617445</v>
      </c>
      <c r="J2305" s="7">
        <v>114582444</v>
      </c>
      <c r="K2305" s="7">
        <v>17133409</v>
      </c>
      <c r="L2305" s="7">
        <v>17173073</v>
      </c>
      <c r="M2305" s="7">
        <f>Table1[[#This Row],[Profit (EBIT)]] * (1 - 11%)</f>
        <v>15284034.970000001</v>
      </c>
      <c r="N2305" s="9">
        <f>Table1[[#This Row],[Net Sales Actual]]/Table1[[#This Row],[Net Sales Target]]*100%</f>
        <v>0.79783095988095321</v>
      </c>
      <c r="O2305" s="9" t="str">
        <f>IF(Table1[[#This Row],[% Achievement]]&gt;=100%, "Achieved",
 IF(Table1[[#This Row],[% Achievement]]&gt;=50%, "Almost Achieve",
 IF(Table1[[#This Row],[% Achievement]]&gt;=0, "Needs Improvement",
 "Bad")))</f>
        <v>Almost Achieve</v>
      </c>
      <c r="P2305" s="7">
        <f>Table1[[#This Row],[Net Sales Actual]] - Table1[[#This Row],[Net Sales Target]]</f>
        <v>-29035001</v>
      </c>
      <c r="Q2305" s="7" t="str">
        <f>IF(Table1[[#This Row],[Profit]] &gt; 0, "Profit", "Loss")</f>
        <v>Profit</v>
      </c>
      <c r="R2305" s="9">
        <f>Table1[[#This Row],[Salary Cost]]/Table1[[#This Row],[Net Sales Actual]]</f>
        <v>0.14952909365417272</v>
      </c>
      <c r="S2305" s="9" t="str">
        <f>IF(Table1[[#This Row],[Salary Ratio]] &lt; 0.15, "Efficient",
 IF(Table1[[#This Row],[Salary Ratio]] &lt;= 0.25, "Needs Attention",
 "Too High"))</f>
        <v>Efficient</v>
      </c>
      <c r="T2305" s="9">
        <f>Table1[[#This Row],[Profit (EBIT)]]/Table1[[#This Row],[Net Sales Actual]]</f>
        <v>0.14987525488634193</v>
      </c>
      <c r="U2305" s="7" t="str">
        <f>IF(Table1[[#This Row],[Profit Ratio]] &gt; 0.15, "Healthy",
 IF(Table1[[#This Row],[Profit Ratio]] &gt;= 0.05, "Moderate",
 "Low"))</f>
        <v>Moderate</v>
      </c>
      <c r="V2305" s="7">
        <f ca="1">DATEDIF(Table1[[#This Row],[Store Open Date]], TODAY(), "d")</f>
        <v>661</v>
      </c>
      <c r="W2305" s="7">
        <f ca="1">INT(Table1[[#This Row],[Store Age (Days)]] / 30)</f>
        <v>22</v>
      </c>
      <c r="X2305" s="7" t="str">
        <f ca="1">IF(Table1[[#This Row],[Store Age (Months)]] &lt; 12, "&lt;12",
 IF(Table1[[#This Row],[Store Age (Months)]] &lt; 24, "12–24",
 "&gt;24"))</f>
        <v>12–24</v>
      </c>
    </row>
    <row r="2306" spans="1:24" x14ac:dyDescent="0.2">
      <c r="A2306" s="4">
        <v>6</v>
      </c>
      <c r="B2306" s="4" t="str">
        <f t="shared" si="35"/>
        <v>June</v>
      </c>
      <c r="C2306" s="1" t="s">
        <v>108</v>
      </c>
      <c r="D2306" s="1" t="s">
        <v>1028</v>
      </c>
      <c r="E2306" s="1" t="s">
        <v>549</v>
      </c>
      <c r="F2306" s="1" t="s">
        <v>899</v>
      </c>
      <c r="G2306" s="1" t="s">
        <v>923</v>
      </c>
      <c r="H2306" s="6">
        <v>45322</v>
      </c>
      <c r="I2306" s="7">
        <v>166456580</v>
      </c>
      <c r="J2306" s="7">
        <v>142970078</v>
      </c>
      <c r="K2306" s="7">
        <v>21224953</v>
      </c>
      <c r="L2306" s="7">
        <v>10531051</v>
      </c>
      <c r="M2306" s="7">
        <f>Table1[[#This Row],[Profit (EBIT)]] * (1 - 11%)</f>
        <v>9372635.3900000006</v>
      </c>
      <c r="N2306" s="9">
        <f>Table1[[#This Row],[Net Sales Actual]]/Table1[[#This Row],[Net Sales Target]]*100%</f>
        <v>0.8589031325766755</v>
      </c>
      <c r="O2306" s="9" t="str">
        <f>IF(Table1[[#This Row],[% Achievement]]&gt;=100%, "Achieved",
 IF(Table1[[#This Row],[% Achievement]]&gt;=50%, "Almost Achieve",
 IF(Table1[[#This Row],[% Achievement]]&gt;=0, "Needs Improvement",
 "Bad")))</f>
        <v>Almost Achieve</v>
      </c>
      <c r="P2306" s="7">
        <f>Table1[[#This Row],[Net Sales Actual]] - Table1[[#This Row],[Net Sales Target]]</f>
        <v>-23486502</v>
      </c>
      <c r="Q2306" s="7" t="str">
        <f>IF(Table1[[#This Row],[Profit]] &gt; 0, "Profit", "Loss")</f>
        <v>Profit</v>
      </c>
      <c r="R2306" s="9">
        <f>Table1[[#This Row],[Salary Cost]]/Table1[[#This Row],[Net Sales Actual]]</f>
        <v>0.14845730866846138</v>
      </c>
      <c r="S2306" s="9" t="str">
        <f>IF(Table1[[#This Row],[Salary Ratio]] &lt; 0.15, "Efficient",
 IF(Table1[[#This Row],[Salary Ratio]] &lt;= 0.25, "Needs Attention",
 "Too High"))</f>
        <v>Efficient</v>
      </c>
      <c r="T2306" s="9">
        <f>Table1[[#This Row],[Profit (EBIT)]]/Table1[[#This Row],[Net Sales Actual]]</f>
        <v>7.365912607251987E-2</v>
      </c>
      <c r="U2306" s="7" t="str">
        <f>IF(Table1[[#This Row],[Profit Ratio]] &gt; 0.15, "Healthy",
 IF(Table1[[#This Row],[Profit Ratio]] &gt;= 0.05, "Moderate",
 "Low"))</f>
        <v>Moderate</v>
      </c>
      <c r="V2306" s="7">
        <f ca="1">DATEDIF(Table1[[#This Row],[Store Open Date]], TODAY(), "d")</f>
        <v>610</v>
      </c>
      <c r="W2306" s="7">
        <f ca="1">INT(Table1[[#This Row],[Store Age (Days)]] / 30)</f>
        <v>20</v>
      </c>
      <c r="X2306" s="7" t="str">
        <f ca="1">IF(Table1[[#This Row],[Store Age (Months)]] &lt; 12, "&lt;12",
 IF(Table1[[#This Row],[Store Age (Months)]] &lt; 24, "12–24",
 "&gt;24"))</f>
        <v>12–24</v>
      </c>
    </row>
    <row r="2307" spans="1:24" x14ac:dyDescent="0.2">
      <c r="A2307" s="4">
        <v>6</v>
      </c>
      <c r="B2307" s="4" t="str">
        <f t="shared" ref="B2307:B2370" si="36">TEXT(DATE(2024, A2307, 1), "mmmm")</f>
        <v>June</v>
      </c>
      <c r="C2307" s="1" t="s">
        <v>109</v>
      </c>
      <c r="D2307" s="1" t="s">
        <v>1029</v>
      </c>
      <c r="E2307" s="1" t="s">
        <v>550</v>
      </c>
      <c r="F2307" s="1" t="s">
        <v>899</v>
      </c>
      <c r="G2307" s="1" t="s">
        <v>923</v>
      </c>
      <c r="H2307" s="6">
        <v>45212</v>
      </c>
      <c r="I2307" s="7">
        <v>150803667</v>
      </c>
      <c r="J2307" s="7">
        <v>183948420</v>
      </c>
      <c r="K2307" s="7">
        <v>28588143</v>
      </c>
      <c r="L2307" s="7">
        <v>-1802881</v>
      </c>
      <c r="M2307" s="7">
        <f>Table1[[#This Row],[Profit (EBIT)]] * (1 - 11%)</f>
        <v>-1604564.09</v>
      </c>
      <c r="N2307" s="9">
        <f>Table1[[#This Row],[Net Sales Actual]]/Table1[[#This Row],[Net Sales Target]]*100%</f>
        <v>1.2197874472110815</v>
      </c>
      <c r="O2307" s="9" t="str">
        <f>IF(Table1[[#This Row],[% Achievement]]&gt;=100%, "Achieved",
 IF(Table1[[#This Row],[% Achievement]]&gt;=50%, "Almost Achieve",
 IF(Table1[[#This Row],[% Achievement]]&gt;=0, "Needs Improvement",
 "Bad")))</f>
        <v>Achieved</v>
      </c>
      <c r="P2307" s="7">
        <f>Table1[[#This Row],[Net Sales Actual]] - Table1[[#This Row],[Net Sales Target]]</f>
        <v>33144753</v>
      </c>
      <c r="Q2307" s="7" t="str">
        <f>IF(Table1[[#This Row],[Profit]] &gt; 0, "Profit", "Loss")</f>
        <v>Loss</v>
      </c>
      <c r="R2307" s="9">
        <f>Table1[[#This Row],[Salary Cost]]/Table1[[#This Row],[Net Sales Actual]]</f>
        <v>0.15541390896426291</v>
      </c>
      <c r="S2307" s="9" t="str">
        <f>IF(Table1[[#This Row],[Salary Ratio]] &lt; 0.15, "Efficient",
 IF(Table1[[#This Row],[Salary Ratio]] &lt;= 0.25, "Needs Attention",
 "Too High"))</f>
        <v>Needs Attention</v>
      </c>
      <c r="T2307" s="9">
        <f>Table1[[#This Row],[Profit (EBIT)]]/Table1[[#This Row],[Net Sales Actual]]</f>
        <v>-9.8010137841901546E-3</v>
      </c>
      <c r="U2307" s="7" t="str">
        <f>IF(Table1[[#This Row],[Profit Ratio]] &gt; 0.15, "Healthy",
 IF(Table1[[#This Row],[Profit Ratio]] &gt;= 0.05, "Moderate",
 "Low"))</f>
        <v>Low</v>
      </c>
      <c r="V2307" s="7">
        <f ca="1">DATEDIF(Table1[[#This Row],[Store Open Date]], TODAY(), "d")</f>
        <v>720</v>
      </c>
      <c r="W2307" s="7">
        <f ca="1">INT(Table1[[#This Row],[Store Age (Days)]] / 30)</f>
        <v>24</v>
      </c>
      <c r="X2307" s="7" t="str">
        <f ca="1">IF(Table1[[#This Row],[Store Age (Months)]] &lt; 12, "&lt;12",
 IF(Table1[[#This Row],[Store Age (Months)]] &lt; 24, "12–24",
 "&gt;24"))</f>
        <v>&gt;24</v>
      </c>
    </row>
    <row r="2308" spans="1:24" x14ac:dyDescent="0.2">
      <c r="A2308" s="4">
        <v>6</v>
      </c>
      <c r="B2308" s="4" t="str">
        <f t="shared" si="36"/>
        <v>June</v>
      </c>
      <c r="C2308" s="1" t="s">
        <v>110</v>
      </c>
      <c r="D2308" s="1" t="s">
        <v>1030</v>
      </c>
      <c r="E2308" s="1" t="s">
        <v>551</v>
      </c>
      <c r="F2308" s="1" t="s">
        <v>899</v>
      </c>
      <c r="G2308" s="1" t="s">
        <v>923</v>
      </c>
      <c r="H2308" s="6">
        <v>45273</v>
      </c>
      <c r="I2308" s="7">
        <v>109295236</v>
      </c>
      <c r="J2308" s="7">
        <v>86705700</v>
      </c>
      <c r="K2308" s="7">
        <v>8514951</v>
      </c>
      <c r="L2308" s="7">
        <v>-4039528</v>
      </c>
      <c r="M2308" s="7">
        <f>Table1[[#This Row],[Profit (EBIT)]] * (1 - 11%)</f>
        <v>-3595179.92</v>
      </c>
      <c r="N2308" s="9">
        <f>Table1[[#This Row],[Net Sales Actual]]/Table1[[#This Row],[Net Sales Target]]*100%</f>
        <v>0.79331637108135256</v>
      </c>
      <c r="O2308" s="9" t="str">
        <f>IF(Table1[[#This Row],[% Achievement]]&gt;=100%, "Achieved",
 IF(Table1[[#This Row],[% Achievement]]&gt;=50%, "Almost Achieve",
 IF(Table1[[#This Row],[% Achievement]]&gt;=0, "Needs Improvement",
 "Bad")))</f>
        <v>Almost Achieve</v>
      </c>
      <c r="P2308" s="7">
        <f>Table1[[#This Row],[Net Sales Actual]] - Table1[[#This Row],[Net Sales Target]]</f>
        <v>-22589536</v>
      </c>
      <c r="Q2308" s="7" t="str">
        <f>IF(Table1[[#This Row],[Profit]] &gt; 0, "Profit", "Loss")</f>
        <v>Loss</v>
      </c>
      <c r="R2308" s="9">
        <f>Table1[[#This Row],[Salary Cost]]/Table1[[#This Row],[Net Sales Actual]]</f>
        <v>9.8205204502126164E-2</v>
      </c>
      <c r="S2308" s="9" t="str">
        <f>IF(Table1[[#This Row],[Salary Ratio]] &lt; 0.15, "Efficient",
 IF(Table1[[#This Row],[Salary Ratio]] &lt;= 0.25, "Needs Attention",
 "Too High"))</f>
        <v>Efficient</v>
      </c>
      <c r="T2308" s="9">
        <f>Table1[[#This Row],[Profit (EBIT)]]/Table1[[#This Row],[Net Sales Actual]]</f>
        <v>-4.6588955512728687E-2</v>
      </c>
      <c r="U2308" s="7" t="str">
        <f>IF(Table1[[#This Row],[Profit Ratio]] &gt; 0.15, "Healthy",
 IF(Table1[[#This Row],[Profit Ratio]] &gt;= 0.05, "Moderate",
 "Low"))</f>
        <v>Low</v>
      </c>
      <c r="V2308" s="7">
        <f ca="1">DATEDIF(Table1[[#This Row],[Store Open Date]], TODAY(), "d")</f>
        <v>659</v>
      </c>
      <c r="W2308" s="7">
        <f ca="1">INT(Table1[[#This Row],[Store Age (Days)]] / 30)</f>
        <v>21</v>
      </c>
      <c r="X2308" s="7" t="str">
        <f ca="1">IF(Table1[[#This Row],[Store Age (Months)]] &lt; 12, "&lt;12",
 IF(Table1[[#This Row],[Store Age (Months)]] &lt; 24, "12–24",
 "&gt;24"))</f>
        <v>12–24</v>
      </c>
    </row>
    <row r="2309" spans="1:24" x14ac:dyDescent="0.2">
      <c r="A2309" s="4">
        <v>6</v>
      </c>
      <c r="B2309" s="4" t="str">
        <f t="shared" si="36"/>
        <v>June</v>
      </c>
      <c r="C2309" s="1" t="s">
        <v>111</v>
      </c>
      <c r="D2309" s="1" t="s">
        <v>1031</v>
      </c>
      <c r="E2309" s="1" t="s">
        <v>552</v>
      </c>
      <c r="F2309" s="1" t="s">
        <v>899</v>
      </c>
      <c r="G2309" s="1" t="s">
        <v>923</v>
      </c>
      <c r="H2309" s="6">
        <v>45278</v>
      </c>
      <c r="I2309" s="7">
        <v>65311594</v>
      </c>
      <c r="J2309" s="7">
        <v>68508808</v>
      </c>
      <c r="K2309" s="7">
        <v>10733963</v>
      </c>
      <c r="L2309" s="7">
        <v>4612498</v>
      </c>
      <c r="M2309" s="7">
        <f>Table1[[#This Row],[Profit (EBIT)]] * (1 - 11%)</f>
        <v>4105123.22</v>
      </c>
      <c r="N2309" s="9">
        <f>Table1[[#This Row],[Net Sales Actual]]/Table1[[#This Row],[Net Sales Target]]*100%</f>
        <v>1.0489532379197481</v>
      </c>
      <c r="O2309" s="9" t="str">
        <f>IF(Table1[[#This Row],[% Achievement]]&gt;=100%, "Achieved",
 IF(Table1[[#This Row],[% Achievement]]&gt;=50%, "Almost Achieve",
 IF(Table1[[#This Row],[% Achievement]]&gt;=0, "Needs Improvement",
 "Bad")))</f>
        <v>Achieved</v>
      </c>
      <c r="P2309" s="7">
        <f>Table1[[#This Row],[Net Sales Actual]] - Table1[[#This Row],[Net Sales Target]]</f>
        <v>3197214</v>
      </c>
      <c r="Q2309" s="7" t="str">
        <f>IF(Table1[[#This Row],[Profit]] &gt; 0, "Profit", "Loss")</f>
        <v>Profit</v>
      </c>
      <c r="R2309" s="9">
        <f>Table1[[#This Row],[Salary Cost]]/Table1[[#This Row],[Net Sales Actual]]</f>
        <v>0.15668004324349066</v>
      </c>
      <c r="S2309" s="9" t="str">
        <f>IF(Table1[[#This Row],[Salary Ratio]] &lt; 0.15, "Efficient",
 IF(Table1[[#This Row],[Salary Ratio]] &lt;= 0.25, "Needs Attention",
 "Too High"))</f>
        <v>Needs Attention</v>
      </c>
      <c r="T2309" s="9">
        <f>Table1[[#This Row],[Profit (EBIT)]]/Table1[[#This Row],[Net Sales Actual]]</f>
        <v>6.7327080044948376E-2</v>
      </c>
      <c r="U2309" s="7" t="str">
        <f>IF(Table1[[#This Row],[Profit Ratio]] &gt; 0.15, "Healthy",
 IF(Table1[[#This Row],[Profit Ratio]] &gt;= 0.05, "Moderate",
 "Low"))</f>
        <v>Moderate</v>
      </c>
      <c r="V2309" s="7">
        <f ca="1">DATEDIF(Table1[[#This Row],[Store Open Date]], TODAY(), "d")</f>
        <v>654</v>
      </c>
      <c r="W2309" s="7">
        <f ca="1">INT(Table1[[#This Row],[Store Age (Days)]] / 30)</f>
        <v>21</v>
      </c>
      <c r="X2309" s="7" t="str">
        <f ca="1">IF(Table1[[#This Row],[Store Age (Months)]] &lt; 12, "&lt;12",
 IF(Table1[[#This Row],[Store Age (Months)]] &lt; 24, "12–24",
 "&gt;24"))</f>
        <v>12–24</v>
      </c>
    </row>
    <row r="2310" spans="1:24" x14ac:dyDescent="0.2">
      <c r="A2310" s="4">
        <v>6</v>
      </c>
      <c r="B2310" s="4" t="str">
        <f t="shared" si="36"/>
        <v>June</v>
      </c>
      <c r="C2310" s="1" t="s">
        <v>112</v>
      </c>
      <c r="D2310" s="1" t="s">
        <v>1032</v>
      </c>
      <c r="E2310" s="1" t="s">
        <v>553</v>
      </c>
      <c r="F2310" s="1" t="s">
        <v>897</v>
      </c>
      <c r="G2310" s="1" t="s">
        <v>923</v>
      </c>
      <c r="H2310" s="6">
        <v>45314</v>
      </c>
      <c r="I2310" s="7">
        <v>97244784</v>
      </c>
      <c r="J2310" s="7">
        <v>71595329</v>
      </c>
      <c r="K2310" s="7">
        <v>6912843</v>
      </c>
      <c r="L2310" s="7">
        <v>8051496</v>
      </c>
      <c r="M2310" s="7">
        <f>Table1[[#This Row],[Profit (EBIT)]] * (1 - 11%)</f>
        <v>7165831.4400000004</v>
      </c>
      <c r="N2310" s="9">
        <f>Table1[[#This Row],[Net Sales Actual]]/Table1[[#This Row],[Net Sales Target]]*100%</f>
        <v>0.73623824389388326</v>
      </c>
      <c r="O2310" s="9" t="str">
        <f>IF(Table1[[#This Row],[% Achievement]]&gt;=100%, "Achieved",
 IF(Table1[[#This Row],[% Achievement]]&gt;=50%, "Almost Achieve",
 IF(Table1[[#This Row],[% Achievement]]&gt;=0, "Needs Improvement",
 "Bad")))</f>
        <v>Almost Achieve</v>
      </c>
      <c r="P2310" s="7">
        <f>Table1[[#This Row],[Net Sales Actual]] - Table1[[#This Row],[Net Sales Target]]</f>
        <v>-25649455</v>
      </c>
      <c r="Q2310" s="7" t="str">
        <f>IF(Table1[[#This Row],[Profit]] &gt; 0, "Profit", "Loss")</f>
        <v>Profit</v>
      </c>
      <c r="R2310" s="9">
        <f>Table1[[#This Row],[Salary Cost]]/Table1[[#This Row],[Net Sales Actual]]</f>
        <v>9.6554385552163599E-2</v>
      </c>
      <c r="S2310" s="9" t="str">
        <f>IF(Table1[[#This Row],[Salary Ratio]] &lt; 0.15, "Efficient",
 IF(Table1[[#This Row],[Salary Ratio]] &lt;= 0.25, "Needs Attention",
 "Too High"))</f>
        <v>Efficient</v>
      </c>
      <c r="T2310" s="9">
        <f>Table1[[#This Row],[Profit (EBIT)]]/Table1[[#This Row],[Net Sales Actual]]</f>
        <v>0.11245839794939695</v>
      </c>
      <c r="U2310" s="7" t="str">
        <f>IF(Table1[[#This Row],[Profit Ratio]] &gt; 0.15, "Healthy",
 IF(Table1[[#This Row],[Profit Ratio]] &gt;= 0.05, "Moderate",
 "Low"))</f>
        <v>Moderate</v>
      </c>
      <c r="V2310" s="7">
        <f ca="1">DATEDIF(Table1[[#This Row],[Store Open Date]], TODAY(), "d")</f>
        <v>618</v>
      </c>
      <c r="W2310" s="7">
        <f ca="1">INT(Table1[[#This Row],[Store Age (Days)]] / 30)</f>
        <v>20</v>
      </c>
      <c r="X2310" s="7" t="str">
        <f ca="1">IF(Table1[[#This Row],[Store Age (Months)]] &lt; 12, "&lt;12",
 IF(Table1[[#This Row],[Store Age (Months)]] &lt; 24, "12–24",
 "&gt;24"))</f>
        <v>12–24</v>
      </c>
    </row>
    <row r="2311" spans="1:24" x14ac:dyDescent="0.2">
      <c r="A2311" s="4">
        <v>6</v>
      </c>
      <c r="B2311" s="4" t="str">
        <f t="shared" si="36"/>
        <v>June</v>
      </c>
      <c r="C2311" s="1" t="s">
        <v>113</v>
      </c>
      <c r="D2311" s="1" t="s">
        <v>1033</v>
      </c>
      <c r="E2311" s="1" t="s">
        <v>554</v>
      </c>
      <c r="F2311" s="1" t="s">
        <v>899</v>
      </c>
      <c r="G2311" s="1" t="s">
        <v>923</v>
      </c>
      <c r="H2311" s="6">
        <v>45172</v>
      </c>
      <c r="I2311" s="7">
        <v>93440142</v>
      </c>
      <c r="J2311" s="7">
        <v>99695857</v>
      </c>
      <c r="K2311" s="7">
        <v>14179023</v>
      </c>
      <c r="L2311" s="7">
        <v>777776</v>
      </c>
      <c r="M2311" s="7">
        <f>Table1[[#This Row],[Profit (EBIT)]] * (1 - 11%)</f>
        <v>692220.64</v>
      </c>
      <c r="N2311" s="9">
        <f>Table1[[#This Row],[Net Sales Actual]]/Table1[[#This Row],[Net Sales Target]]*100%</f>
        <v>1.0669489029672066</v>
      </c>
      <c r="O2311" s="9" t="str">
        <f>IF(Table1[[#This Row],[% Achievement]]&gt;=100%, "Achieved",
 IF(Table1[[#This Row],[% Achievement]]&gt;=50%, "Almost Achieve",
 IF(Table1[[#This Row],[% Achievement]]&gt;=0, "Needs Improvement",
 "Bad")))</f>
        <v>Achieved</v>
      </c>
      <c r="P2311" s="7">
        <f>Table1[[#This Row],[Net Sales Actual]] - Table1[[#This Row],[Net Sales Target]]</f>
        <v>6255715</v>
      </c>
      <c r="Q2311" s="7" t="str">
        <f>IF(Table1[[#This Row],[Profit]] &gt; 0, "Profit", "Loss")</f>
        <v>Profit</v>
      </c>
      <c r="R2311" s="9">
        <f>Table1[[#This Row],[Salary Cost]]/Table1[[#This Row],[Net Sales Actual]]</f>
        <v>0.14222279066220375</v>
      </c>
      <c r="S2311" s="9" t="str">
        <f>IF(Table1[[#This Row],[Salary Ratio]] &lt; 0.15, "Efficient",
 IF(Table1[[#This Row],[Salary Ratio]] &lt;= 0.25, "Needs Attention",
 "Too High"))</f>
        <v>Efficient</v>
      </c>
      <c r="T2311" s="9">
        <f>Table1[[#This Row],[Profit (EBIT)]]/Table1[[#This Row],[Net Sales Actual]]</f>
        <v>7.8014876786705392E-3</v>
      </c>
      <c r="U2311" s="7" t="str">
        <f>IF(Table1[[#This Row],[Profit Ratio]] &gt; 0.15, "Healthy",
 IF(Table1[[#This Row],[Profit Ratio]] &gt;= 0.05, "Moderate",
 "Low"))</f>
        <v>Low</v>
      </c>
      <c r="V2311" s="7">
        <f ca="1">DATEDIF(Table1[[#This Row],[Store Open Date]], TODAY(), "d")</f>
        <v>760</v>
      </c>
      <c r="W2311" s="7">
        <f ca="1">INT(Table1[[#This Row],[Store Age (Days)]] / 30)</f>
        <v>25</v>
      </c>
      <c r="X2311" s="7" t="str">
        <f ca="1">IF(Table1[[#This Row],[Store Age (Months)]] &lt; 12, "&lt;12",
 IF(Table1[[#This Row],[Store Age (Months)]] &lt; 24, "12–24",
 "&gt;24"))</f>
        <v>&gt;24</v>
      </c>
    </row>
    <row r="2312" spans="1:24" x14ac:dyDescent="0.2">
      <c r="A2312" s="4">
        <v>6</v>
      </c>
      <c r="B2312" s="4" t="str">
        <f t="shared" si="36"/>
        <v>June</v>
      </c>
      <c r="C2312" s="1" t="s">
        <v>114</v>
      </c>
      <c r="D2312" s="1" t="s">
        <v>1034</v>
      </c>
      <c r="E2312" s="1" t="s">
        <v>555</v>
      </c>
      <c r="F2312" s="1" t="s">
        <v>899</v>
      </c>
      <c r="G2312" s="1" t="s">
        <v>923</v>
      </c>
      <c r="H2312" s="6">
        <v>45245</v>
      </c>
      <c r="I2312" s="7">
        <v>154235096</v>
      </c>
      <c r="J2312" s="7">
        <v>112320871</v>
      </c>
      <c r="K2312" s="7">
        <v>18249307</v>
      </c>
      <c r="L2312" s="7">
        <v>3155597</v>
      </c>
      <c r="M2312" s="7">
        <f>Table1[[#This Row],[Profit (EBIT)]] * (1 - 11%)</f>
        <v>2808481.33</v>
      </c>
      <c r="N2312" s="9">
        <f>Table1[[#This Row],[Net Sales Actual]]/Table1[[#This Row],[Net Sales Target]]*100%</f>
        <v>0.72824456892742495</v>
      </c>
      <c r="O2312" s="9" t="str">
        <f>IF(Table1[[#This Row],[% Achievement]]&gt;=100%, "Achieved",
 IF(Table1[[#This Row],[% Achievement]]&gt;=50%, "Almost Achieve",
 IF(Table1[[#This Row],[% Achievement]]&gt;=0, "Needs Improvement",
 "Bad")))</f>
        <v>Almost Achieve</v>
      </c>
      <c r="P2312" s="7">
        <f>Table1[[#This Row],[Net Sales Actual]] - Table1[[#This Row],[Net Sales Target]]</f>
        <v>-41914225</v>
      </c>
      <c r="Q2312" s="7" t="str">
        <f>IF(Table1[[#This Row],[Profit]] &gt; 0, "Profit", "Loss")</f>
        <v>Profit</v>
      </c>
      <c r="R2312" s="9">
        <f>Table1[[#This Row],[Salary Cost]]/Table1[[#This Row],[Net Sales Actual]]</f>
        <v>0.16247476392878044</v>
      </c>
      <c r="S2312" s="9" t="str">
        <f>IF(Table1[[#This Row],[Salary Ratio]] &lt; 0.15, "Efficient",
 IF(Table1[[#This Row],[Salary Ratio]] &lt;= 0.25, "Needs Attention",
 "Too High"))</f>
        <v>Needs Attention</v>
      </c>
      <c r="T2312" s="9">
        <f>Table1[[#This Row],[Profit (EBIT)]]/Table1[[#This Row],[Net Sales Actual]]</f>
        <v>2.8094484773003584E-2</v>
      </c>
      <c r="U2312" s="7" t="str">
        <f>IF(Table1[[#This Row],[Profit Ratio]] &gt; 0.15, "Healthy",
 IF(Table1[[#This Row],[Profit Ratio]] &gt;= 0.05, "Moderate",
 "Low"))</f>
        <v>Low</v>
      </c>
      <c r="V2312" s="7">
        <f ca="1">DATEDIF(Table1[[#This Row],[Store Open Date]], TODAY(), "d")</f>
        <v>687</v>
      </c>
      <c r="W2312" s="7">
        <f ca="1">INT(Table1[[#This Row],[Store Age (Days)]] / 30)</f>
        <v>22</v>
      </c>
      <c r="X2312" s="7" t="str">
        <f ca="1">IF(Table1[[#This Row],[Store Age (Months)]] &lt; 12, "&lt;12",
 IF(Table1[[#This Row],[Store Age (Months)]] &lt; 24, "12–24",
 "&gt;24"))</f>
        <v>12–24</v>
      </c>
    </row>
    <row r="2313" spans="1:24" x14ac:dyDescent="0.2">
      <c r="A2313" s="4">
        <v>6</v>
      </c>
      <c r="B2313" s="4" t="str">
        <f t="shared" si="36"/>
        <v>June</v>
      </c>
      <c r="C2313" s="1" t="s">
        <v>115</v>
      </c>
      <c r="D2313" s="1" t="s">
        <v>1035</v>
      </c>
      <c r="E2313" s="1" t="s">
        <v>556</v>
      </c>
      <c r="F2313" s="1" t="s">
        <v>899</v>
      </c>
      <c r="G2313" s="1" t="s">
        <v>923</v>
      </c>
      <c r="H2313" s="6">
        <v>45406</v>
      </c>
      <c r="I2313" s="7">
        <v>144595606</v>
      </c>
      <c r="J2313" s="7">
        <v>132579616</v>
      </c>
      <c r="K2313" s="7">
        <v>16286954</v>
      </c>
      <c r="L2313" s="7">
        <v>-2459413</v>
      </c>
      <c r="M2313" s="7">
        <f>Table1[[#This Row],[Profit (EBIT)]] * (1 - 11%)</f>
        <v>-2188877.5699999998</v>
      </c>
      <c r="N2313" s="9">
        <f>Table1[[#This Row],[Net Sales Actual]]/Table1[[#This Row],[Net Sales Target]]*100%</f>
        <v>0.91689934201735013</v>
      </c>
      <c r="O2313" s="9" t="str">
        <f>IF(Table1[[#This Row],[% Achievement]]&gt;=100%, "Achieved",
 IF(Table1[[#This Row],[% Achievement]]&gt;=50%, "Almost Achieve",
 IF(Table1[[#This Row],[% Achievement]]&gt;=0, "Needs Improvement",
 "Bad")))</f>
        <v>Almost Achieve</v>
      </c>
      <c r="P2313" s="7">
        <f>Table1[[#This Row],[Net Sales Actual]] - Table1[[#This Row],[Net Sales Target]]</f>
        <v>-12015990</v>
      </c>
      <c r="Q2313" s="7" t="str">
        <f>IF(Table1[[#This Row],[Profit]] &gt; 0, "Profit", "Loss")</f>
        <v>Loss</v>
      </c>
      <c r="R2313" s="9">
        <f>Table1[[#This Row],[Salary Cost]]/Table1[[#This Row],[Net Sales Actual]]</f>
        <v>0.12284659204322933</v>
      </c>
      <c r="S2313" s="9" t="str">
        <f>IF(Table1[[#This Row],[Salary Ratio]] &lt; 0.15, "Efficient",
 IF(Table1[[#This Row],[Salary Ratio]] &lt;= 0.25, "Needs Attention",
 "Too High"))</f>
        <v>Efficient</v>
      </c>
      <c r="T2313" s="9">
        <f>Table1[[#This Row],[Profit (EBIT)]]/Table1[[#This Row],[Net Sales Actual]]</f>
        <v>-1.8550461030148103E-2</v>
      </c>
      <c r="U2313" s="7" t="str">
        <f>IF(Table1[[#This Row],[Profit Ratio]] &gt; 0.15, "Healthy",
 IF(Table1[[#This Row],[Profit Ratio]] &gt;= 0.05, "Moderate",
 "Low"))</f>
        <v>Low</v>
      </c>
      <c r="V2313" s="7">
        <f ca="1">DATEDIF(Table1[[#This Row],[Store Open Date]], TODAY(), "d")</f>
        <v>526</v>
      </c>
      <c r="W2313" s="7">
        <f ca="1">INT(Table1[[#This Row],[Store Age (Days)]] / 30)</f>
        <v>17</v>
      </c>
      <c r="X2313" s="7" t="str">
        <f ca="1">IF(Table1[[#This Row],[Store Age (Months)]] &lt; 12, "&lt;12",
 IF(Table1[[#This Row],[Store Age (Months)]] &lt; 24, "12–24",
 "&gt;24"))</f>
        <v>12–24</v>
      </c>
    </row>
    <row r="2314" spans="1:24" x14ac:dyDescent="0.2">
      <c r="A2314" s="4">
        <v>6</v>
      </c>
      <c r="B2314" s="4" t="str">
        <f t="shared" si="36"/>
        <v>June</v>
      </c>
      <c r="C2314" s="1" t="s">
        <v>116</v>
      </c>
      <c r="D2314" s="1" t="s">
        <v>1036</v>
      </c>
      <c r="E2314" s="1" t="s">
        <v>557</v>
      </c>
      <c r="F2314" s="1" t="s">
        <v>899</v>
      </c>
      <c r="G2314" s="1" t="s">
        <v>923</v>
      </c>
      <c r="H2314" s="6">
        <v>45341</v>
      </c>
      <c r="I2314" s="7">
        <v>73146487</v>
      </c>
      <c r="J2314" s="7">
        <v>58703613</v>
      </c>
      <c r="K2314" s="7">
        <v>7353131</v>
      </c>
      <c r="L2314" s="7">
        <v>5942577</v>
      </c>
      <c r="M2314" s="7">
        <f>Table1[[#This Row],[Profit (EBIT)]] * (1 - 11%)</f>
        <v>5288893.53</v>
      </c>
      <c r="N2314" s="9">
        <f>Table1[[#This Row],[Net Sales Actual]]/Table1[[#This Row],[Net Sales Target]]*100%</f>
        <v>0.80254863094108675</v>
      </c>
      <c r="O2314" s="9" t="str">
        <f>IF(Table1[[#This Row],[% Achievement]]&gt;=100%, "Achieved",
 IF(Table1[[#This Row],[% Achievement]]&gt;=50%, "Almost Achieve",
 IF(Table1[[#This Row],[% Achievement]]&gt;=0, "Needs Improvement",
 "Bad")))</f>
        <v>Almost Achieve</v>
      </c>
      <c r="P2314" s="7">
        <f>Table1[[#This Row],[Net Sales Actual]] - Table1[[#This Row],[Net Sales Target]]</f>
        <v>-14442874</v>
      </c>
      <c r="Q2314" s="7" t="str">
        <f>IF(Table1[[#This Row],[Profit]] &gt; 0, "Profit", "Loss")</f>
        <v>Profit</v>
      </c>
      <c r="R2314" s="9">
        <f>Table1[[#This Row],[Salary Cost]]/Table1[[#This Row],[Net Sales Actual]]</f>
        <v>0.1252585765036302</v>
      </c>
      <c r="S2314" s="9" t="str">
        <f>IF(Table1[[#This Row],[Salary Ratio]] &lt; 0.15, "Efficient",
 IF(Table1[[#This Row],[Salary Ratio]] &lt;= 0.25, "Needs Attention",
 "Too High"))</f>
        <v>Efficient</v>
      </c>
      <c r="T2314" s="9">
        <f>Table1[[#This Row],[Profit (EBIT)]]/Table1[[#This Row],[Net Sales Actual]]</f>
        <v>0.10123017470832672</v>
      </c>
      <c r="U2314" s="7" t="str">
        <f>IF(Table1[[#This Row],[Profit Ratio]] &gt; 0.15, "Healthy",
 IF(Table1[[#This Row],[Profit Ratio]] &gt;= 0.05, "Moderate",
 "Low"))</f>
        <v>Moderate</v>
      </c>
      <c r="V2314" s="7">
        <f ca="1">DATEDIF(Table1[[#This Row],[Store Open Date]], TODAY(), "d")</f>
        <v>591</v>
      </c>
      <c r="W2314" s="7">
        <f ca="1">INT(Table1[[#This Row],[Store Age (Days)]] / 30)</f>
        <v>19</v>
      </c>
      <c r="X2314" s="7" t="str">
        <f ca="1">IF(Table1[[#This Row],[Store Age (Months)]] &lt; 12, "&lt;12",
 IF(Table1[[#This Row],[Store Age (Months)]] &lt; 24, "12–24",
 "&gt;24"))</f>
        <v>12–24</v>
      </c>
    </row>
    <row r="2315" spans="1:24" x14ac:dyDescent="0.2">
      <c r="A2315" s="4">
        <v>6</v>
      </c>
      <c r="B2315" s="4" t="str">
        <f t="shared" si="36"/>
        <v>June</v>
      </c>
      <c r="C2315" s="1" t="s">
        <v>117</v>
      </c>
      <c r="D2315" s="1" t="s">
        <v>1037</v>
      </c>
      <c r="E2315" s="1" t="s">
        <v>558</v>
      </c>
      <c r="F2315" s="1" t="s">
        <v>898</v>
      </c>
      <c r="G2315" s="1" t="s">
        <v>923</v>
      </c>
      <c r="H2315" s="6">
        <v>45260</v>
      </c>
      <c r="I2315" s="7">
        <v>165488225</v>
      </c>
      <c r="J2315" s="7">
        <v>126142428</v>
      </c>
      <c r="K2315" s="7">
        <v>20581207</v>
      </c>
      <c r="L2315" s="7">
        <v>-5388897</v>
      </c>
      <c r="M2315" s="7">
        <f>Table1[[#This Row],[Profit (EBIT)]] * (1 - 11%)</f>
        <v>-4796118.33</v>
      </c>
      <c r="N2315" s="9">
        <f>Table1[[#This Row],[Net Sales Actual]]/Table1[[#This Row],[Net Sales Target]]*100%</f>
        <v>0.76224412945392339</v>
      </c>
      <c r="O2315" s="9" t="str">
        <f>IF(Table1[[#This Row],[% Achievement]]&gt;=100%, "Achieved",
 IF(Table1[[#This Row],[% Achievement]]&gt;=50%, "Almost Achieve",
 IF(Table1[[#This Row],[% Achievement]]&gt;=0, "Needs Improvement",
 "Bad")))</f>
        <v>Almost Achieve</v>
      </c>
      <c r="P2315" s="7">
        <f>Table1[[#This Row],[Net Sales Actual]] - Table1[[#This Row],[Net Sales Target]]</f>
        <v>-39345797</v>
      </c>
      <c r="Q2315" s="7" t="str">
        <f>IF(Table1[[#This Row],[Profit]] &gt; 0, "Profit", "Loss")</f>
        <v>Loss</v>
      </c>
      <c r="R2315" s="9">
        <f>Table1[[#This Row],[Salary Cost]]/Table1[[#This Row],[Net Sales Actual]]</f>
        <v>0.16315848145875234</v>
      </c>
      <c r="S2315" s="9" t="str">
        <f>IF(Table1[[#This Row],[Salary Ratio]] &lt; 0.15, "Efficient",
 IF(Table1[[#This Row],[Salary Ratio]] &lt;= 0.25, "Needs Attention",
 "Too High"))</f>
        <v>Needs Attention</v>
      </c>
      <c r="T2315" s="9">
        <f>Table1[[#This Row],[Profit (EBIT)]]/Table1[[#This Row],[Net Sales Actual]]</f>
        <v>-4.272073310654842E-2</v>
      </c>
      <c r="U2315" s="7" t="str">
        <f>IF(Table1[[#This Row],[Profit Ratio]] &gt; 0.15, "Healthy",
 IF(Table1[[#This Row],[Profit Ratio]] &gt;= 0.05, "Moderate",
 "Low"))</f>
        <v>Low</v>
      </c>
      <c r="V2315" s="7">
        <f ca="1">DATEDIF(Table1[[#This Row],[Store Open Date]], TODAY(), "d")</f>
        <v>672</v>
      </c>
      <c r="W2315" s="7">
        <f ca="1">INT(Table1[[#This Row],[Store Age (Days)]] / 30)</f>
        <v>22</v>
      </c>
      <c r="X2315" s="7" t="str">
        <f ca="1">IF(Table1[[#This Row],[Store Age (Months)]] &lt; 12, "&lt;12",
 IF(Table1[[#This Row],[Store Age (Months)]] &lt; 24, "12–24",
 "&gt;24"))</f>
        <v>12–24</v>
      </c>
    </row>
    <row r="2316" spans="1:24" x14ac:dyDescent="0.2">
      <c r="A2316" s="4">
        <v>6</v>
      </c>
      <c r="B2316" s="4" t="str">
        <f t="shared" si="36"/>
        <v>June</v>
      </c>
      <c r="C2316" s="1" t="s">
        <v>118</v>
      </c>
      <c r="D2316" s="1" t="s">
        <v>1038</v>
      </c>
      <c r="E2316" s="1" t="s">
        <v>559</v>
      </c>
      <c r="F2316" s="1" t="s">
        <v>899</v>
      </c>
      <c r="G2316" s="1" t="s">
        <v>923</v>
      </c>
      <c r="H2316" s="6">
        <v>45465</v>
      </c>
      <c r="I2316" s="7">
        <v>49477920</v>
      </c>
      <c r="J2316" s="7">
        <v>45279892</v>
      </c>
      <c r="K2316" s="7">
        <v>5720032</v>
      </c>
      <c r="L2316" s="7">
        <v>4191737</v>
      </c>
      <c r="M2316" s="7">
        <f>Table1[[#This Row],[Profit (EBIT)]] * (1 - 11%)</f>
        <v>3730645.93</v>
      </c>
      <c r="N2316" s="9">
        <f>Table1[[#This Row],[Net Sales Actual]]/Table1[[#This Row],[Net Sales Target]]*100%</f>
        <v>0.91515350685720009</v>
      </c>
      <c r="O2316" s="9" t="str">
        <f>IF(Table1[[#This Row],[% Achievement]]&gt;=100%, "Achieved",
 IF(Table1[[#This Row],[% Achievement]]&gt;=50%, "Almost Achieve",
 IF(Table1[[#This Row],[% Achievement]]&gt;=0, "Needs Improvement",
 "Bad")))</f>
        <v>Almost Achieve</v>
      </c>
      <c r="P2316" s="7">
        <f>Table1[[#This Row],[Net Sales Actual]] - Table1[[#This Row],[Net Sales Target]]</f>
        <v>-4198028</v>
      </c>
      <c r="Q2316" s="7" t="str">
        <f>IF(Table1[[#This Row],[Profit]] &gt; 0, "Profit", "Loss")</f>
        <v>Profit</v>
      </c>
      <c r="R2316" s="9">
        <f>Table1[[#This Row],[Salary Cost]]/Table1[[#This Row],[Net Sales Actual]]</f>
        <v>0.12632609636083053</v>
      </c>
      <c r="S2316" s="9" t="str">
        <f>IF(Table1[[#This Row],[Salary Ratio]] &lt; 0.15, "Efficient",
 IF(Table1[[#This Row],[Salary Ratio]] &lt;= 0.25, "Needs Attention",
 "Too High"))</f>
        <v>Efficient</v>
      </c>
      <c r="T2316" s="9">
        <f>Table1[[#This Row],[Profit (EBIT)]]/Table1[[#This Row],[Net Sales Actual]]</f>
        <v>9.2573917799980615E-2</v>
      </c>
      <c r="U2316" s="7" t="str">
        <f>IF(Table1[[#This Row],[Profit Ratio]] &gt; 0.15, "Healthy",
 IF(Table1[[#This Row],[Profit Ratio]] &gt;= 0.05, "Moderate",
 "Low"))</f>
        <v>Moderate</v>
      </c>
      <c r="V2316" s="7">
        <f ca="1">DATEDIF(Table1[[#This Row],[Store Open Date]], TODAY(), "d")</f>
        <v>467</v>
      </c>
      <c r="W2316" s="7">
        <f ca="1">INT(Table1[[#This Row],[Store Age (Days)]] / 30)</f>
        <v>15</v>
      </c>
      <c r="X2316" s="7" t="str">
        <f ca="1">IF(Table1[[#This Row],[Store Age (Months)]] &lt; 12, "&lt;12",
 IF(Table1[[#This Row],[Store Age (Months)]] &lt; 24, "12–24",
 "&gt;24"))</f>
        <v>12–24</v>
      </c>
    </row>
    <row r="2317" spans="1:24" x14ac:dyDescent="0.2">
      <c r="A2317" s="4">
        <v>6</v>
      </c>
      <c r="B2317" s="4" t="str">
        <f t="shared" si="36"/>
        <v>June</v>
      </c>
      <c r="C2317" s="1" t="s">
        <v>119</v>
      </c>
      <c r="D2317" s="1" t="s">
        <v>1039</v>
      </c>
      <c r="E2317" s="1" t="s">
        <v>560</v>
      </c>
      <c r="F2317" s="1" t="s">
        <v>899</v>
      </c>
      <c r="G2317" s="1" t="s">
        <v>923</v>
      </c>
      <c r="H2317" s="6">
        <v>45044</v>
      </c>
      <c r="I2317" s="7">
        <v>197094374</v>
      </c>
      <c r="J2317" s="7">
        <v>138604500</v>
      </c>
      <c r="K2317" s="7">
        <v>12737193</v>
      </c>
      <c r="L2317" s="7">
        <v>1374064</v>
      </c>
      <c r="M2317" s="7">
        <f>Table1[[#This Row],[Profit (EBIT)]] * (1 - 11%)</f>
        <v>1222916.96</v>
      </c>
      <c r="N2317" s="9">
        <f>Table1[[#This Row],[Net Sales Actual]]/Table1[[#This Row],[Net Sales Target]]*100%</f>
        <v>0.70323925126345821</v>
      </c>
      <c r="O2317" s="9" t="str">
        <f>IF(Table1[[#This Row],[% Achievement]]&gt;=100%, "Achieved",
 IF(Table1[[#This Row],[% Achievement]]&gt;=50%, "Almost Achieve",
 IF(Table1[[#This Row],[% Achievement]]&gt;=0, "Needs Improvement",
 "Bad")))</f>
        <v>Almost Achieve</v>
      </c>
      <c r="P2317" s="7">
        <f>Table1[[#This Row],[Net Sales Actual]] - Table1[[#This Row],[Net Sales Target]]</f>
        <v>-58489874</v>
      </c>
      <c r="Q2317" s="7" t="str">
        <f>IF(Table1[[#This Row],[Profit]] &gt; 0, "Profit", "Loss")</f>
        <v>Profit</v>
      </c>
      <c r="R2317" s="9">
        <f>Table1[[#This Row],[Salary Cost]]/Table1[[#This Row],[Net Sales Actual]]</f>
        <v>9.189595575901216E-2</v>
      </c>
      <c r="S2317" s="9" t="str">
        <f>IF(Table1[[#This Row],[Salary Ratio]] &lt; 0.15, "Efficient",
 IF(Table1[[#This Row],[Salary Ratio]] &lt;= 0.25, "Needs Attention",
 "Too High"))</f>
        <v>Efficient</v>
      </c>
      <c r="T2317" s="9">
        <f>Table1[[#This Row],[Profit (EBIT)]]/Table1[[#This Row],[Net Sales Actual]]</f>
        <v>9.9135598050568343E-3</v>
      </c>
      <c r="U2317" s="7" t="str">
        <f>IF(Table1[[#This Row],[Profit Ratio]] &gt; 0.15, "Healthy",
 IF(Table1[[#This Row],[Profit Ratio]] &gt;= 0.05, "Moderate",
 "Low"))</f>
        <v>Low</v>
      </c>
      <c r="V2317" s="7">
        <f ca="1">DATEDIF(Table1[[#This Row],[Store Open Date]], TODAY(), "d")</f>
        <v>888</v>
      </c>
      <c r="W2317" s="7">
        <f ca="1">INT(Table1[[#This Row],[Store Age (Days)]] / 30)</f>
        <v>29</v>
      </c>
      <c r="X2317" s="7" t="str">
        <f ca="1">IF(Table1[[#This Row],[Store Age (Months)]] &lt; 12, "&lt;12",
 IF(Table1[[#This Row],[Store Age (Months)]] &lt; 24, "12–24",
 "&gt;24"))</f>
        <v>&gt;24</v>
      </c>
    </row>
    <row r="2318" spans="1:24" x14ac:dyDescent="0.2">
      <c r="A2318" s="4">
        <v>6</v>
      </c>
      <c r="B2318" s="4" t="str">
        <f t="shared" si="36"/>
        <v>June</v>
      </c>
      <c r="C2318" s="1" t="s">
        <v>120</v>
      </c>
      <c r="D2318" s="1" t="s">
        <v>1040</v>
      </c>
      <c r="E2318" s="1" t="s">
        <v>561</v>
      </c>
      <c r="F2318" s="1" t="s">
        <v>899</v>
      </c>
      <c r="G2318" s="1" t="s">
        <v>923</v>
      </c>
      <c r="H2318" s="6">
        <v>45087</v>
      </c>
      <c r="I2318" s="7">
        <v>200954608</v>
      </c>
      <c r="J2318" s="7">
        <v>168616276</v>
      </c>
      <c r="K2318" s="7">
        <v>20308813</v>
      </c>
      <c r="L2318" s="7">
        <v>277631</v>
      </c>
      <c r="M2318" s="7">
        <f>Table1[[#This Row],[Profit (EBIT)]] * (1 - 11%)</f>
        <v>247091.59</v>
      </c>
      <c r="N2318" s="9">
        <f>Table1[[#This Row],[Net Sales Actual]]/Table1[[#This Row],[Net Sales Target]]*100%</f>
        <v>0.83907643461452752</v>
      </c>
      <c r="O2318" s="9" t="str">
        <f>IF(Table1[[#This Row],[% Achievement]]&gt;=100%, "Achieved",
 IF(Table1[[#This Row],[% Achievement]]&gt;=50%, "Almost Achieve",
 IF(Table1[[#This Row],[% Achievement]]&gt;=0, "Needs Improvement",
 "Bad")))</f>
        <v>Almost Achieve</v>
      </c>
      <c r="P2318" s="7">
        <f>Table1[[#This Row],[Net Sales Actual]] - Table1[[#This Row],[Net Sales Target]]</f>
        <v>-32338332</v>
      </c>
      <c r="Q2318" s="7" t="str">
        <f>IF(Table1[[#This Row],[Profit]] &gt; 0, "Profit", "Loss")</f>
        <v>Profit</v>
      </c>
      <c r="R2318" s="9">
        <f>Table1[[#This Row],[Salary Cost]]/Table1[[#This Row],[Net Sales Actual]]</f>
        <v>0.12044396591939914</v>
      </c>
      <c r="S2318" s="9" t="str">
        <f>IF(Table1[[#This Row],[Salary Ratio]] &lt; 0.15, "Efficient",
 IF(Table1[[#This Row],[Salary Ratio]] &lt;= 0.25, "Needs Attention",
 "Too High"))</f>
        <v>Efficient</v>
      </c>
      <c r="T2318" s="9">
        <f>Table1[[#This Row],[Profit (EBIT)]]/Table1[[#This Row],[Net Sales Actual]]</f>
        <v>1.6465255109773627E-3</v>
      </c>
      <c r="U2318" s="7" t="str">
        <f>IF(Table1[[#This Row],[Profit Ratio]] &gt; 0.15, "Healthy",
 IF(Table1[[#This Row],[Profit Ratio]] &gt;= 0.05, "Moderate",
 "Low"))</f>
        <v>Low</v>
      </c>
      <c r="V2318" s="7">
        <f ca="1">DATEDIF(Table1[[#This Row],[Store Open Date]], TODAY(), "d")</f>
        <v>845</v>
      </c>
      <c r="W2318" s="7">
        <f ca="1">INT(Table1[[#This Row],[Store Age (Days)]] / 30)</f>
        <v>28</v>
      </c>
      <c r="X2318" s="7" t="str">
        <f ca="1">IF(Table1[[#This Row],[Store Age (Months)]] &lt; 12, "&lt;12",
 IF(Table1[[#This Row],[Store Age (Months)]] &lt; 24, "12–24",
 "&gt;24"))</f>
        <v>&gt;24</v>
      </c>
    </row>
    <row r="2319" spans="1:24" x14ac:dyDescent="0.2">
      <c r="A2319" s="4">
        <v>6</v>
      </c>
      <c r="B2319" s="4" t="str">
        <f t="shared" si="36"/>
        <v>June</v>
      </c>
      <c r="C2319" s="1" t="s">
        <v>121</v>
      </c>
      <c r="D2319" s="1" t="s">
        <v>1041</v>
      </c>
      <c r="E2319" s="1" t="s">
        <v>562</v>
      </c>
      <c r="F2319" s="1" t="s">
        <v>899</v>
      </c>
      <c r="G2319" s="1" t="s">
        <v>923</v>
      </c>
      <c r="H2319" s="6">
        <v>45104</v>
      </c>
      <c r="I2319" s="7">
        <v>77613940</v>
      </c>
      <c r="J2319" s="7">
        <v>63742654</v>
      </c>
      <c r="K2319" s="7">
        <v>8822769</v>
      </c>
      <c r="L2319" s="7">
        <v>3455286</v>
      </c>
      <c r="M2319" s="7">
        <f>Table1[[#This Row],[Profit (EBIT)]] * (1 - 11%)</f>
        <v>3075204.54</v>
      </c>
      <c r="N2319" s="9">
        <f>Table1[[#This Row],[Net Sales Actual]]/Table1[[#This Row],[Net Sales Target]]*100%</f>
        <v>0.82127841983025218</v>
      </c>
      <c r="O2319" s="9" t="str">
        <f>IF(Table1[[#This Row],[% Achievement]]&gt;=100%, "Achieved",
 IF(Table1[[#This Row],[% Achievement]]&gt;=50%, "Almost Achieve",
 IF(Table1[[#This Row],[% Achievement]]&gt;=0, "Needs Improvement",
 "Bad")))</f>
        <v>Almost Achieve</v>
      </c>
      <c r="P2319" s="7">
        <f>Table1[[#This Row],[Net Sales Actual]] - Table1[[#This Row],[Net Sales Target]]</f>
        <v>-13871286</v>
      </c>
      <c r="Q2319" s="7" t="str">
        <f>IF(Table1[[#This Row],[Profit]] &gt; 0, "Profit", "Loss")</f>
        <v>Profit</v>
      </c>
      <c r="R2319" s="9">
        <f>Table1[[#This Row],[Salary Cost]]/Table1[[#This Row],[Net Sales Actual]]</f>
        <v>0.13841232591288088</v>
      </c>
      <c r="S2319" s="9" t="str">
        <f>IF(Table1[[#This Row],[Salary Ratio]] &lt; 0.15, "Efficient",
 IF(Table1[[#This Row],[Salary Ratio]] &lt;= 0.25, "Needs Attention",
 "Too High"))</f>
        <v>Efficient</v>
      </c>
      <c r="T2319" s="9">
        <f>Table1[[#This Row],[Profit (EBIT)]]/Table1[[#This Row],[Net Sales Actual]]</f>
        <v>5.4206811031118976E-2</v>
      </c>
      <c r="U2319" s="7" t="str">
        <f>IF(Table1[[#This Row],[Profit Ratio]] &gt; 0.15, "Healthy",
 IF(Table1[[#This Row],[Profit Ratio]] &gt;= 0.05, "Moderate",
 "Low"))</f>
        <v>Moderate</v>
      </c>
      <c r="V2319" s="7">
        <f ca="1">DATEDIF(Table1[[#This Row],[Store Open Date]], TODAY(), "d")</f>
        <v>828</v>
      </c>
      <c r="W2319" s="7">
        <f ca="1">INT(Table1[[#This Row],[Store Age (Days)]] / 30)</f>
        <v>27</v>
      </c>
      <c r="X2319" s="7" t="str">
        <f ca="1">IF(Table1[[#This Row],[Store Age (Months)]] &lt; 12, "&lt;12",
 IF(Table1[[#This Row],[Store Age (Months)]] &lt; 24, "12–24",
 "&gt;24"))</f>
        <v>&gt;24</v>
      </c>
    </row>
    <row r="2320" spans="1:24" x14ac:dyDescent="0.2">
      <c r="A2320" s="4">
        <v>6</v>
      </c>
      <c r="B2320" s="4" t="str">
        <f t="shared" si="36"/>
        <v>June</v>
      </c>
      <c r="C2320" s="1" t="s">
        <v>122</v>
      </c>
      <c r="D2320" s="1" t="s">
        <v>1042</v>
      </c>
      <c r="E2320" s="1" t="s">
        <v>563</v>
      </c>
      <c r="F2320" s="1" t="s">
        <v>897</v>
      </c>
      <c r="G2320" s="1" t="s">
        <v>923</v>
      </c>
      <c r="H2320" s="6">
        <v>45170</v>
      </c>
      <c r="I2320" s="7">
        <v>96958830</v>
      </c>
      <c r="J2320" s="7">
        <v>95761668</v>
      </c>
      <c r="K2320" s="7">
        <v>11272942</v>
      </c>
      <c r="L2320" s="7">
        <v>-8197914</v>
      </c>
      <c r="M2320" s="7">
        <f>Table1[[#This Row],[Profit (EBIT)]] * (1 - 11%)</f>
        <v>-7296143.46</v>
      </c>
      <c r="N2320" s="9">
        <f>Table1[[#This Row],[Net Sales Actual]]/Table1[[#This Row],[Net Sales Target]]*100%</f>
        <v>0.98765288318763744</v>
      </c>
      <c r="O2320" s="9" t="str">
        <f>IF(Table1[[#This Row],[% Achievement]]&gt;=100%, "Achieved",
 IF(Table1[[#This Row],[% Achievement]]&gt;=50%, "Almost Achieve",
 IF(Table1[[#This Row],[% Achievement]]&gt;=0, "Needs Improvement",
 "Bad")))</f>
        <v>Almost Achieve</v>
      </c>
      <c r="P2320" s="7">
        <f>Table1[[#This Row],[Net Sales Actual]] - Table1[[#This Row],[Net Sales Target]]</f>
        <v>-1197162</v>
      </c>
      <c r="Q2320" s="7" t="str">
        <f>IF(Table1[[#This Row],[Profit]] &gt; 0, "Profit", "Loss")</f>
        <v>Loss</v>
      </c>
      <c r="R2320" s="9">
        <f>Table1[[#This Row],[Salary Cost]]/Table1[[#This Row],[Net Sales Actual]]</f>
        <v>0.11771873063029771</v>
      </c>
      <c r="S2320" s="9" t="str">
        <f>IF(Table1[[#This Row],[Salary Ratio]] &lt; 0.15, "Efficient",
 IF(Table1[[#This Row],[Salary Ratio]] &lt;= 0.25, "Needs Attention",
 "Too High"))</f>
        <v>Efficient</v>
      </c>
      <c r="T2320" s="9">
        <f>Table1[[#This Row],[Profit (EBIT)]]/Table1[[#This Row],[Net Sales Actual]]</f>
        <v>-8.5607468742085815E-2</v>
      </c>
      <c r="U2320" s="7" t="str">
        <f>IF(Table1[[#This Row],[Profit Ratio]] &gt; 0.15, "Healthy",
 IF(Table1[[#This Row],[Profit Ratio]] &gt;= 0.05, "Moderate",
 "Low"))</f>
        <v>Low</v>
      </c>
      <c r="V2320" s="7">
        <f ca="1">DATEDIF(Table1[[#This Row],[Store Open Date]], TODAY(), "d")</f>
        <v>762</v>
      </c>
      <c r="W2320" s="7">
        <f ca="1">INT(Table1[[#This Row],[Store Age (Days)]] / 30)</f>
        <v>25</v>
      </c>
      <c r="X2320" s="7" t="str">
        <f ca="1">IF(Table1[[#This Row],[Store Age (Months)]] &lt; 12, "&lt;12",
 IF(Table1[[#This Row],[Store Age (Months)]] &lt; 24, "12–24",
 "&gt;24"))</f>
        <v>&gt;24</v>
      </c>
    </row>
    <row r="2321" spans="1:24" x14ac:dyDescent="0.2">
      <c r="A2321" s="4">
        <v>6</v>
      </c>
      <c r="B2321" s="4" t="str">
        <f t="shared" si="36"/>
        <v>June</v>
      </c>
      <c r="C2321" s="1" t="s">
        <v>123</v>
      </c>
      <c r="D2321" s="1" t="s">
        <v>1043</v>
      </c>
      <c r="E2321" s="1" t="s">
        <v>564</v>
      </c>
      <c r="F2321" s="1" t="s">
        <v>898</v>
      </c>
      <c r="G2321" s="1" t="s">
        <v>923</v>
      </c>
      <c r="H2321" s="6">
        <v>45241</v>
      </c>
      <c r="I2321" s="7">
        <v>60728984</v>
      </c>
      <c r="J2321" s="7">
        <v>46384055</v>
      </c>
      <c r="K2321" s="7">
        <v>4399565</v>
      </c>
      <c r="L2321" s="7">
        <v>839116</v>
      </c>
      <c r="M2321" s="7">
        <f>Table1[[#This Row],[Profit (EBIT)]] * (1 - 11%)</f>
        <v>746813.24</v>
      </c>
      <c r="N2321" s="9">
        <f>Table1[[#This Row],[Net Sales Actual]]/Table1[[#This Row],[Net Sales Target]]*100%</f>
        <v>0.76378776565733419</v>
      </c>
      <c r="O2321" s="9" t="str">
        <f>IF(Table1[[#This Row],[% Achievement]]&gt;=100%, "Achieved",
 IF(Table1[[#This Row],[% Achievement]]&gt;=50%, "Almost Achieve",
 IF(Table1[[#This Row],[% Achievement]]&gt;=0, "Needs Improvement",
 "Bad")))</f>
        <v>Almost Achieve</v>
      </c>
      <c r="P2321" s="7">
        <f>Table1[[#This Row],[Net Sales Actual]] - Table1[[#This Row],[Net Sales Target]]</f>
        <v>-14344929</v>
      </c>
      <c r="Q2321" s="7" t="str">
        <f>IF(Table1[[#This Row],[Profit]] &gt; 0, "Profit", "Loss")</f>
        <v>Profit</v>
      </c>
      <c r="R2321" s="9">
        <f>Table1[[#This Row],[Salary Cost]]/Table1[[#This Row],[Net Sales Actual]]</f>
        <v>9.4850805950449993E-2</v>
      </c>
      <c r="S2321" s="9" t="str">
        <f>IF(Table1[[#This Row],[Salary Ratio]] &lt; 0.15, "Efficient",
 IF(Table1[[#This Row],[Salary Ratio]] &lt;= 0.25, "Needs Attention",
 "Too High"))</f>
        <v>Efficient</v>
      </c>
      <c r="T2321" s="9">
        <f>Table1[[#This Row],[Profit (EBIT)]]/Table1[[#This Row],[Net Sales Actual]]</f>
        <v>1.8090613250609504E-2</v>
      </c>
      <c r="U2321" s="7" t="str">
        <f>IF(Table1[[#This Row],[Profit Ratio]] &gt; 0.15, "Healthy",
 IF(Table1[[#This Row],[Profit Ratio]] &gt;= 0.05, "Moderate",
 "Low"))</f>
        <v>Low</v>
      </c>
      <c r="V2321" s="7">
        <f ca="1">DATEDIF(Table1[[#This Row],[Store Open Date]], TODAY(), "d")</f>
        <v>691</v>
      </c>
      <c r="W2321" s="7">
        <f ca="1">INT(Table1[[#This Row],[Store Age (Days)]] / 30)</f>
        <v>23</v>
      </c>
      <c r="X2321" s="7" t="str">
        <f ca="1">IF(Table1[[#This Row],[Store Age (Months)]] &lt; 12, "&lt;12",
 IF(Table1[[#This Row],[Store Age (Months)]] &lt; 24, "12–24",
 "&gt;24"))</f>
        <v>12–24</v>
      </c>
    </row>
    <row r="2322" spans="1:24" x14ac:dyDescent="0.2">
      <c r="A2322" s="4">
        <v>6</v>
      </c>
      <c r="B2322" s="4" t="str">
        <f t="shared" si="36"/>
        <v>June</v>
      </c>
      <c r="C2322" s="1" t="s">
        <v>124</v>
      </c>
      <c r="D2322" s="1" t="s">
        <v>1044</v>
      </c>
      <c r="E2322" s="1" t="s">
        <v>565</v>
      </c>
      <c r="F2322" s="1" t="s">
        <v>899</v>
      </c>
      <c r="G2322" s="1" t="s">
        <v>923</v>
      </c>
      <c r="H2322" s="6">
        <v>45230</v>
      </c>
      <c r="I2322" s="7">
        <v>156808122</v>
      </c>
      <c r="J2322" s="7">
        <v>120765531</v>
      </c>
      <c r="K2322" s="7">
        <v>15087388</v>
      </c>
      <c r="L2322" s="7">
        <v>16182964</v>
      </c>
      <c r="M2322" s="7">
        <f>Table1[[#This Row],[Profit (EBIT)]] * (1 - 11%)</f>
        <v>14402837.960000001</v>
      </c>
      <c r="N2322" s="9">
        <f>Table1[[#This Row],[Net Sales Actual]]/Table1[[#This Row],[Net Sales Target]]*100%</f>
        <v>0.7701484429486376</v>
      </c>
      <c r="O2322" s="9" t="str">
        <f>IF(Table1[[#This Row],[% Achievement]]&gt;=100%, "Achieved",
 IF(Table1[[#This Row],[% Achievement]]&gt;=50%, "Almost Achieve",
 IF(Table1[[#This Row],[% Achievement]]&gt;=0, "Needs Improvement",
 "Bad")))</f>
        <v>Almost Achieve</v>
      </c>
      <c r="P2322" s="7">
        <f>Table1[[#This Row],[Net Sales Actual]] - Table1[[#This Row],[Net Sales Target]]</f>
        <v>-36042591</v>
      </c>
      <c r="Q2322" s="7" t="str">
        <f>IF(Table1[[#This Row],[Profit]] &gt; 0, "Profit", "Loss")</f>
        <v>Profit</v>
      </c>
      <c r="R2322" s="9">
        <f>Table1[[#This Row],[Salary Cost]]/Table1[[#This Row],[Net Sales Actual]]</f>
        <v>0.12493124383314308</v>
      </c>
      <c r="S2322" s="9" t="str">
        <f>IF(Table1[[#This Row],[Salary Ratio]] &lt; 0.15, "Efficient",
 IF(Table1[[#This Row],[Salary Ratio]] &lt;= 0.25, "Needs Attention",
 "Too High"))</f>
        <v>Efficient</v>
      </c>
      <c r="T2322" s="9">
        <f>Table1[[#This Row],[Profit (EBIT)]]/Table1[[#This Row],[Net Sales Actual]]</f>
        <v>0.13400317015953833</v>
      </c>
      <c r="U2322" s="7" t="str">
        <f>IF(Table1[[#This Row],[Profit Ratio]] &gt; 0.15, "Healthy",
 IF(Table1[[#This Row],[Profit Ratio]] &gt;= 0.05, "Moderate",
 "Low"))</f>
        <v>Moderate</v>
      </c>
      <c r="V2322" s="7">
        <f ca="1">DATEDIF(Table1[[#This Row],[Store Open Date]], TODAY(), "d")</f>
        <v>702</v>
      </c>
      <c r="W2322" s="7">
        <f ca="1">INT(Table1[[#This Row],[Store Age (Days)]] / 30)</f>
        <v>23</v>
      </c>
      <c r="X2322" s="7" t="str">
        <f ca="1">IF(Table1[[#This Row],[Store Age (Months)]] &lt; 12, "&lt;12",
 IF(Table1[[#This Row],[Store Age (Months)]] &lt; 24, "12–24",
 "&gt;24"))</f>
        <v>12–24</v>
      </c>
    </row>
    <row r="2323" spans="1:24" x14ac:dyDescent="0.2">
      <c r="A2323" s="4">
        <v>6</v>
      </c>
      <c r="B2323" s="4" t="str">
        <f t="shared" si="36"/>
        <v>June</v>
      </c>
      <c r="C2323" s="1" t="s">
        <v>125</v>
      </c>
      <c r="D2323" s="1" t="s">
        <v>1045</v>
      </c>
      <c r="E2323" s="1" t="s">
        <v>566</v>
      </c>
      <c r="F2323" s="1" t="s">
        <v>899</v>
      </c>
      <c r="G2323" s="1" t="s">
        <v>923</v>
      </c>
      <c r="H2323" s="6">
        <v>45233</v>
      </c>
      <c r="I2323" s="7">
        <v>148731474</v>
      </c>
      <c r="J2323" s="7">
        <v>147123517</v>
      </c>
      <c r="K2323" s="7">
        <v>20558907</v>
      </c>
      <c r="L2323" s="7">
        <v>12133818</v>
      </c>
      <c r="M2323" s="7">
        <f>Table1[[#This Row],[Profit (EBIT)]] * (1 - 11%)</f>
        <v>10799098.02</v>
      </c>
      <c r="N2323" s="9">
        <f>Table1[[#This Row],[Net Sales Actual]]/Table1[[#This Row],[Net Sales Target]]*100%</f>
        <v>0.98918885857340455</v>
      </c>
      <c r="O2323" s="9" t="str">
        <f>IF(Table1[[#This Row],[% Achievement]]&gt;=100%, "Achieved",
 IF(Table1[[#This Row],[% Achievement]]&gt;=50%, "Almost Achieve",
 IF(Table1[[#This Row],[% Achievement]]&gt;=0, "Needs Improvement",
 "Bad")))</f>
        <v>Almost Achieve</v>
      </c>
      <c r="P2323" s="7">
        <f>Table1[[#This Row],[Net Sales Actual]] - Table1[[#This Row],[Net Sales Target]]</f>
        <v>-1607957</v>
      </c>
      <c r="Q2323" s="7" t="str">
        <f>IF(Table1[[#This Row],[Profit]] &gt; 0, "Profit", "Loss")</f>
        <v>Profit</v>
      </c>
      <c r="R2323" s="9">
        <f>Table1[[#This Row],[Salary Cost]]/Table1[[#This Row],[Net Sales Actual]]</f>
        <v>0.13973909419253483</v>
      </c>
      <c r="S2323" s="9" t="str">
        <f>IF(Table1[[#This Row],[Salary Ratio]] &lt; 0.15, "Efficient",
 IF(Table1[[#This Row],[Salary Ratio]] &lt;= 0.25, "Needs Attention",
 "Too High"))</f>
        <v>Efficient</v>
      </c>
      <c r="T2323" s="9">
        <f>Table1[[#This Row],[Profit (EBIT)]]/Table1[[#This Row],[Net Sales Actual]]</f>
        <v>8.2473680941164557E-2</v>
      </c>
      <c r="U2323" s="7" t="str">
        <f>IF(Table1[[#This Row],[Profit Ratio]] &gt; 0.15, "Healthy",
 IF(Table1[[#This Row],[Profit Ratio]] &gt;= 0.05, "Moderate",
 "Low"))</f>
        <v>Moderate</v>
      </c>
      <c r="V2323" s="7">
        <f ca="1">DATEDIF(Table1[[#This Row],[Store Open Date]], TODAY(), "d")</f>
        <v>699</v>
      </c>
      <c r="W2323" s="7">
        <f ca="1">INT(Table1[[#This Row],[Store Age (Days)]] / 30)</f>
        <v>23</v>
      </c>
      <c r="X2323" s="7" t="str">
        <f ca="1">IF(Table1[[#This Row],[Store Age (Months)]] &lt; 12, "&lt;12",
 IF(Table1[[#This Row],[Store Age (Months)]] &lt; 24, "12–24",
 "&gt;24"))</f>
        <v>12–24</v>
      </c>
    </row>
    <row r="2324" spans="1:24" x14ac:dyDescent="0.2">
      <c r="A2324" s="4">
        <v>6</v>
      </c>
      <c r="B2324" s="4" t="str">
        <f t="shared" si="36"/>
        <v>June</v>
      </c>
      <c r="C2324" s="1" t="s">
        <v>126</v>
      </c>
      <c r="D2324" s="1" t="s">
        <v>1046</v>
      </c>
      <c r="E2324" s="1" t="s">
        <v>567</v>
      </c>
      <c r="F2324" s="1" t="s">
        <v>899</v>
      </c>
      <c r="G2324" s="1" t="s">
        <v>923</v>
      </c>
      <c r="H2324" s="6">
        <v>44966</v>
      </c>
      <c r="I2324" s="7">
        <v>115304929</v>
      </c>
      <c r="J2324" s="7">
        <v>86275078</v>
      </c>
      <c r="K2324" s="7">
        <v>10446620</v>
      </c>
      <c r="L2324" s="7">
        <v>-3586402</v>
      </c>
      <c r="M2324" s="7">
        <f>Table1[[#This Row],[Profit (EBIT)]] * (1 - 11%)</f>
        <v>-3191897.7800000003</v>
      </c>
      <c r="N2324" s="9">
        <f>Table1[[#This Row],[Net Sales Actual]]/Table1[[#This Row],[Net Sales Target]]*100%</f>
        <v>0.74823408459841301</v>
      </c>
      <c r="O2324" s="9" t="str">
        <f>IF(Table1[[#This Row],[% Achievement]]&gt;=100%, "Achieved",
 IF(Table1[[#This Row],[% Achievement]]&gt;=50%, "Almost Achieve",
 IF(Table1[[#This Row],[% Achievement]]&gt;=0, "Needs Improvement",
 "Bad")))</f>
        <v>Almost Achieve</v>
      </c>
      <c r="P2324" s="7">
        <f>Table1[[#This Row],[Net Sales Actual]] - Table1[[#This Row],[Net Sales Target]]</f>
        <v>-29029851</v>
      </c>
      <c r="Q2324" s="7" t="str">
        <f>IF(Table1[[#This Row],[Profit]] &gt; 0, "Profit", "Loss")</f>
        <v>Loss</v>
      </c>
      <c r="R2324" s="9">
        <f>Table1[[#This Row],[Salary Cost]]/Table1[[#This Row],[Net Sales Actual]]</f>
        <v>0.12108502527230401</v>
      </c>
      <c r="S2324" s="9" t="str">
        <f>IF(Table1[[#This Row],[Salary Ratio]] &lt; 0.15, "Efficient",
 IF(Table1[[#This Row],[Salary Ratio]] &lt;= 0.25, "Needs Attention",
 "Too High"))</f>
        <v>Efficient</v>
      </c>
      <c r="T2324" s="9">
        <f>Table1[[#This Row],[Profit (EBIT)]]/Table1[[#This Row],[Net Sales Actual]]</f>
        <v>-4.1569385773258881E-2</v>
      </c>
      <c r="U2324" s="7" t="str">
        <f>IF(Table1[[#This Row],[Profit Ratio]] &gt; 0.15, "Healthy",
 IF(Table1[[#This Row],[Profit Ratio]] &gt;= 0.05, "Moderate",
 "Low"))</f>
        <v>Low</v>
      </c>
      <c r="V2324" s="7">
        <f ca="1">DATEDIF(Table1[[#This Row],[Store Open Date]], TODAY(), "d")</f>
        <v>966</v>
      </c>
      <c r="W2324" s="7">
        <f ca="1">INT(Table1[[#This Row],[Store Age (Days)]] / 30)</f>
        <v>32</v>
      </c>
      <c r="X2324" s="7" t="str">
        <f ca="1">IF(Table1[[#This Row],[Store Age (Months)]] &lt; 12, "&lt;12",
 IF(Table1[[#This Row],[Store Age (Months)]] &lt; 24, "12–24",
 "&gt;24"))</f>
        <v>&gt;24</v>
      </c>
    </row>
    <row r="2325" spans="1:24" x14ac:dyDescent="0.2">
      <c r="A2325" s="4">
        <v>6</v>
      </c>
      <c r="B2325" s="4" t="str">
        <f t="shared" si="36"/>
        <v>June</v>
      </c>
      <c r="C2325" s="1" t="s">
        <v>127</v>
      </c>
      <c r="D2325" s="1" t="s">
        <v>1047</v>
      </c>
      <c r="E2325" s="1" t="s">
        <v>568</v>
      </c>
      <c r="F2325" s="1" t="s">
        <v>898</v>
      </c>
      <c r="G2325" s="1" t="s">
        <v>923</v>
      </c>
      <c r="H2325" s="6">
        <v>44987</v>
      </c>
      <c r="I2325" s="7">
        <v>131021294</v>
      </c>
      <c r="J2325" s="7">
        <v>113149705</v>
      </c>
      <c r="K2325" s="7">
        <v>15510394</v>
      </c>
      <c r="L2325" s="7">
        <v>6519095</v>
      </c>
      <c r="M2325" s="7">
        <f>Table1[[#This Row],[Profit (EBIT)]] * (1 - 11%)</f>
        <v>5801994.5499999998</v>
      </c>
      <c r="N2325" s="9">
        <f>Table1[[#This Row],[Net Sales Actual]]/Table1[[#This Row],[Net Sales Target]]*100%</f>
        <v>0.86359782860944723</v>
      </c>
      <c r="O2325" s="9" t="str">
        <f>IF(Table1[[#This Row],[% Achievement]]&gt;=100%, "Achieved",
 IF(Table1[[#This Row],[% Achievement]]&gt;=50%, "Almost Achieve",
 IF(Table1[[#This Row],[% Achievement]]&gt;=0, "Needs Improvement",
 "Bad")))</f>
        <v>Almost Achieve</v>
      </c>
      <c r="P2325" s="7">
        <f>Table1[[#This Row],[Net Sales Actual]] - Table1[[#This Row],[Net Sales Target]]</f>
        <v>-17871589</v>
      </c>
      <c r="Q2325" s="7" t="str">
        <f>IF(Table1[[#This Row],[Profit]] &gt; 0, "Profit", "Loss")</f>
        <v>Profit</v>
      </c>
      <c r="R2325" s="9">
        <f>Table1[[#This Row],[Salary Cost]]/Table1[[#This Row],[Net Sales Actual]]</f>
        <v>0.1370785191176592</v>
      </c>
      <c r="S2325" s="9" t="str">
        <f>IF(Table1[[#This Row],[Salary Ratio]] &lt; 0.15, "Efficient",
 IF(Table1[[#This Row],[Salary Ratio]] &lt;= 0.25, "Needs Attention",
 "Too High"))</f>
        <v>Efficient</v>
      </c>
      <c r="T2325" s="9">
        <f>Table1[[#This Row],[Profit (EBIT)]]/Table1[[#This Row],[Net Sales Actual]]</f>
        <v>5.7614776812719044E-2</v>
      </c>
      <c r="U2325" s="7" t="str">
        <f>IF(Table1[[#This Row],[Profit Ratio]] &gt; 0.15, "Healthy",
 IF(Table1[[#This Row],[Profit Ratio]] &gt;= 0.05, "Moderate",
 "Low"))</f>
        <v>Moderate</v>
      </c>
      <c r="V2325" s="7">
        <f ca="1">DATEDIF(Table1[[#This Row],[Store Open Date]], TODAY(), "d")</f>
        <v>945</v>
      </c>
      <c r="W2325" s="7">
        <f ca="1">INT(Table1[[#This Row],[Store Age (Days)]] / 30)</f>
        <v>31</v>
      </c>
      <c r="X2325" s="7" t="str">
        <f ca="1">IF(Table1[[#This Row],[Store Age (Months)]] &lt; 12, "&lt;12",
 IF(Table1[[#This Row],[Store Age (Months)]] &lt; 24, "12–24",
 "&gt;24"))</f>
        <v>&gt;24</v>
      </c>
    </row>
    <row r="2326" spans="1:24" x14ac:dyDescent="0.2">
      <c r="A2326" s="4">
        <v>6</v>
      </c>
      <c r="B2326" s="4" t="str">
        <f t="shared" si="36"/>
        <v>June</v>
      </c>
      <c r="C2326" s="1" t="s">
        <v>128</v>
      </c>
      <c r="D2326" s="1" t="s">
        <v>1048</v>
      </c>
      <c r="E2326" s="1" t="s">
        <v>569</v>
      </c>
      <c r="F2326" s="1" t="s">
        <v>898</v>
      </c>
      <c r="G2326" s="1" t="s">
        <v>923</v>
      </c>
      <c r="H2326" s="6">
        <v>45230</v>
      </c>
      <c r="I2326" s="7">
        <v>254845090</v>
      </c>
      <c r="J2326" s="7">
        <v>292600709</v>
      </c>
      <c r="K2326" s="7">
        <v>27368845</v>
      </c>
      <c r="L2326" s="7">
        <v>-10793032</v>
      </c>
      <c r="M2326" s="7">
        <f>Table1[[#This Row],[Profit (EBIT)]] * (1 - 11%)</f>
        <v>-9605798.4800000004</v>
      </c>
      <c r="N2326" s="9">
        <f>Table1[[#This Row],[Net Sales Actual]]/Table1[[#This Row],[Net Sales Target]]*100%</f>
        <v>1.1481512514131624</v>
      </c>
      <c r="O2326" s="9" t="str">
        <f>IF(Table1[[#This Row],[% Achievement]]&gt;=100%, "Achieved",
 IF(Table1[[#This Row],[% Achievement]]&gt;=50%, "Almost Achieve",
 IF(Table1[[#This Row],[% Achievement]]&gt;=0, "Needs Improvement",
 "Bad")))</f>
        <v>Achieved</v>
      </c>
      <c r="P2326" s="7">
        <f>Table1[[#This Row],[Net Sales Actual]] - Table1[[#This Row],[Net Sales Target]]</f>
        <v>37755619</v>
      </c>
      <c r="Q2326" s="7" t="str">
        <f>IF(Table1[[#This Row],[Profit]] &gt; 0, "Profit", "Loss")</f>
        <v>Loss</v>
      </c>
      <c r="R2326" s="9">
        <f>Table1[[#This Row],[Salary Cost]]/Table1[[#This Row],[Net Sales Actual]]</f>
        <v>9.3536495839454711E-2</v>
      </c>
      <c r="S2326" s="9" t="str">
        <f>IF(Table1[[#This Row],[Salary Ratio]] &lt; 0.15, "Efficient",
 IF(Table1[[#This Row],[Salary Ratio]] &lt;= 0.25, "Needs Attention",
 "Too High"))</f>
        <v>Efficient</v>
      </c>
      <c r="T2326" s="9">
        <f>Table1[[#This Row],[Profit (EBIT)]]/Table1[[#This Row],[Net Sales Actual]]</f>
        <v>-3.6886554502504637E-2</v>
      </c>
      <c r="U2326" s="7" t="str">
        <f>IF(Table1[[#This Row],[Profit Ratio]] &gt; 0.15, "Healthy",
 IF(Table1[[#This Row],[Profit Ratio]] &gt;= 0.05, "Moderate",
 "Low"))</f>
        <v>Low</v>
      </c>
      <c r="V2326" s="7">
        <f ca="1">DATEDIF(Table1[[#This Row],[Store Open Date]], TODAY(), "d")</f>
        <v>702</v>
      </c>
      <c r="W2326" s="7">
        <f ca="1">INT(Table1[[#This Row],[Store Age (Days)]] / 30)</f>
        <v>23</v>
      </c>
      <c r="X2326" s="7" t="str">
        <f ca="1">IF(Table1[[#This Row],[Store Age (Months)]] &lt; 12, "&lt;12",
 IF(Table1[[#This Row],[Store Age (Months)]] &lt; 24, "12–24",
 "&gt;24"))</f>
        <v>12–24</v>
      </c>
    </row>
    <row r="2327" spans="1:24" x14ac:dyDescent="0.2">
      <c r="A2327" s="4">
        <v>6</v>
      </c>
      <c r="B2327" s="4" t="str">
        <f t="shared" si="36"/>
        <v>June</v>
      </c>
      <c r="C2327" s="1" t="s">
        <v>129</v>
      </c>
      <c r="D2327" s="1" t="s">
        <v>1049</v>
      </c>
      <c r="E2327" s="1" t="s">
        <v>570</v>
      </c>
      <c r="F2327" s="1" t="s">
        <v>900</v>
      </c>
      <c r="G2327" s="1" t="s">
        <v>923</v>
      </c>
      <c r="H2327" s="6">
        <v>44897</v>
      </c>
      <c r="I2327" s="7">
        <v>84935837</v>
      </c>
      <c r="J2327" s="7">
        <v>66995189</v>
      </c>
      <c r="K2327" s="7">
        <v>11698402</v>
      </c>
      <c r="L2327" s="7">
        <v>-5125234</v>
      </c>
      <c r="M2327" s="7">
        <f>Table1[[#This Row],[Profit (EBIT)]] * (1 - 11%)</f>
        <v>-4561458.26</v>
      </c>
      <c r="N2327" s="9">
        <f>Table1[[#This Row],[Net Sales Actual]]/Table1[[#This Row],[Net Sales Target]]*100%</f>
        <v>0.78877410721224772</v>
      </c>
      <c r="O2327" s="9" t="str">
        <f>IF(Table1[[#This Row],[% Achievement]]&gt;=100%, "Achieved",
 IF(Table1[[#This Row],[% Achievement]]&gt;=50%, "Almost Achieve",
 IF(Table1[[#This Row],[% Achievement]]&gt;=0, "Needs Improvement",
 "Bad")))</f>
        <v>Almost Achieve</v>
      </c>
      <c r="P2327" s="7">
        <f>Table1[[#This Row],[Net Sales Actual]] - Table1[[#This Row],[Net Sales Target]]</f>
        <v>-17940648</v>
      </c>
      <c r="Q2327" s="7" t="str">
        <f>IF(Table1[[#This Row],[Profit]] &gt; 0, "Profit", "Loss")</f>
        <v>Loss</v>
      </c>
      <c r="R2327" s="9">
        <f>Table1[[#This Row],[Salary Cost]]/Table1[[#This Row],[Net Sales Actual]]</f>
        <v>0.17461555336458562</v>
      </c>
      <c r="S2327" s="9" t="str">
        <f>IF(Table1[[#This Row],[Salary Ratio]] &lt; 0.15, "Efficient",
 IF(Table1[[#This Row],[Salary Ratio]] &lt;= 0.25, "Needs Attention",
 "Too High"))</f>
        <v>Needs Attention</v>
      </c>
      <c r="T2327" s="9">
        <f>Table1[[#This Row],[Profit (EBIT)]]/Table1[[#This Row],[Net Sales Actual]]</f>
        <v>-7.6501523116831574E-2</v>
      </c>
      <c r="U2327" s="7" t="str">
        <f>IF(Table1[[#This Row],[Profit Ratio]] &gt; 0.15, "Healthy",
 IF(Table1[[#This Row],[Profit Ratio]] &gt;= 0.05, "Moderate",
 "Low"))</f>
        <v>Low</v>
      </c>
      <c r="V2327" s="7">
        <f ca="1">DATEDIF(Table1[[#This Row],[Store Open Date]], TODAY(), "d")</f>
        <v>1035</v>
      </c>
      <c r="W2327" s="7">
        <f ca="1">INT(Table1[[#This Row],[Store Age (Days)]] / 30)</f>
        <v>34</v>
      </c>
      <c r="X2327" s="7" t="str">
        <f ca="1">IF(Table1[[#This Row],[Store Age (Months)]] &lt; 12, "&lt;12",
 IF(Table1[[#This Row],[Store Age (Months)]] &lt; 24, "12–24",
 "&gt;24"))</f>
        <v>&gt;24</v>
      </c>
    </row>
    <row r="2328" spans="1:24" x14ac:dyDescent="0.2">
      <c r="A2328" s="4">
        <v>6</v>
      </c>
      <c r="B2328" s="4" t="str">
        <f t="shared" si="36"/>
        <v>June</v>
      </c>
      <c r="C2328" s="1" t="s">
        <v>130</v>
      </c>
      <c r="D2328" s="1" t="s">
        <v>1050</v>
      </c>
      <c r="E2328" s="1" t="s">
        <v>571</v>
      </c>
      <c r="F2328" s="1" t="s">
        <v>900</v>
      </c>
      <c r="G2328" s="1" t="s">
        <v>923</v>
      </c>
      <c r="H2328" s="6">
        <v>44923</v>
      </c>
      <c r="I2328" s="7">
        <v>120918457</v>
      </c>
      <c r="J2328" s="7">
        <v>110017771</v>
      </c>
      <c r="K2328" s="7">
        <v>17522224</v>
      </c>
      <c r="L2328" s="7">
        <v>3561073</v>
      </c>
      <c r="M2328" s="7">
        <f>Table1[[#This Row],[Profit (EBIT)]] * (1 - 11%)</f>
        <v>3169354.97</v>
      </c>
      <c r="N2328" s="9">
        <f>Table1[[#This Row],[Net Sales Actual]]/Table1[[#This Row],[Net Sales Target]]*100%</f>
        <v>0.90985093367507985</v>
      </c>
      <c r="O2328" s="9" t="str">
        <f>IF(Table1[[#This Row],[% Achievement]]&gt;=100%, "Achieved",
 IF(Table1[[#This Row],[% Achievement]]&gt;=50%, "Almost Achieve",
 IF(Table1[[#This Row],[% Achievement]]&gt;=0, "Needs Improvement",
 "Bad")))</f>
        <v>Almost Achieve</v>
      </c>
      <c r="P2328" s="7">
        <f>Table1[[#This Row],[Net Sales Actual]] - Table1[[#This Row],[Net Sales Target]]</f>
        <v>-10900686</v>
      </c>
      <c r="Q2328" s="7" t="str">
        <f>IF(Table1[[#This Row],[Profit]] &gt; 0, "Profit", "Loss")</f>
        <v>Profit</v>
      </c>
      <c r="R2328" s="9">
        <f>Table1[[#This Row],[Salary Cost]]/Table1[[#This Row],[Net Sales Actual]]</f>
        <v>0.15926721511200223</v>
      </c>
      <c r="S2328" s="9" t="str">
        <f>IF(Table1[[#This Row],[Salary Ratio]] &lt; 0.15, "Efficient",
 IF(Table1[[#This Row],[Salary Ratio]] &lt;= 0.25, "Needs Attention",
 "Too High"))</f>
        <v>Needs Attention</v>
      </c>
      <c r="T2328" s="9">
        <f>Table1[[#This Row],[Profit (EBIT)]]/Table1[[#This Row],[Net Sales Actual]]</f>
        <v>3.2368161685442619E-2</v>
      </c>
      <c r="U2328" s="7" t="str">
        <f>IF(Table1[[#This Row],[Profit Ratio]] &gt; 0.15, "Healthy",
 IF(Table1[[#This Row],[Profit Ratio]] &gt;= 0.05, "Moderate",
 "Low"))</f>
        <v>Low</v>
      </c>
      <c r="V2328" s="7">
        <f ca="1">DATEDIF(Table1[[#This Row],[Store Open Date]], TODAY(), "d")</f>
        <v>1009</v>
      </c>
      <c r="W2328" s="7">
        <f ca="1">INT(Table1[[#This Row],[Store Age (Days)]] / 30)</f>
        <v>33</v>
      </c>
      <c r="X2328" s="7" t="str">
        <f ca="1">IF(Table1[[#This Row],[Store Age (Months)]] &lt; 12, "&lt;12",
 IF(Table1[[#This Row],[Store Age (Months)]] &lt; 24, "12–24",
 "&gt;24"))</f>
        <v>&gt;24</v>
      </c>
    </row>
    <row r="2329" spans="1:24" x14ac:dyDescent="0.2">
      <c r="A2329" s="4">
        <v>6</v>
      </c>
      <c r="B2329" s="4" t="str">
        <f t="shared" si="36"/>
        <v>June</v>
      </c>
      <c r="C2329" s="1" t="s">
        <v>131</v>
      </c>
      <c r="D2329" s="1" t="s">
        <v>1051</v>
      </c>
      <c r="E2329" s="1" t="s">
        <v>572</v>
      </c>
      <c r="F2329" s="1" t="s">
        <v>900</v>
      </c>
      <c r="G2329" s="1" t="s">
        <v>923</v>
      </c>
      <c r="H2329" s="6">
        <v>45026</v>
      </c>
      <c r="I2329" s="7">
        <v>76102433</v>
      </c>
      <c r="J2329" s="7">
        <v>86021742</v>
      </c>
      <c r="K2329" s="7">
        <v>15322910</v>
      </c>
      <c r="L2329" s="7">
        <v>6057793</v>
      </c>
      <c r="M2329" s="7">
        <f>Table1[[#This Row],[Profit (EBIT)]] * (1 - 11%)</f>
        <v>5391435.7700000005</v>
      </c>
      <c r="N2329" s="9">
        <f>Table1[[#This Row],[Net Sales Actual]]/Table1[[#This Row],[Net Sales Target]]*100%</f>
        <v>1.1303415490014623</v>
      </c>
      <c r="O2329" s="9" t="str">
        <f>IF(Table1[[#This Row],[% Achievement]]&gt;=100%, "Achieved",
 IF(Table1[[#This Row],[% Achievement]]&gt;=50%, "Almost Achieve",
 IF(Table1[[#This Row],[% Achievement]]&gt;=0, "Needs Improvement",
 "Bad")))</f>
        <v>Achieved</v>
      </c>
      <c r="P2329" s="7">
        <f>Table1[[#This Row],[Net Sales Actual]] - Table1[[#This Row],[Net Sales Target]]</f>
        <v>9919309</v>
      </c>
      <c r="Q2329" s="7" t="str">
        <f>IF(Table1[[#This Row],[Profit]] &gt; 0, "Profit", "Loss")</f>
        <v>Profit</v>
      </c>
      <c r="R2329" s="9">
        <f>Table1[[#This Row],[Salary Cost]]/Table1[[#This Row],[Net Sales Actual]]</f>
        <v>0.17812833876347214</v>
      </c>
      <c r="S2329" s="9" t="str">
        <f>IF(Table1[[#This Row],[Salary Ratio]] &lt; 0.15, "Efficient",
 IF(Table1[[#This Row],[Salary Ratio]] &lt;= 0.25, "Needs Attention",
 "Too High"))</f>
        <v>Needs Attention</v>
      </c>
      <c r="T2329" s="9">
        <f>Table1[[#This Row],[Profit (EBIT)]]/Table1[[#This Row],[Net Sales Actual]]</f>
        <v>7.0421649912646503E-2</v>
      </c>
      <c r="U2329" s="7" t="str">
        <f>IF(Table1[[#This Row],[Profit Ratio]] &gt; 0.15, "Healthy",
 IF(Table1[[#This Row],[Profit Ratio]] &gt;= 0.05, "Moderate",
 "Low"))</f>
        <v>Moderate</v>
      </c>
      <c r="V2329" s="7">
        <f ca="1">DATEDIF(Table1[[#This Row],[Store Open Date]], TODAY(), "d")</f>
        <v>906</v>
      </c>
      <c r="W2329" s="7">
        <f ca="1">INT(Table1[[#This Row],[Store Age (Days)]] / 30)</f>
        <v>30</v>
      </c>
      <c r="X2329" s="7" t="str">
        <f ca="1">IF(Table1[[#This Row],[Store Age (Months)]] &lt; 12, "&lt;12",
 IF(Table1[[#This Row],[Store Age (Months)]] &lt; 24, "12–24",
 "&gt;24"))</f>
        <v>&gt;24</v>
      </c>
    </row>
    <row r="2330" spans="1:24" x14ac:dyDescent="0.2">
      <c r="A2330" s="4">
        <v>6</v>
      </c>
      <c r="B2330" s="4" t="str">
        <f t="shared" si="36"/>
        <v>June</v>
      </c>
      <c r="C2330" s="1" t="s">
        <v>132</v>
      </c>
      <c r="D2330" s="1" t="s">
        <v>1052</v>
      </c>
      <c r="E2330" s="1" t="s">
        <v>573</v>
      </c>
      <c r="F2330" s="1" t="s">
        <v>900</v>
      </c>
      <c r="G2330" s="1" t="s">
        <v>923</v>
      </c>
      <c r="H2330" s="6">
        <v>45063</v>
      </c>
      <c r="I2330" s="7">
        <v>146288392</v>
      </c>
      <c r="J2330" s="7">
        <v>113986547</v>
      </c>
      <c r="K2330" s="7">
        <v>12213177</v>
      </c>
      <c r="L2330" s="7">
        <v>12510719</v>
      </c>
      <c r="M2330" s="7">
        <f>Table1[[#This Row],[Profit (EBIT)]] * (1 - 11%)</f>
        <v>11134539.91</v>
      </c>
      <c r="N2330" s="9">
        <f>Table1[[#This Row],[Net Sales Actual]]/Table1[[#This Row],[Net Sales Target]]*100%</f>
        <v>0.77919064829149265</v>
      </c>
      <c r="O2330" s="9" t="str">
        <f>IF(Table1[[#This Row],[% Achievement]]&gt;=100%, "Achieved",
 IF(Table1[[#This Row],[% Achievement]]&gt;=50%, "Almost Achieve",
 IF(Table1[[#This Row],[% Achievement]]&gt;=0, "Needs Improvement",
 "Bad")))</f>
        <v>Almost Achieve</v>
      </c>
      <c r="P2330" s="7">
        <f>Table1[[#This Row],[Net Sales Actual]] - Table1[[#This Row],[Net Sales Target]]</f>
        <v>-32301845</v>
      </c>
      <c r="Q2330" s="7" t="str">
        <f>IF(Table1[[#This Row],[Profit]] &gt; 0, "Profit", "Loss")</f>
        <v>Profit</v>
      </c>
      <c r="R2330" s="9">
        <f>Table1[[#This Row],[Salary Cost]]/Table1[[#This Row],[Net Sales Actual]]</f>
        <v>0.10714577572035759</v>
      </c>
      <c r="S2330" s="9" t="str">
        <f>IF(Table1[[#This Row],[Salary Ratio]] &lt; 0.15, "Efficient",
 IF(Table1[[#This Row],[Salary Ratio]] &lt;= 0.25, "Needs Attention",
 "Too High"))</f>
        <v>Efficient</v>
      </c>
      <c r="T2330" s="9">
        <f>Table1[[#This Row],[Profit (EBIT)]]/Table1[[#This Row],[Net Sales Actual]]</f>
        <v>0.10975610130553388</v>
      </c>
      <c r="U2330" s="7" t="str">
        <f>IF(Table1[[#This Row],[Profit Ratio]] &gt; 0.15, "Healthy",
 IF(Table1[[#This Row],[Profit Ratio]] &gt;= 0.05, "Moderate",
 "Low"))</f>
        <v>Moderate</v>
      </c>
      <c r="V2330" s="7">
        <f ca="1">DATEDIF(Table1[[#This Row],[Store Open Date]], TODAY(), "d")</f>
        <v>869</v>
      </c>
      <c r="W2330" s="7">
        <f ca="1">INT(Table1[[#This Row],[Store Age (Days)]] / 30)</f>
        <v>28</v>
      </c>
      <c r="X2330" s="7" t="str">
        <f ca="1">IF(Table1[[#This Row],[Store Age (Months)]] &lt; 12, "&lt;12",
 IF(Table1[[#This Row],[Store Age (Months)]] &lt; 24, "12–24",
 "&gt;24"))</f>
        <v>&gt;24</v>
      </c>
    </row>
    <row r="2331" spans="1:24" x14ac:dyDescent="0.2">
      <c r="A2331" s="4">
        <v>6</v>
      </c>
      <c r="B2331" s="4" t="str">
        <f t="shared" si="36"/>
        <v>June</v>
      </c>
      <c r="C2331" s="1" t="s">
        <v>133</v>
      </c>
      <c r="D2331" s="1" t="s">
        <v>1053</v>
      </c>
      <c r="E2331" s="1" t="s">
        <v>574</v>
      </c>
      <c r="F2331" s="1" t="s">
        <v>900</v>
      </c>
      <c r="G2331" s="1" t="s">
        <v>923</v>
      </c>
      <c r="H2331" s="6">
        <v>45042</v>
      </c>
      <c r="I2331" s="7">
        <v>139898207</v>
      </c>
      <c r="J2331" s="7">
        <v>100805465</v>
      </c>
      <c r="K2331" s="7">
        <v>12511366</v>
      </c>
      <c r="L2331" s="7">
        <v>11736448</v>
      </c>
      <c r="M2331" s="7">
        <f>Table1[[#This Row],[Profit (EBIT)]] * (1 - 11%)</f>
        <v>10445438.720000001</v>
      </c>
      <c r="N2331" s="9">
        <f>Table1[[#This Row],[Net Sales Actual]]/Table1[[#This Row],[Net Sales Target]]*100%</f>
        <v>0.72056295188972652</v>
      </c>
      <c r="O2331" s="9" t="str">
        <f>IF(Table1[[#This Row],[% Achievement]]&gt;=100%, "Achieved",
 IF(Table1[[#This Row],[% Achievement]]&gt;=50%, "Almost Achieve",
 IF(Table1[[#This Row],[% Achievement]]&gt;=0, "Needs Improvement",
 "Bad")))</f>
        <v>Almost Achieve</v>
      </c>
      <c r="P2331" s="7">
        <f>Table1[[#This Row],[Net Sales Actual]] - Table1[[#This Row],[Net Sales Target]]</f>
        <v>-39092742</v>
      </c>
      <c r="Q2331" s="7" t="str">
        <f>IF(Table1[[#This Row],[Profit]] &gt; 0, "Profit", "Loss")</f>
        <v>Profit</v>
      </c>
      <c r="R2331" s="9">
        <f>Table1[[#This Row],[Salary Cost]]/Table1[[#This Row],[Net Sales Actual]]</f>
        <v>0.12411396544820263</v>
      </c>
      <c r="S2331" s="9" t="str">
        <f>IF(Table1[[#This Row],[Salary Ratio]] &lt; 0.15, "Efficient",
 IF(Table1[[#This Row],[Salary Ratio]] &lt;= 0.25, "Needs Attention",
 "Too High"))</f>
        <v>Efficient</v>
      </c>
      <c r="T2331" s="9">
        <f>Table1[[#This Row],[Profit (EBIT)]]/Table1[[#This Row],[Net Sales Actual]]</f>
        <v>0.11642670365143398</v>
      </c>
      <c r="U2331" s="7" t="str">
        <f>IF(Table1[[#This Row],[Profit Ratio]] &gt; 0.15, "Healthy",
 IF(Table1[[#This Row],[Profit Ratio]] &gt;= 0.05, "Moderate",
 "Low"))</f>
        <v>Moderate</v>
      </c>
      <c r="V2331" s="7">
        <f ca="1">DATEDIF(Table1[[#This Row],[Store Open Date]], TODAY(), "d")</f>
        <v>890</v>
      </c>
      <c r="W2331" s="7">
        <f ca="1">INT(Table1[[#This Row],[Store Age (Days)]] / 30)</f>
        <v>29</v>
      </c>
      <c r="X2331" s="7" t="str">
        <f ca="1">IF(Table1[[#This Row],[Store Age (Months)]] &lt; 12, "&lt;12",
 IF(Table1[[#This Row],[Store Age (Months)]] &lt; 24, "12–24",
 "&gt;24"))</f>
        <v>&gt;24</v>
      </c>
    </row>
    <row r="2332" spans="1:24" x14ac:dyDescent="0.2">
      <c r="A2332" s="4">
        <v>6</v>
      </c>
      <c r="B2332" s="4" t="str">
        <f t="shared" si="36"/>
        <v>June</v>
      </c>
      <c r="C2332" s="1" t="s">
        <v>134</v>
      </c>
      <c r="D2332" s="1" t="s">
        <v>1054</v>
      </c>
      <c r="E2332" s="1" t="s">
        <v>575</v>
      </c>
      <c r="F2332" s="1" t="s">
        <v>900</v>
      </c>
      <c r="G2332" s="1" t="s">
        <v>923</v>
      </c>
      <c r="H2332" s="6">
        <v>45105</v>
      </c>
      <c r="I2332" s="7">
        <v>161733461</v>
      </c>
      <c r="J2332" s="7">
        <v>130589349</v>
      </c>
      <c r="K2332" s="7">
        <v>14673634</v>
      </c>
      <c r="L2332" s="7">
        <v>554265</v>
      </c>
      <c r="M2332" s="7">
        <f>Table1[[#This Row],[Profit (EBIT)]] * (1 - 11%)</f>
        <v>493295.85000000003</v>
      </c>
      <c r="N2332" s="9">
        <f>Table1[[#This Row],[Net Sales Actual]]/Table1[[#This Row],[Net Sales Target]]*100%</f>
        <v>0.80743556832682883</v>
      </c>
      <c r="O2332" s="9" t="str">
        <f>IF(Table1[[#This Row],[% Achievement]]&gt;=100%, "Achieved",
 IF(Table1[[#This Row],[% Achievement]]&gt;=50%, "Almost Achieve",
 IF(Table1[[#This Row],[% Achievement]]&gt;=0, "Needs Improvement",
 "Bad")))</f>
        <v>Almost Achieve</v>
      </c>
      <c r="P2332" s="7">
        <f>Table1[[#This Row],[Net Sales Actual]] - Table1[[#This Row],[Net Sales Target]]</f>
        <v>-31144112</v>
      </c>
      <c r="Q2332" s="7" t="str">
        <f>IF(Table1[[#This Row],[Profit]] &gt; 0, "Profit", "Loss")</f>
        <v>Profit</v>
      </c>
      <c r="R2332" s="9">
        <f>Table1[[#This Row],[Salary Cost]]/Table1[[#This Row],[Net Sales Actual]]</f>
        <v>0.11236470747702403</v>
      </c>
      <c r="S2332" s="9" t="str">
        <f>IF(Table1[[#This Row],[Salary Ratio]] &lt; 0.15, "Efficient",
 IF(Table1[[#This Row],[Salary Ratio]] &lt;= 0.25, "Needs Attention",
 "Too High"))</f>
        <v>Efficient</v>
      </c>
      <c r="T2332" s="9">
        <f>Table1[[#This Row],[Profit (EBIT)]]/Table1[[#This Row],[Net Sales Actual]]</f>
        <v>4.2443354243231583E-3</v>
      </c>
      <c r="U2332" s="7" t="str">
        <f>IF(Table1[[#This Row],[Profit Ratio]] &gt; 0.15, "Healthy",
 IF(Table1[[#This Row],[Profit Ratio]] &gt;= 0.05, "Moderate",
 "Low"))</f>
        <v>Low</v>
      </c>
      <c r="V2332" s="7">
        <f ca="1">DATEDIF(Table1[[#This Row],[Store Open Date]], TODAY(), "d")</f>
        <v>827</v>
      </c>
      <c r="W2332" s="7">
        <f ca="1">INT(Table1[[#This Row],[Store Age (Days)]] / 30)</f>
        <v>27</v>
      </c>
      <c r="X2332" s="7" t="str">
        <f ca="1">IF(Table1[[#This Row],[Store Age (Months)]] &lt; 12, "&lt;12",
 IF(Table1[[#This Row],[Store Age (Months)]] &lt; 24, "12–24",
 "&gt;24"))</f>
        <v>&gt;24</v>
      </c>
    </row>
    <row r="2333" spans="1:24" x14ac:dyDescent="0.2">
      <c r="A2333" s="4">
        <v>6</v>
      </c>
      <c r="B2333" s="4" t="str">
        <f t="shared" si="36"/>
        <v>June</v>
      </c>
      <c r="C2333" s="1" t="s">
        <v>135</v>
      </c>
      <c r="D2333" s="1" t="s">
        <v>1055</v>
      </c>
      <c r="E2333" s="1" t="s">
        <v>576</v>
      </c>
      <c r="F2333" s="1" t="s">
        <v>900</v>
      </c>
      <c r="G2333" s="1" t="s">
        <v>923</v>
      </c>
      <c r="H2333" s="6">
        <v>45147</v>
      </c>
      <c r="I2333" s="7">
        <v>112290166</v>
      </c>
      <c r="J2333" s="7">
        <v>119162667</v>
      </c>
      <c r="K2333" s="7">
        <v>17540659</v>
      </c>
      <c r="L2333" s="7">
        <v>16027128</v>
      </c>
      <c r="M2333" s="7">
        <f>Table1[[#This Row],[Profit (EBIT)]] * (1 - 11%)</f>
        <v>14264143.92</v>
      </c>
      <c r="N2333" s="9">
        <f>Table1[[#This Row],[Net Sales Actual]]/Table1[[#This Row],[Net Sales Target]]*100%</f>
        <v>1.0612030531685206</v>
      </c>
      <c r="O2333" s="9" t="str">
        <f>IF(Table1[[#This Row],[% Achievement]]&gt;=100%, "Achieved",
 IF(Table1[[#This Row],[% Achievement]]&gt;=50%, "Almost Achieve",
 IF(Table1[[#This Row],[% Achievement]]&gt;=0, "Needs Improvement",
 "Bad")))</f>
        <v>Achieved</v>
      </c>
      <c r="P2333" s="7">
        <f>Table1[[#This Row],[Net Sales Actual]] - Table1[[#This Row],[Net Sales Target]]</f>
        <v>6872501</v>
      </c>
      <c r="Q2333" s="7" t="str">
        <f>IF(Table1[[#This Row],[Profit]] &gt; 0, "Profit", "Loss")</f>
        <v>Profit</v>
      </c>
      <c r="R2333" s="9">
        <f>Table1[[#This Row],[Salary Cost]]/Table1[[#This Row],[Net Sales Actual]]</f>
        <v>0.14719928180190864</v>
      </c>
      <c r="S2333" s="9" t="str">
        <f>IF(Table1[[#This Row],[Salary Ratio]] &lt; 0.15, "Efficient",
 IF(Table1[[#This Row],[Salary Ratio]] &lt;= 0.25, "Needs Attention",
 "Too High"))</f>
        <v>Efficient</v>
      </c>
      <c r="T2333" s="9">
        <f>Table1[[#This Row],[Profit (EBIT)]]/Table1[[#This Row],[Net Sales Actual]]</f>
        <v>0.13449789605665674</v>
      </c>
      <c r="U2333" s="7" t="str">
        <f>IF(Table1[[#This Row],[Profit Ratio]] &gt; 0.15, "Healthy",
 IF(Table1[[#This Row],[Profit Ratio]] &gt;= 0.05, "Moderate",
 "Low"))</f>
        <v>Moderate</v>
      </c>
      <c r="V2333" s="7">
        <f ca="1">DATEDIF(Table1[[#This Row],[Store Open Date]], TODAY(), "d")</f>
        <v>785</v>
      </c>
      <c r="W2333" s="7">
        <f ca="1">INT(Table1[[#This Row],[Store Age (Days)]] / 30)</f>
        <v>26</v>
      </c>
      <c r="X2333" s="7" t="str">
        <f ca="1">IF(Table1[[#This Row],[Store Age (Months)]] &lt; 12, "&lt;12",
 IF(Table1[[#This Row],[Store Age (Months)]] &lt; 24, "12–24",
 "&gt;24"))</f>
        <v>&gt;24</v>
      </c>
    </row>
    <row r="2334" spans="1:24" x14ac:dyDescent="0.2">
      <c r="A2334" s="4">
        <v>6</v>
      </c>
      <c r="B2334" s="4" t="str">
        <f t="shared" si="36"/>
        <v>June</v>
      </c>
      <c r="C2334" s="1" t="s">
        <v>136</v>
      </c>
      <c r="D2334" s="1" t="s">
        <v>1056</v>
      </c>
      <c r="E2334" s="1" t="s">
        <v>577</v>
      </c>
      <c r="F2334" s="1" t="s">
        <v>900</v>
      </c>
      <c r="G2334" s="1" t="s">
        <v>923</v>
      </c>
      <c r="H2334" s="6">
        <v>45140</v>
      </c>
      <c r="I2334" s="7">
        <v>152484230</v>
      </c>
      <c r="J2334" s="7">
        <v>146935201</v>
      </c>
      <c r="K2334" s="7">
        <v>24225919</v>
      </c>
      <c r="L2334" s="7">
        <v>-11998157</v>
      </c>
      <c r="M2334" s="7">
        <f>Table1[[#This Row],[Profit (EBIT)]] * (1 - 11%)</f>
        <v>-10678359.73</v>
      </c>
      <c r="N2334" s="9">
        <f>Table1[[#This Row],[Net Sales Actual]]/Table1[[#This Row],[Net Sales Target]]*100%</f>
        <v>0.96360916141951203</v>
      </c>
      <c r="O2334" s="9" t="str">
        <f>IF(Table1[[#This Row],[% Achievement]]&gt;=100%, "Achieved",
 IF(Table1[[#This Row],[% Achievement]]&gt;=50%, "Almost Achieve",
 IF(Table1[[#This Row],[% Achievement]]&gt;=0, "Needs Improvement",
 "Bad")))</f>
        <v>Almost Achieve</v>
      </c>
      <c r="P2334" s="7">
        <f>Table1[[#This Row],[Net Sales Actual]] - Table1[[#This Row],[Net Sales Target]]</f>
        <v>-5549029</v>
      </c>
      <c r="Q2334" s="7" t="str">
        <f>IF(Table1[[#This Row],[Profit]] &gt; 0, "Profit", "Loss")</f>
        <v>Loss</v>
      </c>
      <c r="R2334" s="9">
        <f>Table1[[#This Row],[Salary Cost]]/Table1[[#This Row],[Net Sales Actual]]</f>
        <v>0.16487484847147008</v>
      </c>
      <c r="S2334" s="9" t="str">
        <f>IF(Table1[[#This Row],[Salary Ratio]] &lt; 0.15, "Efficient",
 IF(Table1[[#This Row],[Salary Ratio]] &lt;= 0.25, "Needs Attention",
 "Too High"))</f>
        <v>Needs Attention</v>
      </c>
      <c r="T2334" s="9">
        <f>Table1[[#This Row],[Profit (EBIT)]]/Table1[[#This Row],[Net Sales Actual]]</f>
        <v>-8.1656110437416565E-2</v>
      </c>
      <c r="U2334" s="7" t="str">
        <f>IF(Table1[[#This Row],[Profit Ratio]] &gt; 0.15, "Healthy",
 IF(Table1[[#This Row],[Profit Ratio]] &gt;= 0.05, "Moderate",
 "Low"))</f>
        <v>Low</v>
      </c>
      <c r="V2334" s="7">
        <f ca="1">DATEDIF(Table1[[#This Row],[Store Open Date]], TODAY(), "d")</f>
        <v>792</v>
      </c>
      <c r="W2334" s="7">
        <f ca="1">INT(Table1[[#This Row],[Store Age (Days)]] / 30)</f>
        <v>26</v>
      </c>
      <c r="X2334" s="7" t="str">
        <f ca="1">IF(Table1[[#This Row],[Store Age (Months)]] &lt; 12, "&lt;12",
 IF(Table1[[#This Row],[Store Age (Months)]] &lt; 24, "12–24",
 "&gt;24"))</f>
        <v>&gt;24</v>
      </c>
    </row>
    <row r="2335" spans="1:24" x14ac:dyDescent="0.2">
      <c r="A2335" s="4">
        <v>6</v>
      </c>
      <c r="B2335" s="4" t="str">
        <f t="shared" si="36"/>
        <v>June</v>
      </c>
      <c r="C2335" s="1" t="s">
        <v>137</v>
      </c>
      <c r="D2335" s="1" t="s">
        <v>1057</v>
      </c>
      <c r="E2335" s="1" t="s">
        <v>578</v>
      </c>
      <c r="F2335" s="1" t="s">
        <v>900</v>
      </c>
      <c r="G2335" s="1" t="s">
        <v>923</v>
      </c>
      <c r="H2335" s="6">
        <v>45187</v>
      </c>
      <c r="I2335" s="7">
        <v>185225112</v>
      </c>
      <c r="J2335" s="7">
        <v>139977850</v>
      </c>
      <c r="K2335" s="7">
        <v>21891807</v>
      </c>
      <c r="L2335" s="7">
        <v>-9368663</v>
      </c>
      <c r="M2335" s="7">
        <f>Table1[[#This Row],[Profit (EBIT)]] * (1 - 11%)</f>
        <v>-8338110.0700000003</v>
      </c>
      <c r="N2335" s="9">
        <f>Table1[[#This Row],[Net Sales Actual]]/Table1[[#This Row],[Net Sales Target]]*100%</f>
        <v>0.7557174536895408</v>
      </c>
      <c r="O2335" s="9" t="str">
        <f>IF(Table1[[#This Row],[% Achievement]]&gt;=100%, "Achieved",
 IF(Table1[[#This Row],[% Achievement]]&gt;=50%, "Almost Achieve",
 IF(Table1[[#This Row],[% Achievement]]&gt;=0, "Needs Improvement",
 "Bad")))</f>
        <v>Almost Achieve</v>
      </c>
      <c r="P2335" s="7">
        <f>Table1[[#This Row],[Net Sales Actual]] - Table1[[#This Row],[Net Sales Target]]</f>
        <v>-45247262</v>
      </c>
      <c r="Q2335" s="7" t="str">
        <f>IF(Table1[[#This Row],[Profit]] &gt; 0, "Profit", "Loss")</f>
        <v>Loss</v>
      </c>
      <c r="R2335" s="9">
        <f>Table1[[#This Row],[Salary Cost]]/Table1[[#This Row],[Net Sales Actual]]</f>
        <v>0.15639479389060484</v>
      </c>
      <c r="S2335" s="9" t="str">
        <f>IF(Table1[[#This Row],[Salary Ratio]] &lt; 0.15, "Efficient",
 IF(Table1[[#This Row],[Salary Ratio]] &lt;= 0.25, "Needs Attention",
 "Too High"))</f>
        <v>Needs Attention</v>
      </c>
      <c r="T2335" s="9">
        <f>Table1[[#This Row],[Profit (EBIT)]]/Table1[[#This Row],[Net Sales Actual]]</f>
        <v>-6.6929610649113416E-2</v>
      </c>
      <c r="U2335" s="7" t="str">
        <f>IF(Table1[[#This Row],[Profit Ratio]] &gt; 0.15, "Healthy",
 IF(Table1[[#This Row],[Profit Ratio]] &gt;= 0.05, "Moderate",
 "Low"))</f>
        <v>Low</v>
      </c>
      <c r="V2335" s="7">
        <f ca="1">DATEDIF(Table1[[#This Row],[Store Open Date]], TODAY(), "d")</f>
        <v>745</v>
      </c>
      <c r="W2335" s="7">
        <f ca="1">INT(Table1[[#This Row],[Store Age (Days)]] / 30)</f>
        <v>24</v>
      </c>
      <c r="X2335" s="7" t="str">
        <f ca="1">IF(Table1[[#This Row],[Store Age (Months)]] &lt; 12, "&lt;12",
 IF(Table1[[#This Row],[Store Age (Months)]] &lt; 24, "12–24",
 "&gt;24"))</f>
        <v>&gt;24</v>
      </c>
    </row>
    <row r="2336" spans="1:24" x14ac:dyDescent="0.2">
      <c r="A2336" s="4">
        <v>6</v>
      </c>
      <c r="B2336" s="4" t="str">
        <f t="shared" si="36"/>
        <v>June</v>
      </c>
      <c r="C2336" s="1" t="s">
        <v>138</v>
      </c>
      <c r="D2336" s="1" t="s">
        <v>1058</v>
      </c>
      <c r="E2336" s="1" t="s">
        <v>579</v>
      </c>
      <c r="F2336" s="1" t="s">
        <v>900</v>
      </c>
      <c r="G2336" s="1" t="s">
        <v>923</v>
      </c>
      <c r="H2336" s="6">
        <v>45318</v>
      </c>
      <c r="I2336" s="7">
        <v>97745168</v>
      </c>
      <c r="J2336" s="7">
        <v>74876773</v>
      </c>
      <c r="K2336" s="7">
        <v>8088000</v>
      </c>
      <c r="L2336" s="7">
        <v>-5100418</v>
      </c>
      <c r="M2336" s="7">
        <f>Table1[[#This Row],[Profit (EBIT)]] * (1 - 11%)</f>
        <v>-4539372.0200000005</v>
      </c>
      <c r="N2336" s="9">
        <f>Table1[[#This Row],[Net Sales Actual]]/Table1[[#This Row],[Net Sales Target]]*100%</f>
        <v>0.7660406599331846</v>
      </c>
      <c r="O2336" s="9" t="str">
        <f>IF(Table1[[#This Row],[% Achievement]]&gt;=100%, "Achieved",
 IF(Table1[[#This Row],[% Achievement]]&gt;=50%, "Almost Achieve",
 IF(Table1[[#This Row],[% Achievement]]&gt;=0, "Needs Improvement",
 "Bad")))</f>
        <v>Almost Achieve</v>
      </c>
      <c r="P2336" s="7">
        <f>Table1[[#This Row],[Net Sales Actual]] - Table1[[#This Row],[Net Sales Target]]</f>
        <v>-22868395</v>
      </c>
      <c r="Q2336" s="7" t="str">
        <f>IF(Table1[[#This Row],[Profit]] &gt; 0, "Profit", "Loss")</f>
        <v>Loss</v>
      </c>
      <c r="R2336" s="9">
        <f>Table1[[#This Row],[Salary Cost]]/Table1[[#This Row],[Net Sales Actual]]</f>
        <v>0.10801747559286509</v>
      </c>
      <c r="S2336" s="9" t="str">
        <f>IF(Table1[[#This Row],[Salary Ratio]] &lt; 0.15, "Efficient",
 IF(Table1[[#This Row],[Salary Ratio]] &lt;= 0.25, "Needs Attention",
 "Too High"))</f>
        <v>Efficient</v>
      </c>
      <c r="T2336" s="9">
        <f>Table1[[#This Row],[Profit (EBIT)]]/Table1[[#This Row],[Net Sales Actual]]</f>
        <v>-6.8117492189467083E-2</v>
      </c>
      <c r="U2336" s="7" t="str">
        <f>IF(Table1[[#This Row],[Profit Ratio]] &gt; 0.15, "Healthy",
 IF(Table1[[#This Row],[Profit Ratio]] &gt;= 0.05, "Moderate",
 "Low"))</f>
        <v>Low</v>
      </c>
      <c r="V2336" s="7">
        <f ca="1">DATEDIF(Table1[[#This Row],[Store Open Date]], TODAY(), "d")</f>
        <v>614</v>
      </c>
      <c r="W2336" s="7">
        <f ca="1">INT(Table1[[#This Row],[Store Age (Days)]] / 30)</f>
        <v>20</v>
      </c>
      <c r="X2336" s="7" t="str">
        <f ca="1">IF(Table1[[#This Row],[Store Age (Months)]] &lt; 12, "&lt;12",
 IF(Table1[[#This Row],[Store Age (Months)]] &lt; 24, "12–24",
 "&gt;24"))</f>
        <v>12–24</v>
      </c>
    </row>
    <row r="2337" spans="1:24" x14ac:dyDescent="0.2">
      <c r="A2337" s="4">
        <v>6</v>
      </c>
      <c r="B2337" s="4" t="str">
        <f t="shared" si="36"/>
        <v>June</v>
      </c>
      <c r="C2337" s="1" t="s">
        <v>139</v>
      </c>
      <c r="D2337" s="1" t="s">
        <v>1059</v>
      </c>
      <c r="E2337" s="1" t="s">
        <v>580</v>
      </c>
      <c r="F2337" s="1" t="s">
        <v>900</v>
      </c>
      <c r="G2337" s="1" t="s">
        <v>923</v>
      </c>
      <c r="H2337" s="6">
        <v>45217</v>
      </c>
      <c r="I2337" s="7">
        <v>83638272</v>
      </c>
      <c r="J2337" s="7">
        <v>97542050</v>
      </c>
      <c r="K2337" s="7">
        <v>8816780</v>
      </c>
      <c r="L2337" s="7">
        <v>-5718863</v>
      </c>
      <c r="M2337" s="7">
        <f>Table1[[#This Row],[Profit (EBIT)]] * (1 - 11%)</f>
        <v>-5089788.07</v>
      </c>
      <c r="N2337" s="9">
        <f>Table1[[#This Row],[Net Sales Actual]]/Table1[[#This Row],[Net Sales Target]]*100%</f>
        <v>1.1662370308176619</v>
      </c>
      <c r="O2337" s="9" t="str">
        <f>IF(Table1[[#This Row],[% Achievement]]&gt;=100%, "Achieved",
 IF(Table1[[#This Row],[% Achievement]]&gt;=50%, "Almost Achieve",
 IF(Table1[[#This Row],[% Achievement]]&gt;=0, "Needs Improvement",
 "Bad")))</f>
        <v>Achieved</v>
      </c>
      <c r="P2337" s="7">
        <f>Table1[[#This Row],[Net Sales Actual]] - Table1[[#This Row],[Net Sales Target]]</f>
        <v>13903778</v>
      </c>
      <c r="Q2337" s="7" t="str">
        <f>IF(Table1[[#This Row],[Profit]] &gt; 0, "Profit", "Loss")</f>
        <v>Loss</v>
      </c>
      <c r="R2337" s="9">
        <f>Table1[[#This Row],[Salary Cost]]/Table1[[#This Row],[Net Sales Actual]]</f>
        <v>9.0389529438842015E-2</v>
      </c>
      <c r="S2337" s="9" t="str">
        <f>IF(Table1[[#This Row],[Salary Ratio]] &lt; 0.15, "Efficient",
 IF(Table1[[#This Row],[Salary Ratio]] &lt;= 0.25, "Needs Attention",
 "Too High"))</f>
        <v>Efficient</v>
      </c>
      <c r="T2337" s="9">
        <f>Table1[[#This Row],[Profit (EBIT)]]/Table1[[#This Row],[Net Sales Actual]]</f>
        <v>-5.8629719182649948E-2</v>
      </c>
      <c r="U2337" s="7" t="str">
        <f>IF(Table1[[#This Row],[Profit Ratio]] &gt; 0.15, "Healthy",
 IF(Table1[[#This Row],[Profit Ratio]] &gt;= 0.05, "Moderate",
 "Low"))</f>
        <v>Low</v>
      </c>
      <c r="V2337" s="7">
        <f ca="1">DATEDIF(Table1[[#This Row],[Store Open Date]], TODAY(), "d")</f>
        <v>715</v>
      </c>
      <c r="W2337" s="7">
        <f ca="1">INT(Table1[[#This Row],[Store Age (Days)]] / 30)</f>
        <v>23</v>
      </c>
      <c r="X2337" s="7" t="str">
        <f ca="1">IF(Table1[[#This Row],[Store Age (Months)]] &lt; 12, "&lt;12",
 IF(Table1[[#This Row],[Store Age (Months)]] &lt; 24, "12–24",
 "&gt;24"))</f>
        <v>12–24</v>
      </c>
    </row>
    <row r="2338" spans="1:24" x14ac:dyDescent="0.2">
      <c r="A2338" s="4">
        <v>6</v>
      </c>
      <c r="B2338" s="4" t="str">
        <f t="shared" si="36"/>
        <v>June</v>
      </c>
      <c r="C2338" s="1" t="s">
        <v>140</v>
      </c>
      <c r="D2338" s="1" t="s">
        <v>1060</v>
      </c>
      <c r="E2338" s="1" t="s">
        <v>581</v>
      </c>
      <c r="F2338" s="1" t="s">
        <v>900</v>
      </c>
      <c r="G2338" s="1" t="s">
        <v>923</v>
      </c>
      <c r="H2338" s="6">
        <v>45175</v>
      </c>
      <c r="I2338" s="7">
        <v>183046377</v>
      </c>
      <c r="J2338" s="7">
        <v>161288421</v>
      </c>
      <c r="K2338" s="7">
        <v>19271435</v>
      </c>
      <c r="L2338" s="7">
        <v>11424769</v>
      </c>
      <c r="M2338" s="7">
        <f>Table1[[#This Row],[Profit (EBIT)]] * (1 - 11%)</f>
        <v>10168044.41</v>
      </c>
      <c r="N2338" s="9">
        <f>Table1[[#This Row],[Net Sales Actual]]/Table1[[#This Row],[Net Sales Target]]*100%</f>
        <v>0.88113418928799669</v>
      </c>
      <c r="O2338" s="9" t="str">
        <f>IF(Table1[[#This Row],[% Achievement]]&gt;=100%, "Achieved",
 IF(Table1[[#This Row],[% Achievement]]&gt;=50%, "Almost Achieve",
 IF(Table1[[#This Row],[% Achievement]]&gt;=0, "Needs Improvement",
 "Bad")))</f>
        <v>Almost Achieve</v>
      </c>
      <c r="P2338" s="7">
        <f>Table1[[#This Row],[Net Sales Actual]] - Table1[[#This Row],[Net Sales Target]]</f>
        <v>-21757956</v>
      </c>
      <c r="Q2338" s="7" t="str">
        <f>IF(Table1[[#This Row],[Profit]] &gt; 0, "Profit", "Loss")</f>
        <v>Profit</v>
      </c>
      <c r="R2338" s="9">
        <f>Table1[[#This Row],[Salary Cost]]/Table1[[#This Row],[Net Sales Actual]]</f>
        <v>0.1194843056960673</v>
      </c>
      <c r="S2338" s="9" t="str">
        <f>IF(Table1[[#This Row],[Salary Ratio]] &lt; 0.15, "Efficient",
 IF(Table1[[#This Row],[Salary Ratio]] &lt;= 0.25, "Needs Attention",
 "Too High"))</f>
        <v>Efficient</v>
      </c>
      <c r="T2338" s="9">
        <f>Table1[[#This Row],[Profit (EBIT)]]/Table1[[#This Row],[Net Sales Actual]]</f>
        <v>7.083440292344359E-2</v>
      </c>
      <c r="U2338" s="7" t="str">
        <f>IF(Table1[[#This Row],[Profit Ratio]] &gt; 0.15, "Healthy",
 IF(Table1[[#This Row],[Profit Ratio]] &gt;= 0.05, "Moderate",
 "Low"))</f>
        <v>Moderate</v>
      </c>
      <c r="V2338" s="7">
        <f ca="1">DATEDIF(Table1[[#This Row],[Store Open Date]], TODAY(), "d")</f>
        <v>757</v>
      </c>
      <c r="W2338" s="7">
        <f ca="1">INT(Table1[[#This Row],[Store Age (Days)]] / 30)</f>
        <v>25</v>
      </c>
      <c r="X2338" s="7" t="str">
        <f ca="1">IF(Table1[[#This Row],[Store Age (Months)]] &lt; 12, "&lt;12",
 IF(Table1[[#This Row],[Store Age (Months)]] &lt; 24, "12–24",
 "&gt;24"))</f>
        <v>&gt;24</v>
      </c>
    </row>
    <row r="2339" spans="1:24" x14ac:dyDescent="0.2">
      <c r="A2339" s="4">
        <v>6</v>
      </c>
      <c r="B2339" s="4" t="str">
        <f t="shared" si="36"/>
        <v>June</v>
      </c>
      <c r="C2339" s="1" t="s">
        <v>141</v>
      </c>
      <c r="D2339" s="1" t="s">
        <v>1061</v>
      </c>
      <c r="E2339" s="1" t="s">
        <v>582</v>
      </c>
      <c r="F2339" s="1" t="s">
        <v>900</v>
      </c>
      <c r="G2339" s="1" t="s">
        <v>923</v>
      </c>
      <c r="H2339" s="6">
        <v>45199</v>
      </c>
      <c r="I2339" s="7">
        <v>125501258</v>
      </c>
      <c r="J2339" s="7">
        <v>88817508</v>
      </c>
      <c r="K2339" s="7">
        <v>11373578</v>
      </c>
      <c r="L2339" s="7">
        <v>-5661152</v>
      </c>
      <c r="M2339" s="7">
        <f>Table1[[#This Row],[Profit (EBIT)]] * (1 - 11%)</f>
        <v>-5038425.28</v>
      </c>
      <c r="N2339" s="9">
        <f>Table1[[#This Row],[Net Sales Actual]]/Table1[[#This Row],[Net Sales Target]]*100%</f>
        <v>0.70770213315311947</v>
      </c>
      <c r="O2339" s="9" t="str">
        <f>IF(Table1[[#This Row],[% Achievement]]&gt;=100%, "Achieved",
 IF(Table1[[#This Row],[% Achievement]]&gt;=50%, "Almost Achieve",
 IF(Table1[[#This Row],[% Achievement]]&gt;=0, "Needs Improvement",
 "Bad")))</f>
        <v>Almost Achieve</v>
      </c>
      <c r="P2339" s="7">
        <f>Table1[[#This Row],[Net Sales Actual]] - Table1[[#This Row],[Net Sales Target]]</f>
        <v>-36683750</v>
      </c>
      <c r="Q2339" s="7" t="str">
        <f>IF(Table1[[#This Row],[Profit]] &gt; 0, "Profit", "Loss")</f>
        <v>Loss</v>
      </c>
      <c r="R2339" s="9">
        <f>Table1[[#This Row],[Salary Cost]]/Table1[[#This Row],[Net Sales Actual]]</f>
        <v>0.1280555856171961</v>
      </c>
      <c r="S2339" s="9" t="str">
        <f>IF(Table1[[#This Row],[Salary Ratio]] &lt; 0.15, "Efficient",
 IF(Table1[[#This Row],[Salary Ratio]] &lt;= 0.25, "Needs Attention",
 "Too High"))</f>
        <v>Efficient</v>
      </c>
      <c r="T2339" s="9">
        <f>Table1[[#This Row],[Profit (EBIT)]]/Table1[[#This Row],[Net Sales Actual]]</f>
        <v>-6.3739144764115657E-2</v>
      </c>
      <c r="U2339" s="7" t="str">
        <f>IF(Table1[[#This Row],[Profit Ratio]] &gt; 0.15, "Healthy",
 IF(Table1[[#This Row],[Profit Ratio]] &gt;= 0.05, "Moderate",
 "Low"))</f>
        <v>Low</v>
      </c>
      <c r="V2339" s="7">
        <f ca="1">DATEDIF(Table1[[#This Row],[Store Open Date]], TODAY(), "d")</f>
        <v>733</v>
      </c>
      <c r="W2339" s="7">
        <f ca="1">INT(Table1[[#This Row],[Store Age (Days)]] / 30)</f>
        <v>24</v>
      </c>
      <c r="X2339" s="7" t="str">
        <f ca="1">IF(Table1[[#This Row],[Store Age (Months)]] &lt; 12, "&lt;12",
 IF(Table1[[#This Row],[Store Age (Months)]] &lt; 24, "12–24",
 "&gt;24"))</f>
        <v>&gt;24</v>
      </c>
    </row>
    <row r="2340" spans="1:24" x14ac:dyDescent="0.2">
      <c r="A2340" s="4">
        <v>6</v>
      </c>
      <c r="B2340" s="4" t="str">
        <f t="shared" si="36"/>
        <v>June</v>
      </c>
      <c r="C2340" s="1" t="s">
        <v>142</v>
      </c>
      <c r="D2340" s="1" t="s">
        <v>1062</v>
      </c>
      <c r="E2340" s="1" t="s">
        <v>583</v>
      </c>
      <c r="F2340" s="1" t="s">
        <v>900</v>
      </c>
      <c r="G2340" s="1" t="s">
        <v>923</v>
      </c>
      <c r="H2340" s="6">
        <v>45275</v>
      </c>
      <c r="I2340" s="7">
        <v>103241728</v>
      </c>
      <c r="J2340" s="7">
        <v>68037073</v>
      </c>
      <c r="K2340" s="7">
        <v>8547887</v>
      </c>
      <c r="L2340" s="7">
        <v>2301018</v>
      </c>
      <c r="M2340" s="7">
        <f>Table1[[#This Row],[Profit (EBIT)]] * (1 - 11%)</f>
        <v>2047906.02</v>
      </c>
      <c r="N2340" s="9">
        <f>Table1[[#This Row],[Net Sales Actual]]/Table1[[#This Row],[Net Sales Target]]*100%</f>
        <v>0.65900749937079706</v>
      </c>
      <c r="O2340" s="9" t="str">
        <f>IF(Table1[[#This Row],[% Achievement]]&gt;=100%, "Achieved",
 IF(Table1[[#This Row],[% Achievement]]&gt;=50%, "Almost Achieve",
 IF(Table1[[#This Row],[% Achievement]]&gt;=0, "Needs Improvement",
 "Bad")))</f>
        <v>Almost Achieve</v>
      </c>
      <c r="P2340" s="7">
        <f>Table1[[#This Row],[Net Sales Actual]] - Table1[[#This Row],[Net Sales Target]]</f>
        <v>-35204655</v>
      </c>
      <c r="Q2340" s="7" t="str">
        <f>IF(Table1[[#This Row],[Profit]] &gt; 0, "Profit", "Loss")</f>
        <v>Profit</v>
      </c>
      <c r="R2340" s="9">
        <f>Table1[[#This Row],[Salary Cost]]/Table1[[#This Row],[Net Sales Actual]]</f>
        <v>0.12563572509946158</v>
      </c>
      <c r="S2340" s="9" t="str">
        <f>IF(Table1[[#This Row],[Salary Ratio]] &lt; 0.15, "Efficient",
 IF(Table1[[#This Row],[Salary Ratio]] &lt;= 0.25, "Needs Attention",
 "Too High"))</f>
        <v>Efficient</v>
      </c>
      <c r="T2340" s="9">
        <f>Table1[[#This Row],[Profit (EBIT)]]/Table1[[#This Row],[Net Sales Actual]]</f>
        <v>3.3820061600827539E-2</v>
      </c>
      <c r="U2340" s="7" t="str">
        <f>IF(Table1[[#This Row],[Profit Ratio]] &gt; 0.15, "Healthy",
 IF(Table1[[#This Row],[Profit Ratio]] &gt;= 0.05, "Moderate",
 "Low"))</f>
        <v>Low</v>
      </c>
      <c r="V2340" s="7">
        <f ca="1">DATEDIF(Table1[[#This Row],[Store Open Date]], TODAY(), "d")</f>
        <v>657</v>
      </c>
      <c r="W2340" s="7">
        <f ca="1">INT(Table1[[#This Row],[Store Age (Days)]] / 30)</f>
        <v>21</v>
      </c>
      <c r="X2340" s="7" t="str">
        <f ca="1">IF(Table1[[#This Row],[Store Age (Months)]] &lt; 12, "&lt;12",
 IF(Table1[[#This Row],[Store Age (Months)]] &lt; 24, "12–24",
 "&gt;24"))</f>
        <v>12–24</v>
      </c>
    </row>
    <row r="2341" spans="1:24" x14ac:dyDescent="0.2">
      <c r="A2341" s="4">
        <v>6</v>
      </c>
      <c r="B2341" s="4" t="str">
        <f t="shared" si="36"/>
        <v>June</v>
      </c>
      <c r="C2341" s="1" t="s">
        <v>143</v>
      </c>
      <c r="D2341" s="1" t="s">
        <v>1063</v>
      </c>
      <c r="E2341" s="1" t="s">
        <v>584</v>
      </c>
      <c r="F2341" s="1" t="s">
        <v>900</v>
      </c>
      <c r="G2341" s="1" t="s">
        <v>923</v>
      </c>
      <c r="H2341" s="6">
        <v>45323</v>
      </c>
      <c r="I2341" s="7">
        <v>179182242</v>
      </c>
      <c r="J2341" s="7">
        <v>147033595</v>
      </c>
      <c r="K2341" s="7">
        <v>13923570</v>
      </c>
      <c r="L2341" s="7">
        <v>-5512985</v>
      </c>
      <c r="M2341" s="7">
        <f>Table1[[#This Row],[Profit (EBIT)]] * (1 - 11%)</f>
        <v>-4906556.6500000004</v>
      </c>
      <c r="N2341" s="9">
        <f>Table1[[#This Row],[Net Sales Actual]]/Table1[[#This Row],[Net Sales Target]]*100%</f>
        <v>0.82058128840691702</v>
      </c>
      <c r="O2341" s="9" t="str">
        <f>IF(Table1[[#This Row],[% Achievement]]&gt;=100%, "Achieved",
 IF(Table1[[#This Row],[% Achievement]]&gt;=50%, "Almost Achieve",
 IF(Table1[[#This Row],[% Achievement]]&gt;=0, "Needs Improvement",
 "Bad")))</f>
        <v>Almost Achieve</v>
      </c>
      <c r="P2341" s="7">
        <f>Table1[[#This Row],[Net Sales Actual]] - Table1[[#This Row],[Net Sales Target]]</f>
        <v>-32148647</v>
      </c>
      <c r="Q2341" s="7" t="str">
        <f>IF(Table1[[#This Row],[Profit]] &gt; 0, "Profit", "Loss")</f>
        <v>Loss</v>
      </c>
      <c r="R2341" s="9">
        <f>Table1[[#This Row],[Salary Cost]]/Table1[[#This Row],[Net Sales Actual]]</f>
        <v>9.4696521567060918E-2</v>
      </c>
      <c r="S2341" s="9" t="str">
        <f>IF(Table1[[#This Row],[Salary Ratio]] &lt; 0.15, "Efficient",
 IF(Table1[[#This Row],[Salary Ratio]] &lt;= 0.25, "Needs Attention",
 "Too High"))</f>
        <v>Efficient</v>
      </c>
      <c r="T2341" s="9">
        <f>Table1[[#This Row],[Profit (EBIT)]]/Table1[[#This Row],[Net Sales Actual]]</f>
        <v>-3.7494730370974061E-2</v>
      </c>
      <c r="U2341" s="7" t="str">
        <f>IF(Table1[[#This Row],[Profit Ratio]] &gt; 0.15, "Healthy",
 IF(Table1[[#This Row],[Profit Ratio]] &gt;= 0.05, "Moderate",
 "Low"))</f>
        <v>Low</v>
      </c>
      <c r="V2341" s="7">
        <f ca="1">DATEDIF(Table1[[#This Row],[Store Open Date]], TODAY(), "d")</f>
        <v>609</v>
      </c>
      <c r="W2341" s="7">
        <f ca="1">INT(Table1[[#This Row],[Store Age (Days)]] / 30)</f>
        <v>20</v>
      </c>
      <c r="X2341" s="7" t="str">
        <f ca="1">IF(Table1[[#This Row],[Store Age (Months)]] &lt; 12, "&lt;12",
 IF(Table1[[#This Row],[Store Age (Months)]] &lt; 24, "12–24",
 "&gt;24"))</f>
        <v>12–24</v>
      </c>
    </row>
    <row r="2342" spans="1:24" x14ac:dyDescent="0.2">
      <c r="A2342" s="4">
        <v>6</v>
      </c>
      <c r="B2342" s="4" t="str">
        <f t="shared" si="36"/>
        <v>June</v>
      </c>
      <c r="C2342" s="1" t="s">
        <v>144</v>
      </c>
      <c r="D2342" s="1" t="s">
        <v>1064</v>
      </c>
      <c r="E2342" s="1" t="s">
        <v>585</v>
      </c>
      <c r="F2342" s="1" t="s">
        <v>900</v>
      </c>
      <c r="G2342" s="1" t="s">
        <v>923</v>
      </c>
      <c r="H2342" s="6">
        <v>45297</v>
      </c>
      <c r="I2342" s="7">
        <v>126476499</v>
      </c>
      <c r="J2342" s="7">
        <v>90201370</v>
      </c>
      <c r="K2342" s="7">
        <v>12773538</v>
      </c>
      <c r="L2342" s="7">
        <v>1794696</v>
      </c>
      <c r="M2342" s="7">
        <f>Table1[[#This Row],[Profit (EBIT)]] * (1 - 11%)</f>
        <v>1597279.44</v>
      </c>
      <c r="N2342" s="9">
        <f>Table1[[#This Row],[Net Sales Actual]]/Table1[[#This Row],[Net Sales Target]]*100%</f>
        <v>0.71318680318625838</v>
      </c>
      <c r="O2342" s="9" t="str">
        <f>IF(Table1[[#This Row],[% Achievement]]&gt;=100%, "Achieved",
 IF(Table1[[#This Row],[% Achievement]]&gt;=50%, "Almost Achieve",
 IF(Table1[[#This Row],[% Achievement]]&gt;=0, "Needs Improvement",
 "Bad")))</f>
        <v>Almost Achieve</v>
      </c>
      <c r="P2342" s="7">
        <f>Table1[[#This Row],[Net Sales Actual]] - Table1[[#This Row],[Net Sales Target]]</f>
        <v>-36275129</v>
      </c>
      <c r="Q2342" s="7" t="str">
        <f>IF(Table1[[#This Row],[Profit]] &gt; 0, "Profit", "Loss")</f>
        <v>Profit</v>
      </c>
      <c r="R2342" s="9">
        <f>Table1[[#This Row],[Salary Cost]]/Table1[[#This Row],[Net Sales Actual]]</f>
        <v>0.14161135246615433</v>
      </c>
      <c r="S2342" s="9" t="str">
        <f>IF(Table1[[#This Row],[Salary Ratio]] &lt; 0.15, "Efficient",
 IF(Table1[[#This Row],[Salary Ratio]] &lt;= 0.25, "Needs Attention",
 "Too High"))</f>
        <v>Efficient</v>
      </c>
      <c r="T2342" s="9">
        <f>Table1[[#This Row],[Profit (EBIT)]]/Table1[[#This Row],[Net Sales Actual]]</f>
        <v>1.9896549243099079E-2</v>
      </c>
      <c r="U2342" s="7" t="str">
        <f>IF(Table1[[#This Row],[Profit Ratio]] &gt; 0.15, "Healthy",
 IF(Table1[[#This Row],[Profit Ratio]] &gt;= 0.05, "Moderate",
 "Low"))</f>
        <v>Low</v>
      </c>
      <c r="V2342" s="7">
        <f ca="1">DATEDIF(Table1[[#This Row],[Store Open Date]], TODAY(), "d")</f>
        <v>635</v>
      </c>
      <c r="W2342" s="7">
        <f ca="1">INT(Table1[[#This Row],[Store Age (Days)]] / 30)</f>
        <v>21</v>
      </c>
      <c r="X2342" s="7" t="str">
        <f ca="1">IF(Table1[[#This Row],[Store Age (Months)]] &lt; 12, "&lt;12",
 IF(Table1[[#This Row],[Store Age (Months)]] &lt; 24, "12–24",
 "&gt;24"))</f>
        <v>12–24</v>
      </c>
    </row>
    <row r="2343" spans="1:24" x14ac:dyDescent="0.2">
      <c r="A2343" s="4">
        <v>6</v>
      </c>
      <c r="B2343" s="4" t="str">
        <f t="shared" si="36"/>
        <v>June</v>
      </c>
      <c r="C2343" s="1" t="s">
        <v>145</v>
      </c>
      <c r="D2343" s="1" t="s">
        <v>1065</v>
      </c>
      <c r="E2343" s="1" t="s">
        <v>586</v>
      </c>
      <c r="F2343" s="1" t="s">
        <v>900</v>
      </c>
      <c r="G2343" s="1" t="s">
        <v>923</v>
      </c>
      <c r="H2343" s="6">
        <v>45408</v>
      </c>
      <c r="I2343" s="7">
        <v>146467164</v>
      </c>
      <c r="J2343" s="7">
        <v>170218787</v>
      </c>
      <c r="K2343" s="7">
        <v>25995700</v>
      </c>
      <c r="L2343" s="7">
        <v>16480274</v>
      </c>
      <c r="M2343" s="7">
        <f>Table1[[#This Row],[Profit (EBIT)]] * (1 - 11%)</f>
        <v>14667443.859999999</v>
      </c>
      <c r="N2343" s="9">
        <f>Table1[[#This Row],[Net Sales Actual]]/Table1[[#This Row],[Net Sales Target]]*100%</f>
        <v>1.1621634662087128</v>
      </c>
      <c r="O2343" s="9" t="str">
        <f>IF(Table1[[#This Row],[% Achievement]]&gt;=100%, "Achieved",
 IF(Table1[[#This Row],[% Achievement]]&gt;=50%, "Almost Achieve",
 IF(Table1[[#This Row],[% Achievement]]&gt;=0, "Needs Improvement",
 "Bad")))</f>
        <v>Achieved</v>
      </c>
      <c r="P2343" s="7">
        <f>Table1[[#This Row],[Net Sales Actual]] - Table1[[#This Row],[Net Sales Target]]</f>
        <v>23751623</v>
      </c>
      <c r="Q2343" s="7" t="str">
        <f>IF(Table1[[#This Row],[Profit]] &gt; 0, "Profit", "Loss")</f>
        <v>Profit</v>
      </c>
      <c r="R2343" s="9">
        <f>Table1[[#This Row],[Salary Cost]]/Table1[[#This Row],[Net Sales Actual]]</f>
        <v>0.15271933526350415</v>
      </c>
      <c r="S2343" s="9" t="str">
        <f>IF(Table1[[#This Row],[Salary Ratio]] &lt; 0.15, "Efficient",
 IF(Table1[[#This Row],[Salary Ratio]] &lt;= 0.25, "Needs Attention",
 "Too High"))</f>
        <v>Needs Attention</v>
      </c>
      <c r="T2343" s="9">
        <f>Table1[[#This Row],[Profit (EBIT)]]/Table1[[#This Row],[Net Sales Actual]]</f>
        <v>9.6818184939832755E-2</v>
      </c>
      <c r="U2343" s="7" t="str">
        <f>IF(Table1[[#This Row],[Profit Ratio]] &gt; 0.15, "Healthy",
 IF(Table1[[#This Row],[Profit Ratio]] &gt;= 0.05, "Moderate",
 "Low"))</f>
        <v>Moderate</v>
      </c>
      <c r="V2343" s="7">
        <f ca="1">DATEDIF(Table1[[#This Row],[Store Open Date]], TODAY(), "d")</f>
        <v>524</v>
      </c>
      <c r="W2343" s="7">
        <f ca="1">INT(Table1[[#This Row],[Store Age (Days)]] / 30)</f>
        <v>17</v>
      </c>
      <c r="X2343" s="7" t="str">
        <f ca="1">IF(Table1[[#This Row],[Store Age (Months)]] &lt; 12, "&lt;12",
 IF(Table1[[#This Row],[Store Age (Months)]] &lt; 24, "12–24",
 "&gt;24"))</f>
        <v>12–24</v>
      </c>
    </row>
    <row r="2344" spans="1:24" x14ac:dyDescent="0.2">
      <c r="A2344" s="4">
        <v>6</v>
      </c>
      <c r="B2344" s="4" t="str">
        <f t="shared" si="36"/>
        <v>June</v>
      </c>
      <c r="C2344" s="1" t="s">
        <v>146</v>
      </c>
      <c r="D2344" s="1" t="s">
        <v>1066</v>
      </c>
      <c r="E2344" s="1" t="s">
        <v>587</v>
      </c>
      <c r="F2344" s="1" t="s">
        <v>898</v>
      </c>
      <c r="G2344" s="1" t="s">
        <v>923</v>
      </c>
      <c r="H2344" s="6">
        <v>45165</v>
      </c>
      <c r="I2344" s="7">
        <v>195708466</v>
      </c>
      <c r="J2344" s="7">
        <v>182779230</v>
      </c>
      <c r="K2344" s="7">
        <v>18774890</v>
      </c>
      <c r="L2344" s="7">
        <v>-14642133</v>
      </c>
      <c r="M2344" s="7">
        <f>Table1[[#This Row],[Profit (EBIT)]] * (1 - 11%)</f>
        <v>-13031498.370000001</v>
      </c>
      <c r="N2344" s="9">
        <f>Table1[[#This Row],[Net Sales Actual]]/Table1[[#This Row],[Net Sales Target]]*100%</f>
        <v>0.93393624576261303</v>
      </c>
      <c r="O2344" s="9" t="str">
        <f>IF(Table1[[#This Row],[% Achievement]]&gt;=100%, "Achieved",
 IF(Table1[[#This Row],[% Achievement]]&gt;=50%, "Almost Achieve",
 IF(Table1[[#This Row],[% Achievement]]&gt;=0, "Needs Improvement",
 "Bad")))</f>
        <v>Almost Achieve</v>
      </c>
      <c r="P2344" s="7">
        <f>Table1[[#This Row],[Net Sales Actual]] - Table1[[#This Row],[Net Sales Target]]</f>
        <v>-12929236</v>
      </c>
      <c r="Q2344" s="7" t="str">
        <f>IF(Table1[[#This Row],[Profit]] &gt; 0, "Profit", "Loss")</f>
        <v>Loss</v>
      </c>
      <c r="R2344" s="9">
        <f>Table1[[#This Row],[Salary Cost]]/Table1[[#This Row],[Net Sales Actual]]</f>
        <v>0.10271894678624043</v>
      </c>
      <c r="S2344" s="9" t="str">
        <f>IF(Table1[[#This Row],[Salary Ratio]] &lt; 0.15, "Efficient",
 IF(Table1[[#This Row],[Salary Ratio]] &lt;= 0.25, "Needs Attention",
 "Too High"))</f>
        <v>Efficient</v>
      </c>
      <c r="T2344" s="9">
        <f>Table1[[#This Row],[Profit (EBIT)]]/Table1[[#This Row],[Net Sales Actual]]</f>
        <v>-8.0108297862946459E-2</v>
      </c>
      <c r="U2344" s="7" t="str">
        <f>IF(Table1[[#This Row],[Profit Ratio]] &gt; 0.15, "Healthy",
 IF(Table1[[#This Row],[Profit Ratio]] &gt;= 0.05, "Moderate",
 "Low"))</f>
        <v>Low</v>
      </c>
      <c r="V2344" s="7">
        <f ca="1">DATEDIF(Table1[[#This Row],[Store Open Date]], TODAY(), "d")</f>
        <v>767</v>
      </c>
      <c r="W2344" s="7">
        <f ca="1">INT(Table1[[#This Row],[Store Age (Days)]] / 30)</f>
        <v>25</v>
      </c>
      <c r="X2344" s="7" t="str">
        <f ca="1">IF(Table1[[#This Row],[Store Age (Months)]] &lt; 12, "&lt;12",
 IF(Table1[[#This Row],[Store Age (Months)]] &lt; 24, "12–24",
 "&gt;24"))</f>
        <v>&gt;24</v>
      </c>
    </row>
    <row r="2345" spans="1:24" x14ac:dyDescent="0.2">
      <c r="A2345" s="4">
        <v>6</v>
      </c>
      <c r="B2345" s="4" t="str">
        <f t="shared" si="36"/>
        <v>June</v>
      </c>
      <c r="C2345" s="1" t="s">
        <v>147</v>
      </c>
      <c r="D2345" s="1" t="s">
        <v>1067</v>
      </c>
      <c r="E2345" s="1" t="s">
        <v>588</v>
      </c>
      <c r="F2345" s="1" t="s">
        <v>900</v>
      </c>
      <c r="G2345" s="1" t="s">
        <v>923</v>
      </c>
      <c r="H2345" s="6">
        <v>45197</v>
      </c>
      <c r="I2345" s="7">
        <v>70071164</v>
      </c>
      <c r="J2345" s="7">
        <v>47362630</v>
      </c>
      <c r="K2345" s="7">
        <v>8353684</v>
      </c>
      <c r="L2345" s="7">
        <v>1314865</v>
      </c>
      <c r="M2345" s="7">
        <f>Table1[[#This Row],[Profit (EBIT)]] * (1 - 11%)</f>
        <v>1170229.8500000001</v>
      </c>
      <c r="N2345" s="9">
        <f>Table1[[#This Row],[Net Sales Actual]]/Table1[[#This Row],[Net Sales Target]]*100%</f>
        <v>0.6759218385468807</v>
      </c>
      <c r="O2345" s="9" t="str">
        <f>IF(Table1[[#This Row],[% Achievement]]&gt;=100%, "Achieved",
 IF(Table1[[#This Row],[% Achievement]]&gt;=50%, "Almost Achieve",
 IF(Table1[[#This Row],[% Achievement]]&gt;=0, "Needs Improvement",
 "Bad")))</f>
        <v>Almost Achieve</v>
      </c>
      <c r="P2345" s="7">
        <f>Table1[[#This Row],[Net Sales Actual]] - Table1[[#This Row],[Net Sales Target]]</f>
        <v>-22708534</v>
      </c>
      <c r="Q2345" s="7" t="str">
        <f>IF(Table1[[#This Row],[Profit]] &gt; 0, "Profit", "Loss")</f>
        <v>Profit</v>
      </c>
      <c r="R2345" s="9">
        <f>Table1[[#This Row],[Salary Cost]]/Table1[[#This Row],[Net Sales Actual]]</f>
        <v>0.17637711419319407</v>
      </c>
      <c r="S2345" s="9" t="str">
        <f>IF(Table1[[#This Row],[Salary Ratio]] &lt; 0.15, "Efficient",
 IF(Table1[[#This Row],[Salary Ratio]] &lt;= 0.25, "Needs Attention",
 "Too High"))</f>
        <v>Needs Attention</v>
      </c>
      <c r="T2345" s="9">
        <f>Table1[[#This Row],[Profit (EBIT)]]/Table1[[#This Row],[Net Sales Actual]]</f>
        <v>2.7761655127681889E-2</v>
      </c>
      <c r="U2345" s="7" t="str">
        <f>IF(Table1[[#This Row],[Profit Ratio]] &gt; 0.15, "Healthy",
 IF(Table1[[#This Row],[Profit Ratio]] &gt;= 0.05, "Moderate",
 "Low"))</f>
        <v>Low</v>
      </c>
      <c r="V2345" s="7">
        <f ca="1">DATEDIF(Table1[[#This Row],[Store Open Date]], TODAY(), "d")</f>
        <v>735</v>
      </c>
      <c r="W2345" s="7">
        <f ca="1">INT(Table1[[#This Row],[Store Age (Days)]] / 30)</f>
        <v>24</v>
      </c>
      <c r="X2345" s="7" t="str">
        <f ca="1">IF(Table1[[#This Row],[Store Age (Months)]] &lt; 12, "&lt;12",
 IF(Table1[[#This Row],[Store Age (Months)]] &lt; 24, "12–24",
 "&gt;24"))</f>
        <v>&gt;24</v>
      </c>
    </row>
    <row r="2346" spans="1:24" x14ac:dyDescent="0.2">
      <c r="A2346" s="4">
        <v>6</v>
      </c>
      <c r="B2346" s="4" t="str">
        <f t="shared" si="36"/>
        <v>June</v>
      </c>
      <c r="C2346" s="1" t="s">
        <v>148</v>
      </c>
      <c r="D2346" s="1" t="s">
        <v>1068</v>
      </c>
      <c r="E2346" s="1" t="s">
        <v>589</v>
      </c>
      <c r="F2346" s="1" t="s">
        <v>898</v>
      </c>
      <c r="G2346" s="1" t="s">
        <v>923</v>
      </c>
      <c r="H2346" s="6">
        <v>45448</v>
      </c>
      <c r="I2346" s="7">
        <v>163101835</v>
      </c>
      <c r="J2346" s="7">
        <v>108258146</v>
      </c>
      <c r="K2346" s="7">
        <v>14248571</v>
      </c>
      <c r="L2346" s="7">
        <v>14573985</v>
      </c>
      <c r="M2346" s="7">
        <f>Table1[[#This Row],[Profit (EBIT)]] * (1 - 11%)</f>
        <v>12970846.65</v>
      </c>
      <c r="N2346" s="9">
        <f>Table1[[#This Row],[Net Sales Actual]]/Table1[[#This Row],[Net Sales Target]]*100%</f>
        <v>0.66374572671116794</v>
      </c>
      <c r="O2346" s="9" t="str">
        <f>IF(Table1[[#This Row],[% Achievement]]&gt;=100%, "Achieved",
 IF(Table1[[#This Row],[% Achievement]]&gt;=50%, "Almost Achieve",
 IF(Table1[[#This Row],[% Achievement]]&gt;=0, "Needs Improvement",
 "Bad")))</f>
        <v>Almost Achieve</v>
      </c>
      <c r="P2346" s="7">
        <f>Table1[[#This Row],[Net Sales Actual]] - Table1[[#This Row],[Net Sales Target]]</f>
        <v>-54843689</v>
      </c>
      <c r="Q2346" s="7" t="str">
        <f>IF(Table1[[#This Row],[Profit]] &gt; 0, "Profit", "Loss")</f>
        <v>Profit</v>
      </c>
      <c r="R2346" s="9">
        <f>Table1[[#This Row],[Salary Cost]]/Table1[[#This Row],[Net Sales Actual]]</f>
        <v>0.13161661756150894</v>
      </c>
      <c r="S2346" s="9" t="str">
        <f>IF(Table1[[#This Row],[Salary Ratio]] &lt; 0.15, "Efficient",
 IF(Table1[[#This Row],[Salary Ratio]] &lt;= 0.25, "Needs Attention",
 "Too High"))</f>
        <v>Efficient</v>
      </c>
      <c r="T2346" s="9">
        <f>Table1[[#This Row],[Profit (EBIT)]]/Table1[[#This Row],[Net Sales Actual]]</f>
        <v>0.13462252531093596</v>
      </c>
      <c r="U2346" s="7" t="str">
        <f>IF(Table1[[#This Row],[Profit Ratio]] &gt; 0.15, "Healthy",
 IF(Table1[[#This Row],[Profit Ratio]] &gt;= 0.05, "Moderate",
 "Low"))</f>
        <v>Moderate</v>
      </c>
      <c r="V2346" s="7">
        <f ca="1">DATEDIF(Table1[[#This Row],[Store Open Date]], TODAY(), "d")</f>
        <v>484</v>
      </c>
      <c r="W2346" s="7">
        <f ca="1">INT(Table1[[#This Row],[Store Age (Days)]] / 30)</f>
        <v>16</v>
      </c>
      <c r="X2346" s="7" t="str">
        <f ca="1">IF(Table1[[#This Row],[Store Age (Months)]] &lt; 12, "&lt;12",
 IF(Table1[[#This Row],[Store Age (Months)]] &lt; 24, "12–24",
 "&gt;24"))</f>
        <v>12–24</v>
      </c>
    </row>
    <row r="2347" spans="1:24" x14ac:dyDescent="0.2">
      <c r="A2347" s="4">
        <v>6</v>
      </c>
      <c r="B2347" s="4" t="str">
        <f t="shared" si="36"/>
        <v>June</v>
      </c>
      <c r="C2347" s="1" t="s">
        <v>149</v>
      </c>
      <c r="D2347" s="1" t="s">
        <v>1069</v>
      </c>
      <c r="E2347" s="1" t="s">
        <v>590</v>
      </c>
      <c r="F2347" s="1" t="s">
        <v>897</v>
      </c>
      <c r="G2347" s="1" t="s">
        <v>923</v>
      </c>
      <c r="H2347" s="6">
        <v>45260</v>
      </c>
      <c r="I2347" s="7">
        <v>92536191</v>
      </c>
      <c r="J2347" s="7">
        <v>78174741</v>
      </c>
      <c r="K2347" s="7">
        <v>12959561</v>
      </c>
      <c r="L2347" s="7">
        <v>-5378823</v>
      </c>
      <c r="M2347" s="7">
        <f>Table1[[#This Row],[Profit (EBIT)]] * (1 - 11%)</f>
        <v>-4787152.47</v>
      </c>
      <c r="N2347" s="9">
        <f>Table1[[#This Row],[Net Sales Actual]]/Table1[[#This Row],[Net Sales Target]]*100%</f>
        <v>0.84480180300483732</v>
      </c>
      <c r="O2347" s="9" t="str">
        <f>IF(Table1[[#This Row],[% Achievement]]&gt;=100%, "Achieved",
 IF(Table1[[#This Row],[% Achievement]]&gt;=50%, "Almost Achieve",
 IF(Table1[[#This Row],[% Achievement]]&gt;=0, "Needs Improvement",
 "Bad")))</f>
        <v>Almost Achieve</v>
      </c>
      <c r="P2347" s="7">
        <f>Table1[[#This Row],[Net Sales Actual]] - Table1[[#This Row],[Net Sales Target]]</f>
        <v>-14361450</v>
      </c>
      <c r="Q2347" s="7" t="str">
        <f>IF(Table1[[#This Row],[Profit]] &gt; 0, "Profit", "Loss")</f>
        <v>Loss</v>
      </c>
      <c r="R2347" s="9">
        <f>Table1[[#This Row],[Salary Cost]]/Table1[[#This Row],[Net Sales Actual]]</f>
        <v>0.165776833210103</v>
      </c>
      <c r="S2347" s="9" t="str">
        <f>IF(Table1[[#This Row],[Salary Ratio]] &lt; 0.15, "Efficient",
 IF(Table1[[#This Row],[Salary Ratio]] &lt;= 0.25, "Needs Attention",
 "Too High"))</f>
        <v>Needs Attention</v>
      </c>
      <c r="T2347" s="9">
        <f>Table1[[#This Row],[Profit (EBIT)]]/Table1[[#This Row],[Net Sales Actual]]</f>
        <v>-6.880512722133611E-2</v>
      </c>
      <c r="U2347" s="7" t="str">
        <f>IF(Table1[[#This Row],[Profit Ratio]] &gt; 0.15, "Healthy",
 IF(Table1[[#This Row],[Profit Ratio]] &gt;= 0.05, "Moderate",
 "Low"))</f>
        <v>Low</v>
      </c>
      <c r="V2347" s="7">
        <f ca="1">DATEDIF(Table1[[#This Row],[Store Open Date]], TODAY(), "d")</f>
        <v>672</v>
      </c>
      <c r="W2347" s="7">
        <f ca="1">INT(Table1[[#This Row],[Store Age (Days)]] / 30)</f>
        <v>22</v>
      </c>
      <c r="X2347" s="7" t="str">
        <f ca="1">IF(Table1[[#This Row],[Store Age (Months)]] &lt; 12, "&lt;12",
 IF(Table1[[#This Row],[Store Age (Months)]] &lt; 24, "12–24",
 "&gt;24"))</f>
        <v>12–24</v>
      </c>
    </row>
    <row r="2348" spans="1:24" x14ac:dyDescent="0.2">
      <c r="A2348" s="4">
        <v>6</v>
      </c>
      <c r="B2348" s="4" t="str">
        <f t="shared" si="36"/>
        <v>June</v>
      </c>
      <c r="C2348" s="1" t="s">
        <v>150</v>
      </c>
      <c r="D2348" s="1" t="s">
        <v>1070</v>
      </c>
      <c r="E2348" s="1" t="s">
        <v>591</v>
      </c>
      <c r="F2348" s="1" t="s">
        <v>897</v>
      </c>
      <c r="G2348" s="1" t="s">
        <v>923</v>
      </c>
      <c r="H2348" s="6">
        <v>45133</v>
      </c>
      <c r="I2348" s="7">
        <v>92896998</v>
      </c>
      <c r="J2348" s="7">
        <v>71377283</v>
      </c>
      <c r="K2348" s="7">
        <v>9268656</v>
      </c>
      <c r="L2348" s="7">
        <v>-5488315</v>
      </c>
      <c r="M2348" s="7">
        <f>Table1[[#This Row],[Profit (EBIT)]] * (1 - 11%)</f>
        <v>-4884600.3499999996</v>
      </c>
      <c r="N2348" s="9">
        <f>Table1[[#This Row],[Net Sales Actual]]/Table1[[#This Row],[Net Sales Target]]*100%</f>
        <v>0.76834864997467411</v>
      </c>
      <c r="O2348" s="9" t="str">
        <f>IF(Table1[[#This Row],[% Achievement]]&gt;=100%, "Achieved",
 IF(Table1[[#This Row],[% Achievement]]&gt;=50%, "Almost Achieve",
 IF(Table1[[#This Row],[% Achievement]]&gt;=0, "Needs Improvement",
 "Bad")))</f>
        <v>Almost Achieve</v>
      </c>
      <c r="P2348" s="7">
        <f>Table1[[#This Row],[Net Sales Actual]] - Table1[[#This Row],[Net Sales Target]]</f>
        <v>-21519715</v>
      </c>
      <c r="Q2348" s="7" t="str">
        <f>IF(Table1[[#This Row],[Profit]] &gt; 0, "Profit", "Loss")</f>
        <v>Loss</v>
      </c>
      <c r="R2348" s="9">
        <f>Table1[[#This Row],[Salary Cost]]/Table1[[#This Row],[Net Sales Actual]]</f>
        <v>0.12985442441119538</v>
      </c>
      <c r="S2348" s="9" t="str">
        <f>IF(Table1[[#This Row],[Salary Ratio]] &lt; 0.15, "Efficient",
 IF(Table1[[#This Row],[Salary Ratio]] &lt;= 0.25, "Needs Attention",
 "Too High"))</f>
        <v>Efficient</v>
      </c>
      <c r="T2348" s="9">
        <f>Table1[[#This Row],[Profit (EBIT)]]/Table1[[#This Row],[Net Sales Actual]]</f>
        <v>-7.6891621105835598E-2</v>
      </c>
      <c r="U2348" s="7" t="str">
        <f>IF(Table1[[#This Row],[Profit Ratio]] &gt; 0.15, "Healthy",
 IF(Table1[[#This Row],[Profit Ratio]] &gt;= 0.05, "Moderate",
 "Low"))</f>
        <v>Low</v>
      </c>
      <c r="V2348" s="7">
        <f ca="1">DATEDIF(Table1[[#This Row],[Store Open Date]], TODAY(), "d")</f>
        <v>799</v>
      </c>
      <c r="W2348" s="7">
        <f ca="1">INT(Table1[[#This Row],[Store Age (Days)]] / 30)</f>
        <v>26</v>
      </c>
      <c r="X2348" s="7" t="str">
        <f ca="1">IF(Table1[[#This Row],[Store Age (Months)]] &lt; 12, "&lt;12",
 IF(Table1[[#This Row],[Store Age (Months)]] &lt; 24, "12–24",
 "&gt;24"))</f>
        <v>&gt;24</v>
      </c>
    </row>
    <row r="2349" spans="1:24" x14ac:dyDescent="0.2">
      <c r="A2349" s="4">
        <v>6</v>
      </c>
      <c r="B2349" s="4" t="str">
        <f t="shared" si="36"/>
        <v>June</v>
      </c>
      <c r="C2349" s="1" t="s">
        <v>151</v>
      </c>
      <c r="D2349" s="1" t="s">
        <v>1071</v>
      </c>
      <c r="E2349" s="1" t="s">
        <v>592</v>
      </c>
      <c r="F2349" s="1" t="s">
        <v>897</v>
      </c>
      <c r="G2349" s="1" t="s">
        <v>923</v>
      </c>
      <c r="H2349" s="6">
        <v>45160</v>
      </c>
      <c r="I2349" s="7">
        <v>72976753</v>
      </c>
      <c r="J2349" s="7">
        <v>50541768</v>
      </c>
      <c r="K2349" s="7">
        <v>4777327</v>
      </c>
      <c r="L2349" s="7">
        <v>-1607104</v>
      </c>
      <c r="M2349" s="7">
        <f>Table1[[#This Row],[Profit (EBIT)]] * (1 - 11%)</f>
        <v>-1430322.56</v>
      </c>
      <c r="N2349" s="9">
        <f>Table1[[#This Row],[Net Sales Actual]]/Table1[[#This Row],[Net Sales Target]]*100%</f>
        <v>0.69257353776756825</v>
      </c>
      <c r="O2349" s="9" t="str">
        <f>IF(Table1[[#This Row],[% Achievement]]&gt;=100%, "Achieved",
 IF(Table1[[#This Row],[% Achievement]]&gt;=50%, "Almost Achieve",
 IF(Table1[[#This Row],[% Achievement]]&gt;=0, "Needs Improvement",
 "Bad")))</f>
        <v>Almost Achieve</v>
      </c>
      <c r="P2349" s="7">
        <f>Table1[[#This Row],[Net Sales Actual]] - Table1[[#This Row],[Net Sales Target]]</f>
        <v>-22434985</v>
      </c>
      <c r="Q2349" s="7" t="str">
        <f>IF(Table1[[#This Row],[Profit]] &gt; 0, "Profit", "Loss")</f>
        <v>Loss</v>
      </c>
      <c r="R2349" s="9">
        <f>Table1[[#This Row],[Salary Cost]]/Table1[[#This Row],[Net Sales Actual]]</f>
        <v>9.4522356242068936E-2</v>
      </c>
      <c r="S2349" s="9" t="str">
        <f>IF(Table1[[#This Row],[Salary Ratio]] &lt; 0.15, "Efficient",
 IF(Table1[[#This Row],[Salary Ratio]] &lt;= 0.25, "Needs Attention",
 "Too High"))</f>
        <v>Efficient</v>
      </c>
      <c r="T2349" s="9">
        <f>Table1[[#This Row],[Profit (EBIT)]]/Table1[[#This Row],[Net Sales Actual]]</f>
        <v>-3.1797542183328448E-2</v>
      </c>
      <c r="U2349" s="7" t="str">
        <f>IF(Table1[[#This Row],[Profit Ratio]] &gt; 0.15, "Healthy",
 IF(Table1[[#This Row],[Profit Ratio]] &gt;= 0.05, "Moderate",
 "Low"))</f>
        <v>Low</v>
      </c>
      <c r="V2349" s="7">
        <f ca="1">DATEDIF(Table1[[#This Row],[Store Open Date]], TODAY(), "d")</f>
        <v>772</v>
      </c>
      <c r="W2349" s="7">
        <f ca="1">INT(Table1[[#This Row],[Store Age (Days)]] / 30)</f>
        <v>25</v>
      </c>
      <c r="X2349" s="7" t="str">
        <f ca="1">IF(Table1[[#This Row],[Store Age (Months)]] &lt; 12, "&lt;12",
 IF(Table1[[#This Row],[Store Age (Months)]] &lt; 24, "12–24",
 "&gt;24"))</f>
        <v>&gt;24</v>
      </c>
    </row>
    <row r="2350" spans="1:24" x14ac:dyDescent="0.2">
      <c r="A2350" s="4">
        <v>6</v>
      </c>
      <c r="B2350" s="4" t="str">
        <f t="shared" si="36"/>
        <v>June</v>
      </c>
      <c r="C2350" s="1" t="s">
        <v>152</v>
      </c>
      <c r="D2350" s="1" t="s">
        <v>1072</v>
      </c>
      <c r="E2350" s="1" t="s">
        <v>593</v>
      </c>
      <c r="F2350" s="1" t="s">
        <v>897</v>
      </c>
      <c r="G2350" s="1" t="s">
        <v>923</v>
      </c>
      <c r="H2350" s="6">
        <v>45256</v>
      </c>
      <c r="I2350" s="7">
        <v>157056575</v>
      </c>
      <c r="J2350" s="7">
        <v>111630929</v>
      </c>
      <c r="K2350" s="7">
        <v>16865485</v>
      </c>
      <c r="L2350" s="7">
        <v>16439547</v>
      </c>
      <c r="M2350" s="7">
        <f>Table1[[#This Row],[Profit (EBIT)]] * (1 - 11%)</f>
        <v>14631196.83</v>
      </c>
      <c r="N2350" s="9">
        <f>Table1[[#This Row],[Net Sales Actual]]/Table1[[#This Row],[Net Sales Target]]*100%</f>
        <v>0.71076889967834844</v>
      </c>
      <c r="O2350" s="9" t="str">
        <f>IF(Table1[[#This Row],[% Achievement]]&gt;=100%, "Achieved",
 IF(Table1[[#This Row],[% Achievement]]&gt;=50%, "Almost Achieve",
 IF(Table1[[#This Row],[% Achievement]]&gt;=0, "Needs Improvement",
 "Bad")))</f>
        <v>Almost Achieve</v>
      </c>
      <c r="P2350" s="7">
        <f>Table1[[#This Row],[Net Sales Actual]] - Table1[[#This Row],[Net Sales Target]]</f>
        <v>-45425646</v>
      </c>
      <c r="Q2350" s="7" t="str">
        <f>IF(Table1[[#This Row],[Profit]] &gt; 0, "Profit", "Loss")</f>
        <v>Profit</v>
      </c>
      <c r="R2350" s="9">
        <f>Table1[[#This Row],[Salary Cost]]/Table1[[#This Row],[Net Sales Actual]]</f>
        <v>0.15108254630757395</v>
      </c>
      <c r="S2350" s="9" t="str">
        <f>IF(Table1[[#This Row],[Salary Ratio]] &lt; 0.15, "Efficient",
 IF(Table1[[#This Row],[Salary Ratio]] &lt;= 0.25, "Needs Attention",
 "Too High"))</f>
        <v>Needs Attention</v>
      </c>
      <c r="T2350" s="9">
        <f>Table1[[#This Row],[Profit (EBIT)]]/Table1[[#This Row],[Net Sales Actual]]</f>
        <v>0.14726695502104081</v>
      </c>
      <c r="U2350" s="7" t="str">
        <f>IF(Table1[[#This Row],[Profit Ratio]] &gt; 0.15, "Healthy",
 IF(Table1[[#This Row],[Profit Ratio]] &gt;= 0.05, "Moderate",
 "Low"))</f>
        <v>Moderate</v>
      </c>
      <c r="V2350" s="7">
        <f ca="1">DATEDIF(Table1[[#This Row],[Store Open Date]], TODAY(), "d")</f>
        <v>676</v>
      </c>
      <c r="W2350" s="7">
        <f ca="1">INT(Table1[[#This Row],[Store Age (Days)]] / 30)</f>
        <v>22</v>
      </c>
      <c r="X2350" s="7" t="str">
        <f ca="1">IF(Table1[[#This Row],[Store Age (Months)]] &lt; 12, "&lt;12",
 IF(Table1[[#This Row],[Store Age (Months)]] &lt; 24, "12–24",
 "&gt;24"))</f>
        <v>12–24</v>
      </c>
    </row>
    <row r="2351" spans="1:24" x14ac:dyDescent="0.2">
      <c r="A2351" s="4">
        <v>6</v>
      </c>
      <c r="B2351" s="4" t="str">
        <f t="shared" si="36"/>
        <v>June</v>
      </c>
      <c r="C2351" s="1" t="s">
        <v>153</v>
      </c>
      <c r="D2351" s="1" t="s">
        <v>1073</v>
      </c>
      <c r="E2351" s="1" t="s">
        <v>594</v>
      </c>
      <c r="F2351" s="1" t="s">
        <v>900</v>
      </c>
      <c r="G2351" s="1" t="s">
        <v>923</v>
      </c>
      <c r="H2351" s="6">
        <v>45236</v>
      </c>
      <c r="I2351" s="7">
        <v>201555805</v>
      </c>
      <c r="J2351" s="7">
        <v>203302161</v>
      </c>
      <c r="K2351" s="7">
        <v>27591316</v>
      </c>
      <c r="L2351" s="7">
        <v>3852512</v>
      </c>
      <c r="M2351" s="7">
        <f>Table1[[#This Row],[Profit (EBIT)]] * (1 - 11%)</f>
        <v>3428735.68</v>
      </c>
      <c r="N2351" s="9">
        <f>Table1[[#This Row],[Net Sales Actual]]/Table1[[#This Row],[Net Sales Target]]*100%</f>
        <v>1.008664379574679</v>
      </c>
      <c r="O2351" s="9" t="str">
        <f>IF(Table1[[#This Row],[% Achievement]]&gt;=100%, "Achieved",
 IF(Table1[[#This Row],[% Achievement]]&gt;=50%, "Almost Achieve",
 IF(Table1[[#This Row],[% Achievement]]&gt;=0, "Needs Improvement",
 "Bad")))</f>
        <v>Achieved</v>
      </c>
      <c r="P2351" s="7">
        <f>Table1[[#This Row],[Net Sales Actual]] - Table1[[#This Row],[Net Sales Target]]</f>
        <v>1746356</v>
      </c>
      <c r="Q2351" s="7" t="str">
        <f>IF(Table1[[#This Row],[Profit]] &gt; 0, "Profit", "Loss")</f>
        <v>Profit</v>
      </c>
      <c r="R2351" s="9">
        <f>Table1[[#This Row],[Salary Cost]]/Table1[[#This Row],[Net Sales Actual]]</f>
        <v>0.13571580284382712</v>
      </c>
      <c r="S2351" s="9" t="str">
        <f>IF(Table1[[#This Row],[Salary Ratio]] &lt; 0.15, "Efficient",
 IF(Table1[[#This Row],[Salary Ratio]] &lt;= 0.25, "Needs Attention",
 "Too High"))</f>
        <v>Efficient</v>
      </c>
      <c r="T2351" s="9">
        <f>Table1[[#This Row],[Profit (EBIT)]]/Table1[[#This Row],[Net Sales Actual]]</f>
        <v>1.894968543890687E-2</v>
      </c>
      <c r="U2351" s="7" t="str">
        <f>IF(Table1[[#This Row],[Profit Ratio]] &gt; 0.15, "Healthy",
 IF(Table1[[#This Row],[Profit Ratio]] &gt;= 0.05, "Moderate",
 "Low"))</f>
        <v>Low</v>
      </c>
      <c r="V2351" s="7">
        <f ca="1">DATEDIF(Table1[[#This Row],[Store Open Date]], TODAY(), "d")</f>
        <v>696</v>
      </c>
      <c r="W2351" s="7">
        <f ca="1">INT(Table1[[#This Row],[Store Age (Days)]] / 30)</f>
        <v>23</v>
      </c>
      <c r="X2351" s="7" t="str">
        <f ca="1">IF(Table1[[#This Row],[Store Age (Months)]] &lt; 12, "&lt;12",
 IF(Table1[[#This Row],[Store Age (Months)]] &lt; 24, "12–24",
 "&gt;24"))</f>
        <v>12–24</v>
      </c>
    </row>
    <row r="2352" spans="1:24" x14ac:dyDescent="0.2">
      <c r="A2352" s="4">
        <v>6</v>
      </c>
      <c r="B2352" s="4" t="str">
        <f t="shared" si="36"/>
        <v>June</v>
      </c>
      <c r="C2352" s="1" t="s">
        <v>154</v>
      </c>
      <c r="D2352" s="1" t="s">
        <v>1074</v>
      </c>
      <c r="E2352" s="1" t="s">
        <v>595</v>
      </c>
      <c r="F2352" s="1" t="s">
        <v>900</v>
      </c>
      <c r="G2352" s="1" t="s">
        <v>923</v>
      </c>
      <c r="H2352" s="6">
        <v>44898</v>
      </c>
      <c r="I2352" s="7">
        <v>113541117</v>
      </c>
      <c r="J2352" s="7">
        <v>128534698</v>
      </c>
      <c r="K2352" s="7">
        <v>16585051</v>
      </c>
      <c r="L2352" s="7">
        <v>6736706</v>
      </c>
      <c r="M2352" s="7">
        <f>Table1[[#This Row],[Profit (EBIT)]] * (1 - 11%)</f>
        <v>5995668.3399999999</v>
      </c>
      <c r="N2352" s="9">
        <f>Table1[[#This Row],[Net Sales Actual]]/Table1[[#This Row],[Net Sales Target]]*100%</f>
        <v>1.1320541967188855</v>
      </c>
      <c r="O2352" s="9" t="str">
        <f>IF(Table1[[#This Row],[% Achievement]]&gt;=100%, "Achieved",
 IF(Table1[[#This Row],[% Achievement]]&gt;=50%, "Almost Achieve",
 IF(Table1[[#This Row],[% Achievement]]&gt;=0, "Needs Improvement",
 "Bad")))</f>
        <v>Achieved</v>
      </c>
      <c r="P2352" s="7">
        <f>Table1[[#This Row],[Net Sales Actual]] - Table1[[#This Row],[Net Sales Target]]</f>
        <v>14993581</v>
      </c>
      <c r="Q2352" s="7" t="str">
        <f>IF(Table1[[#This Row],[Profit]] &gt; 0, "Profit", "Loss")</f>
        <v>Profit</v>
      </c>
      <c r="R2352" s="9">
        <f>Table1[[#This Row],[Salary Cost]]/Table1[[#This Row],[Net Sales Actual]]</f>
        <v>0.12903170317481122</v>
      </c>
      <c r="S2352" s="9" t="str">
        <f>IF(Table1[[#This Row],[Salary Ratio]] &lt; 0.15, "Efficient",
 IF(Table1[[#This Row],[Salary Ratio]] &lt;= 0.25, "Needs Attention",
 "Too High"))</f>
        <v>Efficient</v>
      </c>
      <c r="T2352" s="9">
        <f>Table1[[#This Row],[Profit (EBIT)]]/Table1[[#This Row],[Net Sales Actual]]</f>
        <v>5.241157527751767E-2</v>
      </c>
      <c r="U2352" s="7" t="str">
        <f>IF(Table1[[#This Row],[Profit Ratio]] &gt; 0.15, "Healthy",
 IF(Table1[[#This Row],[Profit Ratio]] &gt;= 0.05, "Moderate",
 "Low"))</f>
        <v>Moderate</v>
      </c>
      <c r="V2352" s="7">
        <f ca="1">DATEDIF(Table1[[#This Row],[Store Open Date]], TODAY(), "d")</f>
        <v>1034</v>
      </c>
      <c r="W2352" s="7">
        <f ca="1">INT(Table1[[#This Row],[Store Age (Days)]] / 30)</f>
        <v>34</v>
      </c>
      <c r="X2352" s="7" t="str">
        <f ca="1">IF(Table1[[#This Row],[Store Age (Months)]] &lt; 12, "&lt;12",
 IF(Table1[[#This Row],[Store Age (Months)]] &lt; 24, "12–24",
 "&gt;24"))</f>
        <v>&gt;24</v>
      </c>
    </row>
    <row r="2353" spans="1:24" x14ac:dyDescent="0.2">
      <c r="A2353" s="4">
        <v>6</v>
      </c>
      <c r="B2353" s="4" t="str">
        <f t="shared" si="36"/>
        <v>June</v>
      </c>
      <c r="C2353" s="1" t="s">
        <v>155</v>
      </c>
      <c r="D2353" s="1" t="s">
        <v>1075</v>
      </c>
      <c r="E2353" s="1" t="s">
        <v>596</v>
      </c>
      <c r="F2353" s="1" t="s">
        <v>900</v>
      </c>
      <c r="G2353" s="1" t="s">
        <v>923</v>
      </c>
      <c r="H2353" s="6">
        <v>45017</v>
      </c>
      <c r="I2353" s="7">
        <v>83081251</v>
      </c>
      <c r="J2353" s="7">
        <v>96275993</v>
      </c>
      <c r="K2353" s="7">
        <v>11486321</v>
      </c>
      <c r="L2353" s="7">
        <v>12078054</v>
      </c>
      <c r="M2353" s="7">
        <f>Table1[[#This Row],[Profit (EBIT)]] * (1 - 11%)</f>
        <v>10749468.060000001</v>
      </c>
      <c r="N2353" s="9">
        <f>Table1[[#This Row],[Net Sales Actual]]/Table1[[#This Row],[Net Sales Target]]*100%</f>
        <v>1.1588173245008071</v>
      </c>
      <c r="O2353" s="9" t="str">
        <f>IF(Table1[[#This Row],[% Achievement]]&gt;=100%, "Achieved",
 IF(Table1[[#This Row],[% Achievement]]&gt;=50%, "Almost Achieve",
 IF(Table1[[#This Row],[% Achievement]]&gt;=0, "Needs Improvement",
 "Bad")))</f>
        <v>Achieved</v>
      </c>
      <c r="P2353" s="7">
        <f>Table1[[#This Row],[Net Sales Actual]] - Table1[[#This Row],[Net Sales Target]]</f>
        <v>13194742</v>
      </c>
      <c r="Q2353" s="7" t="str">
        <f>IF(Table1[[#This Row],[Profit]] &gt; 0, "Profit", "Loss")</f>
        <v>Profit</v>
      </c>
      <c r="R2353" s="9">
        <f>Table1[[#This Row],[Salary Cost]]/Table1[[#This Row],[Net Sales Actual]]</f>
        <v>0.11930618051376525</v>
      </c>
      <c r="S2353" s="9" t="str">
        <f>IF(Table1[[#This Row],[Salary Ratio]] &lt; 0.15, "Efficient",
 IF(Table1[[#This Row],[Salary Ratio]] &lt;= 0.25, "Needs Attention",
 "Too High"))</f>
        <v>Efficient</v>
      </c>
      <c r="T2353" s="9">
        <f>Table1[[#This Row],[Profit (EBIT)]]/Table1[[#This Row],[Net Sales Actual]]</f>
        <v>0.12545239600904454</v>
      </c>
      <c r="U2353" s="7" t="str">
        <f>IF(Table1[[#This Row],[Profit Ratio]] &gt; 0.15, "Healthy",
 IF(Table1[[#This Row],[Profit Ratio]] &gt;= 0.05, "Moderate",
 "Low"))</f>
        <v>Moderate</v>
      </c>
      <c r="V2353" s="7">
        <f ca="1">DATEDIF(Table1[[#This Row],[Store Open Date]], TODAY(), "d")</f>
        <v>915</v>
      </c>
      <c r="W2353" s="7">
        <f ca="1">INT(Table1[[#This Row],[Store Age (Days)]] / 30)</f>
        <v>30</v>
      </c>
      <c r="X2353" s="7" t="str">
        <f ca="1">IF(Table1[[#This Row],[Store Age (Months)]] &lt; 12, "&lt;12",
 IF(Table1[[#This Row],[Store Age (Months)]] &lt; 24, "12–24",
 "&gt;24"))</f>
        <v>&gt;24</v>
      </c>
    </row>
    <row r="2354" spans="1:24" x14ac:dyDescent="0.2">
      <c r="A2354" s="4">
        <v>6</v>
      </c>
      <c r="B2354" s="4" t="str">
        <f t="shared" si="36"/>
        <v>June</v>
      </c>
      <c r="C2354" s="1" t="s">
        <v>156</v>
      </c>
      <c r="D2354" s="1" t="s">
        <v>1076</v>
      </c>
      <c r="E2354" s="1" t="s">
        <v>597</v>
      </c>
      <c r="F2354" s="1" t="s">
        <v>900</v>
      </c>
      <c r="G2354" s="1" t="s">
        <v>923</v>
      </c>
      <c r="H2354" s="6">
        <v>45101</v>
      </c>
      <c r="I2354" s="7">
        <v>224927666</v>
      </c>
      <c r="J2354" s="7">
        <v>264662769</v>
      </c>
      <c r="K2354" s="7">
        <v>40179304</v>
      </c>
      <c r="L2354" s="7">
        <v>-4354293</v>
      </c>
      <c r="M2354" s="7">
        <f>Table1[[#This Row],[Profit (EBIT)]] * (1 - 11%)</f>
        <v>-3875320.77</v>
      </c>
      <c r="N2354" s="9">
        <f>Table1[[#This Row],[Net Sales Actual]]/Table1[[#This Row],[Net Sales Target]]*100%</f>
        <v>1.1766572503357591</v>
      </c>
      <c r="O2354" s="9" t="str">
        <f>IF(Table1[[#This Row],[% Achievement]]&gt;=100%, "Achieved",
 IF(Table1[[#This Row],[% Achievement]]&gt;=50%, "Almost Achieve",
 IF(Table1[[#This Row],[% Achievement]]&gt;=0, "Needs Improvement",
 "Bad")))</f>
        <v>Achieved</v>
      </c>
      <c r="P2354" s="7">
        <f>Table1[[#This Row],[Net Sales Actual]] - Table1[[#This Row],[Net Sales Target]]</f>
        <v>39735103</v>
      </c>
      <c r="Q2354" s="7" t="str">
        <f>IF(Table1[[#This Row],[Profit]] &gt; 0, "Profit", "Loss")</f>
        <v>Loss</v>
      </c>
      <c r="R2354" s="9">
        <f>Table1[[#This Row],[Salary Cost]]/Table1[[#This Row],[Net Sales Actual]]</f>
        <v>0.15181320799979992</v>
      </c>
      <c r="S2354" s="9" t="str">
        <f>IF(Table1[[#This Row],[Salary Ratio]] &lt; 0.15, "Efficient",
 IF(Table1[[#This Row],[Salary Ratio]] &lt;= 0.25, "Needs Attention",
 "Too High"))</f>
        <v>Needs Attention</v>
      </c>
      <c r="T2354" s="9">
        <f>Table1[[#This Row],[Profit (EBIT)]]/Table1[[#This Row],[Net Sales Actual]]</f>
        <v>-1.6452230952061112E-2</v>
      </c>
      <c r="U2354" s="7" t="str">
        <f>IF(Table1[[#This Row],[Profit Ratio]] &gt; 0.15, "Healthy",
 IF(Table1[[#This Row],[Profit Ratio]] &gt;= 0.05, "Moderate",
 "Low"))</f>
        <v>Low</v>
      </c>
      <c r="V2354" s="7">
        <f ca="1">DATEDIF(Table1[[#This Row],[Store Open Date]], TODAY(), "d")</f>
        <v>831</v>
      </c>
      <c r="W2354" s="7">
        <f ca="1">INT(Table1[[#This Row],[Store Age (Days)]] / 30)</f>
        <v>27</v>
      </c>
      <c r="X2354" s="7" t="str">
        <f ca="1">IF(Table1[[#This Row],[Store Age (Months)]] &lt; 12, "&lt;12",
 IF(Table1[[#This Row],[Store Age (Months)]] &lt; 24, "12–24",
 "&gt;24"))</f>
        <v>&gt;24</v>
      </c>
    </row>
    <row r="2355" spans="1:24" x14ac:dyDescent="0.2">
      <c r="A2355" s="4">
        <v>6</v>
      </c>
      <c r="B2355" s="4" t="str">
        <f t="shared" si="36"/>
        <v>June</v>
      </c>
      <c r="C2355" s="1" t="s">
        <v>157</v>
      </c>
      <c r="D2355" s="1" t="s">
        <v>1077</v>
      </c>
      <c r="E2355" s="1" t="s">
        <v>598</v>
      </c>
      <c r="F2355" s="1" t="s">
        <v>900</v>
      </c>
      <c r="G2355" s="1" t="s">
        <v>923</v>
      </c>
      <c r="H2355" s="6">
        <v>45033</v>
      </c>
      <c r="I2355" s="7">
        <v>186132473</v>
      </c>
      <c r="J2355" s="7">
        <v>220996609</v>
      </c>
      <c r="K2355" s="7">
        <v>32213484</v>
      </c>
      <c r="L2355" s="7">
        <v>10428427</v>
      </c>
      <c r="M2355" s="7">
        <f>Table1[[#This Row],[Profit (EBIT)]] * (1 - 11%)</f>
        <v>9281300.0299999993</v>
      </c>
      <c r="N2355" s="9">
        <f>Table1[[#This Row],[Net Sales Actual]]/Table1[[#This Row],[Net Sales Target]]*100%</f>
        <v>1.1873081866805693</v>
      </c>
      <c r="O2355" s="9" t="str">
        <f>IF(Table1[[#This Row],[% Achievement]]&gt;=100%, "Achieved",
 IF(Table1[[#This Row],[% Achievement]]&gt;=50%, "Almost Achieve",
 IF(Table1[[#This Row],[% Achievement]]&gt;=0, "Needs Improvement",
 "Bad")))</f>
        <v>Achieved</v>
      </c>
      <c r="P2355" s="7">
        <f>Table1[[#This Row],[Net Sales Actual]] - Table1[[#This Row],[Net Sales Target]]</f>
        <v>34864136</v>
      </c>
      <c r="Q2355" s="7" t="str">
        <f>IF(Table1[[#This Row],[Profit]] &gt; 0, "Profit", "Loss")</f>
        <v>Profit</v>
      </c>
      <c r="R2355" s="9">
        <f>Table1[[#This Row],[Salary Cost]]/Table1[[#This Row],[Net Sales Actual]]</f>
        <v>0.14576460763703392</v>
      </c>
      <c r="S2355" s="9" t="str">
        <f>IF(Table1[[#This Row],[Salary Ratio]] &lt; 0.15, "Efficient",
 IF(Table1[[#This Row],[Salary Ratio]] &lt;= 0.25, "Needs Attention",
 "Too High"))</f>
        <v>Efficient</v>
      </c>
      <c r="T2355" s="9">
        <f>Table1[[#This Row],[Profit (EBIT)]]/Table1[[#This Row],[Net Sales Actual]]</f>
        <v>4.7188176538944089E-2</v>
      </c>
      <c r="U2355" s="7" t="str">
        <f>IF(Table1[[#This Row],[Profit Ratio]] &gt; 0.15, "Healthy",
 IF(Table1[[#This Row],[Profit Ratio]] &gt;= 0.05, "Moderate",
 "Low"))</f>
        <v>Low</v>
      </c>
      <c r="V2355" s="7">
        <f ca="1">DATEDIF(Table1[[#This Row],[Store Open Date]], TODAY(), "d")</f>
        <v>899</v>
      </c>
      <c r="W2355" s="7">
        <f ca="1">INT(Table1[[#This Row],[Store Age (Days)]] / 30)</f>
        <v>29</v>
      </c>
      <c r="X2355" s="7" t="str">
        <f ca="1">IF(Table1[[#This Row],[Store Age (Months)]] &lt; 12, "&lt;12",
 IF(Table1[[#This Row],[Store Age (Months)]] &lt; 24, "12–24",
 "&gt;24"))</f>
        <v>&gt;24</v>
      </c>
    </row>
    <row r="2356" spans="1:24" x14ac:dyDescent="0.2">
      <c r="A2356" s="4">
        <v>6</v>
      </c>
      <c r="B2356" s="4" t="str">
        <f t="shared" si="36"/>
        <v>June</v>
      </c>
      <c r="C2356" s="1" t="s">
        <v>158</v>
      </c>
      <c r="D2356" s="1" t="s">
        <v>1078</v>
      </c>
      <c r="E2356" s="1" t="s">
        <v>599</v>
      </c>
      <c r="F2356" s="1" t="s">
        <v>900</v>
      </c>
      <c r="G2356" s="1" t="s">
        <v>923</v>
      </c>
      <c r="H2356" s="6">
        <v>45072</v>
      </c>
      <c r="I2356" s="7">
        <v>186892448</v>
      </c>
      <c r="J2356" s="7">
        <v>142103944</v>
      </c>
      <c r="K2356" s="7">
        <v>16180380</v>
      </c>
      <c r="L2356" s="7">
        <v>15916730</v>
      </c>
      <c r="M2356" s="7">
        <f>Table1[[#This Row],[Profit (EBIT)]] * (1 - 11%)</f>
        <v>14165889.700000001</v>
      </c>
      <c r="N2356" s="9">
        <f>Table1[[#This Row],[Net Sales Actual]]/Table1[[#This Row],[Net Sales Target]]*100%</f>
        <v>0.76035145090506817</v>
      </c>
      <c r="O2356" s="9" t="str">
        <f>IF(Table1[[#This Row],[% Achievement]]&gt;=100%, "Achieved",
 IF(Table1[[#This Row],[% Achievement]]&gt;=50%, "Almost Achieve",
 IF(Table1[[#This Row],[% Achievement]]&gt;=0, "Needs Improvement",
 "Bad")))</f>
        <v>Almost Achieve</v>
      </c>
      <c r="P2356" s="7">
        <f>Table1[[#This Row],[Net Sales Actual]] - Table1[[#This Row],[Net Sales Target]]</f>
        <v>-44788504</v>
      </c>
      <c r="Q2356" s="7" t="str">
        <f>IF(Table1[[#This Row],[Profit]] &gt; 0, "Profit", "Loss")</f>
        <v>Profit</v>
      </c>
      <c r="R2356" s="9">
        <f>Table1[[#This Row],[Salary Cost]]/Table1[[#This Row],[Net Sales Actual]]</f>
        <v>0.11386299031925531</v>
      </c>
      <c r="S2356" s="9" t="str">
        <f>IF(Table1[[#This Row],[Salary Ratio]] &lt; 0.15, "Efficient",
 IF(Table1[[#This Row],[Salary Ratio]] &lt;= 0.25, "Needs Attention",
 "Too High"))</f>
        <v>Efficient</v>
      </c>
      <c r="T2356" s="9">
        <f>Table1[[#This Row],[Profit (EBIT)]]/Table1[[#This Row],[Net Sales Actual]]</f>
        <v>0.11200765828146192</v>
      </c>
      <c r="U2356" s="7" t="str">
        <f>IF(Table1[[#This Row],[Profit Ratio]] &gt; 0.15, "Healthy",
 IF(Table1[[#This Row],[Profit Ratio]] &gt;= 0.05, "Moderate",
 "Low"))</f>
        <v>Moderate</v>
      </c>
      <c r="V2356" s="7">
        <f ca="1">DATEDIF(Table1[[#This Row],[Store Open Date]], TODAY(), "d")</f>
        <v>860</v>
      </c>
      <c r="W2356" s="7">
        <f ca="1">INT(Table1[[#This Row],[Store Age (Days)]] / 30)</f>
        <v>28</v>
      </c>
      <c r="X2356" s="7" t="str">
        <f ca="1">IF(Table1[[#This Row],[Store Age (Months)]] &lt; 12, "&lt;12",
 IF(Table1[[#This Row],[Store Age (Months)]] &lt; 24, "12–24",
 "&gt;24"))</f>
        <v>&gt;24</v>
      </c>
    </row>
    <row r="2357" spans="1:24" x14ac:dyDescent="0.2">
      <c r="A2357" s="4">
        <v>6</v>
      </c>
      <c r="B2357" s="4" t="str">
        <f t="shared" si="36"/>
        <v>June</v>
      </c>
      <c r="C2357" s="1" t="s">
        <v>159</v>
      </c>
      <c r="D2357" s="1" t="s">
        <v>1079</v>
      </c>
      <c r="E2357" s="1" t="s">
        <v>600</v>
      </c>
      <c r="F2357" s="1" t="s">
        <v>900</v>
      </c>
      <c r="G2357" s="1" t="s">
        <v>923</v>
      </c>
      <c r="H2357" s="6">
        <v>45140</v>
      </c>
      <c r="I2357" s="7">
        <v>229588967</v>
      </c>
      <c r="J2357" s="7">
        <v>151652394</v>
      </c>
      <c r="K2357" s="7">
        <v>14864496</v>
      </c>
      <c r="L2357" s="7">
        <v>-13924003</v>
      </c>
      <c r="M2357" s="7">
        <f>Table1[[#This Row],[Profit (EBIT)]] * (1 - 11%)</f>
        <v>-12392362.67</v>
      </c>
      <c r="N2357" s="9">
        <f>Table1[[#This Row],[Net Sales Actual]]/Table1[[#This Row],[Net Sales Target]]*100%</f>
        <v>0.66053868346382694</v>
      </c>
      <c r="O2357" s="9" t="str">
        <f>IF(Table1[[#This Row],[% Achievement]]&gt;=100%, "Achieved",
 IF(Table1[[#This Row],[% Achievement]]&gt;=50%, "Almost Achieve",
 IF(Table1[[#This Row],[% Achievement]]&gt;=0, "Needs Improvement",
 "Bad")))</f>
        <v>Almost Achieve</v>
      </c>
      <c r="P2357" s="7">
        <f>Table1[[#This Row],[Net Sales Actual]] - Table1[[#This Row],[Net Sales Target]]</f>
        <v>-77936573</v>
      </c>
      <c r="Q2357" s="7" t="str">
        <f>IF(Table1[[#This Row],[Profit]] &gt; 0, "Profit", "Loss")</f>
        <v>Loss</v>
      </c>
      <c r="R2357" s="9">
        <f>Table1[[#This Row],[Salary Cost]]/Table1[[#This Row],[Net Sales Actual]]</f>
        <v>9.801688986195628E-2</v>
      </c>
      <c r="S2357" s="9" t="str">
        <f>IF(Table1[[#This Row],[Salary Ratio]] &lt; 0.15, "Efficient",
 IF(Table1[[#This Row],[Salary Ratio]] &lt;= 0.25, "Needs Attention",
 "Too High"))</f>
        <v>Efficient</v>
      </c>
      <c r="T2357" s="9">
        <f>Table1[[#This Row],[Profit (EBIT)]]/Table1[[#This Row],[Net Sales Actual]]</f>
        <v>-9.1815253506647571E-2</v>
      </c>
      <c r="U2357" s="7" t="str">
        <f>IF(Table1[[#This Row],[Profit Ratio]] &gt; 0.15, "Healthy",
 IF(Table1[[#This Row],[Profit Ratio]] &gt;= 0.05, "Moderate",
 "Low"))</f>
        <v>Low</v>
      </c>
      <c r="V2357" s="7">
        <f ca="1">DATEDIF(Table1[[#This Row],[Store Open Date]], TODAY(), "d")</f>
        <v>792</v>
      </c>
      <c r="W2357" s="7">
        <f ca="1">INT(Table1[[#This Row],[Store Age (Days)]] / 30)</f>
        <v>26</v>
      </c>
      <c r="X2357" s="7" t="str">
        <f ca="1">IF(Table1[[#This Row],[Store Age (Months)]] &lt; 12, "&lt;12",
 IF(Table1[[#This Row],[Store Age (Months)]] &lt; 24, "12–24",
 "&gt;24"))</f>
        <v>&gt;24</v>
      </c>
    </row>
    <row r="2358" spans="1:24" x14ac:dyDescent="0.2">
      <c r="A2358" s="4">
        <v>6</v>
      </c>
      <c r="B2358" s="4" t="str">
        <f t="shared" si="36"/>
        <v>June</v>
      </c>
      <c r="C2358" s="1" t="s">
        <v>160</v>
      </c>
      <c r="D2358" s="1" t="s">
        <v>1080</v>
      </c>
      <c r="E2358" s="1" t="s">
        <v>601</v>
      </c>
      <c r="F2358" s="1" t="s">
        <v>900</v>
      </c>
      <c r="G2358" s="1" t="s">
        <v>923</v>
      </c>
      <c r="H2358" s="6">
        <v>45174</v>
      </c>
      <c r="I2358" s="7">
        <v>80515784</v>
      </c>
      <c r="J2358" s="7">
        <v>98346043</v>
      </c>
      <c r="K2358" s="7">
        <v>16296190</v>
      </c>
      <c r="L2358" s="7">
        <v>13145681</v>
      </c>
      <c r="M2358" s="7">
        <f>Table1[[#This Row],[Profit (EBIT)]] * (1 - 11%)</f>
        <v>11699656.09</v>
      </c>
      <c r="N2358" s="9">
        <f>Table1[[#This Row],[Net Sales Actual]]/Table1[[#This Row],[Net Sales Target]]*100%</f>
        <v>1.2214504798214472</v>
      </c>
      <c r="O2358" s="9" t="str">
        <f>IF(Table1[[#This Row],[% Achievement]]&gt;=100%, "Achieved",
 IF(Table1[[#This Row],[% Achievement]]&gt;=50%, "Almost Achieve",
 IF(Table1[[#This Row],[% Achievement]]&gt;=0, "Needs Improvement",
 "Bad")))</f>
        <v>Achieved</v>
      </c>
      <c r="P2358" s="7">
        <f>Table1[[#This Row],[Net Sales Actual]] - Table1[[#This Row],[Net Sales Target]]</f>
        <v>17830259</v>
      </c>
      <c r="Q2358" s="7" t="str">
        <f>IF(Table1[[#This Row],[Profit]] &gt; 0, "Profit", "Loss")</f>
        <v>Profit</v>
      </c>
      <c r="R2358" s="9">
        <f>Table1[[#This Row],[Salary Cost]]/Table1[[#This Row],[Net Sales Actual]]</f>
        <v>0.16570254890682282</v>
      </c>
      <c r="S2358" s="9" t="str">
        <f>IF(Table1[[#This Row],[Salary Ratio]] &lt; 0.15, "Efficient",
 IF(Table1[[#This Row],[Salary Ratio]] &lt;= 0.25, "Needs Attention",
 "Too High"))</f>
        <v>Needs Attention</v>
      </c>
      <c r="T2358" s="9">
        <f>Table1[[#This Row],[Profit (EBIT)]]/Table1[[#This Row],[Net Sales Actual]]</f>
        <v>0.13366761487292375</v>
      </c>
      <c r="U2358" s="7" t="str">
        <f>IF(Table1[[#This Row],[Profit Ratio]] &gt; 0.15, "Healthy",
 IF(Table1[[#This Row],[Profit Ratio]] &gt;= 0.05, "Moderate",
 "Low"))</f>
        <v>Moderate</v>
      </c>
      <c r="V2358" s="7">
        <f ca="1">DATEDIF(Table1[[#This Row],[Store Open Date]], TODAY(), "d")</f>
        <v>758</v>
      </c>
      <c r="W2358" s="7">
        <f ca="1">INT(Table1[[#This Row],[Store Age (Days)]] / 30)</f>
        <v>25</v>
      </c>
      <c r="X2358" s="7" t="str">
        <f ca="1">IF(Table1[[#This Row],[Store Age (Months)]] &lt; 12, "&lt;12",
 IF(Table1[[#This Row],[Store Age (Months)]] &lt; 24, "12–24",
 "&gt;24"))</f>
        <v>&gt;24</v>
      </c>
    </row>
    <row r="2359" spans="1:24" x14ac:dyDescent="0.2">
      <c r="A2359" s="4">
        <v>6</v>
      </c>
      <c r="B2359" s="4" t="str">
        <f t="shared" si="36"/>
        <v>June</v>
      </c>
      <c r="C2359" s="1" t="s">
        <v>161</v>
      </c>
      <c r="D2359" s="1" t="s">
        <v>1081</v>
      </c>
      <c r="E2359" s="1" t="s">
        <v>602</v>
      </c>
      <c r="F2359" s="1" t="s">
        <v>898</v>
      </c>
      <c r="G2359" s="1" t="s">
        <v>923</v>
      </c>
      <c r="H2359" s="6">
        <v>45403</v>
      </c>
      <c r="I2359" s="7">
        <v>120418133</v>
      </c>
      <c r="J2359" s="7">
        <v>95499580</v>
      </c>
      <c r="K2359" s="7">
        <v>14449306</v>
      </c>
      <c r="L2359" s="7">
        <v>-4884702</v>
      </c>
      <c r="M2359" s="7">
        <f>Table1[[#This Row],[Profit (EBIT)]] * (1 - 11%)</f>
        <v>-4347384.78</v>
      </c>
      <c r="N2359" s="9">
        <f>Table1[[#This Row],[Net Sales Actual]]/Table1[[#This Row],[Net Sales Target]]*100%</f>
        <v>0.79306643958680212</v>
      </c>
      <c r="O2359" s="9" t="str">
        <f>IF(Table1[[#This Row],[% Achievement]]&gt;=100%, "Achieved",
 IF(Table1[[#This Row],[% Achievement]]&gt;=50%, "Almost Achieve",
 IF(Table1[[#This Row],[% Achievement]]&gt;=0, "Needs Improvement",
 "Bad")))</f>
        <v>Almost Achieve</v>
      </c>
      <c r="P2359" s="7">
        <f>Table1[[#This Row],[Net Sales Actual]] - Table1[[#This Row],[Net Sales Target]]</f>
        <v>-24918553</v>
      </c>
      <c r="Q2359" s="7" t="str">
        <f>IF(Table1[[#This Row],[Profit]] &gt; 0, "Profit", "Loss")</f>
        <v>Loss</v>
      </c>
      <c r="R2359" s="9">
        <f>Table1[[#This Row],[Salary Cost]]/Table1[[#This Row],[Net Sales Actual]]</f>
        <v>0.15130229892110519</v>
      </c>
      <c r="S2359" s="9" t="str">
        <f>IF(Table1[[#This Row],[Salary Ratio]] &lt; 0.15, "Efficient",
 IF(Table1[[#This Row],[Salary Ratio]] &lt;= 0.25, "Needs Attention",
 "Too High"))</f>
        <v>Needs Attention</v>
      </c>
      <c r="T2359" s="9">
        <f>Table1[[#This Row],[Profit (EBIT)]]/Table1[[#This Row],[Net Sales Actual]]</f>
        <v>-5.1148936990089378E-2</v>
      </c>
      <c r="U2359" s="7" t="str">
        <f>IF(Table1[[#This Row],[Profit Ratio]] &gt; 0.15, "Healthy",
 IF(Table1[[#This Row],[Profit Ratio]] &gt;= 0.05, "Moderate",
 "Low"))</f>
        <v>Low</v>
      </c>
      <c r="V2359" s="7">
        <f ca="1">DATEDIF(Table1[[#This Row],[Store Open Date]], TODAY(), "d")</f>
        <v>529</v>
      </c>
      <c r="W2359" s="7">
        <f ca="1">INT(Table1[[#This Row],[Store Age (Days)]] / 30)</f>
        <v>17</v>
      </c>
      <c r="X2359" s="7" t="str">
        <f ca="1">IF(Table1[[#This Row],[Store Age (Months)]] &lt; 12, "&lt;12",
 IF(Table1[[#This Row],[Store Age (Months)]] &lt; 24, "12–24",
 "&gt;24"))</f>
        <v>12–24</v>
      </c>
    </row>
    <row r="2360" spans="1:24" x14ac:dyDescent="0.2">
      <c r="A2360" s="4">
        <v>6</v>
      </c>
      <c r="B2360" s="4" t="str">
        <f t="shared" si="36"/>
        <v>June</v>
      </c>
      <c r="C2360" s="1" t="s">
        <v>162</v>
      </c>
      <c r="D2360" s="1" t="s">
        <v>1082</v>
      </c>
      <c r="E2360" s="1" t="s">
        <v>603</v>
      </c>
      <c r="F2360" s="1" t="s">
        <v>900</v>
      </c>
      <c r="G2360" s="1" t="s">
        <v>923</v>
      </c>
      <c r="H2360" s="6">
        <v>45289</v>
      </c>
      <c r="I2360" s="7">
        <v>123839486</v>
      </c>
      <c r="J2360" s="7">
        <v>108115109</v>
      </c>
      <c r="K2360" s="7">
        <v>16225709</v>
      </c>
      <c r="L2360" s="7">
        <v>-9191956</v>
      </c>
      <c r="M2360" s="7">
        <f>Table1[[#This Row],[Profit (EBIT)]] * (1 - 11%)</f>
        <v>-8180840.8399999999</v>
      </c>
      <c r="N2360" s="9">
        <f>Table1[[#This Row],[Net Sales Actual]]/Table1[[#This Row],[Net Sales Target]]*100%</f>
        <v>0.87302614450450799</v>
      </c>
      <c r="O2360" s="9" t="str">
        <f>IF(Table1[[#This Row],[% Achievement]]&gt;=100%, "Achieved",
 IF(Table1[[#This Row],[% Achievement]]&gt;=50%, "Almost Achieve",
 IF(Table1[[#This Row],[% Achievement]]&gt;=0, "Needs Improvement",
 "Bad")))</f>
        <v>Almost Achieve</v>
      </c>
      <c r="P2360" s="7">
        <f>Table1[[#This Row],[Net Sales Actual]] - Table1[[#This Row],[Net Sales Target]]</f>
        <v>-15724377</v>
      </c>
      <c r="Q2360" s="7" t="str">
        <f>IF(Table1[[#This Row],[Profit]] &gt; 0, "Profit", "Loss")</f>
        <v>Loss</v>
      </c>
      <c r="R2360" s="9">
        <f>Table1[[#This Row],[Salary Cost]]/Table1[[#This Row],[Net Sales Actual]]</f>
        <v>0.1500780894555635</v>
      </c>
      <c r="S2360" s="9" t="str">
        <f>IF(Table1[[#This Row],[Salary Ratio]] &lt; 0.15, "Efficient",
 IF(Table1[[#This Row],[Salary Ratio]] &lt;= 0.25, "Needs Attention",
 "Too High"))</f>
        <v>Needs Attention</v>
      </c>
      <c r="T2360" s="9">
        <f>Table1[[#This Row],[Profit (EBIT)]]/Table1[[#This Row],[Net Sales Actual]]</f>
        <v>-8.5020087247934972E-2</v>
      </c>
      <c r="U2360" s="7" t="str">
        <f>IF(Table1[[#This Row],[Profit Ratio]] &gt; 0.15, "Healthy",
 IF(Table1[[#This Row],[Profit Ratio]] &gt;= 0.05, "Moderate",
 "Low"))</f>
        <v>Low</v>
      </c>
      <c r="V2360" s="7">
        <f ca="1">DATEDIF(Table1[[#This Row],[Store Open Date]], TODAY(), "d")</f>
        <v>643</v>
      </c>
      <c r="W2360" s="7">
        <f ca="1">INT(Table1[[#This Row],[Store Age (Days)]] / 30)</f>
        <v>21</v>
      </c>
      <c r="X2360" s="7" t="str">
        <f ca="1">IF(Table1[[#This Row],[Store Age (Months)]] &lt; 12, "&lt;12",
 IF(Table1[[#This Row],[Store Age (Months)]] &lt; 24, "12–24",
 "&gt;24"))</f>
        <v>12–24</v>
      </c>
    </row>
    <row r="2361" spans="1:24" x14ac:dyDescent="0.2">
      <c r="A2361" s="4">
        <v>6</v>
      </c>
      <c r="B2361" s="4" t="str">
        <f t="shared" si="36"/>
        <v>June</v>
      </c>
      <c r="C2361" s="1" t="s">
        <v>163</v>
      </c>
      <c r="D2361" s="1" t="s">
        <v>1083</v>
      </c>
      <c r="E2361" s="1" t="s">
        <v>604</v>
      </c>
      <c r="F2361" s="1" t="s">
        <v>900</v>
      </c>
      <c r="G2361" s="1" t="s">
        <v>923</v>
      </c>
      <c r="H2361" s="6">
        <v>45216</v>
      </c>
      <c r="I2361" s="7">
        <v>188749875</v>
      </c>
      <c r="J2361" s="7">
        <v>233949189</v>
      </c>
      <c r="K2361" s="7">
        <v>34415850</v>
      </c>
      <c r="L2361" s="7">
        <v>-17119894</v>
      </c>
      <c r="M2361" s="7">
        <f>Table1[[#This Row],[Profit (EBIT)]] * (1 - 11%)</f>
        <v>-15236705.66</v>
      </c>
      <c r="N2361" s="9">
        <f>Table1[[#This Row],[Net Sales Actual]]/Table1[[#This Row],[Net Sales Target]]*100%</f>
        <v>1.2394667228256442</v>
      </c>
      <c r="O2361" s="9" t="str">
        <f>IF(Table1[[#This Row],[% Achievement]]&gt;=100%, "Achieved",
 IF(Table1[[#This Row],[% Achievement]]&gt;=50%, "Almost Achieve",
 IF(Table1[[#This Row],[% Achievement]]&gt;=0, "Needs Improvement",
 "Bad")))</f>
        <v>Achieved</v>
      </c>
      <c r="P2361" s="7">
        <f>Table1[[#This Row],[Net Sales Actual]] - Table1[[#This Row],[Net Sales Target]]</f>
        <v>45199314</v>
      </c>
      <c r="Q2361" s="7" t="str">
        <f>IF(Table1[[#This Row],[Profit]] &gt; 0, "Profit", "Loss")</f>
        <v>Loss</v>
      </c>
      <c r="R2361" s="9">
        <f>Table1[[#This Row],[Salary Cost]]/Table1[[#This Row],[Net Sales Actual]]</f>
        <v>0.14710822528220005</v>
      </c>
      <c r="S2361" s="9" t="str">
        <f>IF(Table1[[#This Row],[Salary Ratio]] &lt; 0.15, "Efficient",
 IF(Table1[[#This Row],[Salary Ratio]] &lt;= 0.25, "Needs Attention",
 "Too High"))</f>
        <v>Efficient</v>
      </c>
      <c r="T2361" s="9">
        <f>Table1[[#This Row],[Profit (EBIT)]]/Table1[[#This Row],[Net Sales Actual]]</f>
        <v>-7.3177830080017936E-2</v>
      </c>
      <c r="U2361" s="7" t="str">
        <f>IF(Table1[[#This Row],[Profit Ratio]] &gt; 0.15, "Healthy",
 IF(Table1[[#This Row],[Profit Ratio]] &gt;= 0.05, "Moderate",
 "Low"))</f>
        <v>Low</v>
      </c>
      <c r="V2361" s="7">
        <f ca="1">DATEDIF(Table1[[#This Row],[Store Open Date]], TODAY(), "d")</f>
        <v>716</v>
      </c>
      <c r="W2361" s="7">
        <f ca="1">INT(Table1[[#This Row],[Store Age (Days)]] / 30)</f>
        <v>23</v>
      </c>
      <c r="X2361" s="7" t="str">
        <f ca="1">IF(Table1[[#This Row],[Store Age (Months)]] &lt; 12, "&lt;12",
 IF(Table1[[#This Row],[Store Age (Months)]] &lt; 24, "12–24",
 "&gt;24"))</f>
        <v>12–24</v>
      </c>
    </row>
    <row r="2362" spans="1:24" x14ac:dyDescent="0.2">
      <c r="A2362" s="4">
        <v>6</v>
      </c>
      <c r="B2362" s="4" t="str">
        <f t="shared" si="36"/>
        <v>June</v>
      </c>
      <c r="C2362" s="1" t="s">
        <v>164</v>
      </c>
      <c r="D2362" s="1" t="s">
        <v>1084</v>
      </c>
      <c r="E2362" s="1" t="s">
        <v>605</v>
      </c>
      <c r="F2362" s="1" t="s">
        <v>900</v>
      </c>
      <c r="G2362" s="1" t="s">
        <v>923</v>
      </c>
      <c r="H2362" s="6">
        <v>45237</v>
      </c>
      <c r="I2362" s="7">
        <v>109961870</v>
      </c>
      <c r="J2362" s="7">
        <v>108898499</v>
      </c>
      <c r="K2362" s="7">
        <v>15696179</v>
      </c>
      <c r="L2362" s="7">
        <v>-8566600</v>
      </c>
      <c r="M2362" s="7">
        <f>Table1[[#This Row],[Profit (EBIT)]] * (1 - 11%)</f>
        <v>-7624274</v>
      </c>
      <c r="N2362" s="9">
        <f>Table1[[#This Row],[Net Sales Actual]]/Table1[[#This Row],[Net Sales Target]]*100%</f>
        <v>0.99032963881025304</v>
      </c>
      <c r="O2362" s="9" t="str">
        <f>IF(Table1[[#This Row],[% Achievement]]&gt;=100%, "Achieved",
 IF(Table1[[#This Row],[% Achievement]]&gt;=50%, "Almost Achieve",
 IF(Table1[[#This Row],[% Achievement]]&gt;=0, "Needs Improvement",
 "Bad")))</f>
        <v>Almost Achieve</v>
      </c>
      <c r="P2362" s="7">
        <f>Table1[[#This Row],[Net Sales Actual]] - Table1[[#This Row],[Net Sales Target]]</f>
        <v>-1063371</v>
      </c>
      <c r="Q2362" s="7" t="str">
        <f>IF(Table1[[#This Row],[Profit]] &gt; 0, "Profit", "Loss")</f>
        <v>Loss</v>
      </c>
      <c r="R2362" s="9">
        <f>Table1[[#This Row],[Salary Cost]]/Table1[[#This Row],[Net Sales Actual]]</f>
        <v>0.1441358617807946</v>
      </c>
      <c r="S2362" s="9" t="str">
        <f>IF(Table1[[#This Row],[Salary Ratio]] &lt; 0.15, "Efficient",
 IF(Table1[[#This Row],[Salary Ratio]] &lt;= 0.25, "Needs Attention",
 "Too High"))</f>
        <v>Efficient</v>
      </c>
      <c r="T2362" s="9">
        <f>Table1[[#This Row],[Profit (EBIT)]]/Table1[[#This Row],[Net Sales Actual]]</f>
        <v>-7.8665914394283804E-2</v>
      </c>
      <c r="U2362" s="7" t="str">
        <f>IF(Table1[[#This Row],[Profit Ratio]] &gt; 0.15, "Healthy",
 IF(Table1[[#This Row],[Profit Ratio]] &gt;= 0.05, "Moderate",
 "Low"))</f>
        <v>Low</v>
      </c>
      <c r="V2362" s="7">
        <f ca="1">DATEDIF(Table1[[#This Row],[Store Open Date]], TODAY(), "d")</f>
        <v>695</v>
      </c>
      <c r="W2362" s="7">
        <f ca="1">INT(Table1[[#This Row],[Store Age (Days)]] / 30)</f>
        <v>23</v>
      </c>
      <c r="X2362" s="7" t="str">
        <f ca="1">IF(Table1[[#This Row],[Store Age (Months)]] &lt; 12, "&lt;12",
 IF(Table1[[#This Row],[Store Age (Months)]] &lt; 24, "12–24",
 "&gt;24"))</f>
        <v>12–24</v>
      </c>
    </row>
    <row r="2363" spans="1:24" x14ac:dyDescent="0.2">
      <c r="A2363" s="4">
        <v>6</v>
      </c>
      <c r="B2363" s="4" t="str">
        <f t="shared" si="36"/>
        <v>June</v>
      </c>
      <c r="C2363" s="1" t="s">
        <v>165</v>
      </c>
      <c r="D2363" s="1" t="s">
        <v>1085</v>
      </c>
      <c r="E2363" s="1" t="s">
        <v>606</v>
      </c>
      <c r="F2363" s="1" t="s">
        <v>900</v>
      </c>
      <c r="G2363" s="1" t="s">
        <v>923</v>
      </c>
      <c r="H2363" s="6">
        <v>45345</v>
      </c>
      <c r="I2363" s="7">
        <v>193587281</v>
      </c>
      <c r="J2363" s="7">
        <v>143220857</v>
      </c>
      <c r="K2363" s="7">
        <v>24750616</v>
      </c>
      <c r="L2363" s="7">
        <v>15810849</v>
      </c>
      <c r="M2363" s="7">
        <f>Table1[[#This Row],[Profit (EBIT)]] * (1 - 11%)</f>
        <v>14071655.609999999</v>
      </c>
      <c r="N2363" s="9">
        <f>Table1[[#This Row],[Net Sales Actual]]/Table1[[#This Row],[Net Sales Target]]*100%</f>
        <v>0.73982575849081733</v>
      </c>
      <c r="O2363" s="9" t="str">
        <f>IF(Table1[[#This Row],[% Achievement]]&gt;=100%, "Achieved",
 IF(Table1[[#This Row],[% Achievement]]&gt;=50%, "Almost Achieve",
 IF(Table1[[#This Row],[% Achievement]]&gt;=0, "Needs Improvement",
 "Bad")))</f>
        <v>Almost Achieve</v>
      </c>
      <c r="P2363" s="7">
        <f>Table1[[#This Row],[Net Sales Actual]] - Table1[[#This Row],[Net Sales Target]]</f>
        <v>-50366424</v>
      </c>
      <c r="Q2363" s="7" t="str">
        <f>IF(Table1[[#This Row],[Profit]] &gt; 0, "Profit", "Loss")</f>
        <v>Profit</v>
      </c>
      <c r="R2363" s="9">
        <f>Table1[[#This Row],[Salary Cost]]/Table1[[#This Row],[Net Sales Actual]]</f>
        <v>0.17281432689653575</v>
      </c>
      <c r="S2363" s="9" t="str">
        <f>IF(Table1[[#This Row],[Salary Ratio]] &lt; 0.15, "Efficient",
 IF(Table1[[#This Row],[Salary Ratio]] &lt;= 0.25, "Needs Attention",
 "Too High"))</f>
        <v>Needs Attention</v>
      </c>
      <c r="T2363" s="9">
        <f>Table1[[#This Row],[Profit (EBIT)]]/Table1[[#This Row],[Net Sales Actual]]</f>
        <v>0.1103948777516392</v>
      </c>
      <c r="U2363" s="7" t="str">
        <f>IF(Table1[[#This Row],[Profit Ratio]] &gt; 0.15, "Healthy",
 IF(Table1[[#This Row],[Profit Ratio]] &gt;= 0.05, "Moderate",
 "Low"))</f>
        <v>Moderate</v>
      </c>
      <c r="V2363" s="7">
        <f ca="1">DATEDIF(Table1[[#This Row],[Store Open Date]], TODAY(), "d")</f>
        <v>587</v>
      </c>
      <c r="W2363" s="7">
        <f ca="1">INT(Table1[[#This Row],[Store Age (Days)]] / 30)</f>
        <v>19</v>
      </c>
      <c r="X2363" s="7" t="str">
        <f ca="1">IF(Table1[[#This Row],[Store Age (Months)]] &lt; 12, "&lt;12",
 IF(Table1[[#This Row],[Store Age (Months)]] &lt; 24, "12–24",
 "&gt;24"))</f>
        <v>12–24</v>
      </c>
    </row>
    <row r="2364" spans="1:24" x14ac:dyDescent="0.2">
      <c r="A2364" s="4">
        <v>6</v>
      </c>
      <c r="B2364" s="4" t="str">
        <f t="shared" si="36"/>
        <v>June</v>
      </c>
      <c r="C2364" s="1" t="s">
        <v>166</v>
      </c>
      <c r="D2364" s="1" t="s">
        <v>1086</v>
      </c>
      <c r="E2364" s="1" t="s">
        <v>607</v>
      </c>
      <c r="F2364" s="1" t="s">
        <v>900</v>
      </c>
      <c r="G2364" s="1" t="s">
        <v>923</v>
      </c>
      <c r="H2364" s="6">
        <v>45323</v>
      </c>
      <c r="I2364" s="7">
        <v>264759609</v>
      </c>
      <c r="J2364" s="7">
        <v>284270469</v>
      </c>
      <c r="K2364" s="7">
        <v>31034910</v>
      </c>
      <c r="L2364" s="7">
        <v>-18414576</v>
      </c>
      <c r="M2364" s="7">
        <f>Table1[[#This Row],[Profit (EBIT)]] * (1 - 11%)</f>
        <v>-16388972.640000001</v>
      </c>
      <c r="N2364" s="9">
        <f>Table1[[#This Row],[Net Sales Actual]]/Table1[[#This Row],[Net Sales Target]]*100%</f>
        <v>1.073692736115198</v>
      </c>
      <c r="O2364" s="9" t="str">
        <f>IF(Table1[[#This Row],[% Achievement]]&gt;=100%, "Achieved",
 IF(Table1[[#This Row],[% Achievement]]&gt;=50%, "Almost Achieve",
 IF(Table1[[#This Row],[% Achievement]]&gt;=0, "Needs Improvement",
 "Bad")))</f>
        <v>Achieved</v>
      </c>
      <c r="P2364" s="7">
        <f>Table1[[#This Row],[Net Sales Actual]] - Table1[[#This Row],[Net Sales Target]]</f>
        <v>19510860</v>
      </c>
      <c r="Q2364" s="7" t="str">
        <f>IF(Table1[[#This Row],[Profit]] &gt; 0, "Profit", "Loss")</f>
        <v>Loss</v>
      </c>
      <c r="R2364" s="9">
        <f>Table1[[#This Row],[Salary Cost]]/Table1[[#This Row],[Net Sales Actual]]</f>
        <v>0.10917387975322895</v>
      </c>
      <c r="S2364" s="9" t="str">
        <f>IF(Table1[[#This Row],[Salary Ratio]] &lt; 0.15, "Efficient",
 IF(Table1[[#This Row],[Salary Ratio]] &lt;= 0.25, "Needs Attention",
 "Too High"))</f>
        <v>Efficient</v>
      </c>
      <c r="T2364" s="9">
        <f>Table1[[#This Row],[Profit (EBIT)]]/Table1[[#This Row],[Net Sales Actual]]</f>
        <v>-6.477836429784059E-2</v>
      </c>
      <c r="U2364" s="7" t="str">
        <f>IF(Table1[[#This Row],[Profit Ratio]] &gt; 0.15, "Healthy",
 IF(Table1[[#This Row],[Profit Ratio]] &gt;= 0.05, "Moderate",
 "Low"))</f>
        <v>Low</v>
      </c>
      <c r="V2364" s="7">
        <f ca="1">DATEDIF(Table1[[#This Row],[Store Open Date]], TODAY(), "d")</f>
        <v>609</v>
      </c>
      <c r="W2364" s="7">
        <f ca="1">INT(Table1[[#This Row],[Store Age (Days)]] / 30)</f>
        <v>20</v>
      </c>
      <c r="X2364" s="7" t="str">
        <f ca="1">IF(Table1[[#This Row],[Store Age (Months)]] &lt; 12, "&lt;12",
 IF(Table1[[#This Row],[Store Age (Months)]] &lt; 24, "12–24",
 "&gt;24"))</f>
        <v>12–24</v>
      </c>
    </row>
    <row r="2365" spans="1:24" x14ac:dyDescent="0.2">
      <c r="A2365" s="4">
        <v>6</v>
      </c>
      <c r="B2365" s="4" t="str">
        <f t="shared" si="36"/>
        <v>June</v>
      </c>
      <c r="C2365" s="1" t="s">
        <v>167</v>
      </c>
      <c r="D2365" s="1" t="s">
        <v>1087</v>
      </c>
      <c r="E2365" s="1" t="s">
        <v>608</v>
      </c>
      <c r="F2365" s="1" t="s">
        <v>900</v>
      </c>
      <c r="G2365" s="1" t="s">
        <v>923</v>
      </c>
      <c r="H2365" s="6">
        <v>45221</v>
      </c>
      <c r="I2365" s="7">
        <v>129817479</v>
      </c>
      <c r="J2365" s="7">
        <v>146811924</v>
      </c>
      <c r="K2365" s="7">
        <v>22339966</v>
      </c>
      <c r="L2365" s="7">
        <v>12764388</v>
      </c>
      <c r="M2365" s="7">
        <f>Table1[[#This Row],[Profit (EBIT)]] * (1 - 11%)</f>
        <v>11360305.32</v>
      </c>
      <c r="N2365" s="9">
        <f>Table1[[#This Row],[Net Sales Actual]]/Table1[[#This Row],[Net Sales Target]]*100%</f>
        <v>1.1309102990668922</v>
      </c>
      <c r="O2365" s="9" t="str">
        <f>IF(Table1[[#This Row],[% Achievement]]&gt;=100%, "Achieved",
 IF(Table1[[#This Row],[% Achievement]]&gt;=50%, "Almost Achieve",
 IF(Table1[[#This Row],[% Achievement]]&gt;=0, "Needs Improvement",
 "Bad")))</f>
        <v>Achieved</v>
      </c>
      <c r="P2365" s="7">
        <f>Table1[[#This Row],[Net Sales Actual]] - Table1[[#This Row],[Net Sales Target]]</f>
        <v>16994445</v>
      </c>
      <c r="Q2365" s="7" t="str">
        <f>IF(Table1[[#This Row],[Profit]] &gt; 0, "Profit", "Loss")</f>
        <v>Profit</v>
      </c>
      <c r="R2365" s="9">
        <f>Table1[[#This Row],[Salary Cost]]/Table1[[#This Row],[Net Sales Actual]]</f>
        <v>0.1521672449439461</v>
      </c>
      <c r="S2365" s="9" t="str">
        <f>IF(Table1[[#This Row],[Salary Ratio]] &lt; 0.15, "Efficient",
 IF(Table1[[#This Row],[Salary Ratio]] &lt;= 0.25, "Needs Attention",
 "Too High"))</f>
        <v>Needs Attention</v>
      </c>
      <c r="T2365" s="9">
        <f>Table1[[#This Row],[Profit (EBIT)]]/Table1[[#This Row],[Net Sales Actual]]</f>
        <v>8.6943809822967788E-2</v>
      </c>
      <c r="U2365" s="7" t="str">
        <f>IF(Table1[[#This Row],[Profit Ratio]] &gt; 0.15, "Healthy",
 IF(Table1[[#This Row],[Profit Ratio]] &gt;= 0.05, "Moderate",
 "Low"))</f>
        <v>Moderate</v>
      </c>
      <c r="V2365" s="7">
        <f ca="1">DATEDIF(Table1[[#This Row],[Store Open Date]], TODAY(), "d")</f>
        <v>711</v>
      </c>
      <c r="W2365" s="7">
        <f ca="1">INT(Table1[[#This Row],[Store Age (Days)]] / 30)</f>
        <v>23</v>
      </c>
      <c r="X2365" s="7" t="str">
        <f ca="1">IF(Table1[[#This Row],[Store Age (Months)]] &lt; 12, "&lt;12",
 IF(Table1[[#This Row],[Store Age (Months)]] &lt; 24, "12–24",
 "&gt;24"))</f>
        <v>12–24</v>
      </c>
    </row>
    <row r="2366" spans="1:24" x14ac:dyDescent="0.2">
      <c r="A2366" s="4">
        <v>6</v>
      </c>
      <c r="B2366" s="4" t="str">
        <f t="shared" si="36"/>
        <v>June</v>
      </c>
      <c r="C2366" s="1" t="s">
        <v>168</v>
      </c>
      <c r="D2366" s="1" t="s">
        <v>1088</v>
      </c>
      <c r="E2366" s="1" t="s">
        <v>609</v>
      </c>
      <c r="F2366" s="1" t="s">
        <v>898</v>
      </c>
      <c r="G2366" s="1" t="s">
        <v>923</v>
      </c>
      <c r="H2366" s="6">
        <v>45222</v>
      </c>
      <c r="I2366" s="7">
        <v>87233587</v>
      </c>
      <c r="J2366" s="7">
        <v>99213941</v>
      </c>
      <c r="K2366" s="7">
        <v>10691790</v>
      </c>
      <c r="L2366" s="7">
        <v>-767725</v>
      </c>
      <c r="M2366" s="7">
        <f>Table1[[#This Row],[Profit (EBIT)]] * (1 - 11%)</f>
        <v>-683275.25</v>
      </c>
      <c r="N2366" s="9">
        <f>Table1[[#This Row],[Net Sales Actual]]/Table1[[#This Row],[Net Sales Target]]*100%</f>
        <v>1.1373364825637631</v>
      </c>
      <c r="O2366" s="9" t="str">
        <f>IF(Table1[[#This Row],[% Achievement]]&gt;=100%, "Achieved",
 IF(Table1[[#This Row],[% Achievement]]&gt;=50%, "Almost Achieve",
 IF(Table1[[#This Row],[% Achievement]]&gt;=0, "Needs Improvement",
 "Bad")))</f>
        <v>Achieved</v>
      </c>
      <c r="P2366" s="7">
        <f>Table1[[#This Row],[Net Sales Actual]] - Table1[[#This Row],[Net Sales Target]]</f>
        <v>11980354</v>
      </c>
      <c r="Q2366" s="7" t="str">
        <f>IF(Table1[[#This Row],[Profit]] &gt; 0, "Profit", "Loss")</f>
        <v>Loss</v>
      </c>
      <c r="R2366" s="9">
        <f>Table1[[#This Row],[Salary Cost]]/Table1[[#This Row],[Net Sales Actual]]</f>
        <v>0.10776499645347219</v>
      </c>
      <c r="S2366" s="9" t="str">
        <f>IF(Table1[[#This Row],[Salary Ratio]] &lt; 0.15, "Efficient",
 IF(Table1[[#This Row],[Salary Ratio]] &lt;= 0.25, "Needs Attention",
 "Too High"))</f>
        <v>Efficient</v>
      </c>
      <c r="T2366" s="9">
        <f>Table1[[#This Row],[Profit (EBIT)]]/Table1[[#This Row],[Net Sales Actual]]</f>
        <v>-7.7380758415795618E-3</v>
      </c>
      <c r="U2366" s="7" t="str">
        <f>IF(Table1[[#This Row],[Profit Ratio]] &gt; 0.15, "Healthy",
 IF(Table1[[#This Row],[Profit Ratio]] &gt;= 0.05, "Moderate",
 "Low"))</f>
        <v>Low</v>
      </c>
      <c r="V2366" s="7">
        <f ca="1">DATEDIF(Table1[[#This Row],[Store Open Date]], TODAY(), "d")</f>
        <v>710</v>
      </c>
      <c r="W2366" s="7">
        <f ca="1">INT(Table1[[#This Row],[Store Age (Days)]] / 30)</f>
        <v>23</v>
      </c>
      <c r="X2366" s="7" t="str">
        <f ca="1">IF(Table1[[#This Row],[Store Age (Months)]] &lt; 12, "&lt;12",
 IF(Table1[[#This Row],[Store Age (Months)]] &lt; 24, "12–24",
 "&gt;24"))</f>
        <v>12–24</v>
      </c>
    </row>
    <row r="2367" spans="1:24" x14ac:dyDescent="0.2">
      <c r="A2367" s="4">
        <v>6</v>
      </c>
      <c r="B2367" s="4" t="str">
        <f t="shared" si="36"/>
        <v>June</v>
      </c>
      <c r="C2367" s="1" t="s">
        <v>169</v>
      </c>
      <c r="D2367" s="1" t="s">
        <v>1089</v>
      </c>
      <c r="E2367" s="1" t="s">
        <v>610</v>
      </c>
      <c r="F2367" s="1" t="s">
        <v>900</v>
      </c>
      <c r="G2367" s="1" t="s">
        <v>923</v>
      </c>
      <c r="H2367" s="6">
        <v>45230</v>
      </c>
      <c r="I2367" s="7">
        <v>113474652</v>
      </c>
      <c r="J2367" s="7">
        <v>108503752</v>
      </c>
      <c r="K2367" s="7">
        <v>16590245</v>
      </c>
      <c r="L2367" s="7">
        <v>3810781</v>
      </c>
      <c r="M2367" s="7">
        <f>Table1[[#This Row],[Profit (EBIT)]] * (1 - 11%)</f>
        <v>3391595.09</v>
      </c>
      <c r="N2367" s="9">
        <f>Table1[[#This Row],[Net Sales Actual]]/Table1[[#This Row],[Net Sales Target]]*100%</f>
        <v>0.9561937409598753</v>
      </c>
      <c r="O2367" s="9" t="str">
        <f>IF(Table1[[#This Row],[% Achievement]]&gt;=100%, "Achieved",
 IF(Table1[[#This Row],[% Achievement]]&gt;=50%, "Almost Achieve",
 IF(Table1[[#This Row],[% Achievement]]&gt;=0, "Needs Improvement",
 "Bad")))</f>
        <v>Almost Achieve</v>
      </c>
      <c r="P2367" s="7">
        <f>Table1[[#This Row],[Net Sales Actual]] - Table1[[#This Row],[Net Sales Target]]</f>
        <v>-4970900</v>
      </c>
      <c r="Q2367" s="7" t="str">
        <f>IF(Table1[[#This Row],[Profit]] &gt; 0, "Profit", "Loss")</f>
        <v>Profit</v>
      </c>
      <c r="R2367" s="9">
        <f>Table1[[#This Row],[Salary Cost]]/Table1[[#This Row],[Net Sales Actual]]</f>
        <v>0.15290019648352807</v>
      </c>
      <c r="S2367" s="9" t="str">
        <f>IF(Table1[[#This Row],[Salary Ratio]] &lt; 0.15, "Efficient",
 IF(Table1[[#This Row],[Salary Ratio]] &lt;= 0.25, "Needs Attention",
 "Too High"))</f>
        <v>Needs Attention</v>
      </c>
      <c r="T2367" s="9">
        <f>Table1[[#This Row],[Profit (EBIT)]]/Table1[[#This Row],[Net Sales Actual]]</f>
        <v>3.5121191016509734E-2</v>
      </c>
      <c r="U2367" s="7" t="str">
        <f>IF(Table1[[#This Row],[Profit Ratio]] &gt; 0.15, "Healthy",
 IF(Table1[[#This Row],[Profit Ratio]] &gt;= 0.05, "Moderate",
 "Low"))</f>
        <v>Low</v>
      </c>
      <c r="V2367" s="7">
        <f ca="1">DATEDIF(Table1[[#This Row],[Store Open Date]], TODAY(), "d")</f>
        <v>702</v>
      </c>
      <c r="W2367" s="7">
        <f ca="1">INT(Table1[[#This Row],[Store Age (Days)]] / 30)</f>
        <v>23</v>
      </c>
      <c r="X2367" s="7" t="str">
        <f ca="1">IF(Table1[[#This Row],[Store Age (Months)]] &lt; 12, "&lt;12",
 IF(Table1[[#This Row],[Store Age (Months)]] &lt; 24, "12–24",
 "&gt;24"))</f>
        <v>12–24</v>
      </c>
    </row>
    <row r="2368" spans="1:24" x14ac:dyDescent="0.2">
      <c r="A2368" s="4">
        <v>6</v>
      </c>
      <c r="B2368" s="4" t="str">
        <f t="shared" si="36"/>
        <v>June</v>
      </c>
      <c r="C2368" s="1" t="s">
        <v>170</v>
      </c>
      <c r="D2368" s="1" t="s">
        <v>1090</v>
      </c>
      <c r="E2368" s="1" t="s">
        <v>611</v>
      </c>
      <c r="F2368" s="1" t="s">
        <v>898</v>
      </c>
      <c r="G2368" s="1" t="s">
        <v>923</v>
      </c>
      <c r="H2368" s="6">
        <v>45231</v>
      </c>
      <c r="I2368" s="7">
        <v>138670419</v>
      </c>
      <c r="J2368" s="7">
        <v>107169458</v>
      </c>
      <c r="K2368" s="7">
        <v>15761569</v>
      </c>
      <c r="L2368" s="7">
        <v>12720920</v>
      </c>
      <c r="M2368" s="7">
        <f>Table1[[#This Row],[Profit (EBIT)]] * (1 - 11%)</f>
        <v>11321618.800000001</v>
      </c>
      <c r="N2368" s="9">
        <f>Table1[[#This Row],[Net Sales Actual]]/Table1[[#This Row],[Net Sales Target]]*100%</f>
        <v>0.77283575525938231</v>
      </c>
      <c r="O2368" s="9" t="str">
        <f>IF(Table1[[#This Row],[% Achievement]]&gt;=100%, "Achieved",
 IF(Table1[[#This Row],[% Achievement]]&gt;=50%, "Almost Achieve",
 IF(Table1[[#This Row],[% Achievement]]&gt;=0, "Needs Improvement",
 "Bad")))</f>
        <v>Almost Achieve</v>
      </c>
      <c r="P2368" s="7">
        <f>Table1[[#This Row],[Net Sales Actual]] - Table1[[#This Row],[Net Sales Target]]</f>
        <v>-31500961</v>
      </c>
      <c r="Q2368" s="7" t="str">
        <f>IF(Table1[[#This Row],[Profit]] &gt; 0, "Profit", "Loss")</f>
        <v>Profit</v>
      </c>
      <c r="R2368" s="9">
        <f>Table1[[#This Row],[Salary Cost]]/Table1[[#This Row],[Net Sales Actual]]</f>
        <v>0.1470714632148275</v>
      </c>
      <c r="S2368" s="9" t="str">
        <f>IF(Table1[[#This Row],[Salary Ratio]] &lt; 0.15, "Efficient",
 IF(Table1[[#This Row],[Salary Ratio]] &lt;= 0.25, "Needs Attention",
 "Too High"))</f>
        <v>Efficient</v>
      </c>
      <c r="T2368" s="9">
        <f>Table1[[#This Row],[Profit (EBIT)]]/Table1[[#This Row],[Net Sales Actual]]</f>
        <v>0.11869911668303856</v>
      </c>
      <c r="U2368" s="7" t="str">
        <f>IF(Table1[[#This Row],[Profit Ratio]] &gt; 0.15, "Healthy",
 IF(Table1[[#This Row],[Profit Ratio]] &gt;= 0.05, "Moderate",
 "Low"))</f>
        <v>Moderate</v>
      </c>
      <c r="V2368" s="7">
        <f ca="1">DATEDIF(Table1[[#This Row],[Store Open Date]], TODAY(), "d")</f>
        <v>701</v>
      </c>
      <c r="W2368" s="7">
        <f ca="1">INT(Table1[[#This Row],[Store Age (Days)]] / 30)</f>
        <v>23</v>
      </c>
      <c r="X2368" s="7" t="str">
        <f ca="1">IF(Table1[[#This Row],[Store Age (Months)]] &lt; 12, "&lt;12",
 IF(Table1[[#This Row],[Store Age (Months)]] &lt; 24, "12–24",
 "&gt;24"))</f>
        <v>12–24</v>
      </c>
    </row>
    <row r="2369" spans="1:24" x14ac:dyDescent="0.2">
      <c r="A2369" s="4">
        <v>6</v>
      </c>
      <c r="B2369" s="4" t="str">
        <f t="shared" si="36"/>
        <v>June</v>
      </c>
      <c r="C2369" s="1" t="s">
        <v>171</v>
      </c>
      <c r="D2369" s="1" t="s">
        <v>1091</v>
      </c>
      <c r="E2369" s="1" t="s">
        <v>612</v>
      </c>
      <c r="F2369" s="1" t="s">
        <v>901</v>
      </c>
      <c r="G2369" s="1" t="s">
        <v>924</v>
      </c>
      <c r="H2369" s="6">
        <v>45148</v>
      </c>
      <c r="I2369" s="7">
        <v>130974033</v>
      </c>
      <c r="J2369" s="7">
        <v>143212286</v>
      </c>
      <c r="K2369" s="7">
        <v>20539545</v>
      </c>
      <c r="L2369" s="7">
        <v>-12040292</v>
      </c>
      <c r="M2369" s="7">
        <f>Table1[[#This Row],[Profit (EBIT)]] * (1 - 11%)</f>
        <v>-10715859.880000001</v>
      </c>
      <c r="N2369" s="9">
        <f>Table1[[#This Row],[Net Sales Actual]]/Table1[[#This Row],[Net Sales Target]]*100%</f>
        <v>1.0934403004907087</v>
      </c>
      <c r="O2369" s="9" t="str">
        <f>IF(Table1[[#This Row],[% Achievement]]&gt;=100%, "Achieved",
 IF(Table1[[#This Row],[% Achievement]]&gt;=50%, "Almost Achieve",
 IF(Table1[[#This Row],[% Achievement]]&gt;=0, "Needs Improvement",
 "Bad")))</f>
        <v>Achieved</v>
      </c>
      <c r="P2369" s="7">
        <f>Table1[[#This Row],[Net Sales Actual]] - Table1[[#This Row],[Net Sales Target]]</f>
        <v>12238253</v>
      </c>
      <c r="Q2369" s="7" t="str">
        <f>IF(Table1[[#This Row],[Profit]] &gt; 0, "Profit", "Loss")</f>
        <v>Loss</v>
      </c>
      <c r="R2369" s="9">
        <f>Table1[[#This Row],[Salary Cost]]/Table1[[#This Row],[Net Sales Actual]]</f>
        <v>0.14342027191717335</v>
      </c>
      <c r="S2369" s="9" t="str">
        <f>IF(Table1[[#This Row],[Salary Ratio]] &lt; 0.15, "Efficient",
 IF(Table1[[#This Row],[Salary Ratio]] &lt;= 0.25, "Needs Attention",
 "Too High"))</f>
        <v>Efficient</v>
      </c>
      <c r="T2369" s="9">
        <f>Table1[[#This Row],[Profit (EBIT)]]/Table1[[#This Row],[Net Sales Actual]]</f>
        <v>-8.4073038258742683E-2</v>
      </c>
      <c r="U2369" s="7" t="str">
        <f>IF(Table1[[#This Row],[Profit Ratio]] &gt; 0.15, "Healthy",
 IF(Table1[[#This Row],[Profit Ratio]] &gt;= 0.05, "Moderate",
 "Low"))</f>
        <v>Low</v>
      </c>
      <c r="V2369" s="7">
        <f ca="1">DATEDIF(Table1[[#This Row],[Store Open Date]], TODAY(), "d")</f>
        <v>784</v>
      </c>
      <c r="W2369" s="7">
        <f ca="1">INT(Table1[[#This Row],[Store Age (Days)]] / 30)</f>
        <v>26</v>
      </c>
      <c r="X2369" s="7" t="str">
        <f ca="1">IF(Table1[[#This Row],[Store Age (Months)]] &lt; 12, "&lt;12",
 IF(Table1[[#This Row],[Store Age (Months)]] &lt; 24, "12–24",
 "&gt;24"))</f>
        <v>&gt;24</v>
      </c>
    </row>
    <row r="2370" spans="1:24" x14ac:dyDescent="0.2">
      <c r="A2370" s="4">
        <v>6</v>
      </c>
      <c r="B2370" s="4" t="str">
        <f t="shared" si="36"/>
        <v>June</v>
      </c>
      <c r="C2370" s="1" t="s">
        <v>172</v>
      </c>
      <c r="D2370" s="1" t="s">
        <v>1092</v>
      </c>
      <c r="E2370" s="1" t="s">
        <v>613</v>
      </c>
      <c r="F2370" s="1" t="s">
        <v>901</v>
      </c>
      <c r="G2370" s="1" t="s">
        <v>924</v>
      </c>
      <c r="H2370" s="6">
        <v>45170</v>
      </c>
      <c r="I2370" s="7">
        <v>136365249</v>
      </c>
      <c r="J2370" s="7">
        <v>126441587</v>
      </c>
      <c r="K2370" s="7">
        <v>17433337</v>
      </c>
      <c r="L2370" s="7">
        <v>5031943</v>
      </c>
      <c r="M2370" s="7">
        <f>Table1[[#This Row],[Profit (EBIT)]] * (1 - 11%)</f>
        <v>4478429.2700000005</v>
      </c>
      <c r="N2370" s="9">
        <f>Table1[[#This Row],[Net Sales Actual]]/Table1[[#This Row],[Net Sales Target]]*100%</f>
        <v>0.92722733927615242</v>
      </c>
      <c r="O2370" s="9" t="str">
        <f>IF(Table1[[#This Row],[% Achievement]]&gt;=100%, "Achieved",
 IF(Table1[[#This Row],[% Achievement]]&gt;=50%, "Almost Achieve",
 IF(Table1[[#This Row],[% Achievement]]&gt;=0, "Needs Improvement",
 "Bad")))</f>
        <v>Almost Achieve</v>
      </c>
      <c r="P2370" s="7">
        <f>Table1[[#This Row],[Net Sales Actual]] - Table1[[#This Row],[Net Sales Target]]</f>
        <v>-9923662</v>
      </c>
      <c r="Q2370" s="7" t="str">
        <f>IF(Table1[[#This Row],[Profit]] &gt; 0, "Profit", "Loss")</f>
        <v>Profit</v>
      </c>
      <c r="R2370" s="9">
        <f>Table1[[#This Row],[Salary Cost]]/Table1[[#This Row],[Net Sales Actual]]</f>
        <v>0.13787660700588961</v>
      </c>
      <c r="S2370" s="9" t="str">
        <f>IF(Table1[[#This Row],[Salary Ratio]] &lt; 0.15, "Efficient",
 IF(Table1[[#This Row],[Salary Ratio]] &lt;= 0.25, "Needs Attention",
 "Too High"))</f>
        <v>Efficient</v>
      </c>
      <c r="T2370" s="9">
        <f>Table1[[#This Row],[Profit (EBIT)]]/Table1[[#This Row],[Net Sales Actual]]</f>
        <v>3.9796582116610101E-2</v>
      </c>
      <c r="U2370" s="7" t="str">
        <f>IF(Table1[[#This Row],[Profit Ratio]] &gt; 0.15, "Healthy",
 IF(Table1[[#This Row],[Profit Ratio]] &gt;= 0.05, "Moderate",
 "Low"))</f>
        <v>Low</v>
      </c>
      <c r="V2370" s="7">
        <f ca="1">DATEDIF(Table1[[#This Row],[Store Open Date]], TODAY(), "d")</f>
        <v>762</v>
      </c>
      <c r="W2370" s="7">
        <f ca="1">INT(Table1[[#This Row],[Store Age (Days)]] / 30)</f>
        <v>25</v>
      </c>
      <c r="X2370" s="7" t="str">
        <f ca="1">IF(Table1[[#This Row],[Store Age (Months)]] &lt; 12, "&lt;12",
 IF(Table1[[#This Row],[Store Age (Months)]] &lt; 24, "12–24",
 "&gt;24"))</f>
        <v>&gt;24</v>
      </c>
    </row>
    <row r="2371" spans="1:24" x14ac:dyDescent="0.2">
      <c r="A2371" s="4">
        <v>6</v>
      </c>
      <c r="B2371" s="4" t="str">
        <f t="shared" ref="B2371:B2434" si="37">TEXT(DATE(2024, A2371, 1), "mmmm")</f>
        <v>June</v>
      </c>
      <c r="C2371" s="1" t="s">
        <v>173</v>
      </c>
      <c r="D2371" s="1" t="s">
        <v>1093</v>
      </c>
      <c r="E2371" s="1" t="s">
        <v>614</v>
      </c>
      <c r="F2371" s="1" t="s">
        <v>901</v>
      </c>
      <c r="G2371" s="1" t="s">
        <v>924</v>
      </c>
      <c r="H2371" s="6">
        <v>45227</v>
      </c>
      <c r="I2371" s="7">
        <v>110769061</v>
      </c>
      <c r="J2371" s="7">
        <v>87447339</v>
      </c>
      <c r="K2371" s="7">
        <v>10344715</v>
      </c>
      <c r="L2371" s="7">
        <v>12313501</v>
      </c>
      <c r="M2371" s="7">
        <f>Table1[[#This Row],[Profit (EBIT)]] * (1 - 11%)</f>
        <v>10959015.890000001</v>
      </c>
      <c r="N2371" s="9">
        <f>Table1[[#This Row],[Net Sales Actual]]/Table1[[#This Row],[Net Sales Target]]*100%</f>
        <v>0.7894563537015088</v>
      </c>
      <c r="O2371" s="9" t="str">
        <f>IF(Table1[[#This Row],[% Achievement]]&gt;=100%, "Achieved",
 IF(Table1[[#This Row],[% Achievement]]&gt;=50%, "Almost Achieve",
 IF(Table1[[#This Row],[% Achievement]]&gt;=0, "Needs Improvement",
 "Bad")))</f>
        <v>Almost Achieve</v>
      </c>
      <c r="P2371" s="7">
        <f>Table1[[#This Row],[Net Sales Actual]] - Table1[[#This Row],[Net Sales Target]]</f>
        <v>-23321722</v>
      </c>
      <c r="Q2371" s="7" t="str">
        <f>IF(Table1[[#This Row],[Profit]] &gt; 0, "Profit", "Loss")</f>
        <v>Profit</v>
      </c>
      <c r="R2371" s="9">
        <f>Table1[[#This Row],[Salary Cost]]/Table1[[#This Row],[Net Sales Actual]]</f>
        <v>0.11829650985720674</v>
      </c>
      <c r="S2371" s="9" t="str">
        <f>IF(Table1[[#This Row],[Salary Ratio]] &lt; 0.15, "Efficient",
 IF(Table1[[#This Row],[Salary Ratio]] &lt;= 0.25, "Needs Attention",
 "Too High"))</f>
        <v>Efficient</v>
      </c>
      <c r="T2371" s="9">
        <f>Table1[[#This Row],[Profit (EBIT)]]/Table1[[#This Row],[Net Sales Actual]]</f>
        <v>0.14081047108820544</v>
      </c>
      <c r="U2371" s="7" t="str">
        <f>IF(Table1[[#This Row],[Profit Ratio]] &gt; 0.15, "Healthy",
 IF(Table1[[#This Row],[Profit Ratio]] &gt;= 0.05, "Moderate",
 "Low"))</f>
        <v>Moderate</v>
      </c>
      <c r="V2371" s="7">
        <f ca="1">DATEDIF(Table1[[#This Row],[Store Open Date]], TODAY(), "d")</f>
        <v>705</v>
      </c>
      <c r="W2371" s="7">
        <f ca="1">INT(Table1[[#This Row],[Store Age (Days)]] / 30)</f>
        <v>23</v>
      </c>
      <c r="X2371" s="7" t="str">
        <f ca="1">IF(Table1[[#This Row],[Store Age (Months)]] &lt; 12, "&lt;12",
 IF(Table1[[#This Row],[Store Age (Months)]] &lt; 24, "12–24",
 "&gt;24"))</f>
        <v>12–24</v>
      </c>
    </row>
    <row r="2372" spans="1:24" x14ac:dyDescent="0.2">
      <c r="A2372" s="4">
        <v>6</v>
      </c>
      <c r="B2372" s="4" t="str">
        <f t="shared" si="37"/>
        <v>June</v>
      </c>
      <c r="C2372" s="1" t="s">
        <v>174</v>
      </c>
      <c r="D2372" s="1" t="s">
        <v>1094</v>
      </c>
      <c r="E2372" s="1" t="s">
        <v>615</v>
      </c>
      <c r="F2372" s="1" t="s">
        <v>901</v>
      </c>
      <c r="G2372" s="1" t="s">
        <v>924</v>
      </c>
      <c r="H2372" s="6">
        <v>45219</v>
      </c>
      <c r="I2372" s="7">
        <v>104412750</v>
      </c>
      <c r="J2372" s="7">
        <v>69264486</v>
      </c>
      <c r="K2372" s="7">
        <v>12339851</v>
      </c>
      <c r="L2372" s="7">
        <v>-3912586</v>
      </c>
      <c r="M2372" s="7">
        <f>Table1[[#This Row],[Profit (EBIT)]] * (1 - 11%)</f>
        <v>-3482201.54</v>
      </c>
      <c r="N2372" s="9">
        <f>Table1[[#This Row],[Net Sales Actual]]/Table1[[#This Row],[Net Sales Target]]*100%</f>
        <v>0.66337191578614685</v>
      </c>
      <c r="O2372" s="9" t="str">
        <f>IF(Table1[[#This Row],[% Achievement]]&gt;=100%, "Achieved",
 IF(Table1[[#This Row],[% Achievement]]&gt;=50%, "Almost Achieve",
 IF(Table1[[#This Row],[% Achievement]]&gt;=0, "Needs Improvement",
 "Bad")))</f>
        <v>Almost Achieve</v>
      </c>
      <c r="P2372" s="7">
        <f>Table1[[#This Row],[Net Sales Actual]] - Table1[[#This Row],[Net Sales Target]]</f>
        <v>-35148264</v>
      </c>
      <c r="Q2372" s="7" t="str">
        <f>IF(Table1[[#This Row],[Profit]] &gt; 0, "Profit", "Loss")</f>
        <v>Loss</v>
      </c>
      <c r="R2372" s="9">
        <f>Table1[[#This Row],[Salary Cost]]/Table1[[#This Row],[Net Sales Actual]]</f>
        <v>0.17815552691750286</v>
      </c>
      <c r="S2372" s="9" t="str">
        <f>IF(Table1[[#This Row],[Salary Ratio]] &lt; 0.15, "Efficient",
 IF(Table1[[#This Row],[Salary Ratio]] &lt;= 0.25, "Needs Attention",
 "Too High"))</f>
        <v>Needs Attention</v>
      </c>
      <c r="T2372" s="9">
        <f>Table1[[#This Row],[Profit (EBIT)]]/Table1[[#This Row],[Net Sales Actual]]</f>
        <v>-5.6487620510170249E-2</v>
      </c>
      <c r="U2372" s="7" t="str">
        <f>IF(Table1[[#This Row],[Profit Ratio]] &gt; 0.15, "Healthy",
 IF(Table1[[#This Row],[Profit Ratio]] &gt;= 0.05, "Moderate",
 "Low"))</f>
        <v>Low</v>
      </c>
      <c r="V2372" s="7">
        <f ca="1">DATEDIF(Table1[[#This Row],[Store Open Date]], TODAY(), "d")</f>
        <v>713</v>
      </c>
      <c r="W2372" s="7">
        <f ca="1">INT(Table1[[#This Row],[Store Age (Days)]] / 30)</f>
        <v>23</v>
      </c>
      <c r="X2372" s="7" t="str">
        <f ca="1">IF(Table1[[#This Row],[Store Age (Months)]] &lt; 12, "&lt;12",
 IF(Table1[[#This Row],[Store Age (Months)]] &lt; 24, "12–24",
 "&gt;24"))</f>
        <v>12–24</v>
      </c>
    </row>
    <row r="2373" spans="1:24" x14ac:dyDescent="0.2">
      <c r="A2373" s="4">
        <v>6</v>
      </c>
      <c r="B2373" s="4" t="str">
        <f t="shared" si="37"/>
        <v>June</v>
      </c>
      <c r="C2373" s="1" t="s">
        <v>175</v>
      </c>
      <c r="D2373" s="1" t="s">
        <v>1095</v>
      </c>
      <c r="E2373" s="1" t="s">
        <v>616</v>
      </c>
      <c r="F2373" s="1" t="s">
        <v>901</v>
      </c>
      <c r="G2373" s="1" t="s">
        <v>924</v>
      </c>
      <c r="H2373" s="6">
        <v>45256</v>
      </c>
      <c r="I2373" s="7">
        <v>101443056</v>
      </c>
      <c r="J2373" s="7">
        <v>66784381</v>
      </c>
      <c r="K2373" s="7">
        <v>6709900</v>
      </c>
      <c r="L2373" s="7">
        <v>4189338</v>
      </c>
      <c r="M2373" s="7">
        <f>Table1[[#This Row],[Profit (EBIT)]] * (1 - 11%)</f>
        <v>3728510.82</v>
      </c>
      <c r="N2373" s="9">
        <f>Table1[[#This Row],[Net Sales Actual]]/Table1[[#This Row],[Net Sales Target]]*100%</f>
        <v>0.65834354398787043</v>
      </c>
      <c r="O2373" s="9" t="str">
        <f>IF(Table1[[#This Row],[% Achievement]]&gt;=100%, "Achieved",
 IF(Table1[[#This Row],[% Achievement]]&gt;=50%, "Almost Achieve",
 IF(Table1[[#This Row],[% Achievement]]&gt;=0, "Needs Improvement",
 "Bad")))</f>
        <v>Almost Achieve</v>
      </c>
      <c r="P2373" s="7">
        <f>Table1[[#This Row],[Net Sales Actual]] - Table1[[#This Row],[Net Sales Target]]</f>
        <v>-34658675</v>
      </c>
      <c r="Q2373" s="7" t="str">
        <f>IF(Table1[[#This Row],[Profit]] &gt; 0, "Profit", "Loss")</f>
        <v>Profit</v>
      </c>
      <c r="R2373" s="9">
        <f>Table1[[#This Row],[Salary Cost]]/Table1[[#This Row],[Net Sales Actual]]</f>
        <v>0.10047109667753004</v>
      </c>
      <c r="S2373" s="9" t="str">
        <f>IF(Table1[[#This Row],[Salary Ratio]] &lt; 0.15, "Efficient",
 IF(Table1[[#This Row],[Salary Ratio]] &lt;= 0.25, "Needs Attention",
 "Too High"))</f>
        <v>Efficient</v>
      </c>
      <c r="T2373" s="9">
        <f>Table1[[#This Row],[Profit (EBIT)]]/Table1[[#This Row],[Net Sales Actual]]</f>
        <v>6.2729307920065924E-2</v>
      </c>
      <c r="U2373" s="7" t="str">
        <f>IF(Table1[[#This Row],[Profit Ratio]] &gt; 0.15, "Healthy",
 IF(Table1[[#This Row],[Profit Ratio]] &gt;= 0.05, "Moderate",
 "Low"))</f>
        <v>Moderate</v>
      </c>
      <c r="V2373" s="7">
        <f ca="1">DATEDIF(Table1[[#This Row],[Store Open Date]], TODAY(), "d")</f>
        <v>676</v>
      </c>
      <c r="W2373" s="7">
        <f ca="1">INT(Table1[[#This Row],[Store Age (Days)]] / 30)</f>
        <v>22</v>
      </c>
      <c r="X2373" s="7" t="str">
        <f ca="1">IF(Table1[[#This Row],[Store Age (Months)]] &lt; 12, "&lt;12",
 IF(Table1[[#This Row],[Store Age (Months)]] &lt; 24, "12–24",
 "&gt;24"))</f>
        <v>12–24</v>
      </c>
    </row>
    <row r="2374" spans="1:24" x14ac:dyDescent="0.2">
      <c r="A2374" s="4">
        <v>6</v>
      </c>
      <c r="B2374" s="4" t="str">
        <f t="shared" si="37"/>
        <v>June</v>
      </c>
      <c r="C2374" s="1" t="s">
        <v>176</v>
      </c>
      <c r="D2374" s="1" t="s">
        <v>1096</v>
      </c>
      <c r="E2374" s="1" t="s">
        <v>617</v>
      </c>
      <c r="F2374" s="1" t="s">
        <v>901</v>
      </c>
      <c r="G2374" s="1" t="s">
        <v>924</v>
      </c>
      <c r="H2374" s="6">
        <v>45187</v>
      </c>
      <c r="I2374" s="7">
        <v>79999939</v>
      </c>
      <c r="J2374" s="7">
        <v>94390646</v>
      </c>
      <c r="K2374" s="7">
        <v>16393386</v>
      </c>
      <c r="L2374" s="7">
        <v>6116302</v>
      </c>
      <c r="M2374" s="7">
        <f>Table1[[#This Row],[Profit (EBIT)]] * (1 - 11%)</f>
        <v>5443508.7800000003</v>
      </c>
      <c r="N2374" s="9">
        <f>Table1[[#This Row],[Net Sales Actual]]/Table1[[#This Row],[Net Sales Target]]*100%</f>
        <v>1.1798839746615306</v>
      </c>
      <c r="O2374" s="9" t="str">
        <f>IF(Table1[[#This Row],[% Achievement]]&gt;=100%, "Achieved",
 IF(Table1[[#This Row],[% Achievement]]&gt;=50%, "Almost Achieve",
 IF(Table1[[#This Row],[% Achievement]]&gt;=0, "Needs Improvement",
 "Bad")))</f>
        <v>Achieved</v>
      </c>
      <c r="P2374" s="7">
        <f>Table1[[#This Row],[Net Sales Actual]] - Table1[[#This Row],[Net Sales Target]]</f>
        <v>14390707</v>
      </c>
      <c r="Q2374" s="7" t="str">
        <f>IF(Table1[[#This Row],[Profit]] &gt; 0, "Profit", "Loss")</f>
        <v>Profit</v>
      </c>
      <c r="R2374" s="9">
        <f>Table1[[#This Row],[Salary Cost]]/Table1[[#This Row],[Net Sales Actual]]</f>
        <v>0.17367595937419478</v>
      </c>
      <c r="S2374" s="9" t="str">
        <f>IF(Table1[[#This Row],[Salary Ratio]] &lt; 0.15, "Efficient",
 IF(Table1[[#This Row],[Salary Ratio]] &lt;= 0.25, "Needs Attention",
 "Too High"))</f>
        <v>Needs Attention</v>
      </c>
      <c r="T2374" s="9">
        <f>Table1[[#This Row],[Profit (EBIT)]]/Table1[[#This Row],[Net Sales Actual]]</f>
        <v>6.4797755489458139E-2</v>
      </c>
      <c r="U2374" s="7" t="str">
        <f>IF(Table1[[#This Row],[Profit Ratio]] &gt; 0.15, "Healthy",
 IF(Table1[[#This Row],[Profit Ratio]] &gt;= 0.05, "Moderate",
 "Low"))</f>
        <v>Moderate</v>
      </c>
      <c r="V2374" s="7">
        <f ca="1">DATEDIF(Table1[[#This Row],[Store Open Date]], TODAY(), "d")</f>
        <v>745</v>
      </c>
      <c r="W2374" s="7">
        <f ca="1">INT(Table1[[#This Row],[Store Age (Days)]] / 30)</f>
        <v>24</v>
      </c>
      <c r="X2374" s="7" t="str">
        <f ca="1">IF(Table1[[#This Row],[Store Age (Months)]] &lt; 12, "&lt;12",
 IF(Table1[[#This Row],[Store Age (Months)]] &lt; 24, "12–24",
 "&gt;24"))</f>
        <v>&gt;24</v>
      </c>
    </row>
    <row r="2375" spans="1:24" x14ac:dyDescent="0.2">
      <c r="A2375" s="4">
        <v>6</v>
      </c>
      <c r="B2375" s="4" t="str">
        <f t="shared" si="37"/>
        <v>June</v>
      </c>
      <c r="C2375" s="1" t="s">
        <v>177</v>
      </c>
      <c r="D2375" s="1" t="s">
        <v>1097</v>
      </c>
      <c r="E2375" s="1" t="s">
        <v>618</v>
      </c>
      <c r="F2375" s="1" t="s">
        <v>901</v>
      </c>
      <c r="G2375" s="1" t="s">
        <v>924</v>
      </c>
      <c r="H2375" s="6">
        <v>45191</v>
      </c>
      <c r="I2375" s="7">
        <v>59838425</v>
      </c>
      <c r="J2375" s="7">
        <v>46542143</v>
      </c>
      <c r="K2375" s="7">
        <v>4389961</v>
      </c>
      <c r="L2375" s="7">
        <v>-3244784</v>
      </c>
      <c r="M2375" s="7">
        <f>Table1[[#This Row],[Profit (EBIT)]] * (1 - 11%)</f>
        <v>-2887857.7600000002</v>
      </c>
      <c r="N2375" s="9">
        <f>Table1[[#This Row],[Net Sales Actual]]/Table1[[#This Row],[Net Sales Target]]*100%</f>
        <v>0.77779692563766512</v>
      </c>
      <c r="O2375" s="9" t="str">
        <f>IF(Table1[[#This Row],[% Achievement]]&gt;=100%, "Achieved",
 IF(Table1[[#This Row],[% Achievement]]&gt;=50%, "Almost Achieve",
 IF(Table1[[#This Row],[% Achievement]]&gt;=0, "Needs Improvement",
 "Bad")))</f>
        <v>Almost Achieve</v>
      </c>
      <c r="P2375" s="7">
        <f>Table1[[#This Row],[Net Sales Actual]] - Table1[[#This Row],[Net Sales Target]]</f>
        <v>-13296282</v>
      </c>
      <c r="Q2375" s="7" t="str">
        <f>IF(Table1[[#This Row],[Profit]] &gt; 0, "Profit", "Loss")</f>
        <v>Loss</v>
      </c>
      <c r="R2375" s="9">
        <f>Table1[[#This Row],[Salary Cost]]/Table1[[#This Row],[Net Sales Actual]]</f>
        <v>9.4322279057928213E-2</v>
      </c>
      <c r="S2375" s="9" t="str">
        <f>IF(Table1[[#This Row],[Salary Ratio]] &lt; 0.15, "Efficient",
 IF(Table1[[#This Row],[Salary Ratio]] &lt;= 0.25, "Needs Attention",
 "Too High"))</f>
        <v>Efficient</v>
      </c>
      <c r="T2375" s="9">
        <f>Table1[[#This Row],[Profit (EBIT)]]/Table1[[#This Row],[Net Sales Actual]]</f>
        <v>-6.9717116377731037E-2</v>
      </c>
      <c r="U2375" s="7" t="str">
        <f>IF(Table1[[#This Row],[Profit Ratio]] &gt; 0.15, "Healthy",
 IF(Table1[[#This Row],[Profit Ratio]] &gt;= 0.05, "Moderate",
 "Low"))</f>
        <v>Low</v>
      </c>
      <c r="V2375" s="7">
        <f ca="1">DATEDIF(Table1[[#This Row],[Store Open Date]], TODAY(), "d")</f>
        <v>741</v>
      </c>
      <c r="W2375" s="7">
        <f ca="1">INT(Table1[[#This Row],[Store Age (Days)]] / 30)</f>
        <v>24</v>
      </c>
      <c r="X2375" s="7" t="str">
        <f ca="1">IF(Table1[[#This Row],[Store Age (Months)]] &lt; 12, "&lt;12",
 IF(Table1[[#This Row],[Store Age (Months)]] &lt; 24, "12–24",
 "&gt;24"))</f>
        <v>&gt;24</v>
      </c>
    </row>
    <row r="2376" spans="1:24" x14ac:dyDescent="0.2">
      <c r="A2376" s="4">
        <v>6</v>
      </c>
      <c r="B2376" s="4" t="str">
        <f t="shared" si="37"/>
        <v>June</v>
      </c>
      <c r="C2376" s="1" t="s">
        <v>178</v>
      </c>
      <c r="D2376" s="1" t="s">
        <v>1098</v>
      </c>
      <c r="E2376" s="1" t="s">
        <v>619</v>
      </c>
      <c r="F2376" s="1" t="s">
        <v>901</v>
      </c>
      <c r="G2376" s="1" t="s">
        <v>924</v>
      </c>
      <c r="H2376" s="6">
        <v>45207</v>
      </c>
      <c r="I2376" s="7">
        <v>134844177</v>
      </c>
      <c r="J2376" s="7">
        <v>130034070</v>
      </c>
      <c r="K2376" s="7">
        <v>21367507</v>
      </c>
      <c r="L2376" s="7">
        <v>11069077</v>
      </c>
      <c r="M2376" s="7">
        <f>Table1[[#This Row],[Profit (EBIT)]] * (1 - 11%)</f>
        <v>9851478.5299999993</v>
      </c>
      <c r="N2376" s="9">
        <f>Table1[[#This Row],[Net Sales Actual]]/Table1[[#This Row],[Net Sales Target]]*100%</f>
        <v>0.96432840403631226</v>
      </c>
      <c r="O2376" s="9" t="str">
        <f>IF(Table1[[#This Row],[% Achievement]]&gt;=100%, "Achieved",
 IF(Table1[[#This Row],[% Achievement]]&gt;=50%, "Almost Achieve",
 IF(Table1[[#This Row],[% Achievement]]&gt;=0, "Needs Improvement",
 "Bad")))</f>
        <v>Almost Achieve</v>
      </c>
      <c r="P2376" s="7">
        <f>Table1[[#This Row],[Net Sales Actual]] - Table1[[#This Row],[Net Sales Target]]</f>
        <v>-4810107</v>
      </c>
      <c r="Q2376" s="7" t="str">
        <f>IF(Table1[[#This Row],[Profit]] &gt; 0, "Profit", "Loss")</f>
        <v>Profit</v>
      </c>
      <c r="R2376" s="9">
        <f>Table1[[#This Row],[Salary Cost]]/Table1[[#This Row],[Net Sales Actual]]</f>
        <v>0.1643223733595357</v>
      </c>
      <c r="S2376" s="9" t="str">
        <f>IF(Table1[[#This Row],[Salary Ratio]] &lt; 0.15, "Efficient",
 IF(Table1[[#This Row],[Salary Ratio]] &lt;= 0.25, "Needs Attention",
 "Too High"))</f>
        <v>Needs Attention</v>
      </c>
      <c r="T2376" s="9">
        <f>Table1[[#This Row],[Profit (EBIT)]]/Table1[[#This Row],[Net Sales Actual]]</f>
        <v>8.5124437003317663E-2</v>
      </c>
      <c r="U2376" s="7" t="str">
        <f>IF(Table1[[#This Row],[Profit Ratio]] &gt; 0.15, "Healthy",
 IF(Table1[[#This Row],[Profit Ratio]] &gt;= 0.05, "Moderate",
 "Low"))</f>
        <v>Moderate</v>
      </c>
      <c r="V2376" s="7">
        <f ca="1">DATEDIF(Table1[[#This Row],[Store Open Date]], TODAY(), "d")</f>
        <v>725</v>
      </c>
      <c r="W2376" s="7">
        <f ca="1">INT(Table1[[#This Row],[Store Age (Days)]] / 30)</f>
        <v>24</v>
      </c>
      <c r="X2376" s="7" t="str">
        <f ca="1">IF(Table1[[#This Row],[Store Age (Months)]] &lt; 12, "&lt;12",
 IF(Table1[[#This Row],[Store Age (Months)]] &lt; 24, "12–24",
 "&gt;24"))</f>
        <v>&gt;24</v>
      </c>
    </row>
    <row r="2377" spans="1:24" x14ac:dyDescent="0.2">
      <c r="A2377" s="4">
        <v>6</v>
      </c>
      <c r="B2377" s="4" t="str">
        <f t="shared" si="37"/>
        <v>June</v>
      </c>
      <c r="C2377" s="1" t="s">
        <v>179</v>
      </c>
      <c r="D2377" s="1" t="s">
        <v>1099</v>
      </c>
      <c r="E2377" s="1" t="s">
        <v>620</v>
      </c>
      <c r="F2377" s="1" t="s">
        <v>901</v>
      </c>
      <c r="G2377" s="1" t="s">
        <v>924</v>
      </c>
      <c r="H2377" s="6">
        <v>45226</v>
      </c>
      <c r="I2377" s="7">
        <v>69990988</v>
      </c>
      <c r="J2377" s="7">
        <v>47492838</v>
      </c>
      <c r="K2377" s="7">
        <v>8263395</v>
      </c>
      <c r="L2377" s="7">
        <v>3571522</v>
      </c>
      <c r="M2377" s="7">
        <f>Table1[[#This Row],[Profit (EBIT)]] * (1 - 11%)</f>
        <v>3178654.58</v>
      </c>
      <c r="N2377" s="9">
        <f>Table1[[#This Row],[Net Sales Actual]]/Table1[[#This Row],[Net Sales Target]]*100%</f>
        <v>0.67855647358485638</v>
      </c>
      <c r="O2377" s="9" t="str">
        <f>IF(Table1[[#This Row],[% Achievement]]&gt;=100%, "Achieved",
 IF(Table1[[#This Row],[% Achievement]]&gt;=50%, "Almost Achieve",
 IF(Table1[[#This Row],[% Achievement]]&gt;=0, "Needs Improvement",
 "Bad")))</f>
        <v>Almost Achieve</v>
      </c>
      <c r="P2377" s="7">
        <f>Table1[[#This Row],[Net Sales Actual]] - Table1[[#This Row],[Net Sales Target]]</f>
        <v>-22498150</v>
      </c>
      <c r="Q2377" s="7" t="str">
        <f>IF(Table1[[#This Row],[Profit]] &gt; 0, "Profit", "Loss")</f>
        <v>Profit</v>
      </c>
      <c r="R2377" s="9">
        <f>Table1[[#This Row],[Salary Cost]]/Table1[[#This Row],[Net Sales Actual]]</f>
        <v>0.1739924449240115</v>
      </c>
      <c r="S2377" s="9" t="str">
        <f>IF(Table1[[#This Row],[Salary Ratio]] &lt; 0.15, "Efficient",
 IF(Table1[[#This Row],[Salary Ratio]] &lt;= 0.25, "Needs Attention",
 "Too High"))</f>
        <v>Needs Attention</v>
      </c>
      <c r="T2377" s="9">
        <f>Table1[[#This Row],[Profit (EBIT)]]/Table1[[#This Row],[Net Sales Actual]]</f>
        <v>7.5201275611282689E-2</v>
      </c>
      <c r="U2377" s="7" t="str">
        <f>IF(Table1[[#This Row],[Profit Ratio]] &gt; 0.15, "Healthy",
 IF(Table1[[#This Row],[Profit Ratio]] &gt;= 0.05, "Moderate",
 "Low"))</f>
        <v>Moderate</v>
      </c>
      <c r="V2377" s="7">
        <f ca="1">DATEDIF(Table1[[#This Row],[Store Open Date]], TODAY(), "d")</f>
        <v>706</v>
      </c>
      <c r="W2377" s="7">
        <f ca="1">INT(Table1[[#This Row],[Store Age (Days)]] / 30)</f>
        <v>23</v>
      </c>
      <c r="X2377" s="7" t="str">
        <f ca="1">IF(Table1[[#This Row],[Store Age (Months)]] &lt; 12, "&lt;12",
 IF(Table1[[#This Row],[Store Age (Months)]] &lt; 24, "12–24",
 "&gt;24"))</f>
        <v>12–24</v>
      </c>
    </row>
    <row r="2378" spans="1:24" x14ac:dyDescent="0.2">
      <c r="A2378" s="4">
        <v>6</v>
      </c>
      <c r="B2378" s="4" t="str">
        <f t="shared" si="37"/>
        <v>June</v>
      </c>
      <c r="C2378" s="1" t="s">
        <v>180</v>
      </c>
      <c r="D2378" s="1" t="s">
        <v>1100</v>
      </c>
      <c r="E2378" s="1" t="s">
        <v>621</v>
      </c>
      <c r="F2378" s="1" t="s">
        <v>901</v>
      </c>
      <c r="G2378" s="1" t="s">
        <v>924</v>
      </c>
      <c r="H2378" s="6">
        <v>45214</v>
      </c>
      <c r="I2378" s="7">
        <v>173485741</v>
      </c>
      <c r="J2378" s="7">
        <v>113141047</v>
      </c>
      <c r="K2378" s="7">
        <v>11162571</v>
      </c>
      <c r="L2378" s="7">
        <v>-5410359</v>
      </c>
      <c r="M2378" s="7">
        <f>Table1[[#This Row],[Profit (EBIT)]] * (1 - 11%)</f>
        <v>-4815219.51</v>
      </c>
      <c r="N2378" s="9">
        <f>Table1[[#This Row],[Net Sales Actual]]/Table1[[#This Row],[Net Sales Target]]*100%</f>
        <v>0.6521633786606128</v>
      </c>
      <c r="O2378" s="9" t="str">
        <f>IF(Table1[[#This Row],[% Achievement]]&gt;=100%, "Achieved",
 IF(Table1[[#This Row],[% Achievement]]&gt;=50%, "Almost Achieve",
 IF(Table1[[#This Row],[% Achievement]]&gt;=0, "Needs Improvement",
 "Bad")))</f>
        <v>Almost Achieve</v>
      </c>
      <c r="P2378" s="7">
        <f>Table1[[#This Row],[Net Sales Actual]] - Table1[[#This Row],[Net Sales Target]]</f>
        <v>-60344694</v>
      </c>
      <c r="Q2378" s="7" t="str">
        <f>IF(Table1[[#This Row],[Profit]] &gt; 0, "Profit", "Loss")</f>
        <v>Loss</v>
      </c>
      <c r="R2378" s="9">
        <f>Table1[[#This Row],[Salary Cost]]/Table1[[#This Row],[Net Sales Actual]]</f>
        <v>9.8660665567289654E-2</v>
      </c>
      <c r="S2378" s="9" t="str">
        <f>IF(Table1[[#This Row],[Salary Ratio]] &lt; 0.15, "Efficient",
 IF(Table1[[#This Row],[Salary Ratio]] &lt;= 0.25, "Needs Attention",
 "Too High"))</f>
        <v>Efficient</v>
      </c>
      <c r="T2378" s="9">
        <f>Table1[[#This Row],[Profit (EBIT)]]/Table1[[#This Row],[Net Sales Actual]]</f>
        <v>-4.7819594598589844E-2</v>
      </c>
      <c r="U2378" s="7" t="str">
        <f>IF(Table1[[#This Row],[Profit Ratio]] &gt; 0.15, "Healthy",
 IF(Table1[[#This Row],[Profit Ratio]] &gt;= 0.05, "Moderate",
 "Low"))</f>
        <v>Low</v>
      </c>
      <c r="V2378" s="7">
        <f ca="1">DATEDIF(Table1[[#This Row],[Store Open Date]], TODAY(), "d")</f>
        <v>718</v>
      </c>
      <c r="W2378" s="7">
        <f ca="1">INT(Table1[[#This Row],[Store Age (Days)]] / 30)</f>
        <v>23</v>
      </c>
      <c r="X2378" s="7" t="str">
        <f ca="1">IF(Table1[[#This Row],[Store Age (Months)]] &lt; 12, "&lt;12",
 IF(Table1[[#This Row],[Store Age (Months)]] &lt; 24, "12–24",
 "&gt;24"))</f>
        <v>12–24</v>
      </c>
    </row>
    <row r="2379" spans="1:24" x14ac:dyDescent="0.2">
      <c r="A2379" s="4">
        <v>6</v>
      </c>
      <c r="B2379" s="4" t="str">
        <f t="shared" si="37"/>
        <v>June</v>
      </c>
      <c r="C2379" s="1" t="s">
        <v>181</v>
      </c>
      <c r="D2379" s="1" t="s">
        <v>1101</v>
      </c>
      <c r="E2379" s="1" t="s">
        <v>622</v>
      </c>
      <c r="F2379" s="1" t="s">
        <v>901</v>
      </c>
      <c r="G2379" s="1" t="s">
        <v>924</v>
      </c>
      <c r="H2379" s="6">
        <v>45210</v>
      </c>
      <c r="I2379" s="7">
        <v>105052547</v>
      </c>
      <c r="J2379" s="7">
        <v>70628986</v>
      </c>
      <c r="K2379" s="7">
        <v>11947807</v>
      </c>
      <c r="L2379" s="7">
        <v>429173</v>
      </c>
      <c r="M2379" s="7">
        <f>Table1[[#This Row],[Profit (EBIT)]] * (1 - 11%)</f>
        <v>381963.97000000003</v>
      </c>
      <c r="N2379" s="9">
        <f>Table1[[#This Row],[Net Sales Actual]]/Table1[[#This Row],[Net Sales Target]]*100%</f>
        <v>0.67232054830617294</v>
      </c>
      <c r="O2379" s="9" t="str">
        <f>IF(Table1[[#This Row],[% Achievement]]&gt;=100%, "Achieved",
 IF(Table1[[#This Row],[% Achievement]]&gt;=50%, "Almost Achieve",
 IF(Table1[[#This Row],[% Achievement]]&gt;=0, "Needs Improvement",
 "Bad")))</f>
        <v>Almost Achieve</v>
      </c>
      <c r="P2379" s="7">
        <f>Table1[[#This Row],[Net Sales Actual]] - Table1[[#This Row],[Net Sales Target]]</f>
        <v>-34423561</v>
      </c>
      <c r="Q2379" s="7" t="str">
        <f>IF(Table1[[#This Row],[Profit]] &gt; 0, "Profit", "Loss")</f>
        <v>Profit</v>
      </c>
      <c r="R2379" s="9">
        <f>Table1[[#This Row],[Salary Cost]]/Table1[[#This Row],[Net Sales Actual]]</f>
        <v>0.16916294111882055</v>
      </c>
      <c r="S2379" s="9" t="str">
        <f>IF(Table1[[#This Row],[Salary Ratio]] &lt; 0.15, "Efficient",
 IF(Table1[[#This Row],[Salary Ratio]] &lt;= 0.25, "Needs Attention",
 "Too High"))</f>
        <v>Needs Attention</v>
      </c>
      <c r="T2379" s="9">
        <f>Table1[[#This Row],[Profit (EBIT)]]/Table1[[#This Row],[Net Sales Actual]]</f>
        <v>6.0764428927239586E-3</v>
      </c>
      <c r="U2379" s="7" t="str">
        <f>IF(Table1[[#This Row],[Profit Ratio]] &gt; 0.15, "Healthy",
 IF(Table1[[#This Row],[Profit Ratio]] &gt;= 0.05, "Moderate",
 "Low"))</f>
        <v>Low</v>
      </c>
      <c r="V2379" s="7">
        <f ca="1">DATEDIF(Table1[[#This Row],[Store Open Date]], TODAY(), "d")</f>
        <v>722</v>
      </c>
      <c r="W2379" s="7">
        <f ca="1">INT(Table1[[#This Row],[Store Age (Days)]] / 30)</f>
        <v>24</v>
      </c>
      <c r="X2379" s="7" t="str">
        <f ca="1">IF(Table1[[#This Row],[Store Age (Months)]] &lt; 12, "&lt;12",
 IF(Table1[[#This Row],[Store Age (Months)]] &lt; 24, "12–24",
 "&gt;24"))</f>
        <v>&gt;24</v>
      </c>
    </row>
    <row r="2380" spans="1:24" x14ac:dyDescent="0.2">
      <c r="A2380" s="4">
        <v>6</v>
      </c>
      <c r="B2380" s="4" t="str">
        <f t="shared" si="37"/>
        <v>June</v>
      </c>
      <c r="C2380" s="1" t="s">
        <v>182</v>
      </c>
      <c r="D2380" s="1" t="s">
        <v>1102</v>
      </c>
      <c r="E2380" s="1" t="s">
        <v>623</v>
      </c>
      <c r="F2380" s="1" t="s">
        <v>901</v>
      </c>
      <c r="G2380" s="1" t="s">
        <v>924</v>
      </c>
      <c r="H2380" s="6">
        <v>45226</v>
      </c>
      <c r="I2380" s="7">
        <v>86939273</v>
      </c>
      <c r="J2380" s="7">
        <v>66083531</v>
      </c>
      <c r="K2380" s="7">
        <v>9553814</v>
      </c>
      <c r="L2380" s="7">
        <v>4732810</v>
      </c>
      <c r="M2380" s="7">
        <f>Table1[[#This Row],[Profit (EBIT)]] * (1 - 11%)</f>
        <v>4212200.9000000004</v>
      </c>
      <c r="N2380" s="9">
        <f>Table1[[#This Row],[Net Sales Actual]]/Table1[[#This Row],[Net Sales Target]]*100%</f>
        <v>0.76011138257390309</v>
      </c>
      <c r="O2380" s="9" t="str">
        <f>IF(Table1[[#This Row],[% Achievement]]&gt;=100%, "Achieved",
 IF(Table1[[#This Row],[% Achievement]]&gt;=50%, "Almost Achieve",
 IF(Table1[[#This Row],[% Achievement]]&gt;=0, "Needs Improvement",
 "Bad")))</f>
        <v>Almost Achieve</v>
      </c>
      <c r="P2380" s="7">
        <f>Table1[[#This Row],[Net Sales Actual]] - Table1[[#This Row],[Net Sales Target]]</f>
        <v>-20855742</v>
      </c>
      <c r="Q2380" s="7" t="str">
        <f>IF(Table1[[#This Row],[Profit]] &gt; 0, "Profit", "Loss")</f>
        <v>Profit</v>
      </c>
      <c r="R2380" s="9">
        <f>Table1[[#This Row],[Salary Cost]]/Table1[[#This Row],[Net Sales Actual]]</f>
        <v>0.14457178445867247</v>
      </c>
      <c r="S2380" s="9" t="str">
        <f>IF(Table1[[#This Row],[Salary Ratio]] &lt; 0.15, "Efficient",
 IF(Table1[[#This Row],[Salary Ratio]] &lt;= 0.25, "Needs Attention",
 "Too High"))</f>
        <v>Efficient</v>
      </c>
      <c r="T2380" s="9">
        <f>Table1[[#This Row],[Profit (EBIT)]]/Table1[[#This Row],[Net Sales Actual]]</f>
        <v>7.1618600404388194E-2</v>
      </c>
      <c r="U2380" s="7" t="str">
        <f>IF(Table1[[#This Row],[Profit Ratio]] &gt; 0.15, "Healthy",
 IF(Table1[[#This Row],[Profit Ratio]] &gt;= 0.05, "Moderate",
 "Low"))</f>
        <v>Moderate</v>
      </c>
      <c r="V2380" s="7">
        <f ca="1">DATEDIF(Table1[[#This Row],[Store Open Date]], TODAY(), "d")</f>
        <v>706</v>
      </c>
      <c r="W2380" s="7">
        <f ca="1">INT(Table1[[#This Row],[Store Age (Days)]] / 30)</f>
        <v>23</v>
      </c>
      <c r="X2380" s="7" t="str">
        <f ca="1">IF(Table1[[#This Row],[Store Age (Months)]] &lt; 12, "&lt;12",
 IF(Table1[[#This Row],[Store Age (Months)]] &lt; 24, "12–24",
 "&gt;24"))</f>
        <v>12–24</v>
      </c>
    </row>
    <row r="2381" spans="1:24" x14ac:dyDescent="0.2">
      <c r="A2381" s="4">
        <v>6</v>
      </c>
      <c r="B2381" s="4" t="str">
        <f t="shared" si="37"/>
        <v>June</v>
      </c>
      <c r="C2381" s="1" t="s">
        <v>183</v>
      </c>
      <c r="D2381" s="1" t="s">
        <v>1103</v>
      </c>
      <c r="E2381" s="1" t="s">
        <v>624</v>
      </c>
      <c r="F2381" s="1" t="s">
        <v>901</v>
      </c>
      <c r="G2381" s="1" t="s">
        <v>924</v>
      </c>
      <c r="H2381" s="6">
        <v>45276</v>
      </c>
      <c r="I2381" s="7">
        <v>91952636</v>
      </c>
      <c r="J2381" s="7">
        <v>84408915</v>
      </c>
      <c r="K2381" s="7">
        <v>12304531</v>
      </c>
      <c r="L2381" s="7">
        <v>7009964</v>
      </c>
      <c r="M2381" s="7">
        <f>Table1[[#This Row],[Profit (EBIT)]] * (1 - 11%)</f>
        <v>6238867.96</v>
      </c>
      <c r="N2381" s="9">
        <f>Table1[[#This Row],[Net Sales Actual]]/Table1[[#This Row],[Net Sales Target]]*100%</f>
        <v>0.91796079668667685</v>
      </c>
      <c r="O2381" s="9" t="str">
        <f>IF(Table1[[#This Row],[% Achievement]]&gt;=100%, "Achieved",
 IF(Table1[[#This Row],[% Achievement]]&gt;=50%, "Almost Achieve",
 IF(Table1[[#This Row],[% Achievement]]&gt;=0, "Needs Improvement",
 "Bad")))</f>
        <v>Almost Achieve</v>
      </c>
      <c r="P2381" s="7">
        <f>Table1[[#This Row],[Net Sales Actual]] - Table1[[#This Row],[Net Sales Target]]</f>
        <v>-7543721</v>
      </c>
      <c r="Q2381" s="7" t="str">
        <f>IF(Table1[[#This Row],[Profit]] &gt; 0, "Profit", "Loss")</f>
        <v>Profit</v>
      </c>
      <c r="R2381" s="9">
        <f>Table1[[#This Row],[Salary Cost]]/Table1[[#This Row],[Net Sales Actual]]</f>
        <v>0.14577288429782564</v>
      </c>
      <c r="S2381" s="9" t="str">
        <f>IF(Table1[[#This Row],[Salary Ratio]] &lt; 0.15, "Efficient",
 IF(Table1[[#This Row],[Salary Ratio]] &lt;= 0.25, "Needs Attention",
 "Too High"))</f>
        <v>Efficient</v>
      </c>
      <c r="T2381" s="9">
        <f>Table1[[#This Row],[Profit (EBIT)]]/Table1[[#This Row],[Net Sales Actual]]</f>
        <v>8.3047673341139383E-2</v>
      </c>
      <c r="U2381" s="7" t="str">
        <f>IF(Table1[[#This Row],[Profit Ratio]] &gt; 0.15, "Healthy",
 IF(Table1[[#This Row],[Profit Ratio]] &gt;= 0.05, "Moderate",
 "Low"))</f>
        <v>Moderate</v>
      </c>
      <c r="V2381" s="7">
        <f ca="1">DATEDIF(Table1[[#This Row],[Store Open Date]], TODAY(), "d")</f>
        <v>656</v>
      </c>
      <c r="W2381" s="7">
        <f ca="1">INT(Table1[[#This Row],[Store Age (Days)]] / 30)</f>
        <v>21</v>
      </c>
      <c r="X2381" s="7" t="str">
        <f ca="1">IF(Table1[[#This Row],[Store Age (Months)]] &lt; 12, "&lt;12",
 IF(Table1[[#This Row],[Store Age (Months)]] &lt; 24, "12–24",
 "&gt;24"))</f>
        <v>12–24</v>
      </c>
    </row>
    <row r="2382" spans="1:24" x14ac:dyDescent="0.2">
      <c r="A2382" s="4">
        <v>6</v>
      </c>
      <c r="B2382" s="4" t="str">
        <f t="shared" si="37"/>
        <v>June</v>
      </c>
      <c r="C2382" s="1" t="s">
        <v>184</v>
      </c>
      <c r="D2382" s="1" t="s">
        <v>1104</v>
      </c>
      <c r="E2382" s="1" t="s">
        <v>625</v>
      </c>
      <c r="F2382" s="1" t="s">
        <v>901</v>
      </c>
      <c r="G2382" s="1" t="s">
        <v>924</v>
      </c>
      <c r="H2382" s="6">
        <v>45222</v>
      </c>
      <c r="I2382" s="7">
        <v>123494010</v>
      </c>
      <c r="J2382" s="7">
        <v>111680795</v>
      </c>
      <c r="K2382" s="7">
        <v>15723582</v>
      </c>
      <c r="L2382" s="7">
        <v>-3239846</v>
      </c>
      <c r="M2382" s="7">
        <f>Table1[[#This Row],[Profit (EBIT)]] * (1 - 11%)</f>
        <v>-2883462.94</v>
      </c>
      <c r="N2382" s="9">
        <f>Table1[[#This Row],[Net Sales Actual]]/Table1[[#This Row],[Net Sales Target]]*100%</f>
        <v>0.90434179763050859</v>
      </c>
      <c r="O2382" s="9" t="str">
        <f>IF(Table1[[#This Row],[% Achievement]]&gt;=100%, "Achieved",
 IF(Table1[[#This Row],[% Achievement]]&gt;=50%, "Almost Achieve",
 IF(Table1[[#This Row],[% Achievement]]&gt;=0, "Needs Improvement",
 "Bad")))</f>
        <v>Almost Achieve</v>
      </c>
      <c r="P2382" s="7">
        <f>Table1[[#This Row],[Net Sales Actual]] - Table1[[#This Row],[Net Sales Target]]</f>
        <v>-11813215</v>
      </c>
      <c r="Q2382" s="7" t="str">
        <f>IF(Table1[[#This Row],[Profit]] &gt; 0, "Profit", "Loss")</f>
        <v>Loss</v>
      </c>
      <c r="R2382" s="9">
        <f>Table1[[#This Row],[Salary Cost]]/Table1[[#This Row],[Net Sales Actual]]</f>
        <v>0.14079038387934112</v>
      </c>
      <c r="S2382" s="9" t="str">
        <f>IF(Table1[[#This Row],[Salary Ratio]] &lt; 0.15, "Efficient",
 IF(Table1[[#This Row],[Salary Ratio]] &lt;= 0.25, "Needs Attention",
 "Too High"))</f>
        <v>Efficient</v>
      </c>
      <c r="T2382" s="9">
        <f>Table1[[#This Row],[Profit (EBIT)]]/Table1[[#This Row],[Net Sales Actual]]</f>
        <v>-2.9009875869884343E-2</v>
      </c>
      <c r="U2382" s="7" t="str">
        <f>IF(Table1[[#This Row],[Profit Ratio]] &gt; 0.15, "Healthy",
 IF(Table1[[#This Row],[Profit Ratio]] &gt;= 0.05, "Moderate",
 "Low"))</f>
        <v>Low</v>
      </c>
      <c r="V2382" s="7">
        <f ca="1">DATEDIF(Table1[[#This Row],[Store Open Date]], TODAY(), "d")</f>
        <v>710</v>
      </c>
      <c r="W2382" s="7">
        <f ca="1">INT(Table1[[#This Row],[Store Age (Days)]] / 30)</f>
        <v>23</v>
      </c>
      <c r="X2382" s="7" t="str">
        <f ca="1">IF(Table1[[#This Row],[Store Age (Months)]] &lt; 12, "&lt;12",
 IF(Table1[[#This Row],[Store Age (Months)]] &lt; 24, "12–24",
 "&gt;24"))</f>
        <v>12–24</v>
      </c>
    </row>
    <row r="2383" spans="1:24" x14ac:dyDescent="0.2">
      <c r="A2383" s="4">
        <v>6</v>
      </c>
      <c r="B2383" s="4" t="str">
        <f t="shared" si="37"/>
        <v>June</v>
      </c>
      <c r="C2383" s="1" t="s">
        <v>185</v>
      </c>
      <c r="D2383" s="1" t="s">
        <v>1105</v>
      </c>
      <c r="E2383" s="1" t="s">
        <v>626</v>
      </c>
      <c r="F2383" s="1" t="s">
        <v>902</v>
      </c>
      <c r="G2383" s="1" t="s">
        <v>924</v>
      </c>
      <c r="H2383" s="6">
        <v>45262</v>
      </c>
      <c r="I2383" s="7">
        <v>128519744</v>
      </c>
      <c r="J2383" s="7">
        <v>107645763</v>
      </c>
      <c r="K2383" s="7">
        <v>19127166</v>
      </c>
      <c r="L2383" s="7">
        <v>-6175522</v>
      </c>
      <c r="M2383" s="7">
        <f>Table1[[#This Row],[Profit (EBIT)]] * (1 - 11%)</f>
        <v>-5496214.5800000001</v>
      </c>
      <c r="N2383" s="9">
        <f>Table1[[#This Row],[Net Sales Actual]]/Table1[[#This Row],[Net Sales Target]]*100%</f>
        <v>0.83758152366067584</v>
      </c>
      <c r="O2383" s="9" t="str">
        <f>IF(Table1[[#This Row],[% Achievement]]&gt;=100%, "Achieved",
 IF(Table1[[#This Row],[% Achievement]]&gt;=50%, "Almost Achieve",
 IF(Table1[[#This Row],[% Achievement]]&gt;=0, "Needs Improvement",
 "Bad")))</f>
        <v>Almost Achieve</v>
      </c>
      <c r="P2383" s="7">
        <f>Table1[[#This Row],[Net Sales Actual]] - Table1[[#This Row],[Net Sales Target]]</f>
        <v>-20873981</v>
      </c>
      <c r="Q2383" s="7" t="str">
        <f>IF(Table1[[#This Row],[Profit]] &gt; 0, "Profit", "Loss")</f>
        <v>Loss</v>
      </c>
      <c r="R2383" s="9">
        <f>Table1[[#This Row],[Salary Cost]]/Table1[[#This Row],[Net Sales Actual]]</f>
        <v>0.17768619467168439</v>
      </c>
      <c r="S2383" s="9" t="str">
        <f>IF(Table1[[#This Row],[Salary Ratio]] &lt; 0.15, "Efficient",
 IF(Table1[[#This Row],[Salary Ratio]] &lt;= 0.25, "Needs Attention",
 "Too High"))</f>
        <v>Needs Attention</v>
      </c>
      <c r="T2383" s="9">
        <f>Table1[[#This Row],[Profit (EBIT)]]/Table1[[#This Row],[Net Sales Actual]]</f>
        <v>-5.7368927748693649E-2</v>
      </c>
      <c r="U2383" s="7" t="str">
        <f>IF(Table1[[#This Row],[Profit Ratio]] &gt; 0.15, "Healthy",
 IF(Table1[[#This Row],[Profit Ratio]] &gt;= 0.05, "Moderate",
 "Low"))</f>
        <v>Low</v>
      </c>
      <c r="V2383" s="7">
        <f ca="1">DATEDIF(Table1[[#This Row],[Store Open Date]], TODAY(), "d")</f>
        <v>670</v>
      </c>
      <c r="W2383" s="7">
        <f ca="1">INT(Table1[[#This Row],[Store Age (Days)]] / 30)</f>
        <v>22</v>
      </c>
      <c r="X2383" s="7" t="str">
        <f ca="1">IF(Table1[[#This Row],[Store Age (Months)]] &lt; 12, "&lt;12",
 IF(Table1[[#This Row],[Store Age (Months)]] &lt; 24, "12–24",
 "&gt;24"))</f>
        <v>12–24</v>
      </c>
    </row>
    <row r="2384" spans="1:24" x14ac:dyDescent="0.2">
      <c r="A2384" s="4">
        <v>6</v>
      </c>
      <c r="B2384" s="4" t="str">
        <f t="shared" si="37"/>
        <v>June</v>
      </c>
      <c r="C2384" s="1" t="s">
        <v>186</v>
      </c>
      <c r="D2384" s="1" t="s">
        <v>1106</v>
      </c>
      <c r="E2384" s="1" t="s">
        <v>627</v>
      </c>
      <c r="F2384" s="1" t="s">
        <v>901</v>
      </c>
      <c r="G2384" s="1" t="s">
        <v>924</v>
      </c>
      <c r="H2384" s="6">
        <v>45285</v>
      </c>
      <c r="I2384" s="7">
        <v>99311607</v>
      </c>
      <c r="J2384" s="7">
        <v>116698680</v>
      </c>
      <c r="K2384" s="7">
        <v>18511856</v>
      </c>
      <c r="L2384" s="7">
        <v>16651450</v>
      </c>
      <c r="M2384" s="7">
        <f>Table1[[#This Row],[Profit (EBIT)]] * (1 - 11%)</f>
        <v>14819790.5</v>
      </c>
      <c r="N2384" s="9">
        <f>Table1[[#This Row],[Net Sales Actual]]/Table1[[#This Row],[Net Sales Target]]*100%</f>
        <v>1.1750759405192184</v>
      </c>
      <c r="O2384" s="9" t="str">
        <f>IF(Table1[[#This Row],[% Achievement]]&gt;=100%, "Achieved",
 IF(Table1[[#This Row],[% Achievement]]&gt;=50%, "Almost Achieve",
 IF(Table1[[#This Row],[% Achievement]]&gt;=0, "Needs Improvement",
 "Bad")))</f>
        <v>Achieved</v>
      </c>
      <c r="P2384" s="7">
        <f>Table1[[#This Row],[Net Sales Actual]] - Table1[[#This Row],[Net Sales Target]]</f>
        <v>17387073</v>
      </c>
      <c r="Q2384" s="7" t="str">
        <f>IF(Table1[[#This Row],[Profit]] &gt; 0, "Profit", "Loss")</f>
        <v>Profit</v>
      </c>
      <c r="R2384" s="9">
        <f>Table1[[#This Row],[Salary Cost]]/Table1[[#This Row],[Net Sales Actual]]</f>
        <v>0.15862952348732651</v>
      </c>
      <c r="S2384" s="9" t="str">
        <f>IF(Table1[[#This Row],[Salary Ratio]] &lt; 0.15, "Efficient",
 IF(Table1[[#This Row],[Salary Ratio]] &lt;= 0.25, "Needs Attention",
 "Too High"))</f>
        <v>Needs Attention</v>
      </c>
      <c r="T2384" s="9">
        <f>Table1[[#This Row],[Profit (EBIT)]]/Table1[[#This Row],[Net Sales Actual]]</f>
        <v>0.14268756081902553</v>
      </c>
      <c r="U2384" s="7" t="str">
        <f>IF(Table1[[#This Row],[Profit Ratio]] &gt; 0.15, "Healthy",
 IF(Table1[[#This Row],[Profit Ratio]] &gt;= 0.05, "Moderate",
 "Low"))</f>
        <v>Moderate</v>
      </c>
      <c r="V2384" s="7">
        <f ca="1">DATEDIF(Table1[[#This Row],[Store Open Date]], TODAY(), "d")</f>
        <v>647</v>
      </c>
      <c r="W2384" s="7">
        <f ca="1">INT(Table1[[#This Row],[Store Age (Days)]] / 30)</f>
        <v>21</v>
      </c>
      <c r="X2384" s="7" t="str">
        <f ca="1">IF(Table1[[#This Row],[Store Age (Months)]] &lt; 12, "&lt;12",
 IF(Table1[[#This Row],[Store Age (Months)]] &lt; 24, "12–24",
 "&gt;24"))</f>
        <v>12–24</v>
      </c>
    </row>
    <row r="2385" spans="1:24" x14ac:dyDescent="0.2">
      <c r="A2385" s="4">
        <v>6</v>
      </c>
      <c r="B2385" s="4" t="str">
        <f t="shared" si="37"/>
        <v>June</v>
      </c>
      <c r="C2385" s="1" t="s">
        <v>187</v>
      </c>
      <c r="D2385" s="1" t="s">
        <v>1107</v>
      </c>
      <c r="E2385" s="1" t="s">
        <v>628</v>
      </c>
      <c r="F2385" s="1" t="s">
        <v>901</v>
      </c>
      <c r="G2385" s="1" t="s">
        <v>924</v>
      </c>
      <c r="H2385" s="6">
        <v>45373</v>
      </c>
      <c r="I2385" s="7">
        <v>90819082</v>
      </c>
      <c r="J2385" s="7">
        <v>113190997</v>
      </c>
      <c r="K2385" s="7">
        <v>18960353</v>
      </c>
      <c r="L2385" s="7">
        <v>8236279</v>
      </c>
      <c r="M2385" s="7">
        <f>Table1[[#This Row],[Profit (EBIT)]] * (1 - 11%)</f>
        <v>7330288.3100000005</v>
      </c>
      <c r="N2385" s="9">
        <f>Table1[[#This Row],[Net Sales Actual]]/Table1[[#This Row],[Net Sales Target]]*100%</f>
        <v>1.2463349607519707</v>
      </c>
      <c r="O2385" s="9" t="str">
        <f>IF(Table1[[#This Row],[% Achievement]]&gt;=100%, "Achieved",
 IF(Table1[[#This Row],[% Achievement]]&gt;=50%, "Almost Achieve",
 IF(Table1[[#This Row],[% Achievement]]&gt;=0, "Needs Improvement",
 "Bad")))</f>
        <v>Achieved</v>
      </c>
      <c r="P2385" s="7">
        <f>Table1[[#This Row],[Net Sales Actual]] - Table1[[#This Row],[Net Sales Target]]</f>
        <v>22371915</v>
      </c>
      <c r="Q2385" s="7" t="str">
        <f>IF(Table1[[#This Row],[Profit]] &gt; 0, "Profit", "Loss")</f>
        <v>Profit</v>
      </c>
      <c r="R2385" s="9">
        <f>Table1[[#This Row],[Salary Cost]]/Table1[[#This Row],[Net Sales Actual]]</f>
        <v>0.16750760663412126</v>
      </c>
      <c r="S2385" s="9" t="str">
        <f>IF(Table1[[#This Row],[Salary Ratio]] &lt; 0.15, "Efficient",
 IF(Table1[[#This Row],[Salary Ratio]] &lt;= 0.25, "Needs Attention",
 "Too High"))</f>
        <v>Needs Attention</v>
      </c>
      <c r="T2385" s="9">
        <f>Table1[[#This Row],[Profit (EBIT)]]/Table1[[#This Row],[Net Sales Actual]]</f>
        <v>7.2764435496579294E-2</v>
      </c>
      <c r="U2385" s="7" t="str">
        <f>IF(Table1[[#This Row],[Profit Ratio]] &gt; 0.15, "Healthy",
 IF(Table1[[#This Row],[Profit Ratio]] &gt;= 0.05, "Moderate",
 "Low"))</f>
        <v>Moderate</v>
      </c>
      <c r="V2385" s="7">
        <f ca="1">DATEDIF(Table1[[#This Row],[Store Open Date]], TODAY(), "d")</f>
        <v>559</v>
      </c>
      <c r="W2385" s="7">
        <f ca="1">INT(Table1[[#This Row],[Store Age (Days)]] / 30)</f>
        <v>18</v>
      </c>
      <c r="X2385" s="7" t="str">
        <f ca="1">IF(Table1[[#This Row],[Store Age (Months)]] &lt; 12, "&lt;12",
 IF(Table1[[#This Row],[Store Age (Months)]] &lt; 24, "12–24",
 "&gt;24"))</f>
        <v>12–24</v>
      </c>
    </row>
    <row r="2386" spans="1:24" x14ac:dyDescent="0.2">
      <c r="A2386" s="4">
        <v>6</v>
      </c>
      <c r="B2386" s="4" t="str">
        <f t="shared" si="37"/>
        <v>June</v>
      </c>
      <c r="C2386" s="1" t="s">
        <v>188</v>
      </c>
      <c r="D2386" s="1" t="s">
        <v>1108</v>
      </c>
      <c r="E2386" s="1" t="s">
        <v>629</v>
      </c>
      <c r="F2386" s="1" t="s">
        <v>901</v>
      </c>
      <c r="G2386" s="1" t="s">
        <v>924</v>
      </c>
      <c r="H2386" s="6">
        <v>45260</v>
      </c>
      <c r="I2386" s="7">
        <v>83517857</v>
      </c>
      <c r="J2386" s="7">
        <v>103984884</v>
      </c>
      <c r="K2386" s="7">
        <v>17829033</v>
      </c>
      <c r="L2386" s="7">
        <v>5156225</v>
      </c>
      <c r="M2386" s="7">
        <f>Table1[[#This Row],[Profit (EBIT)]] * (1 - 11%)</f>
        <v>4589040.25</v>
      </c>
      <c r="N2386" s="9">
        <f>Table1[[#This Row],[Net Sales Actual]]/Table1[[#This Row],[Net Sales Target]]*100%</f>
        <v>1.2450616878256346</v>
      </c>
      <c r="O2386" s="9" t="str">
        <f>IF(Table1[[#This Row],[% Achievement]]&gt;=100%, "Achieved",
 IF(Table1[[#This Row],[% Achievement]]&gt;=50%, "Almost Achieve",
 IF(Table1[[#This Row],[% Achievement]]&gt;=0, "Needs Improvement",
 "Bad")))</f>
        <v>Achieved</v>
      </c>
      <c r="P2386" s="7">
        <f>Table1[[#This Row],[Net Sales Actual]] - Table1[[#This Row],[Net Sales Target]]</f>
        <v>20467027</v>
      </c>
      <c r="Q2386" s="7" t="str">
        <f>IF(Table1[[#This Row],[Profit]] &gt; 0, "Profit", "Loss")</f>
        <v>Profit</v>
      </c>
      <c r="R2386" s="9">
        <f>Table1[[#This Row],[Salary Cost]]/Table1[[#This Row],[Net Sales Actual]]</f>
        <v>0.17145793036610976</v>
      </c>
      <c r="S2386" s="9" t="str">
        <f>IF(Table1[[#This Row],[Salary Ratio]] &lt; 0.15, "Efficient",
 IF(Table1[[#This Row],[Salary Ratio]] &lt;= 0.25, "Needs Attention",
 "Too High"))</f>
        <v>Needs Attention</v>
      </c>
      <c r="T2386" s="9">
        <f>Table1[[#This Row],[Profit (EBIT)]]/Table1[[#This Row],[Net Sales Actual]]</f>
        <v>4.9586293715536578E-2</v>
      </c>
      <c r="U2386" s="7" t="str">
        <f>IF(Table1[[#This Row],[Profit Ratio]] &gt; 0.15, "Healthy",
 IF(Table1[[#This Row],[Profit Ratio]] &gt;= 0.05, "Moderate",
 "Low"))</f>
        <v>Low</v>
      </c>
      <c r="V2386" s="7">
        <f ca="1">DATEDIF(Table1[[#This Row],[Store Open Date]], TODAY(), "d")</f>
        <v>672</v>
      </c>
      <c r="W2386" s="7">
        <f ca="1">INT(Table1[[#This Row],[Store Age (Days)]] / 30)</f>
        <v>22</v>
      </c>
      <c r="X2386" s="7" t="str">
        <f ca="1">IF(Table1[[#This Row],[Store Age (Months)]] &lt; 12, "&lt;12",
 IF(Table1[[#This Row],[Store Age (Months)]] &lt; 24, "12–24",
 "&gt;24"))</f>
        <v>12–24</v>
      </c>
    </row>
    <row r="2387" spans="1:24" x14ac:dyDescent="0.2">
      <c r="A2387" s="4">
        <v>6</v>
      </c>
      <c r="B2387" s="4" t="str">
        <f t="shared" si="37"/>
        <v>June</v>
      </c>
      <c r="C2387" s="1" t="s">
        <v>189</v>
      </c>
      <c r="D2387" s="1" t="s">
        <v>1109</v>
      </c>
      <c r="E2387" s="1" t="s">
        <v>630</v>
      </c>
      <c r="F2387" s="1" t="s">
        <v>901</v>
      </c>
      <c r="G2387" s="1" t="s">
        <v>924</v>
      </c>
      <c r="H2387" s="6">
        <v>45212</v>
      </c>
      <c r="I2387" s="7">
        <v>83247186</v>
      </c>
      <c r="J2387" s="7">
        <v>75124925</v>
      </c>
      <c r="K2387" s="7">
        <v>8441383</v>
      </c>
      <c r="L2387" s="7">
        <v>2355460</v>
      </c>
      <c r="M2387" s="7">
        <f>Table1[[#This Row],[Profit (EBIT)]] * (1 - 11%)</f>
        <v>2096359.4000000001</v>
      </c>
      <c r="N2387" s="9">
        <f>Table1[[#This Row],[Net Sales Actual]]/Table1[[#This Row],[Net Sales Target]]*100%</f>
        <v>0.90243200532928525</v>
      </c>
      <c r="O2387" s="9" t="str">
        <f>IF(Table1[[#This Row],[% Achievement]]&gt;=100%, "Achieved",
 IF(Table1[[#This Row],[% Achievement]]&gt;=50%, "Almost Achieve",
 IF(Table1[[#This Row],[% Achievement]]&gt;=0, "Needs Improvement",
 "Bad")))</f>
        <v>Almost Achieve</v>
      </c>
      <c r="P2387" s="7">
        <f>Table1[[#This Row],[Net Sales Actual]] - Table1[[#This Row],[Net Sales Target]]</f>
        <v>-8122261</v>
      </c>
      <c r="Q2387" s="7" t="str">
        <f>IF(Table1[[#This Row],[Profit]] &gt; 0, "Profit", "Loss")</f>
        <v>Profit</v>
      </c>
      <c r="R2387" s="9">
        <f>Table1[[#This Row],[Salary Cost]]/Table1[[#This Row],[Net Sales Actual]]</f>
        <v>0.11236461134570185</v>
      </c>
      <c r="S2387" s="9" t="str">
        <f>IF(Table1[[#This Row],[Salary Ratio]] &lt; 0.15, "Efficient",
 IF(Table1[[#This Row],[Salary Ratio]] &lt;= 0.25, "Needs Attention",
 "Too High"))</f>
        <v>Efficient</v>
      </c>
      <c r="T2387" s="9">
        <f>Table1[[#This Row],[Profit (EBIT)]]/Table1[[#This Row],[Net Sales Actual]]</f>
        <v>3.1353908173618807E-2</v>
      </c>
      <c r="U2387" s="7" t="str">
        <f>IF(Table1[[#This Row],[Profit Ratio]] &gt; 0.15, "Healthy",
 IF(Table1[[#This Row],[Profit Ratio]] &gt;= 0.05, "Moderate",
 "Low"))</f>
        <v>Low</v>
      </c>
      <c r="V2387" s="7">
        <f ca="1">DATEDIF(Table1[[#This Row],[Store Open Date]], TODAY(), "d")</f>
        <v>720</v>
      </c>
      <c r="W2387" s="7">
        <f ca="1">INT(Table1[[#This Row],[Store Age (Days)]] / 30)</f>
        <v>24</v>
      </c>
      <c r="X2387" s="7" t="str">
        <f ca="1">IF(Table1[[#This Row],[Store Age (Months)]] &lt; 12, "&lt;12",
 IF(Table1[[#This Row],[Store Age (Months)]] &lt; 24, "12–24",
 "&gt;24"))</f>
        <v>&gt;24</v>
      </c>
    </row>
    <row r="2388" spans="1:24" x14ac:dyDescent="0.2">
      <c r="A2388" s="4">
        <v>6</v>
      </c>
      <c r="B2388" s="4" t="str">
        <f t="shared" si="37"/>
        <v>June</v>
      </c>
      <c r="C2388" s="1" t="s">
        <v>190</v>
      </c>
      <c r="D2388" s="1" t="s">
        <v>1110</v>
      </c>
      <c r="E2388" s="1" t="s">
        <v>631</v>
      </c>
      <c r="F2388" s="1" t="s">
        <v>901</v>
      </c>
      <c r="G2388" s="1" t="s">
        <v>924</v>
      </c>
      <c r="H2388" s="6">
        <v>45260</v>
      </c>
      <c r="I2388" s="7">
        <v>364602595</v>
      </c>
      <c r="J2388" s="7">
        <v>328430370</v>
      </c>
      <c r="K2388" s="7">
        <v>29604459</v>
      </c>
      <c r="L2388" s="7">
        <v>33605068</v>
      </c>
      <c r="M2388" s="7">
        <f>Table1[[#This Row],[Profit (EBIT)]] * (1 - 11%)</f>
        <v>29908510.52</v>
      </c>
      <c r="N2388" s="9">
        <f>Table1[[#This Row],[Net Sales Actual]]/Table1[[#This Row],[Net Sales Target]]*100%</f>
        <v>0.90078999574865892</v>
      </c>
      <c r="O2388" s="9" t="str">
        <f>IF(Table1[[#This Row],[% Achievement]]&gt;=100%, "Achieved",
 IF(Table1[[#This Row],[% Achievement]]&gt;=50%, "Almost Achieve",
 IF(Table1[[#This Row],[% Achievement]]&gt;=0, "Needs Improvement",
 "Bad")))</f>
        <v>Almost Achieve</v>
      </c>
      <c r="P2388" s="7">
        <f>Table1[[#This Row],[Net Sales Actual]] - Table1[[#This Row],[Net Sales Target]]</f>
        <v>-36172225</v>
      </c>
      <c r="Q2388" s="7" t="str">
        <f>IF(Table1[[#This Row],[Profit]] &gt; 0, "Profit", "Loss")</f>
        <v>Profit</v>
      </c>
      <c r="R2388" s="9">
        <f>Table1[[#This Row],[Salary Cost]]/Table1[[#This Row],[Net Sales Actual]]</f>
        <v>9.0139224944392318E-2</v>
      </c>
      <c r="S2388" s="9" t="str">
        <f>IF(Table1[[#This Row],[Salary Ratio]] &lt; 0.15, "Efficient",
 IF(Table1[[#This Row],[Salary Ratio]] &lt;= 0.25, "Needs Attention",
 "Too High"))</f>
        <v>Efficient</v>
      </c>
      <c r="T2388" s="9">
        <f>Table1[[#This Row],[Profit (EBIT)]]/Table1[[#This Row],[Net Sales Actual]]</f>
        <v>0.10232022087360557</v>
      </c>
      <c r="U2388" s="7" t="str">
        <f>IF(Table1[[#This Row],[Profit Ratio]] &gt; 0.15, "Healthy",
 IF(Table1[[#This Row],[Profit Ratio]] &gt;= 0.05, "Moderate",
 "Low"))</f>
        <v>Moderate</v>
      </c>
      <c r="V2388" s="7">
        <f ca="1">DATEDIF(Table1[[#This Row],[Store Open Date]], TODAY(), "d")</f>
        <v>672</v>
      </c>
      <c r="W2388" s="7">
        <f ca="1">INT(Table1[[#This Row],[Store Age (Days)]] / 30)</f>
        <v>22</v>
      </c>
      <c r="X2388" s="7" t="str">
        <f ca="1">IF(Table1[[#This Row],[Store Age (Months)]] &lt; 12, "&lt;12",
 IF(Table1[[#This Row],[Store Age (Months)]] &lt; 24, "12–24",
 "&gt;24"))</f>
        <v>12–24</v>
      </c>
    </row>
    <row r="2389" spans="1:24" x14ac:dyDescent="0.2">
      <c r="A2389" s="4">
        <v>6</v>
      </c>
      <c r="B2389" s="4" t="str">
        <f t="shared" si="37"/>
        <v>June</v>
      </c>
      <c r="C2389" s="1" t="s">
        <v>191</v>
      </c>
      <c r="D2389" s="1" t="s">
        <v>1111</v>
      </c>
      <c r="E2389" s="1" t="s">
        <v>632</v>
      </c>
      <c r="F2389" s="1" t="s">
        <v>901</v>
      </c>
      <c r="G2389" s="1" t="s">
        <v>924</v>
      </c>
      <c r="H2389" s="6">
        <v>45248</v>
      </c>
      <c r="I2389" s="7">
        <v>164313163</v>
      </c>
      <c r="J2389" s="7">
        <v>161772611</v>
      </c>
      <c r="K2389" s="7">
        <v>15890814</v>
      </c>
      <c r="L2389" s="7">
        <v>-8034655</v>
      </c>
      <c r="M2389" s="7">
        <f>Table1[[#This Row],[Profit (EBIT)]] * (1 - 11%)</f>
        <v>-7150842.9500000002</v>
      </c>
      <c r="N2389" s="9">
        <f>Table1[[#This Row],[Net Sales Actual]]/Table1[[#This Row],[Net Sales Target]]*100%</f>
        <v>0.98453835375319265</v>
      </c>
      <c r="O2389" s="9" t="str">
        <f>IF(Table1[[#This Row],[% Achievement]]&gt;=100%, "Achieved",
 IF(Table1[[#This Row],[% Achievement]]&gt;=50%, "Almost Achieve",
 IF(Table1[[#This Row],[% Achievement]]&gt;=0, "Needs Improvement",
 "Bad")))</f>
        <v>Almost Achieve</v>
      </c>
      <c r="P2389" s="7">
        <f>Table1[[#This Row],[Net Sales Actual]] - Table1[[#This Row],[Net Sales Target]]</f>
        <v>-2540552</v>
      </c>
      <c r="Q2389" s="7" t="str">
        <f>IF(Table1[[#This Row],[Profit]] &gt; 0, "Profit", "Loss")</f>
        <v>Loss</v>
      </c>
      <c r="R2389" s="9">
        <f>Table1[[#This Row],[Salary Cost]]/Table1[[#This Row],[Net Sales Actual]]</f>
        <v>9.8229322638552205E-2</v>
      </c>
      <c r="S2389" s="9" t="str">
        <f>IF(Table1[[#This Row],[Salary Ratio]] &lt; 0.15, "Efficient",
 IF(Table1[[#This Row],[Salary Ratio]] &lt;= 0.25, "Needs Attention",
 "Too High"))</f>
        <v>Efficient</v>
      </c>
      <c r="T2389" s="9">
        <f>Table1[[#This Row],[Profit (EBIT)]]/Table1[[#This Row],[Net Sales Actual]]</f>
        <v>-4.9666349268480313E-2</v>
      </c>
      <c r="U2389" s="7" t="str">
        <f>IF(Table1[[#This Row],[Profit Ratio]] &gt; 0.15, "Healthy",
 IF(Table1[[#This Row],[Profit Ratio]] &gt;= 0.05, "Moderate",
 "Low"))</f>
        <v>Low</v>
      </c>
      <c r="V2389" s="7">
        <f ca="1">DATEDIF(Table1[[#This Row],[Store Open Date]], TODAY(), "d")</f>
        <v>684</v>
      </c>
      <c r="W2389" s="7">
        <f ca="1">INT(Table1[[#This Row],[Store Age (Days)]] / 30)</f>
        <v>22</v>
      </c>
      <c r="X2389" s="7" t="str">
        <f ca="1">IF(Table1[[#This Row],[Store Age (Months)]] &lt; 12, "&lt;12",
 IF(Table1[[#This Row],[Store Age (Months)]] &lt; 24, "12–24",
 "&gt;24"))</f>
        <v>12–24</v>
      </c>
    </row>
    <row r="2390" spans="1:24" x14ac:dyDescent="0.2">
      <c r="A2390" s="4">
        <v>6</v>
      </c>
      <c r="B2390" s="4" t="str">
        <f t="shared" si="37"/>
        <v>June</v>
      </c>
      <c r="C2390" s="1" t="s">
        <v>192</v>
      </c>
      <c r="D2390" s="1" t="s">
        <v>1112</v>
      </c>
      <c r="E2390" s="1" t="s">
        <v>633</v>
      </c>
      <c r="F2390" s="1" t="s">
        <v>901</v>
      </c>
      <c r="G2390" s="1" t="s">
        <v>924</v>
      </c>
      <c r="H2390" s="6">
        <v>45244</v>
      </c>
      <c r="I2390" s="7">
        <v>127008450</v>
      </c>
      <c r="J2390" s="7">
        <v>142253784</v>
      </c>
      <c r="K2390" s="7">
        <v>21632562</v>
      </c>
      <c r="L2390" s="7">
        <v>16457790</v>
      </c>
      <c r="M2390" s="7">
        <f>Table1[[#This Row],[Profit (EBIT)]] * (1 - 11%)</f>
        <v>14647433.1</v>
      </c>
      <c r="N2390" s="9">
        <f>Table1[[#This Row],[Net Sales Actual]]/Table1[[#This Row],[Net Sales Target]]*100%</f>
        <v>1.1200340134849296</v>
      </c>
      <c r="O2390" s="9" t="str">
        <f>IF(Table1[[#This Row],[% Achievement]]&gt;=100%, "Achieved",
 IF(Table1[[#This Row],[% Achievement]]&gt;=50%, "Almost Achieve",
 IF(Table1[[#This Row],[% Achievement]]&gt;=0, "Needs Improvement",
 "Bad")))</f>
        <v>Achieved</v>
      </c>
      <c r="P2390" s="7">
        <f>Table1[[#This Row],[Net Sales Actual]] - Table1[[#This Row],[Net Sales Target]]</f>
        <v>15245334</v>
      </c>
      <c r="Q2390" s="7" t="str">
        <f>IF(Table1[[#This Row],[Profit]] &gt; 0, "Profit", "Loss")</f>
        <v>Profit</v>
      </c>
      <c r="R2390" s="9">
        <f>Table1[[#This Row],[Salary Cost]]/Table1[[#This Row],[Net Sales Actual]]</f>
        <v>0.15207020433284221</v>
      </c>
      <c r="S2390" s="9" t="str">
        <f>IF(Table1[[#This Row],[Salary Ratio]] &lt; 0.15, "Efficient",
 IF(Table1[[#This Row],[Salary Ratio]] &lt;= 0.25, "Needs Attention",
 "Too High"))</f>
        <v>Needs Attention</v>
      </c>
      <c r="T2390" s="9">
        <f>Table1[[#This Row],[Profit (EBIT)]]/Table1[[#This Row],[Net Sales Actual]]</f>
        <v>0.1156931614557262</v>
      </c>
      <c r="U2390" s="7" t="str">
        <f>IF(Table1[[#This Row],[Profit Ratio]] &gt; 0.15, "Healthy",
 IF(Table1[[#This Row],[Profit Ratio]] &gt;= 0.05, "Moderate",
 "Low"))</f>
        <v>Moderate</v>
      </c>
      <c r="V2390" s="7">
        <f ca="1">DATEDIF(Table1[[#This Row],[Store Open Date]], TODAY(), "d")</f>
        <v>688</v>
      </c>
      <c r="W2390" s="7">
        <f ca="1">INT(Table1[[#This Row],[Store Age (Days)]] / 30)</f>
        <v>22</v>
      </c>
      <c r="X2390" s="7" t="str">
        <f ca="1">IF(Table1[[#This Row],[Store Age (Months)]] &lt; 12, "&lt;12",
 IF(Table1[[#This Row],[Store Age (Months)]] &lt; 24, "12–24",
 "&gt;24"))</f>
        <v>12–24</v>
      </c>
    </row>
    <row r="2391" spans="1:24" x14ac:dyDescent="0.2">
      <c r="A2391" s="4">
        <v>6</v>
      </c>
      <c r="B2391" s="4" t="str">
        <f t="shared" si="37"/>
        <v>June</v>
      </c>
      <c r="C2391" s="1" t="s">
        <v>193</v>
      </c>
      <c r="D2391" s="1" t="s">
        <v>1113</v>
      </c>
      <c r="E2391" s="1" t="s">
        <v>634</v>
      </c>
      <c r="F2391" s="1" t="s">
        <v>901</v>
      </c>
      <c r="G2391" s="1" t="s">
        <v>924</v>
      </c>
      <c r="H2391" s="6">
        <v>45268</v>
      </c>
      <c r="I2391" s="7">
        <v>77281035</v>
      </c>
      <c r="J2391" s="7">
        <v>57493211</v>
      </c>
      <c r="K2391" s="7">
        <v>6255160</v>
      </c>
      <c r="L2391" s="7">
        <v>1385031</v>
      </c>
      <c r="M2391" s="7">
        <f>Table1[[#This Row],[Profit (EBIT)]] * (1 - 11%)</f>
        <v>1232677.5900000001</v>
      </c>
      <c r="N2391" s="9">
        <f>Table1[[#This Row],[Net Sales Actual]]/Table1[[#This Row],[Net Sales Target]]*100%</f>
        <v>0.74394980605526306</v>
      </c>
      <c r="O2391" s="9" t="str">
        <f>IF(Table1[[#This Row],[% Achievement]]&gt;=100%, "Achieved",
 IF(Table1[[#This Row],[% Achievement]]&gt;=50%, "Almost Achieve",
 IF(Table1[[#This Row],[% Achievement]]&gt;=0, "Needs Improvement",
 "Bad")))</f>
        <v>Almost Achieve</v>
      </c>
      <c r="P2391" s="7">
        <f>Table1[[#This Row],[Net Sales Actual]] - Table1[[#This Row],[Net Sales Target]]</f>
        <v>-19787824</v>
      </c>
      <c r="Q2391" s="7" t="str">
        <f>IF(Table1[[#This Row],[Profit]] &gt; 0, "Profit", "Loss")</f>
        <v>Profit</v>
      </c>
      <c r="R2391" s="9">
        <f>Table1[[#This Row],[Salary Cost]]/Table1[[#This Row],[Net Sales Actual]]</f>
        <v>0.1087982370648945</v>
      </c>
      <c r="S2391" s="9" t="str">
        <f>IF(Table1[[#This Row],[Salary Ratio]] &lt; 0.15, "Efficient",
 IF(Table1[[#This Row],[Salary Ratio]] &lt;= 0.25, "Needs Attention",
 "Too High"))</f>
        <v>Efficient</v>
      </c>
      <c r="T2391" s="9">
        <f>Table1[[#This Row],[Profit (EBIT)]]/Table1[[#This Row],[Net Sales Actual]]</f>
        <v>2.4090339988142251E-2</v>
      </c>
      <c r="U2391" s="7" t="str">
        <f>IF(Table1[[#This Row],[Profit Ratio]] &gt; 0.15, "Healthy",
 IF(Table1[[#This Row],[Profit Ratio]] &gt;= 0.05, "Moderate",
 "Low"))</f>
        <v>Low</v>
      </c>
      <c r="V2391" s="7">
        <f ca="1">DATEDIF(Table1[[#This Row],[Store Open Date]], TODAY(), "d")</f>
        <v>664</v>
      </c>
      <c r="W2391" s="7">
        <f ca="1">INT(Table1[[#This Row],[Store Age (Days)]] / 30)</f>
        <v>22</v>
      </c>
      <c r="X2391" s="7" t="str">
        <f ca="1">IF(Table1[[#This Row],[Store Age (Months)]] &lt; 12, "&lt;12",
 IF(Table1[[#This Row],[Store Age (Months)]] &lt; 24, "12–24",
 "&gt;24"))</f>
        <v>12–24</v>
      </c>
    </row>
    <row r="2392" spans="1:24" x14ac:dyDescent="0.2">
      <c r="A2392" s="4">
        <v>6</v>
      </c>
      <c r="B2392" s="4" t="str">
        <f t="shared" si="37"/>
        <v>June</v>
      </c>
      <c r="C2392" s="1" t="s">
        <v>194</v>
      </c>
      <c r="D2392" s="1" t="s">
        <v>1114</v>
      </c>
      <c r="E2392" s="1" t="s">
        <v>635</v>
      </c>
      <c r="F2392" s="1" t="s">
        <v>901</v>
      </c>
      <c r="G2392" s="1" t="s">
        <v>924</v>
      </c>
      <c r="H2392" s="6">
        <v>45232</v>
      </c>
      <c r="I2392" s="7">
        <v>38236551</v>
      </c>
      <c r="J2392" s="7">
        <v>39971331</v>
      </c>
      <c r="K2392" s="7">
        <v>5867523</v>
      </c>
      <c r="L2392" s="7">
        <v>3404672</v>
      </c>
      <c r="M2392" s="7">
        <f>Table1[[#This Row],[Profit (EBIT)]] * (1 - 11%)</f>
        <v>3030158.08</v>
      </c>
      <c r="N2392" s="9">
        <f>Table1[[#This Row],[Net Sales Actual]]/Table1[[#This Row],[Net Sales Target]]*100%</f>
        <v>1.0453696778247599</v>
      </c>
      <c r="O2392" s="9" t="str">
        <f>IF(Table1[[#This Row],[% Achievement]]&gt;=100%, "Achieved",
 IF(Table1[[#This Row],[% Achievement]]&gt;=50%, "Almost Achieve",
 IF(Table1[[#This Row],[% Achievement]]&gt;=0, "Needs Improvement",
 "Bad")))</f>
        <v>Achieved</v>
      </c>
      <c r="P2392" s="7">
        <f>Table1[[#This Row],[Net Sales Actual]] - Table1[[#This Row],[Net Sales Target]]</f>
        <v>1734780</v>
      </c>
      <c r="Q2392" s="7" t="str">
        <f>IF(Table1[[#This Row],[Profit]] &gt; 0, "Profit", "Loss")</f>
        <v>Profit</v>
      </c>
      <c r="R2392" s="9">
        <f>Table1[[#This Row],[Salary Cost]]/Table1[[#This Row],[Net Sales Actual]]</f>
        <v>0.14679328541749084</v>
      </c>
      <c r="S2392" s="9" t="str">
        <f>IF(Table1[[#This Row],[Salary Ratio]] &lt; 0.15, "Efficient",
 IF(Table1[[#This Row],[Salary Ratio]] &lt;= 0.25, "Needs Attention",
 "Too High"))</f>
        <v>Efficient</v>
      </c>
      <c r="T2392" s="9">
        <f>Table1[[#This Row],[Profit (EBIT)]]/Table1[[#This Row],[Net Sales Actual]]</f>
        <v>8.5177849093891825E-2</v>
      </c>
      <c r="U2392" s="7" t="str">
        <f>IF(Table1[[#This Row],[Profit Ratio]] &gt; 0.15, "Healthy",
 IF(Table1[[#This Row],[Profit Ratio]] &gt;= 0.05, "Moderate",
 "Low"))</f>
        <v>Moderate</v>
      </c>
      <c r="V2392" s="7">
        <f ca="1">DATEDIF(Table1[[#This Row],[Store Open Date]], TODAY(), "d")</f>
        <v>700</v>
      </c>
      <c r="W2392" s="7">
        <f ca="1">INT(Table1[[#This Row],[Store Age (Days)]] / 30)</f>
        <v>23</v>
      </c>
      <c r="X2392" s="7" t="str">
        <f ca="1">IF(Table1[[#This Row],[Store Age (Months)]] &lt; 12, "&lt;12",
 IF(Table1[[#This Row],[Store Age (Months)]] &lt; 24, "12–24",
 "&gt;24"))</f>
        <v>12–24</v>
      </c>
    </row>
    <row r="2393" spans="1:24" x14ac:dyDescent="0.2">
      <c r="A2393" s="4">
        <v>6</v>
      </c>
      <c r="B2393" s="4" t="str">
        <f t="shared" si="37"/>
        <v>June</v>
      </c>
      <c r="C2393" s="1" t="s">
        <v>195</v>
      </c>
      <c r="D2393" s="1" t="s">
        <v>1115</v>
      </c>
      <c r="E2393" s="1" t="s">
        <v>636</v>
      </c>
      <c r="F2393" s="1" t="s">
        <v>901</v>
      </c>
      <c r="G2393" s="1" t="s">
        <v>924</v>
      </c>
      <c r="H2393" s="6">
        <v>45233</v>
      </c>
      <c r="I2393" s="7">
        <v>96468125</v>
      </c>
      <c r="J2393" s="7">
        <v>84702727</v>
      </c>
      <c r="K2393" s="7">
        <v>11490742</v>
      </c>
      <c r="L2393" s="7">
        <v>-1403289</v>
      </c>
      <c r="M2393" s="7">
        <f>Table1[[#This Row],[Profit (EBIT)]] * (1 - 11%)</f>
        <v>-1248927.21</v>
      </c>
      <c r="N2393" s="9">
        <f>Table1[[#This Row],[Net Sales Actual]]/Table1[[#This Row],[Net Sales Target]]*100%</f>
        <v>0.87803849198893413</v>
      </c>
      <c r="O2393" s="9" t="str">
        <f>IF(Table1[[#This Row],[% Achievement]]&gt;=100%, "Achieved",
 IF(Table1[[#This Row],[% Achievement]]&gt;=50%, "Almost Achieve",
 IF(Table1[[#This Row],[% Achievement]]&gt;=0, "Needs Improvement",
 "Bad")))</f>
        <v>Almost Achieve</v>
      </c>
      <c r="P2393" s="7">
        <f>Table1[[#This Row],[Net Sales Actual]] - Table1[[#This Row],[Net Sales Target]]</f>
        <v>-11765398</v>
      </c>
      <c r="Q2393" s="7" t="str">
        <f>IF(Table1[[#This Row],[Profit]] &gt; 0, "Profit", "Loss")</f>
        <v>Loss</v>
      </c>
      <c r="R2393" s="9">
        <f>Table1[[#This Row],[Salary Cost]]/Table1[[#This Row],[Net Sales Actual]]</f>
        <v>0.1356596464715947</v>
      </c>
      <c r="S2393" s="9" t="str">
        <f>IF(Table1[[#This Row],[Salary Ratio]] &lt; 0.15, "Efficient",
 IF(Table1[[#This Row],[Salary Ratio]] &lt;= 0.25, "Needs Attention",
 "Too High"))</f>
        <v>Efficient</v>
      </c>
      <c r="T2393" s="9">
        <f>Table1[[#This Row],[Profit (EBIT)]]/Table1[[#This Row],[Net Sales Actual]]</f>
        <v>-1.6567223390576317E-2</v>
      </c>
      <c r="U2393" s="7" t="str">
        <f>IF(Table1[[#This Row],[Profit Ratio]] &gt; 0.15, "Healthy",
 IF(Table1[[#This Row],[Profit Ratio]] &gt;= 0.05, "Moderate",
 "Low"))</f>
        <v>Low</v>
      </c>
      <c r="V2393" s="7">
        <f ca="1">DATEDIF(Table1[[#This Row],[Store Open Date]], TODAY(), "d")</f>
        <v>699</v>
      </c>
      <c r="W2393" s="7">
        <f ca="1">INT(Table1[[#This Row],[Store Age (Days)]] / 30)</f>
        <v>23</v>
      </c>
      <c r="X2393" s="7" t="str">
        <f ca="1">IF(Table1[[#This Row],[Store Age (Months)]] &lt; 12, "&lt;12",
 IF(Table1[[#This Row],[Store Age (Months)]] &lt; 24, "12–24",
 "&gt;24"))</f>
        <v>12–24</v>
      </c>
    </row>
    <row r="2394" spans="1:24" x14ac:dyDescent="0.2">
      <c r="A2394" s="4">
        <v>6</v>
      </c>
      <c r="B2394" s="4" t="str">
        <f t="shared" si="37"/>
        <v>June</v>
      </c>
      <c r="C2394" s="1" t="s">
        <v>196</v>
      </c>
      <c r="D2394" s="1" t="s">
        <v>1116</v>
      </c>
      <c r="E2394" s="1" t="s">
        <v>637</v>
      </c>
      <c r="F2394" s="1" t="s">
        <v>903</v>
      </c>
      <c r="G2394" s="1" t="s">
        <v>925</v>
      </c>
      <c r="H2394" s="6">
        <v>45276</v>
      </c>
      <c r="I2394" s="7">
        <v>167514856</v>
      </c>
      <c r="J2394" s="7">
        <v>164169233</v>
      </c>
      <c r="K2394" s="7">
        <v>16567413</v>
      </c>
      <c r="L2394" s="7">
        <v>3408242</v>
      </c>
      <c r="M2394" s="7">
        <f>Table1[[#This Row],[Profit (EBIT)]] * (1 - 11%)</f>
        <v>3033335.38</v>
      </c>
      <c r="N2394" s="9">
        <f>Table1[[#This Row],[Net Sales Actual]]/Table1[[#This Row],[Net Sales Target]]*100%</f>
        <v>0.98002790271926687</v>
      </c>
      <c r="O2394" s="9" t="str">
        <f>IF(Table1[[#This Row],[% Achievement]]&gt;=100%, "Achieved",
 IF(Table1[[#This Row],[% Achievement]]&gt;=50%, "Almost Achieve",
 IF(Table1[[#This Row],[% Achievement]]&gt;=0, "Needs Improvement",
 "Bad")))</f>
        <v>Almost Achieve</v>
      </c>
      <c r="P2394" s="7">
        <f>Table1[[#This Row],[Net Sales Actual]] - Table1[[#This Row],[Net Sales Target]]</f>
        <v>-3345623</v>
      </c>
      <c r="Q2394" s="7" t="str">
        <f>IF(Table1[[#This Row],[Profit]] &gt; 0, "Profit", "Loss")</f>
        <v>Profit</v>
      </c>
      <c r="R2394" s="9">
        <f>Table1[[#This Row],[Salary Cost]]/Table1[[#This Row],[Net Sales Actual]]</f>
        <v>0.10091667419802101</v>
      </c>
      <c r="S2394" s="9" t="str">
        <f>IF(Table1[[#This Row],[Salary Ratio]] &lt; 0.15, "Efficient",
 IF(Table1[[#This Row],[Salary Ratio]] &lt;= 0.25, "Needs Attention",
 "Too High"))</f>
        <v>Efficient</v>
      </c>
      <c r="T2394" s="9">
        <f>Table1[[#This Row],[Profit (EBIT)]]/Table1[[#This Row],[Net Sales Actual]]</f>
        <v>2.0760540435734387E-2</v>
      </c>
      <c r="U2394" s="7" t="str">
        <f>IF(Table1[[#This Row],[Profit Ratio]] &gt; 0.15, "Healthy",
 IF(Table1[[#This Row],[Profit Ratio]] &gt;= 0.05, "Moderate",
 "Low"))</f>
        <v>Low</v>
      </c>
      <c r="V2394" s="7">
        <f ca="1">DATEDIF(Table1[[#This Row],[Store Open Date]], TODAY(), "d")</f>
        <v>656</v>
      </c>
      <c r="W2394" s="7">
        <f ca="1">INT(Table1[[#This Row],[Store Age (Days)]] / 30)</f>
        <v>21</v>
      </c>
      <c r="X2394" s="7" t="str">
        <f ca="1">IF(Table1[[#This Row],[Store Age (Months)]] &lt; 12, "&lt;12",
 IF(Table1[[#This Row],[Store Age (Months)]] &lt; 24, "12–24",
 "&gt;24"))</f>
        <v>12–24</v>
      </c>
    </row>
    <row r="2395" spans="1:24" x14ac:dyDescent="0.2">
      <c r="A2395" s="4">
        <v>6</v>
      </c>
      <c r="B2395" s="4" t="str">
        <f t="shared" si="37"/>
        <v>June</v>
      </c>
      <c r="C2395" s="1" t="s">
        <v>197</v>
      </c>
      <c r="D2395" s="1" t="s">
        <v>1117</v>
      </c>
      <c r="E2395" s="1" t="s">
        <v>638</v>
      </c>
      <c r="F2395" s="1" t="s">
        <v>903</v>
      </c>
      <c r="G2395" s="1" t="s">
        <v>925</v>
      </c>
      <c r="H2395" s="6">
        <v>45356</v>
      </c>
      <c r="I2395" s="7">
        <v>123445551</v>
      </c>
      <c r="J2395" s="7">
        <v>99038679</v>
      </c>
      <c r="K2395" s="7">
        <v>10315811</v>
      </c>
      <c r="L2395" s="7">
        <v>3858965</v>
      </c>
      <c r="M2395" s="7">
        <f>Table1[[#This Row],[Profit (EBIT)]] * (1 - 11%)</f>
        <v>3434478.85</v>
      </c>
      <c r="N2395" s="9">
        <f>Table1[[#This Row],[Net Sales Actual]]/Table1[[#This Row],[Net Sales Target]]*100%</f>
        <v>0.80228633756108392</v>
      </c>
      <c r="O2395" s="9" t="str">
        <f>IF(Table1[[#This Row],[% Achievement]]&gt;=100%, "Achieved",
 IF(Table1[[#This Row],[% Achievement]]&gt;=50%, "Almost Achieve",
 IF(Table1[[#This Row],[% Achievement]]&gt;=0, "Needs Improvement",
 "Bad")))</f>
        <v>Almost Achieve</v>
      </c>
      <c r="P2395" s="7">
        <f>Table1[[#This Row],[Net Sales Actual]] - Table1[[#This Row],[Net Sales Target]]</f>
        <v>-24406872</v>
      </c>
      <c r="Q2395" s="7" t="str">
        <f>IF(Table1[[#This Row],[Profit]] &gt; 0, "Profit", "Loss")</f>
        <v>Profit</v>
      </c>
      <c r="R2395" s="9">
        <f>Table1[[#This Row],[Salary Cost]]/Table1[[#This Row],[Net Sales Actual]]</f>
        <v>0.10415941634278059</v>
      </c>
      <c r="S2395" s="9" t="str">
        <f>IF(Table1[[#This Row],[Salary Ratio]] &lt; 0.15, "Efficient",
 IF(Table1[[#This Row],[Salary Ratio]] &lt;= 0.25, "Needs Attention",
 "Too High"))</f>
        <v>Efficient</v>
      </c>
      <c r="T2395" s="9">
        <f>Table1[[#This Row],[Profit (EBIT)]]/Table1[[#This Row],[Net Sales Actual]]</f>
        <v>3.8964221241278872E-2</v>
      </c>
      <c r="U2395" s="7" t="str">
        <f>IF(Table1[[#This Row],[Profit Ratio]] &gt; 0.15, "Healthy",
 IF(Table1[[#This Row],[Profit Ratio]] &gt;= 0.05, "Moderate",
 "Low"))</f>
        <v>Low</v>
      </c>
      <c r="V2395" s="7">
        <f ca="1">DATEDIF(Table1[[#This Row],[Store Open Date]], TODAY(), "d")</f>
        <v>576</v>
      </c>
      <c r="W2395" s="7">
        <f ca="1">INT(Table1[[#This Row],[Store Age (Days)]] / 30)</f>
        <v>19</v>
      </c>
      <c r="X2395" s="7" t="str">
        <f ca="1">IF(Table1[[#This Row],[Store Age (Months)]] &lt; 12, "&lt;12",
 IF(Table1[[#This Row],[Store Age (Months)]] &lt; 24, "12–24",
 "&gt;24"))</f>
        <v>12–24</v>
      </c>
    </row>
    <row r="2396" spans="1:24" x14ac:dyDescent="0.2">
      <c r="A2396" s="4">
        <v>6</v>
      </c>
      <c r="B2396" s="4" t="str">
        <f t="shared" si="37"/>
        <v>June</v>
      </c>
      <c r="C2396" s="1" t="s">
        <v>198</v>
      </c>
      <c r="D2396" s="1" t="s">
        <v>1118</v>
      </c>
      <c r="E2396" s="1" t="s">
        <v>639</v>
      </c>
      <c r="F2396" s="1" t="s">
        <v>903</v>
      </c>
      <c r="G2396" s="1" t="s">
        <v>925</v>
      </c>
      <c r="H2396" s="6">
        <v>45221</v>
      </c>
      <c r="I2396" s="7">
        <v>85559972</v>
      </c>
      <c r="J2396" s="7">
        <v>66692834</v>
      </c>
      <c r="K2396" s="7">
        <v>9846262</v>
      </c>
      <c r="L2396" s="7">
        <v>2212284</v>
      </c>
      <c r="M2396" s="7">
        <f>Table1[[#This Row],[Profit (EBIT)]] * (1 - 11%)</f>
        <v>1968932.76</v>
      </c>
      <c r="N2396" s="9">
        <f>Table1[[#This Row],[Net Sales Actual]]/Table1[[#This Row],[Net Sales Target]]*100%</f>
        <v>0.7794863934738081</v>
      </c>
      <c r="O2396" s="9" t="str">
        <f>IF(Table1[[#This Row],[% Achievement]]&gt;=100%, "Achieved",
 IF(Table1[[#This Row],[% Achievement]]&gt;=50%, "Almost Achieve",
 IF(Table1[[#This Row],[% Achievement]]&gt;=0, "Needs Improvement",
 "Bad")))</f>
        <v>Almost Achieve</v>
      </c>
      <c r="P2396" s="7">
        <f>Table1[[#This Row],[Net Sales Actual]] - Table1[[#This Row],[Net Sales Target]]</f>
        <v>-18867138</v>
      </c>
      <c r="Q2396" s="7" t="str">
        <f>IF(Table1[[#This Row],[Profit]] &gt; 0, "Profit", "Loss")</f>
        <v>Profit</v>
      </c>
      <c r="R2396" s="9">
        <f>Table1[[#This Row],[Salary Cost]]/Table1[[#This Row],[Net Sales Actual]]</f>
        <v>0.14763598140094031</v>
      </c>
      <c r="S2396" s="9" t="str">
        <f>IF(Table1[[#This Row],[Salary Ratio]] &lt; 0.15, "Efficient",
 IF(Table1[[#This Row],[Salary Ratio]] &lt;= 0.25, "Needs Attention",
 "Too High"))</f>
        <v>Efficient</v>
      </c>
      <c r="T2396" s="9">
        <f>Table1[[#This Row],[Profit (EBIT)]]/Table1[[#This Row],[Net Sales Actual]]</f>
        <v>3.3171239956604634E-2</v>
      </c>
      <c r="U2396" s="7" t="str">
        <f>IF(Table1[[#This Row],[Profit Ratio]] &gt; 0.15, "Healthy",
 IF(Table1[[#This Row],[Profit Ratio]] &gt;= 0.05, "Moderate",
 "Low"))</f>
        <v>Low</v>
      </c>
      <c r="V2396" s="7">
        <f ca="1">DATEDIF(Table1[[#This Row],[Store Open Date]], TODAY(), "d")</f>
        <v>711</v>
      </c>
      <c r="W2396" s="7">
        <f ca="1">INT(Table1[[#This Row],[Store Age (Days)]] / 30)</f>
        <v>23</v>
      </c>
      <c r="X2396" s="7" t="str">
        <f ca="1">IF(Table1[[#This Row],[Store Age (Months)]] &lt; 12, "&lt;12",
 IF(Table1[[#This Row],[Store Age (Months)]] &lt; 24, "12–24",
 "&gt;24"))</f>
        <v>12–24</v>
      </c>
    </row>
    <row r="2397" spans="1:24" x14ac:dyDescent="0.2">
      <c r="A2397" s="4">
        <v>6</v>
      </c>
      <c r="B2397" s="4" t="str">
        <f t="shared" si="37"/>
        <v>June</v>
      </c>
      <c r="C2397" s="1" t="s">
        <v>199</v>
      </c>
      <c r="D2397" s="1" t="s">
        <v>1119</v>
      </c>
      <c r="E2397" s="1" t="s">
        <v>640</v>
      </c>
      <c r="F2397" s="1" t="s">
        <v>903</v>
      </c>
      <c r="G2397" s="1" t="s">
        <v>925</v>
      </c>
      <c r="H2397" s="6">
        <v>45542</v>
      </c>
      <c r="I2397" s="7">
        <v>87679377</v>
      </c>
      <c r="J2397" s="7">
        <v>80404241</v>
      </c>
      <c r="K2397" s="7">
        <v>12408312</v>
      </c>
      <c r="L2397" s="7">
        <v>-6978681</v>
      </c>
      <c r="M2397" s="7">
        <f>Table1[[#This Row],[Profit (EBIT)]] * (1 - 11%)</f>
        <v>-6211026.0899999999</v>
      </c>
      <c r="N2397" s="9">
        <f>Table1[[#This Row],[Net Sales Actual]]/Table1[[#This Row],[Net Sales Target]]*100%</f>
        <v>0.91702568780797789</v>
      </c>
      <c r="O2397" s="9" t="str">
        <f>IF(Table1[[#This Row],[% Achievement]]&gt;=100%, "Achieved",
 IF(Table1[[#This Row],[% Achievement]]&gt;=50%, "Almost Achieve",
 IF(Table1[[#This Row],[% Achievement]]&gt;=0, "Needs Improvement",
 "Bad")))</f>
        <v>Almost Achieve</v>
      </c>
      <c r="P2397" s="7">
        <f>Table1[[#This Row],[Net Sales Actual]] - Table1[[#This Row],[Net Sales Target]]</f>
        <v>-7275136</v>
      </c>
      <c r="Q2397" s="7" t="str">
        <f>IF(Table1[[#This Row],[Profit]] &gt; 0, "Profit", "Loss")</f>
        <v>Loss</v>
      </c>
      <c r="R2397" s="9">
        <f>Table1[[#This Row],[Salary Cost]]/Table1[[#This Row],[Net Sales Actual]]</f>
        <v>0.15432409840172484</v>
      </c>
      <c r="S2397" s="9" t="str">
        <f>IF(Table1[[#This Row],[Salary Ratio]] &lt; 0.15, "Efficient",
 IF(Table1[[#This Row],[Salary Ratio]] &lt;= 0.25, "Needs Attention",
 "Too High"))</f>
        <v>Needs Attention</v>
      </c>
      <c r="T2397" s="9">
        <f>Table1[[#This Row],[Profit (EBIT)]]/Table1[[#This Row],[Net Sales Actual]]</f>
        <v>-8.6794936600421368E-2</v>
      </c>
      <c r="U2397" s="7" t="str">
        <f>IF(Table1[[#This Row],[Profit Ratio]] &gt; 0.15, "Healthy",
 IF(Table1[[#This Row],[Profit Ratio]] &gt;= 0.05, "Moderate",
 "Low"))</f>
        <v>Low</v>
      </c>
      <c r="V2397" s="7">
        <f ca="1">DATEDIF(Table1[[#This Row],[Store Open Date]], TODAY(), "d")</f>
        <v>390</v>
      </c>
      <c r="W2397" s="7">
        <f ca="1">INT(Table1[[#This Row],[Store Age (Days)]] / 30)</f>
        <v>13</v>
      </c>
      <c r="X2397" s="7" t="str">
        <f ca="1">IF(Table1[[#This Row],[Store Age (Months)]] &lt; 12, "&lt;12",
 IF(Table1[[#This Row],[Store Age (Months)]] &lt; 24, "12–24",
 "&gt;24"))</f>
        <v>12–24</v>
      </c>
    </row>
    <row r="2398" spans="1:24" x14ac:dyDescent="0.2">
      <c r="A2398" s="4">
        <v>6</v>
      </c>
      <c r="B2398" s="4" t="str">
        <f t="shared" si="37"/>
        <v>June</v>
      </c>
      <c r="C2398" s="1" t="s">
        <v>200</v>
      </c>
      <c r="D2398" s="1" t="s">
        <v>1120</v>
      </c>
      <c r="E2398" s="1" t="s">
        <v>641</v>
      </c>
      <c r="F2398" s="1" t="s">
        <v>903</v>
      </c>
      <c r="G2398" s="1" t="s">
        <v>925</v>
      </c>
      <c r="H2398" s="6">
        <v>45387</v>
      </c>
      <c r="I2398" s="7">
        <v>225548889</v>
      </c>
      <c r="J2398" s="7">
        <v>221209720</v>
      </c>
      <c r="K2398" s="7">
        <v>29486035</v>
      </c>
      <c r="L2398" s="7">
        <v>-2601305</v>
      </c>
      <c r="M2398" s="7">
        <f>Table1[[#This Row],[Profit (EBIT)]] * (1 - 11%)</f>
        <v>-2315161.4500000002</v>
      </c>
      <c r="N2398" s="9">
        <f>Table1[[#This Row],[Net Sales Actual]]/Table1[[#This Row],[Net Sales Target]]*100%</f>
        <v>0.98076173631695429</v>
      </c>
      <c r="O2398" s="9" t="str">
        <f>IF(Table1[[#This Row],[% Achievement]]&gt;=100%, "Achieved",
 IF(Table1[[#This Row],[% Achievement]]&gt;=50%, "Almost Achieve",
 IF(Table1[[#This Row],[% Achievement]]&gt;=0, "Needs Improvement",
 "Bad")))</f>
        <v>Almost Achieve</v>
      </c>
      <c r="P2398" s="7">
        <f>Table1[[#This Row],[Net Sales Actual]] - Table1[[#This Row],[Net Sales Target]]</f>
        <v>-4339169</v>
      </c>
      <c r="Q2398" s="7" t="str">
        <f>IF(Table1[[#This Row],[Profit]] &gt; 0, "Profit", "Loss")</f>
        <v>Loss</v>
      </c>
      <c r="R2398" s="9">
        <f>Table1[[#This Row],[Salary Cost]]/Table1[[#This Row],[Net Sales Actual]]</f>
        <v>0.13329448181571768</v>
      </c>
      <c r="S2398" s="9" t="str">
        <f>IF(Table1[[#This Row],[Salary Ratio]] &lt; 0.15, "Efficient",
 IF(Table1[[#This Row],[Salary Ratio]] &lt;= 0.25, "Needs Attention",
 "Too High"))</f>
        <v>Efficient</v>
      </c>
      <c r="T2398" s="9">
        <f>Table1[[#This Row],[Profit (EBIT)]]/Table1[[#This Row],[Net Sales Actual]]</f>
        <v>-1.1759451619033738E-2</v>
      </c>
      <c r="U2398" s="7" t="str">
        <f>IF(Table1[[#This Row],[Profit Ratio]] &gt; 0.15, "Healthy",
 IF(Table1[[#This Row],[Profit Ratio]] &gt;= 0.05, "Moderate",
 "Low"))</f>
        <v>Low</v>
      </c>
      <c r="V2398" s="7">
        <f ca="1">DATEDIF(Table1[[#This Row],[Store Open Date]], TODAY(), "d")</f>
        <v>545</v>
      </c>
      <c r="W2398" s="7">
        <f ca="1">INT(Table1[[#This Row],[Store Age (Days)]] / 30)</f>
        <v>18</v>
      </c>
      <c r="X2398" s="7" t="str">
        <f ca="1">IF(Table1[[#This Row],[Store Age (Months)]] &lt; 12, "&lt;12",
 IF(Table1[[#This Row],[Store Age (Months)]] &lt; 24, "12–24",
 "&gt;24"))</f>
        <v>12–24</v>
      </c>
    </row>
    <row r="2399" spans="1:24" x14ac:dyDescent="0.2">
      <c r="A2399" s="4">
        <v>6</v>
      </c>
      <c r="B2399" s="4" t="str">
        <f t="shared" si="37"/>
        <v>June</v>
      </c>
      <c r="C2399" s="1" t="s">
        <v>201</v>
      </c>
      <c r="D2399" s="1" t="s">
        <v>1121</v>
      </c>
      <c r="E2399" s="1" t="s">
        <v>642</v>
      </c>
      <c r="F2399" s="1" t="s">
        <v>903</v>
      </c>
      <c r="G2399" s="1" t="s">
        <v>925</v>
      </c>
      <c r="H2399" s="6">
        <v>45448</v>
      </c>
      <c r="I2399" s="7">
        <v>76176450</v>
      </c>
      <c r="J2399" s="7">
        <v>62941557</v>
      </c>
      <c r="K2399" s="7">
        <v>10681810</v>
      </c>
      <c r="L2399" s="7">
        <v>7299164</v>
      </c>
      <c r="M2399" s="7">
        <f>Table1[[#This Row],[Profit (EBIT)]] * (1 - 11%)</f>
        <v>6496255.96</v>
      </c>
      <c r="N2399" s="9">
        <f>Table1[[#This Row],[Net Sales Actual]]/Table1[[#This Row],[Net Sales Target]]*100%</f>
        <v>0.82626004493514726</v>
      </c>
      <c r="O2399" s="9" t="str">
        <f>IF(Table1[[#This Row],[% Achievement]]&gt;=100%, "Achieved",
 IF(Table1[[#This Row],[% Achievement]]&gt;=50%, "Almost Achieve",
 IF(Table1[[#This Row],[% Achievement]]&gt;=0, "Needs Improvement",
 "Bad")))</f>
        <v>Almost Achieve</v>
      </c>
      <c r="P2399" s="7">
        <f>Table1[[#This Row],[Net Sales Actual]] - Table1[[#This Row],[Net Sales Target]]</f>
        <v>-13234893</v>
      </c>
      <c r="Q2399" s="7" t="str">
        <f>IF(Table1[[#This Row],[Profit]] &gt; 0, "Profit", "Loss")</f>
        <v>Profit</v>
      </c>
      <c r="R2399" s="9">
        <f>Table1[[#This Row],[Salary Cost]]/Table1[[#This Row],[Net Sales Actual]]</f>
        <v>0.16970997396839102</v>
      </c>
      <c r="S2399" s="9" t="str">
        <f>IF(Table1[[#This Row],[Salary Ratio]] &lt; 0.15, "Efficient",
 IF(Table1[[#This Row],[Salary Ratio]] &lt;= 0.25, "Needs Attention",
 "Too High"))</f>
        <v>Needs Attention</v>
      </c>
      <c r="T2399" s="9">
        <f>Table1[[#This Row],[Profit (EBIT)]]/Table1[[#This Row],[Net Sales Actual]]</f>
        <v>0.11596732505362077</v>
      </c>
      <c r="U2399" s="7" t="str">
        <f>IF(Table1[[#This Row],[Profit Ratio]] &gt; 0.15, "Healthy",
 IF(Table1[[#This Row],[Profit Ratio]] &gt;= 0.05, "Moderate",
 "Low"))</f>
        <v>Moderate</v>
      </c>
      <c r="V2399" s="7">
        <f ca="1">DATEDIF(Table1[[#This Row],[Store Open Date]], TODAY(), "d")</f>
        <v>484</v>
      </c>
      <c r="W2399" s="7">
        <f ca="1">INT(Table1[[#This Row],[Store Age (Days)]] / 30)</f>
        <v>16</v>
      </c>
      <c r="X2399" s="7" t="str">
        <f ca="1">IF(Table1[[#This Row],[Store Age (Months)]] &lt; 12, "&lt;12",
 IF(Table1[[#This Row],[Store Age (Months)]] &lt; 24, "12–24",
 "&gt;24"))</f>
        <v>12–24</v>
      </c>
    </row>
    <row r="2400" spans="1:24" x14ac:dyDescent="0.2">
      <c r="A2400" s="4">
        <v>6</v>
      </c>
      <c r="B2400" s="4" t="str">
        <f t="shared" si="37"/>
        <v>June</v>
      </c>
      <c r="C2400" s="1" t="s">
        <v>202</v>
      </c>
      <c r="D2400" s="1" t="s">
        <v>1122</v>
      </c>
      <c r="E2400" s="1" t="s">
        <v>643</v>
      </c>
      <c r="F2400" s="1" t="s">
        <v>903</v>
      </c>
      <c r="G2400" s="1" t="s">
        <v>925</v>
      </c>
      <c r="H2400" s="6">
        <v>45248</v>
      </c>
      <c r="I2400" s="7">
        <v>98913095</v>
      </c>
      <c r="J2400" s="7">
        <v>122180983</v>
      </c>
      <c r="K2400" s="7">
        <v>18234883</v>
      </c>
      <c r="L2400" s="7">
        <v>-8676243</v>
      </c>
      <c r="M2400" s="7">
        <f>Table1[[#This Row],[Profit (EBIT)]] * (1 - 11%)</f>
        <v>-7721856.2700000005</v>
      </c>
      <c r="N2400" s="9">
        <f>Table1[[#This Row],[Net Sales Actual]]/Table1[[#This Row],[Net Sales Target]]*100%</f>
        <v>1.2352356682398826</v>
      </c>
      <c r="O2400" s="9" t="str">
        <f>IF(Table1[[#This Row],[% Achievement]]&gt;=100%, "Achieved",
 IF(Table1[[#This Row],[% Achievement]]&gt;=50%, "Almost Achieve",
 IF(Table1[[#This Row],[% Achievement]]&gt;=0, "Needs Improvement",
 "Bad")))</f>
        <v>Achieved</v>
      </c>
      <c r="P2400" s="7">
        <f>Table1[[#This Row],[Net Sales Actual]] - Table1[[#This Row],[Net Sales Target]]</f>
        <v>23267888</v>
      </c>
      <c r="Q2400" s="7" t="str">
        <f>IF(Table1[[#This Row],[Profit]] &gt; 0, "Profit", "Loss")</f>
        <v>Loss</v>
      </c>
      <c r="R2400" s="9">
        <f>Table1[[#This Row],[Salary Cost]]/Table1[[#This Row],[Net Sales Actual]]</f>
        <v>0.14924485425035416</v>
      </c>
      <c r="S2400" s="9" t="str">
        <f>IF(Table1[[#This Row],[Salary Ratio]] &lt; 0.15, "Efficient",
 IF(Table1[[#This Row],[Salary Ratio]] &lt;= 0.25, "Needs Attention",
 "Too High"))</f>
        <v>Efficient</v>
      </c>
      <c r="T2400" s="9">
        <f>Table1[[#This Row],[Profit (EBIT)]]/Table1[[#This Row],[Net Sales Actual]]</f>
        <v>-7.1011402813807772E-2</v>
      </c>
      <c r="U2400" s="7" t="str">
        <f>IF(Table1[[#This Row],[Profit Ratio]] &gt; 0.15, "Healthy",
 IF(Table1[[#This Row],[Profit Ratio]] &gt;= 0.05, "Moderate",
 "Low"))</f>
        <v>Low</v>
      </c>
      <c r="V2400" s="7">
        <f ca="1">DATEDIF(Table1[[#This Row],[Store Open Date]], TODAY(), "d")</f>
        <v>684</v>
      </c>
      <c r="W2400" s="7">
        <f ca="1">INT(Table1[[#This Row],[Store Age (Days)]] / 30)</f>
        <v>22</v>
      </c>
      <c r="X2400" s="7" t="str">
        <f ca="1">IF(Table1[[#This Row],[Store Age (Months)]] &lt; 12, "&lt;12",
 IF(Table1[[#This Row],[Store Age (Months)]] &lt; 24, "12–24",
 "&gt;24"))</f>
        <v>12–24</v>
      </c>
    </row>
    <row r="2401" spans="1:24" x14ac:dyDescent="0.2">
      <c r="A2401" s="4">
        <v>6</v>
      </c>
      <c r="B2401" s="4" t="str">
        <f t="shared" si="37"/>
        <v>June</v>
      </c>
      <c r="C2401" s="1" t="s">
        <v>203</v>
      </c>
      <c r="D2401" s="1" t="s">
        <v>1123</v>
      </c>
      <c r="E2401" s="1" t="s">
        <v>644</v>
      </c>
      <c r="F2401" s="1" t="s">
        <v>903</v>
      </c>
      <c r="G2401" s="1" t="s">
        <v>925</v>
      </c>
      <c r="H2401" s="6">
        <v>45321</v>
      </c>
      <c r="I2401" s="7">
        <v>72583536</v>
      </c>
      <c r="J2401" s="7">
        <v>51105630</v>
      </c>
      <c r="K2401" s="7">
        <v>6285229</v>
      </c>
      <c r="L2401" s="7">
        <v>3743386</v>
      </c>
      <c r="M2401" s="7">
        <f>Table1[[#This Row],[Profit (EBIT)]] * (1 - 11%)</f>
        <v>3331613.54</v>
      </c>
      <c r="N2401" s="9">
        <f>Table1[[#This Row],[Net Sales Actual]]/Table1[[#This Row],[Net Sales Target]]*100%</f>
        <v>0.70409396973991456</v>
      </c>
      <c r="O2401" s="9" t="str">
        <f>IF(Table1[[#This Row],[% Achievement]]&gt;=100%, "Achieved",
 IF(Table1[[#This Row],[% Achievement]]&gt;=50%, "Almost Achieve",
 IF(Table1[[#This Row],[% Achievement]]&gt;=0, "Needs Improvement",
 "Bad")))</f>
        <v>Almost Achieve</v>
      </c>
      <c r="P2401" s="7">
        <f>Table1[[#This Row],[Net Sales Actual]] - Table1[[#This Row],[Net Sales Target]]</f>
        <v>-21477906</v>
      </c>
      <c r="Q2401" s="7" t="str">
        <f>IF(Table1[[#This Row],[Profit]] &gt; 0, "Profit", "Loss")</f>
        <v>Profit</v>
      </c>
      <c r="R2401" s="9">
        <f>Table1[[#This Row],[Salary Cost]]/Table1[[#This Row],[Net Sales Actual]]</f>
        <v>0.12298506055008029</v>
      </c>
      <c r="S2401" s="9" t="str">
        <f>IF(Table1[[#This Row],[Salary Ratio]] &lt; 0.15, "Efficient",
 IF(Table1[[#This Row],[Salary Ratio]] &lt;= 0.25, "Needs Attention",
 "Too High"))</f>
        <v>Efficient</v>
      </c>
      <c r="T2401" s="9">
        <f>Table1[[#This Row],[Profit (EBIT)]]/Table1[[#This Row],[Net Sales Actual]]</f>
        <v>7.3248015923098889E-2</v>
      </c>
      <c r="U2401" s="7" t="str">
        <f>IF(Table1[[#This Row],[Profit Ratio]] &gt; 0.15, "Healthy",
 IF(Table1[[#This Row],[Profit Ratio]] &gt;= 0.05, "Moderate",
 "Low"))</f>
        <v>Moderate</v>
      </c>
      <c r="V2401" s="7">
        <f ca="1">DATEDIF(Table1[[#This Row],[Store Open Date]], TODAY(), "d")</f>
        <v>611</v>
      </c>
      <c r="W2401" s="7">
        <f ca="1">INT(Table1[[#This Row],[Store Age (Days)]] / 30)</f>
        <v>20</v>
      </c>
      <c r="X2401" s="7" t="str">
        <f ca="1">IF(Table1[[#This Row],[Store Age (Months)]] &lt; 12, "&lt;12",
 IF(Table1[[#This Row],[Store Age (Months)]] &lt; 24, "12–24",
 "&gt;24"))</f>
        <v>12–24</v>
      </c>
    </row>
    <row r="2402" spans="1:24" x14ac:dyDescent="0.2">
      <c r="A2402" s="4">
        <v>6</v>
      </c>
      <c r="B2402" s="4" t="str">
        <f t="shared" si="37"/>
        <v>June</v>
      </c>
      <c r="C2402" s="1" t="s">
        <v>204</v>
      </c>
      <c r="D2402" s="1" t="s">
        <v>1124</v>
      </c>
      <c r="E2402" s="1" t="s">
        <v>645</v>
      </c>
      <c r="F2402" s="1" t="s">
        <v>903</v>
      </c>
      <c r="G2402" s="1" t="s">
        <v>925</v>
      </c>
      <c r="H2402" s="6">
        <v>45437</v>
      </c>
      <c r="I2402" s="7">
        <v>96319436</v>
      </c>
      <c r="J2402" s="7">
        <v>98765455</v>
      </c>
      <c r="K2402" s="7">
        <v>11987175</v>
      </c>
      <c r="L2402" s="7">
        <v>1806122</v>
      </c>
      <c r="M2402" s="7">
        <f>Table1[[#This Row],[Profit (EBIT)]] * (1 - 11%)</f>
        <v>1607448.58</v>
      </c>
      <c r="N2402" s="9">
        <f>Table1[[#This Row],[Net Sales Actual]]/Table1[[#This Row],[Net Sales Target]]*100%</f>
        <v>1.0253948642307249</v>
      </c>
      <c r="O2402" s="9" t="str">
        <f>IF(Table1[[#This Row],[% Achievement]]&gt;=100%, "Achieved",
 IF(Table1[[#This Row],[% Achievement]]&gt;=50%, "Almost Achieve",
 IF(Table1[[#This Row],[% Achievement]]&gt;=0, "Needs Improvement",
 "Bad")))</f>
        <v>Achieved</v>
      </c>
      <c r="P2402" s="7">
        <f>Table1[[#This Row],[Net Sales Actual]] - Table1[[#This Row],[Net Sales Target]]</f>
        <v>2446019</v>
      </c>
      <c r="Q2402" s="7" t="str">
        <f>IF(Table1[[#This Row],[Profit]] &gt; 0, "Profit", "Loss")</f>
        <v>Profit</v>
      </c>
      <c r="R2402" s="9">
        <f>Table1[[#This Row],[Salary Cost]]/Table1[[#This Row],[Net Sales Actual]]</f>
        <v>0.12137011873230372</v>
      </c>
      <c r="S2402" s="9" t="str">
        <f>IF(Table1[[#This Row],[Salary Ratio]] &lt; 0.15, "Efficient",
 IF(Table1[[#This Row],[Salary Ratio]] &lt;= 0.25, "Needs Attention",
 "Too High"))</f>
        <v>Efficient</v>
      </c>
      <c r="T2402" s="9">
        <f>Table1[[#This Row],[Profit (EBIT)]]/Table1[[#This Row],[Net Sales Actual]]</f>
        <v>1.8286981009706278E-2</v>
      </c>
      <c r="U2402" s="7" t="str">
        <f>IF(Table1[[#This Row],[Profit Ratio]] &gt; 0.15, "Healthy",
 IF(Table1[[#This Row],[Profit Ratio]] &gt;= 0.05, "Moderate",
 "Low"))</f>
        <v>Low</v>
      </c>
      <c r="V2402" s="7">
        <f ca="1">DATEDIF(Table1[[#This Row],[Store Open Date]], TODAY(), "d")</f>
        <v>495</v>
      </c>
      <c r="W2402" s="7">
        <f ca="1">INT(Table1[[#This Row],[Store Age (Days)]] / 30)</f>
        <v>16</v>
      </c>
      <c r="X2402" s="7" t="str">
        <f ca="1">IF(Table1[[#This Row],[Store Age (Months)]] &lt; 12, "&lt;12",
 IF(Table1[[#This Row],[Store Age (Months)]] &lt; 24, "12–24",
 "&gt;24"))</f>
        <v>12–24</v>
      </c>
    </row>
    <row r="2403" spans="1:24" x14ac:dyDescent="0.2">
      <c r="A2403" s="4">
        <v>6</v>
      </c>
      <c r="B2403" s="4" t="str">
        <f t="shared" si="37"/>
        <v>June</v>
      </c>
      <c r="C2403" s="1" t="s">
        <v>205</v>
      </c>
      <c r="D2403" s="1" t="s">
        <v>1125</v>
      </c>
      <c r="E2403" s="1" t="s">
        <v>646</v>
      </c>
      <c r="F2403" s="1" t="s">
        <v>903</v>
      </c>
      <c r="G2403" s="1" t="s">
        <v>925</v>
      </c>
      <c r="H2403" s="6">
        <v>45392</v>
      </c>
      <c r="I2403" s="7">
        <v>137885256</v>
      </c>
      <c r="J2403" s="7">
        <v>166823034</v>
      </c>
      <c r="K2403" s="7">
        <v>15711440</v>
      </c>
      <c r="L2403" s="7">
        <v>22849</v>
      </c>
      <c r="M2403" s="7">
        <f>Table1[[#This Row],[Profit (EBIT)]] * (1 - 11%)</f>
        <v>20335.61</v>
      </c>
      <c r="N2403" s="9">
        <f>Table1[[#This Row],[Net Sales Actual]]/Table1[[#This Row],[Net Sales Target]]*100%</f>
        <v>1.2098685446107451</v>
      </c>
      <c r="O2403" s="9" t="str">
        <f>IF(Table1[[#This Row],[% Achievement]]&gt;=100%, "Achieved",
 IF(Table1[[#This Row],[% Achievement]]&gt;=50%, "Almost Achieve",
 IF(Table1[[#This Row],[% Achievement]]&gt;=0, "Needs Improvement",
 "Bad")))</f>
        <v>Achieved</v>
      </c>
      <c r="P2403" s="7">
        <f>Table1[[#This Row],[Net Sales Actual]] - Table1[[#This Row],[Net Sales Target]]</f>
        <v>28937778</v>
      </c>
      <c r="Q2403" s="7" t="str">
        <f>IF(Table1[[#This Row],[Profit]] &gt; 0, "Profit", "Loss")</f>
        <v>Profit</v>
      </c>
      <c r="R2403" s="9">
        <f>Table1[[#This Row],[Salary Cost]]/Table1[[#This Row],[Net Sales Actual]]</f>
        <v>9.4180279684878535E-2</v>
      </c>
      <c r="S2403" s="9" t="str">
        <f>IF(Table1[[#This Row],[Salary Ratio]] &lt; 0.15, "Efficient",
 IF(Table1[[#This Row],[Salary Ratio]] &lt;= 0.25, "Needs Attention",
 "Too High"))</f>
        <v>Efficient</v>
      </c>
      <c r="T2403" s="9">
        <f>Table1[[#This Row],[Profit (EBIT)]]/Table1[[#This Row],[Net Sales Actual]]</f>
        <v>1.3696549842151894E-4</v>
      </c>
      <c r="U2403" s="7" t="str">
        <f>IF(Table1[[#This Row],[Profit Ratio]] &gt; 0.15, "Healthy",
 IF(Table1[[#This Row],[Profit Ratio]] &gt;= 0.05, "Moderate",
 "Low"))</f>
        <v>Low</v>
      </c>
      <c r="V2403" s="7">
        <f ca="1">DATEDIF(Table1[[#This Row],[Store Open Date]], TODAY(), "d")</f>
        <v>540</v>
      </c>
      <c r="W2403" s="7">
        <f ca="1">INT(Table1[[#This Row],[Store Age (Days)]] / 30)</f>
        <v>18</v>
      </c>
      <c r="X2403" s="7" t="str">
        <f ca="1">IF(Table1[[#This Row],[Store Age (Months)]] &lt; 12, "&lt;12",
 IF(Table1[[#This Row],[Store Age (Months)]] &lt; 24, "12–24",
 "&gt;24"))</f>
        <v>12–24</v>
      </c>
    </row>
    <row r="2404" spans="1:24" x14ac:dyDescent="0.2">
      <c r="A2404" s="4">
        <v>6</v>
      </c>
      <c r="B2404" s="4" t="str">
        <f t="shared" si="37"/>
        <v>June</v>
      </c>
      <c r="C2404" s="1" t="s">
        <v>206</v>
      </c>
      <c r="D2404" s="1" t="s">
        <v>1126</v>
      </c>
      <c r="E2404" s="1" t="s">
        <v>647</v>
      </c>
      <c r="F2404" s="1" t="s">
        <v>903</v>
      </c>
      <c r="G2404" s="1" t="s">
        <v>925</v>
      </c>
      <c r="H2404" s="6">
        <v>45364</v>
      </c>
      <c r="I2404" s="7">
        <v>78385010</v>
      </c>
      <c r="J2404" s="7">
        <v>69620583</v>
      </c>
      <c r="K2404" s="7">
        <v>7260677</v>
      </c>
      <c r="L2404" s="7">
        <v>-3294023</v>
      </c>
      <c r="M2404" s="7">
        <f>Table1[[#This Row],[Profit (EBIT)]] * (1 - 11%)</f>
        <v>-2931680.47</v>
      </c>
      <c r="N2404" s="9">
        <f>Table1[[#This Row],[Net Sales Actual]]/Table1[[#This Row],[Net Sales Target]]*100%</f>
        <v>0.88818746084232181</v>
      </c>
      <c r="O2404" s="9" t="str">
        <f>IF(Table1[[#This Row],[% Achievement]]&gt;=100%, "Achieved",
 IF(Table1[[#This Row],[% Achievement]]&gt;=50%, "Almost Achieve",
 IF(Table1[[#This Row],[% Achievement]]&gt;=0, "Needs Improvement",
 "Bad")))</f>
        <v>Almost Achieve</v>
      </c>
      <c r="P2404" s="7">
        <f>Table1[[#This Row],[Net Sales Actual]] - Table1[[#This Row],[Net Sales Target]]</f>
        <v>-8764427</v>
      </c>
      <c r="Q2404" s="7" t="str">
        <f>IF(Table1[[#This Row],[Profit]] &gt; 0, "Profit", "Loss")</f>
        <v>Loss</v>
      </c>
      <c r="R2404" s="9">
        <f>Table1[[#This Row],[Salary Cost]]/Table1[[#This Row],[Net Sales Actual]]</f>
        <v>0.10428923009736933</v>
      </c>
      <c r="S2404" s="9" t="str">
        <f>IF(Table1[[#This Row],[Salary Ratio]] &lt; 0.15, "Efficient",
 IF(Table1[[#This Row],[Salary Ratio]] &lt;= 0.25, "Needs Attention",
 "Too High"))</f>
        <v>Efficient</v>
      </c>
      <c r="T2404" s="9">
        <f>Table1[[#This Row],[Profit (EBIT)]]/Table1[[#This Row],[Net Sales Actual]]</f>
        <v>-4.7313924389285854E-2</v>
      </c>
      <c r="U2404" s="7" t="str">
        <f>IF(Table1[[#This Row],[Profit Ratio]] &gt; 0.15, "Healthy",
 IF(Table1[[#This Row],[Profit Ratio]] &gt;= 0.05, "Moderate",
 "Low"))</f>
        <v>Low</v>
      </c>
      <c r="V2404" s="7">
        <f ca="1">DATEDIF(Table1[[#This Row],[Store Open Date]], TODAY(), "d")</f>
        <v>568</v>
      </c>
      <c r="W2404" s="7">
        <f ca="1">INT(Table1[[#This Row],[Store Age (Days)]] / 30)</f>
        <v>18</v>
      </c>
      <c r="X2404" s="7" t="str">
        <f ca="1">IF(Table1[[#This Row],[Store Age (Months)]] &lt; 12, "&lt;12",
 IF(Table1[[#This Row],[Store Age (Months)]] &lt; 24, "12–24",
 "&gt;24"))</f>
        <v>12–24</v>
      </c>
    </row>
    <row r="2405" spans="1:24" x14ac:dyDescent="0.2">
      <c r="A2405" s="4">
        <v>6</v>
      </c>
      <c r="B2405" s="4" t="str">
        <f t="shared" si="37"/>
        <v>June</v>
      </c>
      <c r="C2405" s="1" t="s">
        <v>207</v>
      </c>
      <c r="D2405" s="1" t="s">
        <v>1127</v>
      </c>
      <c r="E2405" s="1" t="s">
        <v>648</v>
      </c>
      <c r="F2405" s="1" t="s">
        <v>903</v>
      </c>
      <c r="G2405" s="1" t="s">
        <v>925</v>
      </c>
      <c r="H2405" s="6">
        <v>44793</v>
      </c>
      <c r="I2405" s="7">
        <v>137581539</v>
      </c>
      <c r="J2405" s="7">
        <v>116760094</v>
      </c>
      <c r="K2405" s="7">
        <v>12615636</v>
      </c>
      <c r="L2405" s="7">
        <v>116703</v>
      </c>
      <c r="M2405" s="7">
        <f>Table1[[#This Row],[Profit (EBIT)]] * (1 - 11%)</f>
        <v>103865.67</v>
      </c>
      <c r="N2405" s="9">
        <f>Table1[[#This Row],[Net Sales Actual]]/Table1[[#This Row],[Net Sales Target]]*100%</f>
        <v>0.84866105473642073</v>
      </c>
      <c r="O2405" s="9" t="str">
        <f>IF(Table1[[#This Row],[% Achievement]]&gt;=100%, "Achieved",
 IF(Table1[[#This Row],[% Achievement]]&gt;=50%, "Almost Achieve",
 IF(Table1[[#This Row],[% Achievement]]&gt;=0, "Needs Improvement",
 "Bad")))</f>
        <v>Almost Achieve</v>
      </c>
      <c r="P2405" s="7">
        <f>Table1[[#This Row],[Net Sales Actual]] - Table1[[#This Row],[Net Sales Target]]</f>
        <v>-20821445</v>
      </c>
      <c r="Q2405" s="7" t="str">
        <f>IF(Table1[[#This Row],[Profit]] &gt; 0, "Profit", "Loss")</f>
        <v>Profit</v>
      </c>
      <c r="R2405" s="9">
        <f>Table1[[#This Row],[Salary Cost]]/Table1[[#This Row],[Net Sales Actual]]</f>
        <v>0.10804749780348755</v>
      </c>
      <c r="S2405" s="9" t="str">
        <f>IF(Table1[[#This Row],[Salary Ratio]] &lt; 0.15, "Efficient",
 IF(Table1[[#This Row],[Salary Ratio]] &lt;= 0.25, "Needs Attention",
 "Too High"))</f>
        <v>Efficient</v>
      </c>
      <c r="T2405" s="9">
        <f>Table1[[#This Row],[Profit (EBIT)]]/Table1[[#This Row],[Net Sales Actual]]</f>
        <v>9.995110144395739E-4</v>
      </c>
      <c r="U2405" s="7" t="str">
        <f>IF(Table1[[#This Row],[Profit Ratio]] &gt; 0.15, "Healthy",
 IF(Table1[[#This Row],[Profit Ratio]] &gt;= 0.05, "Moderate",
 "Low"))</f>
        <v>Low</v>
      </c>
      <c r="V2405" s="7">
        <f ca="1">DATEDIF(Table1[[#This Row],[Store Open Date]], TODAY(), "d")</f>
        <v>1139</v>
      </c>
      <c r="W2405" s="7">
        <f ca="1">INT(Table1[[#This Row],[Store Age (Days)]] / 30)</f>
        <v>37</v>
      </c>
      <c r="X2405" s="7" t="str">
        <f ca="1">IF(Table1[[#This Row],[Store Age (Months)]] &lt; 12, "&lt;12",
 IF(Table1[[#This Row],[Store Age (Months)]] &lt; 24, "12–24",
 "&gt;24"))</f>
        <v>&gt;24</v>
      </c>
    </row>
    <row r="2406" spans="1:24" x14ac:dyDescent="0.2">
      <c r="A2406" s="4">
        <v>6</v>
      </c>
      <c r="B2406" s="4" t="str">
        <f t="shared" si="37"/>
        <v>June</v>
      </c>
      <c r="C2406" s="1" t="s">
        <v>208</v>
      </c>
      <c r="D2406" s="1" t="s">
        <v>1128</v>
      </c>
      <c r="E2406" s="1" t="s">
        <v>649</v>
      </c>
      <c r="F2406" s="1" t="s">
        <v>903</v>
      </c>
      <c r="G2406" s="1" t="s">
        <v>925</v>
      </c>
      <c r="H2406" s="6">
        <v>45205</v>
      </c>
      <c r="I2406" s="7">
        <v>114668646</v>
      </c>
      <c r="J2406" s="7">
        <v>99390241</v>
      </c>
      <c r="K2406" s="7">
        <v>14699445</v>
      </c>
      <c r="L2406" s="7">
        <v>10620988</v>
      </c>
      <c r="M2406" s="7">
        <f>Table1[[#This Row],[Profit (EBIT)]] * (1 - 11%)</f>
        <v>9452679.3200000003</v>
      </c>
      <c r="N2406" s="9">
        <f>Table1[[#This Row],[Net Sales Actual]]/Table1[[#This Row],[Net Sales Target]]*100%</f>
        <v>0.86676039586270159</v>
      </c>
      <c r="O2406" s="9" t="str">
        <f>IF(Table1[[#This Row],[% Achievement]]&gt;=100%, "Achieved",
 IF(Table1[[#This Row],[% Achievement]]&gt;=50%, "Almost Achieve",
 IF(Table1[[#This Row],[% Achievement]]&gt;=0, "Needs Improvement",
 "Bad")))</f>
        <v>Almost Achieve</v>
      </c>
      <c r="P2406" s="7">
        <f>Table1[[#This Row],[Net Sales Actual]] - Table1[[#This Row],[Net Sales Target]]</f>
        <v>-15278405</v>
      </c>
      <c r="Q2406" s="7" t="str">
        <f>IF(Table1[[#This Row],[Profit]] &gt; 0, "Profit", "Loss")</f>
        <v>Profit</v>
      </c>
      <c r="R2406" s="9">
        <f>Table1[[#This Row],[Salary Cost]]/Table1[[#This Row],[Net Sales Actual]]</f>
        <v>0.14789626076065154</v>
      </c>
      <c r="S2406" s="9" t="str">
        <f>IF(Table1[[#This Row],[Salary Ratio]] &lt; 0.15, "Efficient",
 IF(Table1[[#This Row],[Salary Ratio]] &lt;= 0.25, "Needs Attention",
 "Too High"))</f>
        <v>Efficient</v>
      </c>
      <c r="T2406" s="9">
        <f>Table1[[#This Row],[Profit (EBIT)]]/Table1[[#This Row],[Net Sales Actual]]</f>
        <v>0.1068614774764456</v>
      </c>
      <c r="U2406" s="7" t="str">
        <f>IF(Table1[[#This Row],[Profit Ratio]] &gt; 0.15, "Healthy",
 IF(Table1[[#This Row],[Profit Ratio]] &gt;= 0.05, "Moderate",
 "Low"))</f>
        <v>Moderate</v>
      </c>
      <c r="V2406" s="7">
        <f ca="1">DATEDIF(Table1[[#This Row],[Store Open Date]], TODAY(), "d")</f>
        <v>727</v>
      </c>
      <c r="W2406" s="7">
        <f ca="1">INT(Table1[[#This Row],[Store Age (Days)]] / 30)</f>
        <v>24</v>
      </c>
      <c r="X2406" s="7" t="str">
        <f ca="1">IF(Table1[[#This Row],[Store Age (Months)]] &lt; 12, "&lt;12",
 IF(Table1[[#This Row],[Store Age (Months)]] &lt; 24, "12–24",
 "&gt;24"))</f>
        <v>&gt;24</v>
      </c>
    </row>
    <row r="2407" spans="1:24" x14ac:dyDescent="0.2">
      <c r="A2407" s="4">
        <v>6</v>
      </c>
      <c r="B2407" s="4" t="str">
        <f t="shared" si="37"/>
        <v>June</v>
      </c>
      <c r="C2407" s="1" t="s">
        <v>209</v>
      </c>
      <c r="D2407" s="1" t="s">
        <v>1129</v>
      </c>
      <c r="E2407" s="1" t="s">
        <v>650</v>
      </c>
      <c r="F2407" s="1" t="s">
        <v>903</v>
      </c>
      <c r="G2407" s="1" t="s">
        <v>925</v>
      </c>
      <c r="H2407" s="6">
        <v>45369</v>
      </c>
      <c r="I2407" s="7">
        <v>144816166</v>
      </c>
      <c r="J2407" s="7">
        <v>108581312</v>
      </c>
      <c r="K2407" s="7">
        <v>18739921</v>
      </c>
      <c r="L2407" s="7">
        <v>-10765227</v>
      </c>
      <c r="M2407" s="7">
        <f>Table1[[#This Row],[Profit (EBIT)]] * (1 - 11%)</f>
        <v>-9581052.0299999993</v>
      </c>
      <c r="N2407" s="9">
        <f>Table1[[#This Row],[Net Sales Actual]]/Table1[[#This Row],[Net Sales Target]]*100%</f>
        <v>0.74978723024610383</v>
      </c>
      <c r="O2407" s="9" t="str">
        <f>IF(Table1[[#This Row],[% Achievement]]&gt;=100%, "Achieved",
 IF(Table1[[#This Row],[% Achievement]]&gt;=50%, "Almost Achieve",
 IF(Table1[[#This Row],[% Achievement]]&gt;=0, "Needs Improvement",
 "Bad")))</f>
        <v>Almost Achieve</v>
      </c>
      <c r="P2407" s="7">
        <f>Table1[[#This Row],[Net Sales Actual]] - Table1[[#This Row],[Net Sales Target]]</f>
        <v>-36234854</v>
      </c>
      <c r="Q2407" s="7" t="str">
        <f>IF(Table1[[#This Row],[Profit]] &gt; 0, "Profit", "Loss")</f>
        <v>Loss</v>
      </c>
      <c r="R2407" s="9">
        <f>Table1[[#This Row],[Salary Cost]]/Table1[[#This Row],[Net Sales Actual]]</f>
        <v>0.17258882449311352</v>
      </c>
      <c r="S2407" s="9" t="str">
        <f>IF(Table1[[#This Row],[Salary Ratio]] &lt; 0.15, "Efficient",
 IF(Table1[[#This Row],[Salary Ratio]] &lt;= 0.25, "Needs Attention",
 "Too High"))</f>
        <v>Needs Attention</v>
      </c>
      <c r="T2407" s="9">
        <f>Table1[[#This Row],[Profit (EBIT)]]/Table1[[#This Row],[Net Sales Actual]]</f>
        <v>-9.9144381309373017E-2</v>
      </c>
      <c r="U2407" s="7" t="str">
        <f>IF(Table1[[#This Row],[Profit Ratio]] &gt; 0.15, "Healthy",
 IF(Table1[[#This Row],[Profit Ratio]] &gt;= 0.05, "Moderate",
 "Low"))</f>
        <v>Low</v>
      </c>
      <c r="V2407" s="7">
        <f ca="1">DATEDIF(Table1[[#This Row],[Store Open Date]], TODAY(), "d")</f>
        <v>563</v>
      </c>
      <c r="W2407" s="7">
        <f ca="1">INT(Table1[[#This Row],[Store Age (Days)]] / 30)</f>
        <v>18</v>
      </c>
      <c r="X2407" s="7" t="str">
        <f ca="1">IF(Table1[[#This Row],[Store Age (Months)]] &lt; 12, "&lt;12",
 IF(Table1[[#This Row],[Store Age (Months)]] &lt; 24, "12–24",
 "&gt;24"))</f>
        <v>12–24</v>
      </c>
    </row>
    <row r="2408" spans="1:24" x14ac:dyDescent="0.2">
      <c r="A2408" s="4">
        <v>6</v>
      </c>
      <c r="B2408" s="4" t="str">
        <f t="shared" si="37"/>
        <v>June</v>
      </c>
      <c r="C2408" s="1" t="s">
        <v>210</v>
      </c>
      <c r="D2408" s="1" t="s">
        <v>1130</v>
      </c>
      <c r="E2408" s="1" t="s">
        <v>651</v>
      </c>
      <c r="F2408" s="1" t="s">
        <v>903</v>
      </c>
      <c r="G2408" s="1" t="s">
        <v>925</v>
      </c>
      <c r="H2408" s="6">
        <v>45456</v>
      </c>
      <c r="I2408" s="7">
        <v>128229622</v>
      </c>
      <c r="J2408" s="7">
        <v>93032541</v>
      </c>
      <c r="K2408" s="7">
        <v>9087381</v>
      </c>
      <c r="L2408" s="7">
        <v>-7874062</v>
      </c>
      <c r="M2408" s="7">
        <f>Table1[[#This Row],[Profit (EBIT)]] * (1 - 11%)</f>
        <v>-7007915.1799999997</v>
      </c>
      <c r="N2408" s="9">
        <f>Table1[[#This Row],[Net Sales Actual]]/Table1[[#This Row],[Net Sales Target]]*100%</f>
        <v>0.72551520895850419</v>
      </c>
      <c r="O2408" s="9" t="str">
        <f>IF(Table1[[#This Row],[% Achievement]]&gt;=100%, "Achieved",
 IF(Table1[[#This Row],[% Achievement]]&gt;=50%, "Almost Achieve",
 IF(Table1[[#This Row],[% Achievement]]&gt;=0, "Needs Improvement",
 "Bad")))</f>
        <v>Almost Achieve</v>
      </c>
      <c r="P2408" s="7">
        <f>Table1[[#This Row],[Net Sales Actual]] - Table1[[#This Row],[Net Sales Target]]</f>
        <v>-35197081</v>
      </c>
      <c r="Q2408" s="7" t="str">
        <f>IF(Table1[[#This Row],[Profit]] &gt; 0, "Profit", "Loss")</f>
        <v>Loss</v>
      </c>
      <c r="R2408" s="9">
        <f>Table1[[#This Row],[Salary Cost]]/Table1[[#This Row],[Net Sales Actual]]</f>
        <v>9.7679595787886736E-2</v>
      </c>
      <c r="S2408" s="9" t="str">
        <f>IF(Table1[[#This Row],[Salary Ratio]] &lt; 0.15, "Efficient",
 IF(Table1[[#This Row],[Salary Ratio]] &lt;= 0.25, "Needs Attention",
 "Too High"))</f>
        <v>Efficient</v>
      </c>
      <c r="T2408" s="9">
        <f>Table1[[#This Row],[Profit (EBIT)]]/Table1[[#This Row],[Net Sales Actual]]</f>
        <v>-8.4637718322667338E-2</v>
      </c>
      <c r="U2408" s="7" t="str">
        <f>IF(Table1[[#This Row],[Profit Ratio]] &gt; 0.15, "Healthy",
 IF(Table1[[#This Row],[Profit Ratio]] &gt;= 0.05, "Moderate",
 "Low"))</f>
        <v>Low</v>
      </c>
      <c r="V2408" s="7">
        <f ca="1">DATEDIF(Table1[[#This Row],[Store Open Date]], TODAY(), "d")</f>
        <v>476</v>
      </c>
      <c r="W2408" s="7">
        <f ca="1">INT(Table1[[#This Row],[Store Age (Days)]] / 30)</f>
        <v>15</v>
      </c>
      <c r="X2408" s="7" t="str">
        <f ca="1">IF(Table1[[#This Row],[Store Age (Months)]] &lt; 12, "&lt;12",
 IF(Table1[[#This Row],[Store Age (Months)]] &lt; 24, "12–24",
 "&gt;24"))</f>
        <v>12–24</v>
      </c>
    </row>
    <row r="2409" spans="1:24" x14ac:dyDescent="0.2">
      <c r="A2409" s="4">
        <v>6</v>
      </c>
      <c r="B2409" s="4" t="str">
        <f t="shared" si="37"/>
        <v>June</v>
      </c>
      <c r="C2409" s="1" t="s">
        <v>211</v>
      </c>
      <c r="D2409" s="1" t="s">
        <v>1131</v>
      </c>
      <c r="E2409" s="1" t="s">
        <v>652</v>
      </c>
      <c r="F2409" s="1" t="s">
        <v>903</v>
      </c>
      <c r="G2409" s="1" t="s">
        <v>925</v>
      </c>
      <c r="H2409" s="6">
        <v>45385</v>
      </c>
      <c r="I2409" s="7">
        <v>54884390</v>
      </c>
      <c r="J2409" s="7">
        <v>40066736</v>
      </c>
      <c r="K2409" s="7">
        <v>5175313</v>
      </c>
      <c r="L2409" s="7">
        <v>-177382</v>
      </c>
      <c r="M2409" s="7">
        <f>Table1[[#This Row],[Profit (EBIT)]] * (1 - 11%)</f>
        <v>-157869.98000000001</v>
      </c>
      <c r="N2409" s="9">
        <f>Table1[[#This Row],[Net Sales Actual]]/Table1[[#This Row],[Net Sales Target]]*100%</f>
        <v>0.73002061241821214</v>
      </c>
      <c r="O2409" s="9" t="str">
        <f>IF(Table1[[#This Row],[% Achievement]]&gt;=100%, "Achieved",
 IF(Table1[[#This Row],[% Achievement]]&gt;=50%, "Almost Achieve",
 IF(Table1[[#This Row],[% Achievement]]&gt;=0, "Needs Improvement",
 "Bad")))</f>
        <v>Almost Achieve</v>
      </c>
      <c r="P2409" s="7">
        <f>Table1[[#This Row],[Net Sales Actual]] - Table1[[#This Row],[Net Sales Target]]</f>
        <v>-14817654</v>
      </c>
      <c r="Q2409" s="7" t="str">
        <f>IF(Table1[[#This Row],[Profit]] &gt; 0, "Profit", "Loss")</f>
        <v>Loss</v>
      </c>
      <c r="R2409" s="9">
        <f>Table1[[#This Row],[Salary Cost]]/Table1[[#This Row],[Net Sales Actual]]</f>
        <v>0.1291673222395755</v>
      </c>
      <c r="S2409" s="9" t="str">
        <f>IF(Table1[[#This Row],[Salary Ratio]] &lt; 0.15, "Efficient",
 IF(Table1[[#This Row],[Salary Ratio]] &lt;= 0.25, "Needs Attention",
 "Too High"))</f>
        <v>Efficient</v>
      </c>
      <c r="T2409" s="9">
        <f>Table1[[#This Row],[Profit (EBIT)]]/Table1[[#This Row],[Net Sales Actual]]</f>
        <v>-4.4271637200494693E-3</v>
      </c>
      <c r="U2409" s="7" t="str">
        <f>IF(Table1[[#This Row],[Profit Ratio]] &gt; 0.15, "Healthy",
 IF(Table1[[#This Row],[Profit Ratio]] &gt;= 0.05, "Moderate",
 "Low"))</f>
        <v>Low</v>
      </c>
      <c r="V2409" s="7">
        <f ca="1">DATEDIF(Table1[[#This Row],[Store Open Date]], TODAY(), "d")</f>
        <v>547</v>
      </c>
      <c r="W2409" s="7">
        <f ca="1">INT(Table1[[#This Row],[Store Age (Days)]] / 30)</f>
        <v>18</v>
      </c>
      <c r="X2409" s="7" t="str">
        <f ca="1">IF(Table1[[#This Row],[Store Age (Months)]] &lt; 12, "&lt;12",
 IF(Table1[[#This Row],[Store Age (Months)]] &lt; 24, "12–24",
 "&gt;24"))</f>
        <v>12–24</v>
      </c>
    </row>
    <row r="2410" spans="1:24" x14ac:dyDescent="0.2">
      <c r="A2410" s="4">
        <v>6</v>
      </c>
      <c r="B2410" s="4" t="str">
        <f t="shared" si="37"/>
        <v>June</v>
      </c>
      <c r="C2410" s="1" t="s">
        <v>212</v>
      </c>
      <c r="D2410" s="1" t="s">
        <v>1132</v>
      </c>
      <c r="E2410" s="1" t="s">
        <v>653</v>
      </c>
      <c r="F2410" s="1" t="s">
        <v>903</v>
      </c>
      <c r="G2410" s="1" t="s">
        <v>925</v>
      </c>
      <c r="H2410" s="6">
        <v>44898</v>
      </c>
      <c r="I2410" s="7">
        <v>71905247</v>
      </c>
      <c r="J2410" s="7">
        <v>77974368</v>
      </c>
      <c r="K2410" s="7">
        <v>10347650</v>
      </c>
      <c r="L2410" s="7">
        <v>2100272</v>
      </c>
      <c r="M2410" s="7">
        <f>Table1[[#This Row],[Profit (EBIT)]] * (1 - 11%)</f>
        <v>1869242.08</v>
      </c>
      <c r="N2410" s="9">
        <f>Table1[[#This Row],[Net Sales Actual]]/Table1[[#This Row],[Net Sales Target]]*100%</f>
        <v>1.0844044246173024</v>
      </c>
      <c r="O2410" s="9" t="str">
        <f>IF(Table1[[#This Row],[% Achievement]]&gt;=100%, "Achieved",
 IF(Table1[[#This Row],[% Achievement]]&gt;=50%, "Almost Achieve",
 IF(Table1[[#This Row],[% Achievement]]&gt;=0, "Needs Improvement",
 "Bad")))</f>
        <v>Achieved</v>
      </c>
      <c r="P2410" s="7">
        <f>Table1[[#This Row],[Net Sales Actual]] - Table1[[#This Row],[Net Sales Target]]</f>
        <v>6069121</v>
      </c>
      <c r="Q2410" s="7" t="str">
        <f>IF(Table1[[#This Row],[Profit]] &gt; 0, "Profit", "Loss")</f>
        <v>Profit</v>
      </c>
      <c r="R2410" s="9">
        <f>Table1[[#This Row],[Salary Cost]]/Table1[[#This Row],[Net Sales Actual]]</f>
        <v>0.13270578865095772</v>
      </c>
      <c r="S2410" s="9" t="str">
        <f>IF(Table1[[#This Row],[Salary Ratio]] &lt; 0.15, "Efficient",
 IF(Table1[[#This Row],[Salary Ratio]] &lt;= 0.25, "Needs Attention",
 "Too High"))</f>
        <v>Efficient</v>
      </c>
      <c r="T2410" s="9">
        <f>Table1[[#This Row],[Profit (EBIT)]]/Table1[[#This Row],[Net Sales Actual]]</f>
        <v>2.6935415494486598E-2</v>
      </c>
      <c r="U2410" s="7" t="str">
        <f>IF(Table1[[#This Row],[Profit Ratio]] &gt; 0.15, "Healthy",
 IF(Table1[[#This Row],[Profit Ratio]] &gt;= 0.05, "Moderate",
 "Low"))</f>
        <v>Low</v>
      </c>
      <c r="V2410" s="7">
        <f ca="1">DATEDIF(Table1[[#This Row],[Store Open Date]], TODAY(), "d")</f>
        <v>1034</v>
      </c>
      <c r="W2410" s="7">
        <f ca="1">INT(Table1[[#This Row],[Store Age (Days)]] / 30)</f>
        <v>34</v>
      </c>
      <c r="X2410" s="7" t="str">
        <f ca="1">IF(Table1[[#This Row],[Store Age (Months)]] &lt; 12, "&lt;12",
 IF(Table1[[#This Row],[Store Age (Months)]] &lt; 24, "12–24",
 "&gt;24"))</f>
        <v>&gt;24</v>
      </c>
    </row>
    <row r="2411" spans="1:24" x14ac:dyDescent="0.2">
      <c r="A2411" s="4">
        <v>6</v>
      </c>
      <c r="B2411" s="4" t="str">
        <f t="shared" si="37"/>
        <v>June</v>
      </c>
      <c r="C2411" s="1" t="s">
        <v>213</v>
      </c>
      <c r="D2411" s="1" t="s">
        <v>1133</v>
      </c>
      <c r="E2411" s="1" t="s">
        <v>654</v>
      </c>
      <c r="F2411" s="1" t="s">
        <v>903</v>
      </c>
      <c r="G2411" s="1" t="s">
        <v>925</v>
      </c>
      <c r="H2411" s="6">
        <v>45078</v>
      </c>
      <c r="I2411" s="7">
        <v>74423567</v>
      </c>
      <c r="J2411" s="7">
        <v>82719377</v>
      </c>
      <c r="K2411" s="7">
        <v>12084152</v>
      </c>
      <c r="L2411" s="7">
        <v>9225903</v>
      </c>
      <c r="M2411" s="7">
        <f>Table1[[#This Row],[Profit (EBIT)]] * (1 - 11%)</f>
        <v>8211053.6699999999</v>
      </c>
      <c r="N2411" s="9">
        <f>Table1[[#This Row],[Net Sales Actual]]/Table1[[#This Row],[Net Sales Target]]*100%</f>
        <v>1.1114675140469954</v>
      </c>
      <c r="O2411" s="9" t="str">
        <f>IF(Table1[[#This Row],[% Achievement]]&gt;=100%, "Achieved",
 IF(Table1[[#This Row],[% Achievement]]&gt;=50%, "Almost Achieve",
 IF(Table1[[#This Row],[% Achievement]]&gt;=0, "Needs Improvement",
 "Bad")))</f>
        <v>Achieved</v>
      </c>
      <c r="P2411" s="7">
        <f>Table1[[#This Row],[Net Sales Actual]] - Table1[[#This Row],[Net Sales Target]]</f>
        <v>8295810</v>
      </c>
      <c r="Q2411" s="7" t="str">
        <f>IF(Table1[[#This Row],[Profit]] &gt; 0, "Profit", "Loss")</f>
        <v>Profit</v>
      </c>
      <c r="R2411" s="9">
        <f>Table1[[#This Row],[Salary Cost]]/Table1[[#This Row],[Net Sales Actual]]</f>
        <v>0.14608610990868559</v>
      </c>
      <c r="S2411" s="9" t="str">
        <f>IF(Table1[[#This Row],[Salary Ratio]] &lt; 0.15, "Efficient",
 IF(Table1[[#This Row],[Salary Ratio]] &lt;= 0.25, "Needs Attention",
 "Too High"))</f>
        <v>Efficient</v>
      </c>
      <c r="T2411" s="9">
        <f>Table1[[#This Row],[Profit (EBIT)]]/Table1[[#This Row],[Net Sales Actual]]</f>
        <v>0.11153254938078172</v>
      </c>
      <c r="U2411" s="7" t="str">
        <f>IF(Table1[[#This Row],[Profit Ratio]] &gt; 0.15, "Healthy",
 IF(Table1[[#This Row],[Profit Ratio]] &gt;= 0.05, "Moderate",
 "Low"))</f>
        <v>Moderate</v>
      </c>
      <c r="V2411" s="7">
        <f ca="1">DATEDIF(Table1[[#This Row],[Store Open Date]], TODAY(), "d")</f>
        <v>854</v>
      </c>
      <c r="W2411" s="7">
        <f ca="1">INT(Table1[[#This Row],[Store Age (Days)]] / 30)</f>
        <v>28</v>
      </c>
      <c r="X2411" s="7" t="str">
        <f ca="1">IF(Table1[[#This Row],[Store Age (Months)]] &lt; 12, "&lt;12",
 IF(Table1[[#This Row],[Store Age (Months)]] &lt; 24, "12–24",
 "&gt;24"))</f>
        <v>&gt;24</v>
      </c>
    </row>
    <row r="2412" spans="1:24" x14ac:dyDescent="0.2">
      <c r="A2412" s="4">
        <v>6</v>
      </c>
      <c r="B2412" s="4" t="str">
        <f t="shared" si="37"/>
        <v>June</v>
      </c>
      <c r="C2412" s="1" t="s">
        <v>214</v>
      </c>
      <c r="D2412" s="1" t="s">
        <v>1134</v>
      </c>
      <c r="E2412" s="1" t="s">
        <v>655</v>
      </c>
      <c r="F2412" s="1" t="s">
        <v>903</v>
      </c>
      <c r="G2412" s="1" t="s">
        <v>925</v>
      </c>
      <c r="H2412" s="6">
        <v>45107</v>
      </c>
      <c r="I2412" s="7">
        <v>65067989</v>
      </c>
      <c r="J2412" s="7">
        <v>68676244</v>
      </c>
      <c r="K2412" s="7">
        <v>7331185</v>
      </c>
      <c r="L2412" s="7">
        <v>-3334348</v>
      </c>
      <c r="M2412" s="7">
        <f>Table1[[#This Row],[Profit (EBIT)]] * (1 - 11%)</f>
        <v>-2967569.72</v>
      </c>
      <c r="N2412" s="9">
        <f>Table1[[#This Row],[Net Sales Actual]]/Table1[[#This Row],[Net Sales Target]]*100%</f>
        <v>1.055453611759847</v>
      </c>
      <c r="O2412" s="9" t="str">
        <f>IF(Table1[[#This Row],[% Achievement]]&gt;=100%, "Achieved",
 IF(Table1[[#This Row],[% Achievement]]&gt;=50%, "Almost Achieve",
 IF(Table1[[#This Row],[% Achievement]]&gt;=0, "Needs Improvement",
 "Bad")))</f>
        <v>Achieved</v>
      </c>
      <c r="P2412" s="7">
        <f>Table1[[#This Row],[Net Sales Actual]] - Table1[[#This Row],[Net Sales Target]]</f>
        <v>3608255</v>
      </c>
      <c r="Q2412" s="7" t="str">
        <f>IF(Table1[[#This Row],[Profit]] &gt; 0, "Profit", "Loss")</f>
        <v>Loss</v>
      </c>
      <c r="R2412" s="9">
        <f>Table1[[#This Row],[Salary Cost]]/Table1[[#This Row],[Net Sales Actual]]</f>
        <v>0.10674994107132592</v>
      </c>
      <c r="S2412" s="9" t="str">
        <f>IF(Table1[[#This Row],[Salary Ratio]] &lt; 0.15, "Efficient",
 IF(Table1[[#This Row],[Salary Ratio]] &lt;= 0.25, "Needs Attention",
 "Too High"))</f>
        <v>Efficient</v>
      </c>
      <c r="T2412" s="9">
        <f>Table1[[#This Row],[Profit (EBIT)]]/Table1[[#This Row],[Net Sales Actual]]</f>
        <v>-4.8551694236510665E-2</v>
      </c>
      <c r="U2412" s="7" t="str">
        <f>IF(Table1[[#This Row],[Profit Ratio]] &gt; 0.15, "Healthy",
 IF(Table1[[#This Row],[Profit Ratio]] &gt;= 0.05, "Moderate",
 "Low"))</f>
        <v>Low</v>
      </c>
      <c r="V2412" s="7">
        <f ca="1">DATEDIF(Table1[[#This Row],[Store Open Date]], TODAY(), "d")</f>
        <v>825</v>
      </c>
      <c r="W2412" s="7">
        <f ca="1">INT(Table1[[#This Row],[Store Age (Days)]] / 30)</f>
        <v>27</v>
      </c>
      <c r="X2412" s="7" t="str">
        <f ca="1">IF(Table1[[#This Row],[Store Age (Months)]] &lt; 12, "&lt;12",
 IF(Table1[[#This Row],[Store Age (Months)]] &lt; 24, "12–24",
 "&gt;24"))</f>
        <v>&gt;24</v>
      </c>
    </row>
    <row r="2413" spans="1:24" x14ac:dyDescent="0.2">
      <c r="A2413" s="4">
        <v>6</v>
      </c>
      <c r="B2413" s="4" t="str">
        <f t="shared" si="37"/>
        <v>June</v>
      </c>
      <c r="C2413" s="1" t="s">
        <v>215</v>
      </c>
      <c r="D2413" s="1" t="s">
        <v>1135</v>
      </c>
      <c r="E2413" s="1" t="s">
        <v>656</v>
      </c>
      <c r="F2413" s="1" t="s">
        <v>903</v>
      </c>
      <c r="G2413" s="1" t="s">
        <v>925</v>
      </c>
      <c r="H2413" s="6">
        <v>44870</v>
      </c>
      <c r="I2413" s="7">
        <v>117996170</v>
      </c>
      <c r="J2413" s="7">
        <v>91646062</v>
      </c>
      <c r="K2413" s="7">
        <v>9960723</v>
      </c>
      <c r="L2413" s="7">
        <v>-6774847</v>
      </c>
      <c r="M2413" s="7">
        <f>Table1[[#This Row],[Profit (EBIT)]] * (1 - 11%)</f>
        <v>-6029613.8300000001</v>
      </c>
      <c r="N2413" s="9">
        <f>Table1[[#This Row],[Net Sales Actual]]/Table1[[#This Row],[Net Sales Target]]*100%</f>
        <v>0.77668675178185864</v>
      </c>
      <c r="O2413" s="9" t="str">
        <f>IF(Table1[[#This Row],[% Achievement]]&gt;=100%, "Achieved",
 IF(Table1[[#This Row],[% Achievement]]&gt;=50%, "Almost Achieve",
 IF(Table1[[#This Row],[% Achievement]]&gt;=0, "Needs Improvement",
 "Bad")))</f>
        <v>Almost Achieve</v>
      </c>
      <c r="P2413" s="7">
        <f>Table1[[#This Row],[Net Sales Actual]] - Table1[[#This Row],[Net Sales Target]]</f>
        <v>-26350108</v>
      </c>
      <c r="Q2413" s="7" t="str">
        <f>IF(Table1[[#This Row],[Profit]] &gt; 0, "Profit", "Loss")</f>
        <v>Loss</v>
      </c>
      <c r="R2413" s="9">
        <f>Table1[[#This Row],[Salary Cost]]/Table1[[#This Row],[Net Sales Actual]]</f>
        <v>0.10868686316276198</v>
      </c>
      <c r="S2413" s="9" t="str">
        <f>IF(Table1[[#This Row],[Salary Ratio]] &lt; 0.15, "Efficient",
 IF(Table1[[#This Row],[Salary Ratio]] &lt;= 0.25, "Needs Attention",
 "Too High"))</f>
        <v>Efficient</v>
      </c>
      <c r="T2413" s="9">
        <f>Table1[[#This Row],[Profit (EBIT)]]/Table1[[#This Row],[Net Sales Actual]]</f>
        <v>-7.3924038329110098E-2</v>
      </c>
      <c r="U2413" s="7" t="str">
        <f>IF(Table1[[#This Row],[Profit Ratio]] &gt; 0.15, "Healthy",
 IF(Table1[[#This Row],[Profit Ratio]] &gt;= 0.05, "Moderate",
 "Low"))</f>
        <v>Low</v>
      </c>
      <c r="V2413" s="7">
        <f ca="1">DATEDIF(Table1[[#This Row],[Store Open Date]], TODAY(), "d")</f>
        <v>1062</v>
      </c>
      <c r="W2413" s="7">
        <f ca="1">INT(Table1[[#This Row],[Store Age (Days)]] / 30)</f>
        <v>35</v>
      </c>
      <c r="X2413" s="7" t="str">
        <f ca="1">IF(Table1[[#This Row],[Store Age (Months)]] &lt; 12, "&lt;12",
 IF(Table1[[#This Row],[Store Age (Months)]] &lt; 24, "12–24",
 "&gt;24"))</f>
        <v>&gt;24</v>
      </c>
    </row>
    <row r="2414" spans="1:24" x14ac:dyDescent="0.2">
      <c r="A2414" s="4">
        <v>6</v>
      </c>
      <c r="B2414" s="4" t="str">
        <f t="shared" si="37"/>
        <v>June</v>
      </c>
      <c r="C2414" s="1" t="s">
        <v>216</v>
      </c>
      <c r="D2414" s="1" t="s">
        <v>1136</v>
      </c>
      <c r="E2414" s="1" t="s">
        <v>657</v>
      </c>
      <c r="F2414" s="1" t="s">
        <v>903</v>
      </c>
      <c r="G2414" s="1" t="s">
        <v>925</v>
      </c>
      <c r="H2414" s="6">
        <v>44920</v>
      </c>
      <c r="I2414" s="7">
        <v>53324092</v>
      </c>
      <c r="J2414" s="7">
        <v>44854564</v>
      </c>
      <c r="K2414" s="7">
        <v>5546527</v>
      </c>
      <c r="L2414" s="7">
        <v>-1100732</v>
      </c>
      <c r="M2414" s="7">
        <f>Table1[[#This Row],[Profit (EBIT)]] * (1 - 11%)</f>
        <v>-979651.48</v>
      </c>
      <c r="N2414" s="9">
        <f>Table1[[#This Row],[Net Sales Actual]]/Table1[[#This Row],[Net Sales Target]]*100%</f>
        <v>0.84116882852876329</v>
      </c>
      <c r="O2414" s="9" t="str">
        <f>IF(Table1[[#This Row],[% Achievement]]&gt;=100%, "Achieved",
 IF(Table1[[#This Row],[% Achievement]]&gt;=50%, "Almost Achieve",
 IF(Table1[[#This Row],[% Achievement]]&gt;=0, "Needs Improvement",
 "Bad")))</f>
        <v>Almost Achieve</v>
      </c>
      <c r="P2414" s="7">
        <f>Table1[[#This Row],[Net Sales Actual]] - Table1[[#This Row],[Net Sales Target]]</f>
        <v>-8469528</v>
      </c>
      <c r="Q2414" s="7" t="str">
        <f>IF(Table1[[#This Row],[Profit]] &gt; 0, "Profit", "Loss")</f>
        <v>Loss</v>
      </c>
      <c r="R2414" s="9">
        <f>Table1[[#This Row],[Salary Cost]]/Table1[[#This Row],[Net Sales Actual]]</f>
        <v>0.12365580010988403</v>
      </c>
      <c r="S2414" s="9" t="str">
        <f>IF(Table1[[#This Row],[Salary Ratio]] &lt; 0.15, "Efficient",
 IF(Table1[[#This Row],[Salary Ratio]] &lt;= 0.25, "Needs Attention",
 "Too High"))</f>
        <v>Efficient</v>
      </c>
      <c r="T2414" s="9">
        <f>Table1[[#This Row],[Profit (EBIT)]]/Table1[[#This Row],[Net Sales Actual]]</f>
        <v>-2.4540022281790544E-2</v>
      </c>
      <c r="U2414" s="7" t="str">
        <f>IF(Table1[[#This Row],[Profit Ratio]] &gt; 0.15, "Healthy",
 IF(Table1[[#This Row],[Profit Ratio]] &gt;= 0.05, "Moderate",
 "Low"))</f>
        <v>Low</v>
      </c>
      <c r="V2414" s="7">
        <f ca="1">DATEDIF(Table1[[#This Row],[Store Open Date]], TODAY(), "d")</f>
        <v>1012</v>
      </c>
      <c r="W2414" s="7">
        <f ca="1">INT(Table1[[#This Row],[Store Age (Days)]] / 30)</f>
        <v>33</v>
      </c>
      <c r="X2414" s="7" t="str">
        <f ca="1">IF(Table1[[#This Row],[Store Age (Months)]] &lt; 12, "&lt;12",
 IF(Table1[[#This Row],[Store Age (Months)]] &lt; 24, "12–24",
 "&gt;24"))</f>
        <v>&gt;24</v>
      </c>
    </row>
    <row r="2415" spans="1:24" x14ac:dyDescent="0.2">
      <c r="A2415" s="4">
        <v>6</v>
      </c>
      <c r="B2415" s="4" t="str">
        <f t="shared" si="37"/>
        <v>June</v>
      </c>
      <c r="C2415" s="1" t="s">
        <v>217</v>
      </c>
      <c r="D2415" s="1" t="s">
        <v>1137</v>
      </c>
      <c r="E2415" s="1" t="s">
        <v>658</v>
      </c>
      <c r="F2415" s="1" t="s">
        <v>903</v>
      </c>
      <c r="G2415" s="1" t="s">
        <v>925</v>
      </c>
      <c r="H2415" s="6">
        <v>44896</v>
      </c>
      <c r="I2415" s="7">
        <v>136055282</v>
      </c>
      <c r="J2415" s="7">
        <v>149224212</v>
      </c>
      <c r="K2415" s="7">
        <v>14633414</v>
      </c>
      <c r="L2415" s="7">
        <v>-319430</v>
      </c>
      <c r="M2415" s="7">
        <f>Table1[[#This Row],[Profit (EBIT)]] * (1 - 11%)</f>
        <v>-284292.7</v>
      </c>
      <c r="N2415" s="9">
        <f>Table1[[#This Row],[Net Sales Actual]]/Table1[[#This Row],[Net Sales Target]]*100%</f>
        <v>1.0967910235193956</v>
      </c>
      <c r="O2415" s="9" t="str">
        <f>IF(Table1[[#This Row],[% Achievement]]&gt;=100%, "Achieved",
 IF(Table1[[#This Row],[% Achievement]]&gt;=50%, "Almost Achieve",
 IF(Table1[[#This Row],[% Achievement]]&gt;=0, "Needs Improvement",
 "Bad")))</f>
        <v>Achieved</v>
      </c>
      <c r="P2415" s="7">
        <f>Table1[[#This Row],[Net Sales Actual]] - Table1[[#This Row],[Net Sales Target]]</f>
        <v>13168930</v>
      </c>
      <c r="Q2415" s="7" t="str">
        <f>IF(Table1[[#This Row],[Profit]] &gt; 0, "Profit", "Loss")</f>
        <v>Loss</v>
      </c>
      <c r="R2415" s="9">
        <f>Table1[[#This Row],[Salary Cost]]/Table1[[#This Row],[Net Sales Actual]]</f>
        <v>9.8063268714060958E-2</v>
      </c>
      <c r="S2415" s="9" t="str">
        <f>IF(Table1[[#This Row],[Salary Ratio]] &lt; 0.15, "Efficient",
 IF(Table1[[#This Row],[Salary Ratio]] &lt;= 0.25, "Needs Attention",
 "Too High"))</f>
        <v>Efficient</v>
      </c>
      <c r="T2415" s="9">
        <f>Table1[[#This Row],[Profit (EBIT)]]/Table1[[#This Row],[Net Sales Actual]]</f>
        <v>-2.1406043678756366E-3</v>
      </c>
      <c r="U2415" s="7" t="str">
        <f>IF(Table1[[#This Row],[Profit Ratio]] &gt; 0.15, "Healthy",
 IF(Table1[[#This Row],[Profit Ratio]] &gt;= 0.05, "Moderate",
 "Low"))</f>
        <v>Low</v>
      </c>
      <c r="V2415" s="7">
        <f ca="1">DATEDIF(Table1[[#This Row],[Store Open Date]], TODAY(), "d")</f>
        <v>1036</v>
      </c>
      <c r="W2415" s="7">
        <f ca="1">INT(Table1[[#This Row],[Store Age (Days)]] / 30)</f>
        <v>34</v>
      </c>
      <c r="X2415" s="7" t="str">
        <f ca="1">IF(Table1[[#This Row],[Store Age (Months)]] &lt; 12, "&lt;12",
 IF(Table1[[#This Row],[Store Age (Months)]] &lt; 24, "12–24",
 "&gt;24"))</f>
        <v>&gt;24</v>
      </c>
    </row>
    <row r="2416" spans="1:24" x14ac:dyDescent="0.2">
      <c r="A2416" s="4">
        <v>6</v>
      </c>
      <c r="B2416" s="4" t="str">
        <f t="shared" si="37"/>
        <v>June</v>
      </c>
      <c r="C2416" s="1" t="s">
        <v>218</v>
      </c>
      <c r="D2416" s="1" t="s">
        <v>1138</v>
      </c>
      <c r="E2416" s="1" t="s">
        <v>659</v>
      </c>
      <c r="F2416" s="1" t="s">
        <v>903</v>
      </c>
      <c r="G2416" s="1" t="s">
        <v>925</v>
      </c>
      <c r="H2416" s="6">
        <v>44896</v>
      </c>
      <c r="I2416" s="7">
        <v>83671882</v>
      </c>
      <c r="J2416" s="7">
        <v>101613318</v>
      </c>
      <c r="K2416" s="7">
        <v>13566909</v>
      </c>
      <c r="L2416" s="7">
        <v>7776745</v>
      </c>
      <c r="M2416" s="7">
        <f>Table1[[#This Row],[Profit (EBIT)]] * (1 - 11%)</f>
        <v>6921303.0499999998</v>
      </c>
      <c r="N2416" s="9">
        <f>Table1[[#This Row],[Net Sales Actual]]/Table1[[#This Row],[Net Sales Target]]*100%</f>
        <v>1.2144261079247627</v>
      </c>
      <c r="O2416" s="9" t="str">
        <f>IF(Table1[[#This Row],[% Achievement]]&gt;=100%, "Achieved",
 IF(Table1[[#This Row],[% Achievement]]&gt;=50%, "Almost Achieve",
 IF(Table1[[#This Row],[% Achievement]]&gt;=0, "Needs Improvement",
 "Bad")))</f>
        <v>Achieved</v>
      </c>
      <c r="P2416" s="7">
        <f>Table1[[#This Row],[Net Sales Actual]] - Table1[[#This Row],[Net Sales Target]]</f>
        <v>17941436</v>
      </c>
      <c r="Q2416" s="7" t="str">
        <f>IF(Table1[[#This Row],[Profit]] &gt; 0, "Profit", "Loss")</f>
        <v>Profit</v>
      </c>
      <c r="R2416" s="9">
        <f>Table1[[#This Row],[Salary Cost]]/Table1[[#This Row],[Net Sales Actual]]</f>
        <v>0.13351506738516303</v>
      </c>
      <c r="S2416" s="9" t="str">
        <f>IF(Table1[[#This Row],[Salary Ratio]] &lt; 0.15, "Efficient",
 IF(Table1[[#This Row],[Salary Ratio]] &lt;= 0.25, "Needs Attention",
 "Too High"))</f>
        <v>Efficient</v>
      </c>
      <c r="T2416" s="9">
        <f>Table1[[#This Row],[Profit (EBIT)]]/Table1[[#This Row],[Net Sales Actual]]</f>
        <v>7.6532733632416181E-2</v>
      </c>
      <c r="U2416" s="7" t="str">
        <f>IF(Table1[[#This Row],[Profit Ratio]] &gt; 0.15, "Healthy",
 IF(Table1[[#This Row],[Profit Ratio]] &gt;= 0.05, "Moderate",
 "Low"))</f>
        <v>Moderate</v>
      </c>
      <c r="V2416" s="7">
        <f ca="1">DATEDIF(Table1[[#This Row],[Store Open Date]], TODAY(), "d")</f>
        <v>1036</v>
      </c>
      <c r="W2416" s="7">
        <f ca="1">INT(Table1[[#This Row],[Store Age (Days)]] / 30)</f>
        <v>34</v>
      </c>
      <c r="X2416" s="7" t="str">
        <f ca="1">IF(Table1[[#This Row],[Store Age (Months)]] &lt; 12, "&lt;12",
 IF(Table1[[#This Row],[Store Age (Months)]] &lt; 24, "12–24",
 "&gt;24"))</f>
        <v>&gt;24</v>
      </c>
    </row>
    <row r="2417" spans="1:24" x14ac:dyDescent="0.2">
      <c r="A2417" s="4">
        <v>6</v>
      </c>
      <c r="B2417" s="4" t="str">
        <f t="shared" si="37"/>
        <v>June</v>
      </c>
      <c r="C2417" s="1" t="s">
        <v>219</v>
      </c>
      <c r="D2417" s="1" t="s">
        <v>1139</v>
      </c>
      <c r="E2417" s="1" t="s">
        <v>660</v>
      </c>
      <c r="F2417" s="1" t="s">
        <v>903</v>
      </c>
      <c r="G2417" s="1" t="s">
        <v>925</v>
      </c>
      <c r="H2417" s="6">
        <v>45032</v>
      </c>
      <c r="I2417" s="7">
        <v>116294716</v>
      </c>
      <c r="J2417" s="7">
        <v>117191461</v>
      </c>
      <c r="K2417" s="7">
        <v>17621315</v>
      </c>
      <c r="L2417" s="7">
        <v>12970905</v>
      </c>
      <c r="M2417" s="7">
        <f>Table1[[#This Row],[Profit (EBIT)]] * (1 - 11%)</f>
        <v>11544105.449999999</v>
      </c>
      <c r="N2417" s="9">
        <f>Table1[[#This Row],[Net Sales Actual]]/Table1[[#This Row],[Net Sales Target]]*100%</f>
        <v>1.0077109694304598</v>
      </c>
      <c r="O2417" s="9" t="str">
        <f>IF(Table1[[#This Row],[% Achievement]]&gt;=100%, "Achieved",
 IF(Table1[[#This Row],[% Achievement]]&gt;=50%, "Almost Achieve",
 IF(Table1[[#This Row],[% Achievement]]&gt;=0, "Needs Improvement",
 "Bad")))</f>
        <v>Achieved</v>
      </c>
      <c r="P2417" s="7">
        <f>Table1[[#This Row],[Net Sales Actual]] - Table1[[#This Row],[Net Sales Target]]</f>
        <v>896745</v>
      </c>
      <c r="Q2417" s="7" t="str">
        <f>IF(Table1[[#This Row],[Profit]] &gt; 0, "Profit", "Loss")</f>
        <v>Profit</v>
      </c>
      <c r="R2417" s="9">
        <f>Table1[[#This Row],[Salary Cost]]/Table1[[#This Row],[Net Sales Actual]]</f>
        <v>0.15036347230110902</v>
      </c>
      <c r="S2417" s="9" t="str">
        <f>IF(Table1[[#This Row],[Salary Ratio]] &lt; 0.15, "Efficient",
 IF(Table1[[#This Row],[Salary Ratio]] &lt;= 0.25, "Needs Attention",
 "Too High"))</f>
        <v>Needs Attention</v>
      </c>
      <c r="T2417" s="9">
        <f>Table1[[#This Row],[Profit (EBIT)]]/Table1[[#This Row],[Net Sales Actual]]</f>
        <v>0.11068131491252592</v>
      </c>
      <c r="U2417" s="7" t="str">
        <f>IF(Table1[[#This Row],[Profit Ratio]] &gt; 0.15, "Healthy",
 IF(Table1[[#This Row],[Profit Ratio]] &gt;= 0.05, "Moderate",
 "Low"))</f>
        <v>Moderate</v>
      </c>
      <c r="V2417" s="7">
        <f ca="1">DATEDIF(Table1[[#This Row],[Store Open Date]], TODAY(), "d")</f>
        <v>900</v>
      </c>
      <c r="W2417" s="7">
        <f ca="1">INT(Table1[[#This Row],[Store Age (Days)]] / 30)</f>
        <v>30</v>
      </c>
      <c r="X2417" s="7" t="str">
        <f ca="1">IF(Table1[[#This Row],[Store Age (Months)]] &lt; 12, "&lt;12",
 IF(Table1[[#This Row],[Store Age (Months)]] &lt; 24, "12–24",
 "&gt;24"))</f>
        <v>&gt;24</v>
      </c>
    </row>
    <row r="2418" spans="1:24" x14ac:dyDescent="0.2">
      <c r="A2418" s="4">
        <v>6</v>
      </c>
      <c r="B2418" s="4" t="str">
        <f t="shared" si="37"/>
        <v>June</v>
      </c>
      <c r="C2418" s="1" t="s">
        <v>220</v>
      </c>
      <c r="D2418" s="1" t="s">
        <v>1140</v>
      </c>
      <c r="E2418" s="1" t="s">
        <v>661</v>
      </c>
      <c r="F2418" s="1" t="s">
        <v>903</v>
      </c>
      <c r="G2418" s="1" t="s">
        <v>925</v>
      </c>
      <c r="H2418" s="6">
        <v>45014</v>
      </c>
      <c r="I2418" s="7">
        <v>117180093</v>
      </c>
      <c r="J2418" s="7">
        <v>109564428</v>
      </c>
      <c r="K2418" s="7">
        <v>17544715</v>
      </c>
      <c r="L2418" s="7">
        <v>-3044075</v>
      </c>
      <c r="M2418" s="7">
        <f>Table1[[#This Row],[Profit (EBIT)]] * (1 - 11%)</f>
        <v>-2709226.75</v>
      </c>
      <c r="N2418" s="9">
        <f>Table1[[#This Row],[Net Sales Actual]]/Table1[[#This Row],[Net Sales Target]]*100%</f>
        <v>0.93500888414553485</v>
      </c>
      <c r="O2418" s="9" t="str">
        <f>IF(Table1[[#This Row],[% Achievement]]&gt;=100%, "Achieved",
 IF(Table1[[#This Row],[% Achievement]]&gt;=50%, "Almost Achieve",
 IF(Table1[[#This Row],[% Achievement]]&gt;=0, "Needs Improvement",
 "Bad")))</f>
        <v>Almost Achieve</v>
      </c>
      <c r="P2418" s="7">
        <f>Table1[[#This Row],[Net Sales Actual]] - Table1[[#This Row],[Net Sales Target]]</f>
        <v>-7615665</v>
      </c>
      <c r="Q2418" s="7" t="str">
        <f>IF(Table1[[#This Row],[Profit]] &gt; 0, "Profit", "Loss")</f>
        <v>Loss</v>
      </c>
      <c r="R2418" s="9">
        <f>Table1[[#This Row],[Salary Cost]]/Table1[[#This Row],[Net Sales Actual]]</f>
        <v>0.1601314890267122</v>
      </c>
      <c r="S2418" s="9" t="str">
        <f>IF(Table1[[#This Row],[Salary Ratio]] &lt; 0.15, "Efficient",
 IF(Table1[[#This Row],[Salary Ratio]] &lt;= 0.25, "Needs Attention",
 "Too High"))</f>
        <v>Needs Attention</v>
      </c>
      <c r="T2418" s="9">
        <f>Table1[[#This Row],[Profit (EBIT)]]/Table1[[#This Row],[Net Sales Actual]]</f>
        <v>-2.7783424379306757E-2</v>
      </c>
      <c r="U2418" s="7" t="str">
        <f>IF(Table1[[#This Row],[Profit Ratio]] &gt; 0.15, "Healthy",
 IF(Table1[[#This Row],[Profit Ratio]] &gt;= 0.05, "Moderate",
 "Low"))</f>
        <v>Low</v>
      </c>
      <c r="V2418" s="7">
        <f ca="1">DATEDIF(Table1[[#This Row],[Store Open Date]], TODAY(), "d")</f>
        <v>918</v>
      </c>
      <c r="W2418" s="7">
        <f ca="1">INT(Table1[[#This Row],[Store Age (Days)]] / 30)</f>
        <v>30</v>
      </c>
      <c r="X2418" s="7" t="str">
        <f ca="1">IF(Table1[[#This Row],[Store Age (Months)]] &lt; 12, "&lt;12",
 IF(Table1[[#This Row],[Store Age (Months)]] &lt; 24, "12–24",
 "&gt;24"))</f>
        <v>&gt;24</v>
      </c>
    </row>
    <row r="2419" spans="1:24" x14ac:dyDescent="0.2">
      <c r="A2419" s="4">
        <v>6</v>
      </c>
      <c r="B2419" s="4" t="str">
        <f t="shared" si="37"/>
        <v>June</v>
      </c>
      <c r="C2419" s="1" t="s">
        <v>221</v>
      </c>
      <c r="D2419" s="1" t="s">
        <v>1141</v>
      </c>
      <c r="E2419" s="1" t="s">
        <v>662</v>
      </c>
      <c r="F2419" s="1" t="s">
        <v>903</v>
      </c>
      <c r="G2419" s="1" t="s">
        <v>925</v>
      </c>
      <c r="H2419" s="6">
        <v>45184</v>
      </c>
      <c r="I2419" s="7">
        <v>202478952</v>
      </c>
      <c r="J2419" s="7">
        <v>149906932</v>
      </c>
      <c r="K2419" s="7">
        <v>16519343</v>
      </c>
      <c r="L2419" s="7">
        <v>4676103</v>
      </c>
      <c r="M2419" s="7">
        <f>Table1[[#This Row],[Profit (EBIT)]] * (1 - 11%)</f>
        <v>4161731.67</v>
      </c>
      <c r="N2419" s="9">
        <f>Table1[[#This Row],[Net Sales Actual]]/Table1[[#This Row],[Net Sales Target]]*100%</f>
        <v>0.74035809904824079</v>
      </c>
      <c r="O2419" s="9" t="str">
        <f>IF(Table1[[#This Row],[% Achievement]]&gt;=100%, "Achieved",
 IF(Table1[[#This Row],[% Achievement]]&gt;=50%, "Almost Achieve",
 IF(Table1[[#This Row],[% Achievement]]&gt;=0, "Needs Improvement",
 "Bad")))</f>
        <v>Almost Achieve</v>
      </c>
      <c r="P2419" s="7">
        <f>Table1[[#This Row],[Net Sales Actual]] - Table1[[#This Row],[Net Sales Target]]</f>
        <v>-52572020</v>
      </c>
      <c r="Q2419" s="7" t="str">
        <f>IF(Table1[[#This Row],[Profit]] &gt; 0, "Profit", "Loss")</f>
        <v>Profit</v>
      </c>
      <c r="R2419" s="9">
        <f>Table1[[#This Row],[Salary Cost]]/Table1[[#This Row],[Net Sales Actual]]</f>
        <v>0.11019732563134572</v>
      </c>
      <c r="S2419" s="9" t="str">
        <f>IF(Table1[[#This Row],[Salary Ratio]] &lt; 0.15, "Efficient",
 IF(Table1[[#This Row],[Salary Ratio]] &lt;= 0.25, "Needs Attention",
 "Too High"))</f>
        <v>Efficient</v>
      </c>
      <c r="T2419" s="9">
        <f>Table1[[#This Row],[Profit (EBIT)]]/Table1[[#This Row],[Net Sales Actual]]</f>
        <v>3.1193374032896626E-2</v>
      </c>
      <c r="U2419" s="7" t="str">
        <f>IF(Table1[[#This Row],[Profit Ratio]] &gt; 0.15, "Healthy",
 IF(Table1[[#This Row],[Profit Ratio]] &gt;= 0.05, "Moderate",
 "Low"))</f>
        <v>Low</v>
      </c>
      <c r="V2419" s="7">
        <f ca="1">DATEDIF(Table1[[#This Row],[Store Open Date]], TODAY(), "d")</f>
        <v>748</v>
      </c>
      <c r="W2419" s="7">
        <f ca="1">INT(Table1[[#This Row],[Store Age (Days)]] / 30)</f>
        <v>24</v>
      </c>
      <c r="X2419" s="7" t="str">
        <f ca="1">IF(Table1[[#This Row],[Store Age (Months)]] &lt; 12, "&lt;12",
 IF(Table1[[#This Row],[Store Age (Months)]] &lt; 24, "12–24",
 "&gt;24"))</f>
        <v>&gt;24</v>
      </c>
    </row>
    <row r="2420" spans="1:24" x14ac:dyDescent="0.2">
      <c r="A2420" s="4">
        <v>6</v>
      </c>
      <c r="B2420" s="4" t="str">
        <f t="shared" si="37"/>
        <v>June</v>
      </c>
      <c r="C2420" s="1" t="s">
        <v>222</v>
      </c>
      <c r="D2420" s="1" t="s">
        <v>1142</v>
      </c>
      <c r="E2420" s="1" t="s">
        <v>663</v>
      </c>
      <c r="F2420" s="1" t="s">
        <v>904</v>
      </c>
      <c r="G2420" s="1" t="s">
        <v>925</v>
      </c>
      <c r="H2420" s="6">
        <v>45289</v>
      </c>
      <c r="I2420" s="7">
        <v>131080346</v>
      </c>
      <c r="J2420" s="7">
        <v>134780234</v>
      </c>
      <c r="K2420" s="7">
        <v>20601110</v>
      </c>
      <c r="L2420" s="7">
        <v>11000031</v>
      </c>
      <c r="M2420" s="7">
        <f>Table1[[#This Row],[Profit (EBIT)]] * (1 - 11%)</f>
        <v>9790027.5899999999</v>
      </c>
      <c r="N2420" s="9">
        <f>Table1[[#This Row],[Net Sales Actual]]/Table1[[#This Row],[Net Sales Target]]*100%</f>
        <v>1.0282261079780792</v>
      </c>
      <c r="O2420" s="9" t="str">
        <f>IF(Table1[[#This Row],[% Achievement]]&gt;=100%, "Achieved",
 IF(Table1[[#This Row],[% Achievement]]&gt;=50%, "Almost Achieve",
 IF(Table1[[#This Row],[% Achievement]]&gt;=0, "Needs Improvement",
 "Bad")))</f>
        <v>Achieved</v>
      </c>
      <c r="P2420" s="7">
        <f>Table1[[#This Row],[Net Sales Actual]] - Table1[[#This Row],[Net Sales Target]]</f>
        <v>3699888</v>
      </c>
      <c r="Q2420" s="7" t="str">
        <f>IF(Table1[[#This Row],[Profit]] &gt; 0, "Profit", "Loss")</f>
        <v>Profit</v>
      </c>
      <c r="R2420" s="9">
        <f>Table1[[#This Row],[Salary Cost]]/Table1[[#This Row],[Net Sales Actual]]</f>
        <v>0.15284963817468963</v>
      </c>
      <c r="S2420" s="9" t="str">
        <f>IF(Table1[[#This Row],[Salary Ratio]] &lt; 0.15, "Efficient",
 IF(Table1[[#This Row],[Salary Ratio]] &lt;= 0.25, "Needs Attention",
 "Too High"))</f>
        <v>Needs Attention</v>
      </c>
      <c r="T2420" s="9">
        <f>Table1[[#This Row],[Profit (EBIT)]]/Table1[[#This Row],[Net Sales Actual]]</f>
        <v>8.1614571169241326E-2</v>
      </c>
      <c r="U2420" s="7" t="str">
        <f>IF(Table1[[#This Row],[Profit Ratio]] &gt; 0.15, "Healthy",
 IF(Table1[[#This Row],[Profit Ratio]] &gt;= 0.05, "Moderate",
 "Low"))</f>
        <v>Moderate</v>
      </c>
      <c r="V2420" s="7">
        <f ca="1">DATEDIF(Table1[[#This Row],[Store Open Date]], TODAY(), "d")</f>
        <v>643</v>
      </c>
      <c r="W2420" s="7">
        <f ca="1">INT(Table1[[#This Row],[Store Age (Days)]] / 30)</f>
        <v>21</v>
      </c>
      <c r="X2420" s="7" t="str">
        <f ca="1">IF(Table1[[#This Row],[Store Age (Months)]] &lt; 12, "&lt;12",
 IF(Table1[[#This Row],[Store Age (Months)]] &lt; 24, "12–24",
 "&gt;24"))</f>
        <v>12–24</v>
      </c>
    </row>
    <row r="2421" spans="1:24" x14ac:dyDescent="0.2">
      <c r="A2421" s="4">
        <v>6</v>
      </c>
      <c r="B2421" s="4" t="str">
        <f t="shared" si="37"/>
        <v>June</v>
      </c>
      <c r="C2421" s="1" t="s">
        <v>223</v>
      </c>
      <c r="D2421" s="1" t="s">
        <v>1143</v>
      </c>
      <c r="E2421" s="1" t="s">
        <v>664</v>
      </c>
      <c r="F2421" s="1" t="s">
        <v>904</v>
      </c>
      <c r="G2421" s="1" t="s">
        <v>925</v>
      </c>
      <c r="H2421" s="6">
        <v>45523</v>
      </c>
      <c r="I2421" s="7">
        <v>75298044</v>
      </c>
      <c r="J2421" s="7">
        <v>61155437</v>
      </c>
      <c r="K2421" s="7">
        <v>10705693</v>
      </c>
      <c r="L2421" s="7">
        <v>5035194</v>
      </c>
      <c r="M2421" s="7">
        <f>Table1[[#This Row],[Profit (EBIT)]] * (1 - 11%)</f>
        <v>4481322.66</v>
      </c>
      <c r="N2421" s="9">
        <f>Table1[[#This Row],[Net Sales Actual]]/Table1[[#This Row],[Net Sales Target]]*100%</f>
        <v>0.81217829509621786</v>
      </c>
      <c r="O2421" s="9" t="str">
        <f>IF(Table1[[#This Row],[% Achievement]]&gt;=100%, "Achieved",
 IF(Table1[[#This Row],[% Achievement]]&gt;=50%, "Almost Achieve",
 IF(Table1[[#This Row],[% Achievement]]&gt;=0, "Needs Improvement",
 "Bad")))</f>
        <v>Almost Achieve</v>
      </c>
      <c r="P2421" s="7">
        <f>Table1[[#This Row],[Net Sales Actual]] - Table1[[#This Row],[Net Sales Target]]</f>
        <v>-14142607</v>
      </c>
      <c r="Q2421" s="7" t="str">
        <f>IF(Table1[[#This Row],[Profit]] &gt; 0, "Profit", "Loss")</f>
        <v>Profit</v>
      </c>
      <c r="R2421" s="9">
        <f>Table1[[#This Row],[Salary Cost]]/Table1[[#This Row],[Net Sales Actual]]</f>
        <v>0.17505709263429839</v>
      </c>
      <c r="S2421" s="9" t="str">
        <f>IF(Table1[[#This Row],[Salary Ratio]] &lt; 0.15, "Efficient",
 IF(Table1[[#This Row],[Salary Ratio]] &lt;= 0.25, "Needs Attention",
 "Too High"))</f>
        <v>Needs Attention</v>
      </c>
      <c r="T2421" s="9">
        <f>Table1[[#This Row],[Profit (EBIT)]]/Table1[[#This Row],[Net Sales Actual]]</f>
        <v>8.2334363827700222E-2</v>
      </c>
      <c r="U2421" s="7" t="str">
        <f>IF(Table1[[#This Row],[Profit Ratio]] &gt; 0.15, "Healthy",
 IF(Table1[[#This Row],[Profit Ratio]] &gt;= 0.05, "Moderate",
 "Low"))</f>
        <v>Moderate</v>
      </c>
      <c r="V2421" s="7">
        <f ca="1">DATEDIF(Table1[[#This Row],[Store Open Date]], TODAY(), "d")</f>
        <v>409</v>
      </c>
      <c r="W2421" s="7">
        <f ca="1">INT(Table1[[#This Row],[Store Age (Days)]] / 30)</f>
        <v>13</v>
      </c>
      <c r="X2421" s="7" t="str">
        <f ca="1">IF(Table1[[#This Row],[Store Age (Months)]] &lt; 12, "&lt;12",
 IF(Table1[[#This Row],[Store Age (Months)]] &lt; 24, "12–24",
 "&gt;24"))</f>
        <v>12–24</v>
      </c>
    </row>
    <row r="2422" spans="1:24" x14ac:dyDescent="0.2">
      <c r="A2422" s="4">
        <v>6</v>
      </c>
      <c r="B2422" s="4" t="str">
        <f t="shared" si="37"/>
        <v>June</v>
      </c>
      <c r="C2422" s="1" t="s">
        <v>224</v>
      </c>
      <c r="D2422" s="1" t="s">
        <v>1144</v>
      </c>
      <c r="E2422" s="1" t="s">
        <v>665</v>
      </c>
      <c r="F2422" s="1" t="s">
        <v>904</v>
      </c>
      <c r="G2422" s="1" t="s">
        <v>925</v>
      </c>
      <c r="H2422" s="6">
        <v>45204</v>
      </c>
      <c r="I2422" s="7">
        <v>194300270</v>
      </c>
      <c r="J2422" s="7">
        <v>185700803</v>
      </c>
      <c r="K2422" s="7">
        <v>27829324</v>
      </c>
      <c r="L2422" s="7">
        <v>4643242</v>
      </c>
      <c r="M2422" s="7">
        <f>Table1[[#This Row],[Profit (EBIT)]] * (1 - 11%)</f>
        <v>4132485.38</v>
      </c>
      <c r="N2422" s="9">
        <f>Table1[[#This Row],[Net Sales Actual]]/Table1[[#This Row],[Net Sales Target]]*100%</f>
        <v>0.95574135331875765</v>
      </c>
      <c r="O2422" s="9" t="str">
        <f>IF(Table1[[#This Row],[% Achievement]]&gt;=100%, "Achieved",
 IF(Table1[[#This Row],[% Achievement]]&gt;=50%, "Almost Achieve",
 IF(Table1[[#This Row],[% Achievement]]&gt;=0, "Needs Improvement",
 "Bad")))</f>
        <v>Almost Achieve</v>
      </c>
      <c r="P2422" s="7">
        <f>Table1[[#This Row],[Net Sales Actual]] - Table1[[#This Row],[Net Sales Target]]</f>
        <v>-8599467</v>
      </c>
      <c r="Q2422" s="7" t="str">
        <f>IF(Table1[[#This Row],[Profit]] &gt; 0, "Profit", "Loss")</f>
        <v>Profit</v>
      </c>
      <c r="R2422" s="9">
        <f>Table1[[#This Row],[Salary Cost]]/Table1[[#This Row],[Net Sales Actual]]</f>
        <v>0.14986108595340861</v>
      </c>
      <c r="S2422" s="9" t="str">
        <f>IF(Table1[[#This Row],[Salary Ratio]] &lt; 0.15, "Efficient",
 IF(Table1[[#This Row],[Salary Ratio]] &lt;= 0.25, "Needs Attention",
 "Too High"))</f>
        <v>Efficient</v>
      </c>
      <c r="T2422" s="9">
        <f>Table1[[#This Row],[Profit (EBIT)]]/Table1[[#This Row],[Net Sales Actual]]</f>
        <v>2.500388757069618E-2</v>
      </c>
      <c r="U2422" s="7" t="str">
        <f>IF(Table1[[#This Row],[Profit Ratio]] &gt; 0.15, "Healthy",
 IF(Table1[[#This Row],[Profit Ratio]] &gt;= 0.05, "Moderate",
 "Low"))</f>
        <v>Low</v>
      </c>
      <c r="V2422" s="7">
        <f ca="1">DATEDIF(Table1[[#This Row],[Store Open Date]], TODAY(), "d")</f>
        <v>728</v>
      </c>
      <c r="W2422" s="7">
        <f ca="1">INT(Table1[[#This Row],[Store Age (Days)]] / 30)</f>
        <v>24</v>
      </c>
      <c r="X2422" s="7" t="str">
        <f ca="1">IF(Table1[[#This Row],[Store Age (Months)]] &lt; 12, "&lt;12",
 IF(Table1[[#This Row],[Store Age (Months)]] &lt; 24, "12–24",
 "&gt;24"))</f>
        <v>&gt;24</v>
      </c>
    </row>
    <row r="2423" spans="1:24" x14ac:dyDescent="0.2">
      <c r="A2423" s="4">
        <v>6</v>
      </c>
      <c r="B2423" s="4" t="str">
        <f t="shared" si="37"/>
        <v>June</v>
      </c>
      <c r="C2423" s="1" t="s">
        <v>225</v>
      </c>
      <c r="D2423" s="1" t="s">
        <v>1145</v>
      </c>
      <c r="E2423" s="1" t="s">
        <v>666</v>
      </c>
      <c r="F2423" s="1" t="s">
        <v>904</v>
      </c>
      <c r="G2423" s="1" t="s">
        <v>925</v>
      </c>
      <c r="H2423" s="6">
        <v>45260</v>
      </c>
      <c r="I2423" s="7">
        <v>112416526</v>
      </c>
      <c r="J2423" s="7">
        <v>132541674</v>
      </c>
      <c r="K2423" s="7">
        <v>21886055</v>
      </c>
      <c r="L2423" s="7">
        <v>14377792</v>
      </c>
      <c r="M2423" s="7">
        <f>Table1[[#This Row],[Profit (EBIT)]] * (1 - 11%)</f>
        <v>12796234.880000001</v>
      </c>
      <c r="N2423" s="9">
        <f>Table1[[#This Row],[Net Sales Actual]]/Table1[[#This Row],[Net Sales Target]]*100%</f>
        <v>1.1790230379472855</v>
      </c>
      <c r="O2423" s="9" t="str">
        <f>IF(Table1[[#This Row],[% Achievement]]&gt;=100%, "Achieved",
 IF(Table1[[#This Row],[% Achievement]]&gt;=50%, "Almost Achieve",
 IF(Table1[[#This Row],[% Achievement]]&gt;=0, "Needs Improvement",
 "Bad")))</f>
        <v>Achieved</v>
      </c>
      <c r="P2423" s="7">
        <f>Table1[[#This Row],[Net Sales Actual]] - Table1[[#This Row],[Net Sales Target]]</f>
        <v>20125148</v>
      </c>
      <c r="Q2423" s="7" t="str">
        <f>IF(Table1[[#This Row],[Profit]] &gt; 0, "Profit", "Loss")</f>
        <v>Profit</v>
      </c>
      <c r="R2423" s="9">
        <f>Table1[[#This Row],[Salary Cost]]/Table1[[#This Row],[Net Sales Actual]]</f>
        <v>0.16512583808168893</v>
      </c>
      <c r="S2423" s="9" t="str">
        <f>IF(Table1[[#This Row],[Salary Ratio]] &lt; 0.15, "Efficient",
 IF(Table1[[#This Row],[Salary Ratio]] &lt;= 0.25, "Needs Attention",
 "Too High"))</f>
        <v>Needs Attention</v>
      </c>
      <c r="T2423" s="9">
        <f>Table1[[#This Row],[Profit (EBIT)]]/Table1[[#This Row],[Net Sales Actual]]</f>
        <v>0.10847751930460754</v>
      </c>
      <c r="U2423" s="7" t="str">
        <f>IF(Table1[[#This Row],[Profit Ratio]] &gt; 0.15, "Healthy",
 IF(Table1[[#This Row],[Profit Ratio]] &gt;= 0.05, "Moderate",
 "Low"))</f>
        <v>Moderate</v>
      </c>
      <c r="V2423" s="7">
        <f ca="1">DATEDIF(Table1[[#This Row],[Store Open Date]], TODAY(), "d")</f>
        <v>672</v>
      </c>
      <c r="W2423" s="7">
        <f ca="1">INT(Table1[[#This Row],[Store Age (Days)]] / 30)</f>
        <v>22</v>
      </c>
      <c r="X2423" s="7" t="str">
        <f ca="1">IF(Table1[[#This Row],[Store Age (Months)]] &lt; 12, "&lt;12",
 IF(Table1[[#This Row],[Store Age (Months)]] &lt; 24, "12–24",
 "&gt;24"))</f>
        <v>12–24</v>
      </c>
    </row>
    <row r="2424" spans="1:24" x14ac:dyDescent="0.2">
      <c r="A2424" s="4">
        <v>6</v>
      </c>
      <c r="B2424" s="4" t="str">
        <f t="shared" si="37"/>
        <v>June</v>
      </c>
      <c r="C2424" s="1" t="s">
        <v>226</v>
      </c>
      <c r="D2424" s="1" t="s">
        <v>1146</v>
      </c>
      <c r="E2424" s="1" t="s">
        <v>667</v>
      </c>
      <c r="F2424" s="1" t="s">
        <v>904</v>
      </c>
      <c r="G2424" s="1" t="s">
        <v>925</v>
      </c>
      <c r="H2424" s="6">
        <v>45257</v>
      </c>
      <c r="I2424" s="7">
        <v>94547980</v>
      </c>
      <c r="J2424" s="7">
        <v>89446487</v>
      </c>
      <c r="K2424" s="7">
        <v>8477256</v>
      </c>
      <c r="L2424" s="7">
        <v>8615986</v>
      </c>
      <c r="M2424" s="7">
        <f>Table1[[#This Row],[Profit (EBIT)]] * (1 - 11%)</f>
        <v>7668227.54</v>
      </c>
      <c r="N2424" s="9">
        <f>Table1[[#This Row],[Net Sales Actual]]/Table1[[#This Row],[Net Sales Target]]*100%</f>
        <v>0.9460433422268778</v>
      </c>
      <c r="O2424" s="9" t="str">
        <f>IF(Table1[[#This Row],[% Achievement]]&gt;=100%, "Achieved",
 IF(Table1[[#This Row],[% Achievement]]&gt;=50%, "Almost Achieve",
 IF(Table1[[#This Row],[% Achievement]]&gt;=0, "Needs Improvement",
 "Bad")))</f>
        <v>Almost Achieve</v>
      </c>
      <c r="P2424" s="7">
        <f>Table1[[#This Row],[Net Sales Actual]] - Table1[[#This Row],[Net Sales Target]]</f>
        <v>-5101493</v>
      </c>
      <c r="Q2424" s="7" t="str">
        <f>IF(Table1[[#This Row],[Profit]] &gt; 0, "Profit", "Loss")</f>
        <v>Profit</v>
      </c>
      <c r="R2424" s="9">
        <f>Table1[[#This Row],[Salary Cost]]/Table1[[#This Row],[Net Sales Actual]]</f>
        <v>9.4774610879910806E-2</v>
      </c>
      <c r="S2424" s="9" t="str">
        <f>IF(Table1[[#This Row],[Salary Ratio]] &lt; 0.15, "Efficient",
 IF(Table1[[#This Row],[Salary Ratio]] &lt;= 0.25, "Needs Attention",
 "Too High"))</f>
        <v>Efficient</v>
      </c>
      <c r="T2424" s="9">
        <f>Table1[[#This Row],[Profit (EBIT)]]/Table1[[#This Row],[Net Sales Actual]]</f>
        <v>9.6325594095159936E-2</v>
      </c>
      <c r="U2424" s="7" t="str">
        <f>IF(Table1[[#This Row],[Profit Ratio]] &gt; 0.15, "Healthy",
 IF(Table1[[#This Row],[Profit Ratio]] &gt;= 0.05, "Moderate",
 "Low"))</f>
        <v>Moderate</v>
      </c>
      <c r="V2424" s="7">
        <f ca="1">DATEDIF(Table1[[#This Row],[Store Open Date]], TODAY(), "d")</f>
        <v>675</v>
      </c>
      <c r="W2424" s="7">
        <f ca="1">INT(Table1[[#This Row],[Store Age (Days)]] / 30)</f>
        <v>22</v>
      </c>
      <c r="X2424" s="7" t="str">
        <f ca="1">IF(Table1[[#This Row],[Store Age (Months)]] &lt; 12, "&lt;12",
 IF(Table1[[#This Row],[Store Age (Months)]] &lt; 24, "12–24",
 "&gt;24"))</f>
        <v>12–24</v>
      </c>
    </row>
    <row r="2425" spans="1:24" x14ac:dyDescent="0.2">
      <c r="A2425" s="4">
        <v>6</v>
      </c>
      <c r="B2425" s="4" t="str">
        <f t="shared" si="37"/>
        <v>June</v>
      </c>
      <c r="C2425" s="1" t="s">
        <v>227</v>
      </c>
      <c r="D2425" s="1" t="s">
        <v>1147</v>
      </c>
      <c r="E2425" s="1" t="s">
        <v>668</v>
      </c>
      <c r="F2425" s="1" t="s">
        <v>904</v>
      </c>
      <c r="G2425" s="1" t="s">
        <v>925</v>
      </c>
      <c r="H2425" s="6">
        <v>45279</v>
      </c>
      <c r="I2425" s="7">
        <v>106675920</v>
      </c>
      <c r="J2425" s="7">
        <v>88376207</v>
      </c>
      <c r="K2425" s="7">
        <v>11147015</v>
      </c>
      <c r="L2425" s="7">
        <v>4901898</v>
      </c>
      <c r="M2425" s="7">
        <f>Table1[[#This Row],[Profit (EBIT)]] * (1 - 11%)</f>
        <v>4362689.22</v>
      </c>
      <c r="N2425" s="9">
        <f>Table1[[#This Row],[Net Sales Actual]]/Table1[[#This Row],[Net Sales Target]]*100%</f>
        <v>0.82845507214749126</v>
      </c>
      <c r="O2425" s="9" t="str">
        <f>IF(Table1[[#This Row],[% Achievement]]&gt;=100%, "Achieved",
 IF(Table1[[#This Row],[% Achievement]]&gt;=50%, "Almost Achieve",
 IF(Table1[[#This Row],[% Achievement]]&gt;=0, "Needs Improvement",
 "Bad")))</f>
        <v>Almost Achieve</v>
      </c>
      <c r="P2425" s="7">
        <f>Table1[[#This Row],[Net Sales Actual]] - Table1[[#This Row],[Net Sales Target]]</f>
        <v>-18299713</v>
      </c>
      <c r="Q2425" s="7" t="str">
        <f>IF(Table1[[#This Row],[Profit]] &gt; 0, "Profit", "Loss")</f>
        <v>Profit</v>
      </c>
      <c r="R2425" s="9">
        <f>Table1[[#This Row],[Salary Cost]]/Table1[[#This Row],[Net Sales Actual]]</f>
        <v>0.12613140321806299</v>
      </c>
      <c r="S2425" s="9" t="str">
        <f>IF(Table1[[#This Row],[Salary Ratio]] &lt; 0.15, "Efficient",
 IF(Table1[[#This Row],[Salary Ratio]] &lt;= 0.25, "Needs Attention",
 "Too High"))</f>
        <v>Efficient</v>
      </c>
      <c r="T2425" s="9">
        <f>Table1[[#This Row],[Profit (EBIT)]]/Table1[[#This Row],[Net Sales Actual]]</f>
        <v>5.5466263674339406E-2</v>
      </c>
      <c r="U2425" s="7" t="str">
        <f>IF(Table1[[#This Row],[Profit Ratio]] &gt; 0.15, "Healthy",
 IF(Table1[[#This Row],[Profit Ratio]] &gt;= 0.05, "Moderate",
 "Low"))</f>
        <v>Moderate</v>
      </c>
      <c r="V2425" s="7">
        <f ca="1">DATEDIF(Table1[[#This Row],[Store Open Date]], TODAY(), "d")</f>
        <v>653</v>
      </c>
      <c r="W2425" s="7">
        <f ca="1">INT(Table1[[#This Row],[Store Age (Days)]] / 30)</f>
        <v>21</v>
      </c>
      <c r="X2425" s="7" t="str">
        <f ca="1">IF(Table1[[#This Row],[Store Age (Months)]] &lt; 12, "&lt;12",
 IF(Table1[[#This Row],[Store Age (Months)]] &lt; 24, "12–24",
 "&gt;24"))</f>
        <v>12–24</v>
      </c>
    </row>
    <row r="2426" spans="1:24" x14ac:dyDescent="0.2">
      <c r="A2426" s="4">
        <v>6</v>
      </c>
      <c r="B2426" s="4" t="str">
        <f t="shared" si="37"/>
        <v>June</v>
      </c>
      <c r="C2426" s="1" t="s">
        <v>228</v>
      </c>
      <c r="D2426" s="1" t="s">
        <v>1148</v>
      </c>
      <c r="E2426" s="1" t="s">
        <v>669</v>
      </c>
      <c r="F2426" s="1" t="s">
        <v>904</v>
      </c>
      <c r="G2426" s="1" t="s">
        <v>925</v>
      </c>
      <c r="H2426" s="6">
        <v>45439</v>
      </c>
      <c r="I2426" s="7">
        <v>141480292</v>
      </c>
      <c r="J2426" s="7">
        <v>174055736</v>
      </c>
      <c r="K2426" s="7">
        <v>28354722</v>
      </c>
      <c r="L2426" s="7">
        <v>24478819</v>
      </c>
      <c r="M2426" s="7">
        <f>Table1[[#This Row],[Profit (EBIT)]] * (1 - 11%)</f>
        <v>21786148.91</v>
      </c>
      <c r="N2426" s="9">
        <f>Table1[[#This Row],[Net Sales Actual]]/Table1[[#This Row],[Net Sales Target]]*100%</f>
        <v>1.2302472205810828</v>
      </c>
      <c r="O2426" s="9" t="str">
        <f>IF(Table1[[#This Row],[% Achievement]]&gt;=100%, "Achieved",
 IF(Table1[[#This Row],[% Achievement]]&gt;=50%, "Almost Achieve",
 IF(Table1[[#This Row],[% Achievement]]&gt;=0, "Needs Improvement",
 "Bad")))</f>
        <v>Achieved</v>
      </c>
      <c r="P2426" s="7">
        <f>Table1[[#This Row],[Net Sales Actual]] - Table1[[#This Row],[Net Sales Target]]</f>
        <v>32575444</v>
      </c>
      <c r="Q2426" s="7" t="str">
        <f>IF(Table1[[#This Row],[Profit]] &gt; 0, "Profit", "Loss")</f>
        <v>Profit</v>
      </c>
      <c r="R2426" s="9">
        <f>Table1[[#This Row],[Salary Cost]]/Table1[[#This Row],[Net Sales Actual]]</f>
        <v>0.16290599006745748</v>
      </c>
      <c r="S2426" s="9" t="str">
        <f>IF(Table1[[#This Row],[Salary Ratio]] &lt; 0.15, "Efficient",
 IF(Table1[[#This Row],[Salary Ratio]] &lt;= 0.25, "Needs Attention",
 "Too High"))</f>
        <v>Needs Attention</v>
      </c>
      <c r="T2426" s="9">
        <f>Table1[[#This Row],[Profit (EBIT)]]/Table1[[#This Row],[Net Sales Actual]]</f>
        <v>0.14063781845144133</v>
      </c>
      <c r="U2426" s="7" t="str">
        <f>IF(Table1[[#This Row],[Profit Ratio]] &gt; 0.15, "Healthy",
 IF(Table1[[#This Row],[Profit Ratio]] &gt;= 0.05, "Moderate",
 "Low"))</f>
        <v>Moderate</v>
      </c>
      <c r="V2426" s="7">
        <f ca="1">DATEDIF(Table1[[#This Row],[Store Open Date]], TODAY(), "d")</f>
        <v>493</v>
      </c>
      <c r="W2426" s="7">
        <f ca="1">INT(Table1[[#This Row],[Store Age (Days)]] / 30)</f>
        <v>16</v>
      </c>
      <c r="X2426" s="7" t="str">
        <f ca="1">IF(Table1[[#This Row],[Store Age (Months)]] &lt; 12, "&lt;12",
 IF(Table1[[#This Row],[Store Age (Months)]] &lt; 24, "12–24",
 "&gt;24"))</f>
        <v>12–24</v>
      </c>
    </row>
    <row r="2427" spans="1:24" x14ac:dyDescent="0.2">
      <c r="A2427" s="4">
        <v>6</v>
      </c>
      <c r="B2427" s="4" t="str">
        <f t="shared" si="37"/>
        <v>June</v>
      </c>
      <c r="C2427" s="1" t="s">
        <v>229</v>
      </c>
      <c r="D2427" s="1" t="s">
        <v>1149</v>
      </c>
      <c r="E2427" s="1" t="s">
        <v>670</v>
      </c>
      <c r="F2427" s="1" t="s">
        <v>904</v>
      </c>
      <c r="G2427" s="1" t="s">
        <v>925</v>
      </c>
      <c r="H2427" s="6">
        <v>45449</v>
      </c>
      <c r="I2427" s="7">
        <v>79255811</v>
      </c>
      <c r="J2427" s="7">
        <v>89460044</v>
      </c>
      <c r="K2427" s="7">
        <v>12865324</v>
      </c>
      <c r="L2427" s="7">
        <v>10118333</v>
      </c>
      <c r="M2427" s="7">
        <f>Table1[[#This Row],[Profit (EBIT)]] * (1 - 11%)</f>
        <v>9005316.370000001</v>
      </c>
      <c r="N2427" s="9">
        <f>Table1[[#This Row],[Net Sales Actual]]/Table1[[#This Row],[Net Sales Target]]*100%</f>
        <v>1.1287505972275018</v>
      </c>
      <c r="O2427" s="9" t="str">
        <f>IF(Table1[[#This Row],[% Achievement]]&gt;=100%, "Achieved",
 IF(Table1[[#This Row],[% Achievement]]&gt;=50%, "Almost Achieve",
 IF(Table1[[#This Row],[% Achievement]]&gt;=0, "Needs Improvement",
 "Bad")))</f>
        <v>Achieved</v>
      </c>
      <c r="P2427" s="7">
        <f>Table1[[#This Row],[Net Sales Actual]] - Table1[[#This Row],[Net Sales Target]]</f>
        <v>10204233</v>
      </c>
      <c r="Q2427" s="7" t="str">
        <f>IF(Table1[[#This Row],[Profit]] &gt; 0, "Profit", "Loss")</f>
        <v>Profit</v>
      </c>
      <c r="R2427" s="9">
        <f>Table1[[#This Row],[Salary Cost]]/Table1[[#This Row],[Net Sales Actual]]</f>
        <v>0.14381083917195481</v>
      </c>
      <c r="S2427" s="9" t="str">
        <f>IF(Table1[[#This Row],[Salary Ratio]] &lt; 0.15, "Efficient",
 IF(Table1[[#This Row],[Salary Ratio]] &lt;= 0.25, "Needs Attention",
 "Too High"))</f>
        <v>Efficient</v>
      </c>
      <c r="T2427" s="9">
        <f>Table1[[#This Row],[Profit (EBIT)]]/Table1[[#This Row],[Net Sales Actual]]</f>
        <v>0.11310449389003206</v>
      </c>
      <c r="U2427" s="7" t="str">
        <f>IF(Table1[[#This Row],[Profit Ratio]] &gt; 0.15, "Healthy",
 IF(Table1[[#This Row],[Profit Ratio]] &gt;= 0.05, "Moderate",
 "Low"))</f>
        <v>Moderate</v>
      </c>
      <c r="V2427" s="7">
        <f ca="1">DATEDIF(Table1[[#This Row],[Store Open Date]], TODAY(), "d")</f>
        <v>483</v>
      </c>
      <c r="W2427" s="7">
        <f ca="1">INT(Table1[[#This Row],[Store Age (Days)]] / 30)</f>
        <v>16</v>
      </c>
      <c r="X2427" s="7" t="str">
        <f ca="1">IF(Table1[[#This Row],[Store Age (Months)]] &lt; 12, "&lt;12",
 IF(Table1[[#This Row],[Store Age (Months)]] &lt; 24, "12–24",
 "&gt;24"))</f>
        <v>12–24</v>
      </c>
    </row>
    <row r="2428" spans="1:24" x14ac:dyDescent="0.2">
      <c r="A2428" s="4">
        <v>6</v>
      </c>
      <c r="B2428" s="4" t="str">
        <f t="shared" si="37"/>
        <v>June</v>
      </c>
      <c r="C2428" s="1" t="s">
        <v>230</v>
      </c>
      <c r="D2428" s="1" t="s">
        <v>1150</v>
      </c>
      <c r="E2428" s="1" t="s">
        <v>671</v>
      </c>
      <c r="F2428" s="1" t="s">
        <v>904</v>
      </c>
      <c r="G2428" s="1" t="s">
        <v>925</v>
      </c>
      <c r="H2428" s="6">
        <v>45383</v>
      </c>
      <c r="I2428" s="7">
        <v>73884355</v>
      </c>
      <c r="J2428" s="7">
        <v>89400615</v>
      </c>
      <c r="K2428" s="7">
        <v>14403388</v>
      </c>
      <c r="L2428" s="7">
        <v>4602874</v>
      </c>
      <c r="M2428" s="7">
        <f>Table1[[#This Row],[Profit (EBIT)]] * (1 - 11%)</f>
        <v>4096557.86</v>
      </c>
      <c r="N2428" s="9">
        <f>Table1[[#This Row],[Net Sales Actual]]/Table1[[#This Row],[Net Sales Target]]*100%</f>
        <v>1.210007382483071</v>
      </c>
      <c r="O2428" s="9" t="str">
        <f>IF(Table1[[#This Row],[% Achievement]]&gt;=100%, "Achieved",
 IF(Table1[[#This Row],[% Achievement]]&gt;=50%, "Almost Achieve",
 IF(Table1[[#This Row],[% Achievement]]&gt;=0, "Needs Improvement",
 "Bad")))</f>
        <v>Achieved</v>
      </c>
      <c r="P2428" s="7">
        <f>Table1[[#This Row],[Net Sales Actual]] - Table1[[#This Row],[Net Sales Target]]</f>
        <v>15516260</v>
      </c>
      <c r="Q2428" s="7" t="str">
        <f>IF(Table1[[#This Row],[Profit]] &gt; 0, "Profit", "Loss")</f>
        <v>Profit</v>
      </c>
      <c r="R2428" s="9">
        <f>Table1[[#This Row],[Salary Cost]]/Table1[[#This Row],[Net Sales Actual]]</f>
        <v>0.16111061428380555</v>
      </c>
      <c r="S2428" s="9" t="str">
        <f>IF(Table1[[#This Row],[Salary Ratio]] &lt; 0.15, "Efficient",
 IF(Table1[[#This Row],[Salary Ratio]] &lt;= 0.25, "Needs Attention",
 "Too High"))</f>
        <v>Needs Attention</v>
      </c>
      <c r="T2428" s="9">
        <f>Table1[[#This Row],[Profit (EBIT)]]/Table1[[#This Row],[Net Sales Actual]]</f>
        <v>5.1485932171719401E-2</v>
      </c>
      <c r="U2428" s="7" t="str">
        <f>IF(Table1[[#This Row],[Profit Ratio]] &gt; 0.15, "Healthy",
 IF(Table1[[#This Row],[Profit Ratio]] &gt;= 0.05, "Moderate",
 "Low"))</f>
        <v>Moderate</v>
      </c>
      <c r="V2428" s="7">
        <f ca="1">DATEDIF(Table1[[#This Row],[Store Open Date]], TODAY(), "d")</f>
        <v>549</v>
      </c>
      <c r="W2428" s="7">
        <f ca="1">INT(Table1[[#This Row],[Store Age (Days)]] / 30)</f>
        <v>18</v>
      </c>
      <c r="X2428" s="7" t="str">
        <f ca="1">IF(Table1[[#This Row],[Store Age (Months)]] &lt; 12, "&lt;12",
 IF(Table1[[#This Row],[Store Age (Months)]] &lt; 24, "12–24",
 "&gt;24"))</f>
        <v>12–24</v>
      </c>
    </row>
    <row r="2429" spans="1:24" x14ac:dyDescent="0.2">
      <c r="A2429" s="4">
        <v>6</v>
      </c>
      <c r="B2429" s="4" t="str">
        <f t="shared" si="37"/>
        <v>June</v>
      </c>
      <c r="C2429" s="1" t="s">
        <v>231</v>
      </c>
      <c r="D2429" s="1" t="s">
        <v>1151</v>
      </c>
      <c r="E2429" s="1" t="s">
        <v>672</v>
      </c>
      <c r="F2429" s="1" t="s">
        <v>904</v>
      </c>
      <c r="G2429" s="1" t="s">
        <v>925</v>
      </c>
      <c r="H2429" s="6">
        <v>45279</v>
      </c>
      <c r="I2429" s="7">
        <v>207871134</v>
      </c>
      <c r="J2429" s="7">
        <v>258573834</v>
      </c>
      <c r="K2429" s="7">
        <v>44289231</v>
      </c>
      <c r="L2429" s="7">
        <v>-2064163</v>
      </c>
      <c r="M2429" s="7">
        <f>Table1[[#This Row],[Profit (EBIT)]] * (1 - 11%)</f>
        <v>-1837105.07</v>
      </c>
      <c r="N2429" s="9">
        <f>Table1[[#This Row],[Net Sales Actual]]/Table1[[#This Row],[Net Sales Target]]*100%</f>
        <v>1.2439140972791345</v>
      </c>
      <c r="O2429" s="9" t="str">
        <f>IF(Table1[[#This Row],[% Achievement]]&gt;=100%, "Achieved",
 IF(Table1[[#This Row],[% Achievement]]&gt;=50%, "Almost Achieve",
 IF(Table1[[#This Row],[% Achievement]]&gt;=0, "Needs Improvement",
 "Bad")))</f>
        <v>Achieved</v>
      </c>
      <c r="P2429" s="7">
        <f>Table1[[#This Row],[Net Sales Actual]] - Table1[[#This Row],[Net Sales Target]]</f>
        <v>50702700</v>
      </c>
      <c r="Q2429" s="7" t="str">
        <f>IF(Table1[[#This Row],[Profit]] &gt; 0, "Profit", "Loss")</f>
        <v>Loss</v>
      </c>
      <c r="R2429" s="9">
        <f>Table1[[#This Row],[Salary Cost]]/Table1[[#This Row],[Net Sales Actual]]</f>
        <v>0.17128272538202763</v>
      </c>
      <c r="S2429" s="9" t="str">
        <f>IF(Table1[[#This Row],[Salary Ratio]] &lt; 0.15, "Efficient",
 IF(Table1[[#This Row],[Salary Ratio]] &lt;= 0.25, "Needs Attention",
 "Too High"))</f>
        <v>Needs Attention</v>
      </c>
      <c r="T2429" s="9">
        <f>Table1[[#This Row],[Profit (EBIT)]]/Table1[[#This Row],[Net Sales Actual]]</f>
        <v>-7.982876565925074E-3</v>
      </c>
      <c r="U2429" s="7" t="str">
        <f>IF(Table1[[#This Row],[Profit Ratio]] &gt; 0.15, "Healthy",
 IF(Table1[[#This Row],[Profit Ratio]] &gt;= 0.05, "Moderate",
 "Low"))</f>
        <v>Low</v>
      </c>
      <c r="V2429" s="7">
        <f ca="1">DATEDIF(Table1[[#This Row],[Store Open Date]], TODAY(), "d")</f>
        <v>653</v>
      </c>
      <c r="W2429" s="7">
        <f ca="1">INT(Table1[[#This Row],[Store Age (Days)]] / 30)</f>
        <v>21</v>
      </c>
      <c r="X2429" s="7" t="str">
        <f ca="1">IF(Table1[[#This Row],[Store Age (Months)]] &lt; 12, "&lt;12",
 IF(Table1[[#This Row],[Store Age (Months)]] &lt; 24, "12–24",
 "&gt;24"))</f>
        <v>12–24</v>
      </c>
    </row>
    <row r="2430" spans="1:24" x14ac:dyDescent="0.2">
      <c r="A2430" s="4">
        <v>6</v>
      </c>
      <c r="B2430" s="4" t="str">
        <f t="shared" si="37"/>
        <v>June</v>
      </c>
      <c r="C2430" s="1" t="s">
        <v>232</v>
      </c>
      <c r="D2430" s="1" t="s">
        <v>1152</v>
      </c>
      <c r="E2430" s="1" t="s">
        <v>673</v>
      </c>
      <c r="F2430" s="1" t="s">
        <v>904</v>
      </c>
      <c r="G2430" s="1" t="s">
        <v>925</v>
      </c>
      <c r="H2430" s="6">
        <v>45223</v>
      </c>
      <c r="I2430" s="7">
        <v>110812071</v>
      </c>
      <c r="J2430" s="7">
        <v>134682815</v>
      </c>
      <c r="K2430" s="7">
        <v>22602135</v>
      </c>
      <c r="L2430" s="7">
        <v>7515566</v>
      </c>
      <c r="M2430" s="7">
        <f>Table1[[#This Row],[Profit (EBIT)]] * (1 - 11%)</f>
        <v>6688853.7400000002</v>
      </c>
      <c r="N2430" s="9">
        <f>Table1[[#This Row],[Net Sales Actual]]/Table1[[#This Row],[Net Sales Target]]*100%</f>
        <v>1.2154164594577426</v>
      </c>
      <c r="O2430" s="9" t="str">
        <f>IF(Table1[[#This Row],[% Achievement]]&gt;=100%, "Achieved",
 IF(Table1[[#This Row],[% Achievement]]&gt;=50%, "Almost Achieve",
 IF(Table1[[#This Row],[% Achievement]]&gt;=0, "Needs Improvement",
 "Bad")))</f>
        <v>Achieved</v>
      </c>
      <c r="P2430" s="7">
        <f>Table1[[#This Row],[Net Sales Actual]] - Table1[[#This Row],[Net Sales Target]]</f>
        <v>23870744</v>
      </c>
      <c r="Q2430" s="7" t="str">
        <f>IF(Table1[[#This Row],[Profit]] &gt; 0, "Profit", "Loss")</f>
        <v>Profit</v>
      </c>
      <c r="R2430" s="9">
        <f>Table1[[#This Row],[Salary Cost]]/Table1[[#This Row],[Net Sales Actual]]</f>
        <v>0.16781751257575067</v>
      </c>
      <c r="S2430" s="9" t="str">
        <f>IF(Table1[[#This Row],[Salary Ratio]] &lt; 0.15, "Efficient",
 IF(Table1[[#This Row],[Salary Ratio]] &lt;= 0.25, "Needs Attention",
 "Too High"))</f>
        <v>Needs Attention</v>
      </c>
      <c r="T2430" s="9">
        <f>Table1[[#This Row],[Profit (EBIT)]]/Table1[[#This Row],[Net Sales Actual]]</f>
        <v>5.5801967014128713E-2</v>
      </c>
      <c r="U2430" s="7" t="str">
        <f>IF(Table1[[#This Row],[Profit Ratio]] &gt; 0.15, "Healthy",
 IF(Table1[[#This Row],[Profit Ratio]] &gt;= 0.05, "Moderate",
 "Low"))</f>
        <v>Moderate</v>
      </c>
      <c r="V2430" s="7">
        <f ca="1">DATEDIF(Table1[[#This Row],[Store Open Date]], TODAY(), "d")</f>
        <v>709</v>
      </c>
      <c r="W2430" s="7">
        <f ca="1">INT(Table1[[#This Row],[Store Age (Days)]] / 30)</f>
        <v>23</v>
      </c>
      <c r="X2430" s="7" t="str">
        <f ca="1">IF(Table1[[#This Row],[Store Age (Months)]] &lt; 12, "&lt;12",
 IF(Table1[[#This Row],[Store Age (Months)]] &lt; 24, "12–24",
 "&gt;24"))</f>
        <v>12–24</v>
      </c>
    </row>
    <row r="2431" spans="1:24" x14ac:dyDescent="0.2">
      <c r="A2431" s="4">
        <v>6</v>
      </c>
      <c r="B2431" s="4" t="str">
        <f t="shared" si="37"/>
        <v>June</v>
      </c>
      <c r="C2431" s="1" t="s">
        <v>233</v>
      </c>
      <c r="D2431" s="1" t="s">
        <v>1153</v>
      </c>
      <c r="E2431" s="1" t="s">
        <v>674</v>
      </c>
      <c r="F2431" s="1" t="s">
        <v>904</v>
      </c>
      <c r="G2431" s="1" t="s">
        <v>925</v>
      </c>
      <c r="H2431" s="6">
        <v>45275</v>
      </c>
      <c r="I2431" s="7">
        <v>58123287</v>
      </c>
      <c r="J2431" s="7">
        <v>39621416</v>
      </c>
      <c r="K2431" s="7">
        <v>5555777</v>
      </c>
      <c r="L2431" s="7">
        <v>2613454</v>
      </c>
      <c r="M2431" s="7">
        <f>Table1[[#This Row],[Profit (EBIT)]] * (1 - 11%)</f>
        <v>2325974.06</v>
      </c>
      <c r="N2431" s="9">
        <f>Table1[[#This Row],[Net Sales Actual]]/Table1[[#This Row],[Net Sales Target]]*100%</f>
        <v>0.68167885962815555</v>
      </c>
      <c r="O2431" s="9" t="str">
        <f>IF(Table1[[#This Row],[% Achievement]]&gt;=100%, "Achieved",
 IF(Table1[[#This Row],[% Achievement]]&gt;=50%, "Almost Achieve",
 IF(Table1[[#This Row],[% Achievement]]&gt;=0, "Needs Improvement",
 "Bad")))</f>
        <v>Almost Achieve</v>
      </c>
      <c r="P2431" s="7">
        <f>Table1[[#This Row],[Net Sales Actual]] - Table1[[#This Row],[Net Sales Target]]</f>
        <v>-18501871</v>
      </c>
      <c r="Q2431" s="7" t="str">
        <f>IF(Table1[[#This Row],[Profit]] &gt; 0, "Profit", "Loss")</f>
        <v>Profit</v>
      </c>
      <c r="R2431" s="9">
        <f>Table1[[#This Row],[Salary Cost]]/Table1[[#This Row],[Net Sales Actual]]</f>
        <v>0.1402215660338843</v>
      </c>
      <c r="S2431" s="9" t="str">
        <f>IF(Table1[[#This Row],[Salary Ratio]] &lt; 0.15, "Efficient",
 IF(Table1[[#This Row],[Salary Ratio]] &lt;= 0.25, "Needs Attention",
 "Too High"))</f>
        <v>Efficient</v>
      </c>
      <c r="T2431" s="9">
        <f>Table1[[#This Row],[Profit (EBIT)]]/Table1[[#This Row],[Net Sales Actual]]</f>
        <v>6.5960641083599836E-2</v>
      </c>
      <c r="U2431" s="7" t="str">
        <f>IF(Table1[[#This Row],[Profit Ratio]] &gt; 0.15, "Healthy",
 IF(Table1[[#This Row],[Profit Ratio]] &gt;= 0.05, "Moderate",
 "Low"))</f>
        <v>Moderate</v>
      </c>
      <c r="V2431" s="7">
        <f ca="1">DATEDIF(Table1[[#This Row],[Store Open Date]], TODAY(), "d")</f>
        <v>657</v>
      </c>
      <c r="W2431" s="7">
        <f ca="1">INT(Table1[[#This Row],[Store Age (Days)]] / 30)</f>
        <v>21</v>
      </c>
      <c r="X2431" s="7" t="str">
        <f ca="1">IF(Table1[[#This Row],[Store Age (Months)]] &lt; 12, "&lt;12",
 IF(Table1[[#This Row],[Store Age (Months)]] &lt; 24, "12–24",
 "&gt;24"))</f>
        <v>12–24</v>
      </c>
    </row>
    <row r="2432" spans="1:24" x14ac:dyDescent="0.2">
      <c r="A2432" s="4">
        <v>6</v>
      </c>
      <c r="B2432" s="4" t="str">
        <f t="shared" si="37"/>
        <v>June</v>
      </c>
      <c r="C2432" s="1" t="s">
        <v>234</v>
      </c>
      <c r="D2432" s="1" t="s">
        <v>1154</v>
      </c>
      <c r="E2432" s="1" t="s">
        <v>675</v>
      </c>
      <c r="F2432" s="1" t="s">
        <v>904</v>
      </c>
      <c r="G2432" s="1" t="s">
        <v>925</v>
      </c>
      <c r="H2432" s="6">
        <v>45291</v>
      </c>
      <c r="I2432" s="7">
        <v>102623163</v>
      </c>
      <c r="J2432" s="7">
        <v>106696448</v>
      </c>
      <c r="K2432" s="7">
        <v>17311752</v>
      </c>
      <c r="L2432" s="7">
        <v>-4363933</v>
      </c>
      <c r="M2432" s="7">
        <f>Table1[[#This Row],[Profit (EBIT)]] * (1 - 11%)</f>
        <v>-3883900.37</v>
      </c>
      <c r="N2432" s="9">
        <f>Table1[[#This Row],[Net Sales Actual]]/Table1[[#This Row],[Net Sales Target]]*100%</f>
        <v>1.0396916727269456</v>
      </c>
      <c r="O2432" s="9" t="str">
        <f>IF(Table1[[#This Row],[% Achievement]]&gt;=100%, "Achieved",
 IF(Table1[[#This Row],[% Achievement]]&gt;=50%, "Almost Achieve",
 IF(Table1[[#This Row],[% Achievement]]&gt;=0, "Needs Improvement",
 "Bad")))</f>
        <v>Achieved</v>
      </c>
      <c r="P2432" s="7">
        <f>Table1[[#This Row],[Net Sales Actual]] - Table1[[#This Row],[Net Sales Target]]</f>
        <v>4073285</v>
      </c>
      <c r="Q2432" s="7" t="str">
        <f>IF(Table1[[#This Row],[Profit]] &gt; 0, "Profit", "Loss")</f>
        <v>Loss</v>
      </c>
      <c r="R2432" s="9">
        <f>Table1[[#This Row],[Salary Cost]]/Table1[[#This Row],[Net Sales Actual]]</f>
        <v>0.16225237413714091</v>
      </c>
      <c r="S2432" s="9" t="str">
        <f>IF(Table1[[#This Row],[Salary Ratio]] &lt; 0.15, "Efficient",
 IF(Table1[[#This Row],[Salary Ratio]] &lt;= 0.25, "Needs Attention",
 "Too High"))</f>
        <v>Needs Attention</v>
      </c>
      <c r="T2432" s="9">
        <f>Table1[[#This Row],[Profit (EBIT)]]/Table1[[#This Row],[Net Sales Actual]]</f>
        <v>-4.0900452468670745E-2</v>
      </c>
      <c r="U2432" s="7" t="str">
        <f>IF(Table1[[#This Row],[Profit Ratio]] &gt; 0.15, "Healthy",
 IF(Table1[[#This Row],[Profit Ratio]] &gt;= 0.05, "Moderate",
 "Low"))</f>
        <v>Low</v>
      </c>
      <c r="V2432" s="7">
        <f ca="1">DATEDIF(Table1[[#This Row],[Store Open Date]], TODAY(), "d")</f>
        <v>641</v>
      </c>
      <c r="W2432" s="7">
        <f ca="1">INT(Table1[[#This Row],[Store Age (Days)]] / 30)</f>
        <v>21</v>
      </c>
      <c r="X2432" s="7" t="str">
        <f ca="1">IF(Table1[[#This Row],[Store Age (Months)]] &lt; 12, "&lt;12",
 IF(Table1[[#This Row],[Store Age (Months)]] &lt; 24, "12–24",
 "&gt;24"))</f>
        <v>12–24</v>
      </c>
    </row>
    <row r="2433" spans="1:24" x14ac:dyDescent="0.2">
      <c r="A2433" s="4">
        <v>6</v>
      </c>
      <c r="B2433" s="4" t="str">
        <f t="shared" si="37"/>
        <v>June</v>
      </c>
      <c r="C2433" s="1" t="s">
        <v>235</v>
      </c>
      <c r="D2433" s="1" t="s">
        <v>1155</v>
      </c>
      <c r="E2433" s="1" t="s">
        <v>676</v>
      </c>
      <c r="F2433" s="1" t="s">
        <v>904</v>
      </c>
      <c r="G2433" s="1" t="s">
        <v>925</v>
      </c>
      <c r="H2433" s="6">
        <v>44907</v>
      </c>
      <c r="I2433" s="7">
        <v>165625330</v>
      </c>
      <c r="J2433" s="7">
        <v>120662431</v>
      </c>
      <c r="K2433" s="7">
        <v>14268405</v>
      </c>
      <c r="L2433" s="7">
        <v>-626042</v>
      </c>
      <c r="M2433" s="7">
        <f>Table1[[#This Row],[Profit (EBIT)]] * (1 - 11%)</f>
        <v>-557177.38</v>
      </c>
      <c r="N2433" s="9">
        <f>Table1[[#This Row],[Net Sales Actual]]/Table1[[#This Row],[Net Sales Target]]*100%</f>
        <v>0.72852643372846415</v>
      </c>
      <c r="O2433" s="9" t="str">
        <f>IF(Table1[[#This Row],[% Achievement]]&gt;=100%, "Achieved",
 IF(Table1[[#This Row],[% Achievement]]&gt;=50%, "Almost Achieve",
 IF(Table1[[#This Row],[% Achievement]]&gt;=0, "Needs Improvement",
 "Bad")))</f>
        <v>Almost Achieve</v>
      </c>
      <c r="P2433" s="7">
        <f>Table1[[#This Row],[Net Sales Actual]] - Table1[[#This Row],[Net Sales Target]]</f>
        <v>-44962899</v>
      </c>
      <c r="Q2433" s="7" t="str">
        <f>IF(Table1[[#This Row],[Profit]] &gt; 0, "Profit", "Loss")</f>
        <v>Loss</v>
      </c>
      <c r="R2433" s="9">
        <f>Table1[[#This Row],[Salary Cost]]/Table1[[#This Row],[Net Sales Actual]]</f>
        <v>0.11825060113367018</v>
      </c>
      <c r="S2433" s="9" t="str">
        <f>IF(Table1[[#This Row],[Salary Ratio]] &lt; 0.15, "Efficient",
 IF(Table1[[#This Row],[Salary Ratio]] &lt;= 0.25, "Needs Attention",
 "Too High"))</f>
        <v>Efficient</v>
      </c>
      <c r="T2433" s="9">
        <f>Table1[[#This Row],[Profit (EBIT)]]/Table1[[#This Row],[Net Sales Actual]]</f>
        <v>-5.1883754936115946E-3</v>
      </c>
      <c r="U2433" s="7" t="str">
        <f>IF(Table1[[#This Row],[Profit Ratio]] &gt; 0.15, "Healthy",
 IF(Table1[[#This Row],[Profit Ratio]] &gt;= 0.05, "Moderate",
 "Low"))</f>
        <v>Low</v>
      </c>
      <c r="V2433" s="7">
        <f ca="1">DATEDIF(Table1[[#This Row],[Store Open Date]], TODAY(), "d")</f>
        <v>1025</v>
      </c>
      <c r="W2433" s="7">
        <f ca="1">INT(Table1[[#This Row],[Store Age (Days)]] / 30)</f>
        <v>34</v>
      </c>
      <c r="X2433" s="7" t="str">
        <f ca="1">IF(Table1[[#This Row],[Store Age (Months)]] &lt; 12, "&lt;12",
 IF(Table1[[#This Row],[Store Age (Months)]] &lt; 24, "12–24",
 "&gt;24"))</f>
        <v>&gt;24</v>
      </c>
    </row>
    <row r="2434" spans="1:24" x14ac:dyDescent="0.2">
      <c r="A2434" s="4">
        <v>6</v>
      </c>
      <c r="B2434" s="4" t="str">
        <f t="shared" si="37"/>
        <v>June</v>
      </c>
      <c r="C2434" s="1" t="s">
        <v>236</v>
      </c>
      <c r="D2434" s="1" t="s">
        <v>1156</v>
      </c>
      <c r="E2434" s="1" t="s">
        <v>677</v>
      </c>
      <c r="F2434" s="1" t="s">
        <v>904</v>
      </c>
      <c r="G2434" s="1" t="s">
        <v>925</v>
      </c>
      <c r="H2434" s="6">
        <v>44938</v>
      </c>
      <c r="I2434" s="7">
        <v>153377694</v>
      </c>
      <c r="J2434" s="7">
        <v>148500326</v>
      </c>
      <c r="K2434" s="7">
        <v>21471217</v>
      </c>
      <c r="L2434" s="7">
        <v>-6355208</v>
      </c>
      <c r="M2434" s="7">
        <f>Table1[[#This Row],[Profit (EBIT)]] * (1 - 11%)</f>
        <v>-5656135.1200000001</v>
      </c>
      <c r="N2434" s="9">
        <f>Table1[[#This Row],[Net Sales Actual]]/Table1[[#This Row],[Net Sales Target]]*100%</f>
        <v>0.96820027819690657</v>
      </c>
      <c r="O2434" s="9" t="str">
        <f>IF(Table1[[#This Row],[% Achievement]]&gt;=100%, "Achieved",
 IF(Table1[[#This Row],[% Achievement]]&gt;=50%, "Almost Achieve",
 IF(Table1[[#This Row],[% Achievement]]&gt;=0, "Needs Improvement",
 "Bad")))</f>
        <v>Almost Achieve</v>
      </c>
      <c r="P2434" s="7">
        <f>Table1[[#This Row],[Net Sales Actual]] - Table1[[#This Row],[Net Sales Target]]</f>
        <v>-4877368</v>
      </c>
      <c r="Q2434" s="7" t="str">
        <f>IF(Table1[[#This Row],[Profit]] &gt; 0, "Profit", "Loss")</f>
        <v>Loss</v>
      </c>
      <c r="R2434" s="9">
        <f>Table1[[#This Row],[Salary Cost]]/Table1[[#This Row],[Net Sales Actual]]</f>
        <v>0.14458700245546935</v>
      </c>
      <c r="S2434" s="9" t="str">
        <f>IF(Table1[[#This Row],[Salary Ratio]] &lt; 0.15, "Efficient",
 IF(Table1[[#This Row],[Salary Ratio]] &lt;= 0.25, "Needs Attention",
 "Too High"))</f>
        <v>Efficient</v>
      </c>
      <c r="T2434" s="9">
        <f>Table1[[#This Row],[Profit (EBIT)]]/Table1[[#This Row],[Net Sales Actual]]</f>
        <v>-4.2795919518722136E-2</v>
      </c>
      <c r="U2434" s="7" t="str">
        <f>IF(Table1[[#This Row],[Profit Ratio]] &gt; 0.15, "Healthy",
 IF(Table1[[#This Row],[Profit Ratio]] &gt;= 0.05, "Moderate",
 "Low"))</f>
        <v>Low</v>
      </c>
      <c r="V2434" s="7">
        <f ca="1">DATEDIF(Table1[[#This Row],[Store Open Date]], TODAY(), "d")</f>
        <v>994</v>
      </c>
      <c r="W2434" s="7">
        <f ca="1">INT(Table1[[#This Row],[Store Age (Days)]] / 30)</f>
        <v>33</v>
      </c>
      <c r="X2434" s="7" t="str">
        <f ca="1">IF(Table1[[#This Row],[Store Age (Months)]] &lt; 12, "&lt;12",
 IF(Table1[[#This Row],[Store Age (Months)]] &lt; 24, "12–24",
 "&gt;24"))</f>
        <v>&gt;24</v>
      </c>
    </row>
    <row r="2435" spans="1:24" x14ac:dyDescent="0.2">
      <c r="A2435" s="4">
        <v>6</v>
      </c>
      <c r="B2435" s="4" t="str">
        <f t="shared" ref="B2435:B2498" si="38">TEXT(DATE(2024, A2435, 1), "mmmm")</f>
        <v>June</v>
      </c>
      <c r="C2435" s="1" t="s">
        <v>237</v>
      </c>
      <c r="D2435" s="1" t="s">
        <v>1157</v>
      </c>
      <c r="E2435" s="1" t="s">
        <v>678</v>
      </c>
      <c r="F2435" s="1" t="s">
        <v>904</v>
      </c>
      <c r="G2435" s="1" t="s">
        <v>925</v>
      </c>
      <c r="H2435" s="6">
        <v>44979</v>
      </c>
      <c r="I2435" s="7">
        <v>69191911</v>
      </c>
      <c r="J2435" s="7">
        <v>76677485</v>
      </c>
      <c r="K2435" s="7">
        <v>9675369</v>
      </c>
      <c r="L2435" s="7">
        <v>2154110</v>
      </c>
      <c r="M2435" s="7">
        <f>Table1[[#This Row],[Profit (EBIT)]] * (1 - 11%)</f>
        <v>1917157.9000000001</v>
      </c>
      <c r="N2435" s="9">
        <f>Table1[[#This Row],[Net Sales Actual]]/Table1[[#This Row],[Net Sales Target]]*100%</f>
        <v>1.1081856808377499</v>
      </c>
      <c r="O2435" s="9" t="str">
        <f>IF(Table1[[#This Row],[% Achievement]]&gt;=100%, "Achieved",
 IF(Table1[[#This Row],[% Achievement]]&gt;=50%, "Almost Achieve",
 IF(Table1[[#This Row],[% Achievement]]&gt;=0, "Needs Improvement",
 "Bad")))</f>
        <v>Achieved</v>
      </c>
      <c r="P2435" s="7">
        <f>Table1[[#This Row],[Net Sales Actual]] - Table1[[#This Row],[Net Sales Target]]</f>
        <v>7485574</v>
      </c>
      <c r="Q2435" s="7" t="str">
        <f>IF(Table1[[#This Row],[Profit]] &gt; 0, "Profit", "Loss")</f>
        <v>Profit</v>
      </c>
      <c r="R2435" s="9">
        <f>Table1[[#This Row],[Salary Cost]]/Table1[[#This Row],[Net Sales Actual]]</f>
        <v>0.12618265974686049</v>
      </c>
      <c r="S2435" s="9" t="str">
        <f>IF(Table1[[#This Row],[Salary Ratio]] &lt; 0.15, "Efficient",
 IF(Table1[[#This Row],[Salary Ratio]] &lt;= 0.25, "Needs Attention",
 "Too High"))</f>
        <v>Efficient</v>
      </c>
      <c r="T2435" s="9">
        <f>Table1[[#This Row],[Profit (EBIT)]]/Table1[[#This Row],[Net Sales Actual]]</f>
        <v>2.8093122772610498E-2</v>
      </c>
      <c r="U2435" s="7" t="str">
        <f>IF(Table1[[#This Row],[Profit Ratio]] &gt; 0.15, "Healthy",
 IF(Table1[[#This Row],[Profit Ratio]] &gt;= 0.05, "Moderate",
 "Low"))</f>
        <v>Low</v>
      </c>
      <c r="V2435" s="7">
        <f ca="1">DATEDIF(Table1[[#This Row],[Store Open Date]], TODAY(), "d")</f>
        <v>953</v>
      </c>
      <c r="W2435" s="7">
        <f ca="1">INT(Table1[[#This Row],[Store Age (Days)]] / 30)</f>
        <v>31</v>
      </c>
      <c r="X2435" s="7" t="str">
        <f ca="1">IF(Table1[[#This Row],[Store Age (Months)]] &lt; 12, "&lt;12",
 IF(Table1[[#This Row],[Store Age (Months)]] &lt; 24, "12–24",
 "&gt;24"))</f>
        <v>&gt;24</v>
      </c>
    </row>
    <row r="2436" spans="1:24" x14ac:dyDescent="0.2">
      <c r="A2436" s="4">
        <v>6</v>
      </c>
      <c r="B2436" s="4" t="str">
        <f t="shared" si="38"/>
        <v>June</v>
      </c>
      <c r="C2436" s="1" t="s">
        <v>238</v>
      </c>
      <c r="D2436" s="1" t="s">
        <v>1158</v>
      </c>
      <c r="E2436" s="1" t="s">
        <v>679</v>
      </c>
      <c r="F2436" s="1" t="s">
        <v>904</v>
      </c>
      <c r="G2436" s="1" t="s">
        <v>925</v>
      </c>
      <c r="H2436" s="6">
        <v>45149</v>
      </c>
      <c r="I2436" s="7">
        <v>73514531</v>
      </c>
      <c r="J2436" s="7">
        <v>82689620</v>
      </c>
      <c r="K2436" s="7">
        <v>10660631</v>
      </c>
      <c r="L2436" s="7">
        <v>-2195910</v>
      </c>
      <c r="M2436" s="7">
        <f>Table1[[#This Row],[Profit (EBIT)]] * (1 - 11%)</f>
        <v>-1954359.9000000001</v>
      </c>
      <c r="N2436" s="9">
        <f>Table1[[#This Row],[Net Sales Actual]]/Table1[[#This Row],[Net Sales Target]]*100%</f>
        <v>1.1248064685334114</v>
      </c>
      <c r="O2436" s="9" t="str">
        <f>IF(Table1[[#This Row],[% Achievement]]&gt;=100%, "Achieved",
 IF(Table1[[#This Row],[% Achievement]]&gt;=50%, "Almost Achieve",
 IF(Table1[[#This Row],[% Achievement]]&gt;=0, "Needs Improvement",
 "Bad")))</f>
        <v>Achieved</v>
      </c>
      <c r="P2436" s="7">
        <f>Table1[[#This Row],[Net Sales Actual]] - Table1[[#This Row],[Net Sales Target]]</f>
        <v>9175089</v>
      </c>
      <c r="Q2436" s="7" t="str">
        <f>IF(Table1[[#This Row],[Profit]] &gt; 0, "Profit", "Loss")</f>
        <v>Loss</v>
      </c>
      <c r="R2436" s="9">
        <f>Table1[[#This Row],[Salary Cost]]/Table1[[#This Row],[Net Sales Actual]]</f>
        <v>0.12892344891656293</v>
      </c>
      <c r="S2436" s="9" t="str">
        <f>IF(Table1[[#This Row],[Salary Ratio]] &lt; 0.15, "Efficient",
 IF(Table1[[#This Row],[Salary Ratio]] &lt;= 0.25, "Needs Attention",
 "Too High"))</f>
        <v>Efficient</v>
      </c>
      <c r="T2436" s="9">
        <f>Table1[[#This Row],[Profit (EBIT)]]/Table1[[#This Row],[Net Sales Actual]]</f>
        <v>-2.6556053831182196E-2</v>
      </c>
      <c r="U2436" s="7" t="str">
        <f>IF(Table1[[#This Row],[Profit Ratio]] &gt; 0.15, "Healthy",
 IF(Table1[[#This Row],[Profit Ratio]] &gt;= 0.05, "Moderate",
 "Low"))</f>
        <v>Low</v>
      </c>
      <c r="V2436" s="7">
        <f ca="1">DATEDIF(Table1[[#This Row],[Store Open Date]], TODAY(), "d")</f>
        <v>783</v>
      </c>
      <c r="W2436" s="7">
        <f ca="1">INT(Table1[[#This Row],[Store Age (Days)]] / 30)</f>
        <v>26</v>
      </c>
      <c r="X2436" s="7" t="str">
        <f ca="1">IF(Table1[[#This Row],[Store Age (Months)]] &lt; 12, "&lt;12",
 IF(Table1[[#This Row],[Store Age (Months)]] &lt; 24, "12–24",
 "&gt;24"))</f>
        <v>&gt;24</v>
      </c>
    </row>
    <row r="2437" spans="1:24" x14ac:dyDescent="0.2">
      <c r="A2437" s="4">
        <v>6</v>
      </c>
      <c r="B2437" s="4" t="str">
        <f t="shared" si="38"/>
        <v>June</v>
      </c>
      <c r="C2437" s="1" t="s">
        <v>239</v>
      </c>
      <c r="D2437" s="1" t="s">
        <v>1159</v>
      </c>
      <c r="E2437" s="1" t="s">
        <v>680</v>
      </c>
      <c r="F2437" s="1" t="s">
        <v>904</v>
      </c>
      <c r="G2437" s="1" t="s">
        <v>925</v>
      </c>
      <c r="H2437" s="6">
        <v>45016</v>
      </c>
      <c r="I2437" s="7">
        <v>61353920</v>
      </c>
      <c r="J2437" s="7">
        <v>67602778</v>
      </c>
      <c r="K2437" s="7">
        <v>7222630</v>
      </c>
      <c r="L2437" s="7">
        <v>7749987</v>
      </c>
      <c r="M2437" s="7">
        <f>Table1[[#This Row],[Profit (EBIT)]] * (1 - 11%)</f>
        <v>6897488.4299999997</v>
      </c>
      <c r="N2437" s="9">
        <f>Table1[[#This Row],[Net Sales Actual]]/Table1[[#This Row],[Net Sales Target]]*100%</f>
        <v>1.1018493683859156</v>
      </c>
      <c r="O2437" s="9" t="str">
        <f>IF(Table1[[#This Row],[% Achievement]]&gt;=100%, "Achieved",
 IF(Table1[[#This Row],[% Achievement]]&gt;=50%, "Almost Achieve",
 IF(Table1[[#This Row],[% Achievement]]&gt;=0, "Needs Improvement",
 "Bad")))</f>
        <v>Achieved</v>
      </c>
      <c r="P2437" s="7">
        <f>Table1[[#This Row],[Net Sales Actual]] - Table1[[#This Row],[Net Sales Target]]</f>
        <v>6248858</v>
      </c>
      <c r="Q2437" s="7" t="str">
        <f>IF(Table1[[#This Row],[Profit]] &gt; 0, "Profit", "Loss")</f>
        <v>Profit</v>
      </c>
      <c r="R2437" s="9">
        <f>Table1[[#This Row],[Salary Cost]]/Table1[[#This Row],[Net Sales Actual]]</f>
        <v>0.1068392485291063</v>
      </c>
      <c r="S2437" s="9" t="str">
        <f>IF(Table1[[#This Row],[Salary Ratio]] &lt; 0.15, "Efficient",
 IF(Table1[[#This Row],[Salary Ratio]] &lt;= 0.25, "Needs Attention",
 "Too High"))</f>
        <v>Efficient</v>
      </c>
      <c r="T2437" s="9">
        <f>Table1[[#This Row],[Profit (EBIT)]]/Table1[[#This Row],[Net Sales Actual]]</f>
        <v>0.11464006701026398</v>
      </c>
      <c r="U2437" s="7" t="str">
        <f>IF(Table1[[#This Row],[Profit Ratio]] &gt; 0.15, "Healthy",
 IF(Table1[[#This Row],[Profit Ratio]] &gt;= 0.05, "Moderate",
 "Low"))</f>
        <v>Moderate</v>
      </c>
      <c r="V2437" s="7">
        <f ca="1">DATEDIF(Table1[[#This Row],[Store Open Date]], TODAY(), "d")</f>
        <v>916</v>
      </c>
      <c r="W2437" s="7">
        <f ca="1">INT(Table1[[#This Row],[Store Age (Days)]] / 30)</f>
        <v>30</v>
      </c>
      <c r="X2437" s="7" t="str">
        <f ca="1">IF(Table1[[#This Row],[Store Age (Months)]] &lt; 12, "&lt;12",
 IF(Table1[[#This Row],[Store Age (Months)]] &lt; 24, "12–24",
 "&gt;24"))</f>
        <v>&gt;24</v>
      </c>
    </row>
    <row r="2438" spans="1:24" x14ac:dyDescent="0.2">
      <c r="A2438" s="4">
        <v>6</v>
      </c>
      <c r="B2438" s="4" t="str">
        <f t="shared" si="38"/>
        <v>June</v>
      </c>
      <c r="C2438" s="1" t="s">
        <v>240</v>
      </c>
      <c r="D2438" s="1" t="s">
        <v>1160</v>
      </c>
      <c r="E2438" s="1" t="s">
        <v>681</v>
      </c>
      <c r="F2438" s="1" t="s">
        <v>904</v>
      </c>
      <c r="G2438" s="1" t="s">
        <v>925</v>
      </c>
      <c r="H2438" s="6">
        <v>45169</v>
      </c>
      <c r="I2438" s="7">
        <v>127106841</v>
      </c>
      <c r="J2438" s="7">
        <v>99208044</v>
      </c>
      <c r="K2438" s="7">
        <v>12943380</v>
      </c>
      <c r="L2438" s="7">
        <v>-3270431</v>
      </c>
      <c r="M2438" s="7">
        <f>Table1[[#This Row],[Profit (EBIT)]] * (1 - 11%)</f>
        <v>-2910683.59</v>
      </c>
      <c r="N2438" s="9">
        <f>Table1[[#This Row],[Net Sales Actual]]/Table1[[#This Row],[Net Sales Target]]*100%</f>
        <v>0.78050908369282812</v>
      </c>
      <c r="O2438" s="9" t="str">
        <f>IF(Table1[[#This Row],[% Achievement]]&gt;=100%, "Achieved",
 IF(Table1[[#This Row],[% Achievement]]&gt;=50%, "Almost Achieve",
 IF(Table1[[#This Row],[% Achievement]]&gt;=0, "Needs Improvement",
 "Bad")))</f>
        <v>Almost Achieve</v>
      </c>
      <c r="P2438" s="7">
        <f>Table1[[#This Row],[Net Sales Actual]] - Table1[[#This Row],[Net Sales Target]]</f>
        <v>-27898797</v>
      </c>
      <c r="Q2438" s="7" t="str">
        <f>IF(Table1[[#This Row],[Profit]] &gt; 0, "Profit", "Loss")</f>
        <v>Loss</v>
      </c>
      <c r="R2438" s="9">
        <f>Table1[[#This Row],[Salary Cost]]/Table1[[#This Row],[Net Sales Actual]]</f>
        <v>0.1304670415636861</v>
      </c>
      <c r="S2438" s="9" t="str">
        <f>IF(Table1[[#This Row],[Salary Ratio]] &lt; 0.15, "Efficient",
 IF(Table1[[#This Row],[Salary Ratio]] &lt;= 0.25, "Needs Attention",
 "Too High"))</f>
        <v>Efficient</v>
      </c>
      <c r="T2438" s="9">
        <f>Table1[[#This Row],[Profit (EBIT)]]/Table1[[#This Row],[Net Sales Actual]]</f>
        <v>-3.2965381315248996E-2</v>
      </c>
      <c r="U2438" s="7" t="str">
        <f>IF(Table1[[#This Row],[Profit Ratio]] &gt; 0.15, "Healthy",
 IF(Table1[[#This Row],[Profit Ratio]] &gt;= 0.05, "Moderate",
 "Low"))</f>
        <v>Low</v>
      </c>
      <c r="V2438" s="7">
        <f ca="1">DATEDIF(Table1[[#This Row],[Store Open Date]], TODAY(), "d")</f>
        <v>763</v>
      </c>
      <c r="W2438" s="7">
        <f ca="1">INT(Table1[[#This Row],[Store Age (Days)]] / 30)</f>
        <v>25</v>
      </c>
      <c r="X2438" s="7" t="str">
        <f ca="1">IF(Table1[[#This Row],[Store Age (Months)]] &lt; 12, "&lt;12",
 IF(Table1[[#This Row],[Store Age (Months)]] &lt; 24, "12–24",
 "&gt;24"))</f>
        <v>&gt;24</v>
      </c>
    </row>
    <row r="2439" spans="1:24" x14ac:dyDescent="0.2">
      <c r="A2439" s="4">
        <v>6</v>
      </c>
      <c r="B2439" s="4" t="str">
        <f t="shared" si="38"/>
        <v>June</v>
      </c>
      <c r="C2439" s="1" t="s">
        <v>241</v>
      </c>
      <c r="D2439" s="1" t="s">
        <v>1161</v>
      </c>
      <c r="E2439" s="1" t="s">
        <v>682</v>
      </c>
      <c r="F2439" s="1" t="s">
        <v>904</v>
      </c>
      <c r="G2439" s="1" t="s">
        <v>925</v>
      </c>
      <c r="H2439" s="6">
        <v>45062</v>
      </c>
      <c r="I2439" s="7">
        <v>393264909</v>
      </c>
      <c r="J2439" s="7">
        <v>454842005</v>
      </c>
      <c r="K2439" s="7">
        <v>72673276</v>
      </c>
      <c r="L2439" s="7">
        <v>-44516680</v>
      </c>
      <c r="M2439" s="7">
        <f>Table1[[#This Row],[Profit (EBIT)]] * (1 - 11%)</f>
        <v>-39619845.200000003</v>
      </c>
      <c r="N2439" s="9">
        <f>Table1[[#This Row],[Net Sales Actual]]/Table1[[#This Row],[Net Sales Target]]*100%</f>
        <v>1.1565791775233116</v>
      </c>
      <c r="O2439" s="9" t="str">
        <f>IF(Table1[[#This Row],[% Achievement]]&gt;=100%, "Achieved",
 IF(Table1[[#This Row],[% Achievement]]&gt;=50%, "Almost Achieve",
 IF(Table1[[#This Row],[% Achievement]]&gt;=0, "Needs Improvement",
 "Bad")))</f>
        <v>Achieved</v>
      </c>
      <c r="P2439" s="7">
        <f>Table1[[#This Row],[Net Sales Actual]] - Table1[[#This Row],[Net Sales Target]]</f>
        <v>61577096</v>
      </c>
      <c r="Q2439" s="7" t="str">
        <f>IF(Table1[[#This Row],[Profit]] &gt; 0, "Profit", "Loss")</f>
        <v>Loss</v>
      </c>
      <c r="R2439" s="9">
        <f>Table1[[#This Row],[Salary Cost]]/Table1[[#This Row],[Net Sales Actual]]</f>
        <v>0.1597769669492157</v>
      </c>
      <c r="S2439" s="9" t="str">
        <f>IF(Table1[[#This Row],[Salary Ratio]] &lt; 0.15, "Efficient",
 IF(Table1[[#This Row],[Salary Ratio]] &lt;= 0.25, "Needs Attention",
 "Too High"))</f>
        <v>Needs Attention</v>
      </c>
      <c r="T2439" s="9">
        <f>Table1[[#This Row],[Profit (EBIT)]]/Table1[[#This Row],[Net Sales Actual]]</f>
        <v>-9.7872842680833752E-2</v>
      </c>
      <c r="U2439" s="7" t="str">
        <f>IF(Table1[[#This Row],[Profit Ratio]] &gt; 0.15, "Healthy",
 IF(Table1[[#This Row],[Profit Ratio]] &gt;= 0.05, "Moderate",
 "Low"))</f>
        <v>Low</v>
      </c>
      <c r="V2439" s="7">
        <f ca="1">DATEDIF(Table1[[#This Row],[Store Open Date]], TODAY(), "d")</f>
        <v>870</v>
      </c>
      <c r="W2439" s="7">
        <f ca="1">INT(Table1[[#This Row],[Store Age (Days)]] / 30)</f>
        <v>29</v>
      </c>
      <c r="X2439" s="7" t="str">
        <f ca="1">IF(Table1[[#This Row],[Store Age (Months)]] &lt; 12, "&lt;12",
 IF(Table1[[#This Row],[Store Age (Months)]] &lt; 24, "12–24",
 "&gt;24"))</f>
        <v>&gt;24</v>
      </c>
    </row>
    <row r="2440" spans="1:24" x14ac:dyDescent="0.2">
      <c r="A2440" s="4">
        <v>6</v>
      </c>
      <c r="B2440" s="4" t="str">
        <f t="shared" si="38"/>
        <v>June</v>
      </c>
      <c r="C2440" s="1" t="s">
        <v>242</v>
      </c>
      <c r="D2440" s="1" t="s">
        <v>1162</v>
      </c>
      <c r="E2440" s="1" t="s">
        <v>683</v>
      </c>
      <c r="F2440" s="1" t="s">
        <v>904</v>
      </c>
      <c r="G2440" s="1" t="s">
        <v>925</v>
      </c>
      <c r="H2440" s="6">
        <v>45033</v>
      </c>
      <c r="I2440" s="7">
        <v>113668620</v>
      </c>
      <c r="J2440" s="7">
        <v>115404494</v>
      </c>
      <c r="K2440" s="7">
        <v>15187223</v>
      </c>
      <c r="L2440" s="7">
        <v>-7093857</v>
      </c>
      <c r="M2440" s="7">
        <f>Table1[[#This Row],[Profit (EBIT)]] * (1 - 11%)</f>
        <v>-6313532.7300000004</v>
      </c>
      <c r="N2440" s="9">
        <f>Table1[[#This Row],[Net Sales Actual]]/Table1[[#This Row],[Net Sales Target]]*100%</f>
        <v>1.0152713563338764</v>
      </c>
      <c r="O2440" s="9" t="str">
        <f>IF(Table1[[#This Row],[% Achievement]]&gt;=100%, "Achieved",
 IF(Table1[[#This Row],[% Achievement]]&gt;=50%, "Almost Achieve",
 IF(Table1[[#This Row],[% Achievement]]&gt;=0, "Needs Improvement",
 "Bad")))</f>
        <v>Achieved</v>
      </c>
      <c r="P2440" s="7">
        <f>Table1[[#This Row],[Net Sales Actual]] - Table1[[#This Row],[Net Sales Target]]</f>
        <v>1735874</v>
      </c>
      <c r="Q2440" s="7" t="str">
        <f>IF(Table1[[#This Row],[Profit]] &gt; 0, "Profit", "Loss")</f>
        <v>Loss</v>
      </c>
      <c r="R2440" s="9">
        <f>Table1[[#This Row],[Salary Cost]]/Table1[[#This Row],[Net Sales Actual]]</f>
        <v>0.13159992712242211</v>
      </c>
      <c r="S2440" s="9" t="str">
        <f>IF(Table1[[#This Row],[Salary Ratio]] &lt; 0.15, "Efficient",
 IF(Table1[[#This Row],[Salary Ratio]] &lt;= 0.25, "Needs Attention",
 "Too High"))</f>
        <v>Efficient</v>
      </c>
      <c r="T2440" s="9">
        <f>Table1[[#This Row],[Profit (EBIT)]]/Table1[[#This Row],[Net Sales Actual]]</f>
        <v>-6.1469503951899832E-2</v>
      </c>
      <c r="U2440" s="7" t="str">
        <f>IF(Table1[[#This Row],[Profit Ratio]] &gt; 0.15, "Healthy",
 IF(Table1[[#This Row],[Profit Ratio]] &gt;= 0.05, "Moderate",
 "Low"))</f>
        <v>Low</v>
      </c>
      <c r="V2440" s="7">
        <f ca="1">DATEDIF(Table1[[#This Row],[Store Open Date]], TODAY(), "d")</f>
        <v>899</v>
      </c>
      <c r="W2440" s="7">
        <f ca="1">INT(Table1[[#This Row],[Store Age (Days)]] / 30)</f>
        <v>29</v>
      </c>
      <c r="X2440" s="7" t="str">
        <f ca="1">IF(Table1[[#This Row],[Store Age (Months)]] &lt; 12, "&lt;12",
 IF(Table1[[#This Row],[Store Age (Months)]] &lt; 24, "12–24",
 "&gt;24"))</f>
        <v>&gt;24</v>
      </c>
    </row>
    <row r="2441" spans="1:24" x14ac:dyDescent="0.2">
      <c r="A2441" s="4">
        <v>6</v>
      </c>
      <c r="B2441" s="4" t="str">
        <f t="shared" si="38"/>
        <v>June</v>
      </c>
      <c r="C2441" s="1" t="s">
        <v>243</v>
      </c>
      <c r="D2441" s="1" t="s">
        <v>1163</v>
      </c>
      <c r="E2441" s="1" t="s">
        <v>684</v>
      </c>
      <c r="F2441" s="1" t="s">
        <v>904</v>
      </c>
      <c r="G2441" s="1" t="s">
        <v>925</v>
      </c>
      <c r="H2441" s="6">
        <v>45100</v>
      </c>
      <c r="I2441" s="7">
        <v>104642717</v>
      </c>
      <c r="J2441" s="7">
        <v>79631493</v>
      </c>
      <c r="K2441" s="7">
        <v>7392118</v>
      </c>
      <c r="L2441" s="7">
        <v>-2363939</v>
      </c>
      <c r="M2441" s="7">
        <f>Table1[[#This Row],[Profit (EBIT)]] * (1 - 11%)</f>
        <v>-2103905.71</v>
      </c>
      <c r="N2441" s="9">
        <f>Table1[[#This Row],[Net Sales Actual]]/Table1[[#This Row],[Net Sales Target]]*100%</f>
        <v>0.76098457000117836</v>
      </c>
      <c r="O2441" s="9" t="str">
        <f>IF(Table1[[#This Row],[% Achievement]]&gt;=100%, "Achieved",
 IF(Table1[[#This Row],[% Achievement]]&gt;=50%, "Almost Achieve",
 IF(Table1[[#This Row],[% Achievement]]&gt;=0, "Needs Improvement",
 "Bad")))</f>
        <v>Almost Achieve</v>
      </c>
      <c r="P2441" s="7">
        <f>Table1[[#This Row],[Net Sales Actual]] - Table1[[#This Row],[Net Sales Target]]</f>
        <v>-25011224</v>
      </c>
      <c r="Q2441" s="7" t="str">
        <f>IF(Table1[[#This Row],[Profit]] &gt; 0, "Profit", "Loss")</f>
        <v>Loss</v>
      </c>
      <c r="R2441" s="9">
        <f>Table1[[#This Row],[Salary Cost]]/Table1[[#This Row],[Net Sales Actual]]</f>
        <v>9.2829077058746087E-2</v>
      </c>
      <c r="S2441" s="9" t="str">
        <f>IF(Table1[[#This Row],[Salary Ratio]] &lt; 0.15, "Efficient",
 IF(Table1[[#This Row],[Salary Ratio]] &lt;= 0.25, "Needs Attention",
 "Too High"))</f>
        <v>Efficient</v>
      </c>
      <c r="T2441" s="9">
        <f>Table1[[#This Row],[Profit (EBIT)]]/Table1[[#This Row],[Net Sales Actual]]</f>
        <v>-2.9685981148187188E-2</v>
      </c>
      <c r="U2441" s="7" t="str">
        <f>IF(Table1[[#This Row],[Profit Ratio]] &gt; 0.15, "Healthy",
 IF(Table1[[#This Row],[Profit Ratio]] &gt;= 0.05, "Moderate",
 "Low"))</f>
        <v>Low</v>
      </c>
      <c r="V2441" s="7">
        <f ca="1">DATEDIF(Table1[[#This Row],[Store Open Date]], TODAY(), "d")</f>
        <v>832</v>
      </c>
      <c r="W2441" s="7">
        <f ca="1">INT(Table1[[#This Row],[Store Age (Days)]] / 30)</f>
        <v>27</v>
      </c>
      <c r="X2441" s="7" t="str">
        <f ca="1">IF(Table1[[#This Row],[Store Age (Months)]] &lt; 12, "&lt;12",
 IF(Table1[[#This Row],[Store Age (Months)]] &lt; 24, "12–24",
 "&gt;24"))</f>
        <v>&gt;24</v>
      </c>
    </row>
    <row r="2442" spans="1:24" x14ac:dyDescent="0.2">
      <c r="A2442" s="4">
        <v>6</v>
      </c>
      <c r="B2442" s="4" t="str">
        <f t="shared" si="38"/>
        <v>June</v>
      </c>
      <c r="C2442" s="1" t="s">
        <v>244</v>
      </c>
      <c r="D2442" s="1" t="s">
        <v>1164</v>
      </c>
      <c r="E2442" s="1" t="s">
        <v>685</v>
      </c>
      <c r="F2442" s="1" t="s">
        <v>905</v>
      </c>
      <c r="G2442" s="1" t="s">
        <v>925</v>
      </c>
      <c r="H2442" s="6">
        <v>44827</v>
      </c>
      <c r="I2442" s="7">
        <v>240118146</v>
      </c>
      <c r="J2442" s="7">
        <v>229350746</v>
      </c>
      <c r="K2442" s="7">
        <v>33594375</v>
      </c>
      <c r="L2442" s="7">
        <v>-16454523</v>
      </c>
      <c r="M2442" s="7">
        <f>Table1[[#This Row],[Profit (EBIT)]] * (1 - 11%)</f>
        <v>-14644525.470000001</v>
      </c>
      <c r="N2442" s="9">
        <f>Table1[[#This Row],[Net Sales Actual]]/Table1[[#This Row],[Net Sales Target]]*100%</f>
        <v>0.95515790797418532</v>
      </c>
      <c r="O2442" s="9" t="str">
        <f>IF(Table1[[#This Row],[% Achievement]]&gt;=100%, "Achieved",
 IF(Table1[[#This Row],[% Achievement]]&gt;=50%, "Almost Achieve",
 IF(Table1[[#This Row],[% Achievement]]&gt;=0, "Needs Improvement",
 "Bad")))</f>
        <v>Almost Achieve</v>
      </c>
      <c r="P2442" s="7">
        <f>Table1[[#This Row],[Net Sales Actual]] - Table1[[#This Row],[Net Sales Target]]</f>
        <v>-10767400</v>
      </c>
      <c r="Q2442" s="7" t="str">
        <f>IF(Table1[[#This Row],[Profit]] &gt; 0, "Profit", "Loss")</f>
        <v>Loss</v>
      </c>
      <c r="R2442" s="9">
        <f>Table1[[#This Row],[Salary Cost]]/Table1[[#This Row],[Net Sales Actual]]</f>
        <v>0.14647597876136842</v>
      </c>
      <c r="S2442" s="9" t="str">
        <f>IF(Table1[[#This Row],[Salary Ratio]] &lt; 0.15, "Efficient",
 IF(Table1[[#This Row],[Salary Ratio]] &lt;= 0.25, "Needs Attention",
 "Too High"))</f>
        <v>Efficient</v>
      </c>
      <c r="T2442" s="9">
        <f>Table1[[#This Row],[Profit (EBIT)]]/Table1[[#This Row],[Net Sales Actual]]</f>
        <v>-7.1743926222066878E-2</v>
      </c>
      <c r="U2442" s="7" t="str">
        <f>IF(Table1[[#This Row],[Profit Ratio]] &gt; 0.15, "Healthy",
 IF(Table1[[#This Row],[Profit Ratio]] &gt;= 0.05, "Moderate",
 "Low"))</f>
        <v>Low</v>
      </c>
      <c r="V2442" s="7">
        <f ca="1">DATEDIF(Table1[[#This Row],[Store Open Date]], TODAY(), "d")</f>
        <v>1105</v>
      </c>
      <c r="W2442" s="7">
        <f ca="1">INT(Table1[[#This Row],[Store Age (Days)]] / 30)</f>
        <v>36</v>
      </c>
      <c r="X2442" s="7" t="str">
        <f ca="1">IF(Table1[[#This Row],[Store Age (Months)]] &lt; 12, "&lt;12",
 IF(Table1[[#This Row],[Store Age (Months)]] &lt; 24, "12–24",
 "&gt;24"))</f>
        <v>&gt;24</v>
      </c>
    </row>
    <row r="2443" spans="1:24" x14ac:dyDescent="0.2">
      <c r="A2443" s="4">
        <v>6</v>
      </c>
      <c r="B2443" s="4" t="str">
        <f t="shared" si="38"/>
        <v>June</v>
      </c>
      <c r="C2443" s="1" t="s">
        <v>245</v>
      </c>
      <c r="D2443" s="1" t="s">
        <v>1165</v>
      </c>
      <c r="E2443" s="1" t="s">
        <v>686</v>
      </c>
      <c r="F2443" s="1" t="s">
        <v>905</v>
      </c>
      <c r="G2443" s="1" t="s">
        <v>925</v>
      </c>
      <c r="H2443" s="6">
        <v>44864</v>
      </c>
      <c r="I2443" s="7">
        <v>123167973</v>
      </c>
      <c r="J2443" s="7">
        <v>88793871</v>
      </c>
      <c r="K2443" s="7">
        <v>10507703</v>
      </c>
      <c r="L2443" s="7">
        <v>841653</v>
      </c>
      <c r="M2443" s="7">
        <f>Table1[[#This Row],[Profit (EBIT)]] * (1 - 11%)</f>
        <v>749071.17</v>
      </c>
      <c r="N2443" s="9">
        <f>Table1[[#This Row],[Net Sales Actual]]/Table1[[#This Row],[Net Sales Target]]*100%</f>
        <v>0.72091688153380584</v>
      </c>
      <c r="O2443" s="9" t="str">
        <f>IF(Table1[[#This Row],[% Achievement]]&gt;=100%, "Achieved",
 IF(Table1[[#This Row],[% Achievement]]&gt;=50%, "Almost Achieve",
 IF(Table1[[#This Row],[% Achievement]]&gt;=0, "Needs Improvement",
 "Bad")))</f>
        <v>Almost Achieve</v>
      </c>
      <c r="P2443" s="7">
        <f>Table1[[#This Row],[Net Sales Actual]] - Table1[[#This Row],[Net Sales Target]]</f>
        <v>-34374102</v>
      </c>
      <c r="Q2443" s="7" t="str">
        <f>IF(Table1[[#This Row],[Profit]] &gt; 0, "Profit", "Loss")</f>
        <v>Profit</v>
      </c>
      <c r="R2443" s="9">
        <f>Table1[[#This Row],[Salary Cost]]/Table1[[#This Row],[Net Sales Actual]]</f>
        <v>0.11833815647028161</v>
      </c>
      <c r="S2443" s="9" t="str">
        <f>IF(Table1[[#This Row],[Salary Ratio]] &lt; 0.15, "Efficient",
 IF(Table1[[#This Row],[Salary Ratio]] &lt;= 0.25, "Needs Attention",
 "Too High"))</f>
        <v>Efficient</v>
      </c>
      <c r="T2443" s="9">
        <f>Table1[[#This Row],[Profit (EBIT)]]/Table1[[#This Row],[Net Sales Actual]]</f>
        <v>9.4787285487305771E-3</v>
      </c>
      <c r="U2443" s="7" t="str">
        <f>IF(Table1[[#This Row],[Profit Ratio]] &gt; 0.15, "Healthy",
 IF(Table1[[#This Row],[Profit Ratio]] &gt;= 0.05, "Moderate",
 "Low"))</f>
        <v>Low</v>
      </c>
      <c r="V2443" s="7">
        <f ca="1">DATEDIF(Table1[[#This Row],[Store Open Date]], TODAY(), "d")</f>
        <v>1068</v>
      </c>
      <c r="W2443" s="7">
        <f ca="1">INT(Table1[[#This Row],[Store Age (Days)]] / 30)</f>
        <v>35</v>
      </c>
      <c r="X2443" s="7" t="str">
        <f ca="1">IF(Table1[[#This Row],[Store Age (Months)]] &lt; 12, "&lt;12",
 IF(Table1[[#This Row],[Store Age (Months)]] &lt; 24, "12–24",
 "&gt;24"))</f>
        <v>&gt;24</v>
      </c>
    </row>
    <row r="2444" spans="1:24" x14ac:dyDescent="0.2">
      <c r="A2444" s="4">
        <v>6</v>
      </c>
      <c r="B2444" s="4" t="str">
        <f t="shared" si="38"/>
        <v>June</v>
      </c>
      <c r="C2444" s="1" t="s">
        <v>246</v>
      </c>
      <c r="D2444" s="1" t="s">
        <v>1166</v>
      </c>
      <c r="E2444" s="1" t="s">
        <v>687</v>
      </c>
      <c r="F2444" s="1" t="s">
        <v>905</v>
      </c>
      <c r="G2444" s="1" t="s">
        <v>925</v>
      </c>
      <c r="H2444" s="6">
        <v>45460</v>
      </c>
      <c r="I2444" s="7">
        <v>200142862</v>
      </c>
      <c r="J2444" s="7">
        <v>179342319</v>
      </c>
      <c r="K2444" s="7">
        <v>26142396</v>
      </c>
      <c r="L2444" s="7">
        <v>-4949721</v>
      </c>
      <c r="M2444" s="7">
        <f>Table1[[#This Row],[Profit (EBIT)]] * (1 - 11%)</f>
        <v>-4405251.6900000004</v>
      </c>
      <c r="N2444" s="9">
        <f>Table1[[#This Row],[Net Sales Actual]]/Table1[[#This Row],[Net Sales Target]]*100%</f>
        <v>0.89607152215101227</v>
      </c>
      <c r="O2444" s="9" t="str">
        <f>IF(Table1[[#This Row],[% Achievement]]&gt;=100%, "Achieved",
 IF(Table1[[#This Row],[% Achievement]]&gt;=50%, "Almost Achieve",
 IF(Table1[[#This Row],[% Achievement]]&gt;=0, "Needs Improvement",
 "Bad")))</f>
        <v>Almost Achieve</v>
      </c>
      <c r="P2444" s="7">
        <f>Table1[[#This Row],[Net Sales Actual]] - Table1[[#This Row],[Net Sales Target]]</f>
        <v>-20800543</v>
      </c>
      <c r="Q2444" s="7" t="str">
        <f>IF(Table1[[#This Row],[Profit]] &gt; 0, "Profit", "Loss")</f>
        <v>Loss</v>
      </c>
      <c r="R2444" s="9">
        <f>Table1[[#This Row],[Salary Cost]]/Table1[[#This Row],[Net Sales Actual]]</f>
        <v>0.14576813852841949</v>
      </c>
      <c r="S2444" s="9" t="str">
        <f>IF(Table1[[#This Row],[Salary Ratio]] &lt; 0.15, "Efficient",
 IF(Table1[[#This Row],[Salary Ratio]] &lt;= 0.25, "Needs Attention",
 "Too High"))</f>
        <v>Efficient</v>
      </c>
      <c r="T2444" s="9">
        <f>Table1[[#This Row],[Profit (EBIT)]]/Table1[[#This Row],[Net Sales Actual]]</f>
        <v>-2.7599291832509424E-2</v>
      </c>
      <c r="U2444" s="7" t="str">
        <f>IF(Table1[[#This Row],[Profit Ratio]] &gt; 0.15, "Healthy",
 IF(Table1[[#This Row],[Profit Ratio]] &gt;= 0.05, "Moderate",
 "Low"))</f>
        <v>Low</v>
      </c>
      <c r="V2444" s="7">
        <f ca="1">DATEDIF(Table1[[#This Row],[Store Open Date]], TODAY(), "d")</f>
        <v>472</v>
      </c>
      <c r="W2444" s="7">
        <f ca="1">INT(Table1[[#This Row],[Store Age (Days)]] / 30)</f>
        <v>15</v>
      </c>
      <c r="X2444" s="7" t="str">
        <f ca="1">IF(Table1[[#This Row],[Store Age (Months)]] &lt; 12, "&lt;12",
 IF(Table1[[#This Row],[Store Age (Months)]] &lt; 24, "12–24",
 "&gt;24"))</f>
        <v>12–24</v>
      </c>
    </row>
    <row r="2445" spans="1:24" x14ac:dyDescent="0.2">
      <c r="A2445" s="4">
        <v>6</v>
      </c>
      <c r="B2445" s="4" t="str">
        <f t="shared" si="38"/>
        <v>June</v>
      </c>
      <c r="C2445" s="1" t="s">
        <v>247</v>
      </c>
      <c r="D2445" s="1" t="s">
        <v>1167</v>
      </c>
      <c r="E2445" s="1" t="s">
        <v>688</v>
      </c>
      <c r="F2445" s="1" t="s">
        <v>905</v>
      </c>
      <c r="G2445" s="1" t="s">
        <v>925</v>
      </c>
      <c r="H2445" s="6">
        <v>45201</v>
      </c>
      <c r="I2445" s="7">
        <v>106900140</v>
      </c>
      <c r="J2445" s="7">
        <v>104068687</v>
      </c>
      <c r="K2445" s="7">
        <v>13378203</v>
      </c>
      <c r="L2445" s="7">
        <v>-8575293</v>
      </c>
      <c r="M2445" s="7">
        <f>Table1[[#This Row],[Profit (EBIT)]] * (1 - 11%)</f>
        <v>-7632010.7700000005</v>
      </c>
      <c r="N2445" s="9">
        <f>Table1[[#This Row],[Net Sales Actual]]/Table1[[#This Row],[Net Sales Target]]*100%</f>
        <v>0.97351310297629168</v>
      </c>
      <c r="O2445" s="9" t="str">
        <f>IF(Table1[[#This Row],[% Achievement]]&gt;=100%, "Achieved",
 IF(Table1[[#This Row],[% Achievement]]&gt;=50%, "Almost Achieve",
 IF(Table1[[#This Row],[% Achievement]]&gt;=0, "Needs Improvement",
 "Bad")))</f>
        <v>Almost Achieve</v>
      </c>
      <c r="P2445" s="7">
        <f>Table1[[#This Row],[Net Sales Actual]] - Table1[[#This Row],[Net Sales Target]]</f>
        <v>-2831453</v>
      </c>
      <c r="Q2445" s="7" t="str">
        <f>IF(Table1[[#This Row],[Profit]] &gt; 0, "Profit", "Loss")</f>
        <v>Loss</v>
      </c>
      <c r="R2445" s="9">
        <f>Table1[[#This Row],[Salary Cost]]/Table1[[#This Row],[Net Sales Actual]]</f>
        <v>0.12855166511325353</v>
      </c>
      <c r="S2445" s="9" t="str">
        <f>IF(Table1[[#This Row],[Salary Ratio]] &lt; 0.15, "Efficient",
 IF(Table1[[#This Row],[Salary Ratio]] &lt;= 0.25, "Needs Attention",
 "Too High"))</f>
        <v>Efficient</v>
      </c>
      <c r="T2445" s="9">
        <f>Table1[[#This Row],[Profit (EBIT)]]/Table1[[#This Row],[Net Sales Actual]]</f>
        <v>-8.2400318935512279E-2</v>
      </c>
      <c r="U2445" s="7" t="str">
        <f>IF(Table1[[#This Row],[Profit Ratio]] &gt; 0.15, "Healthy",
 IF(Table1[[#This Row],[Profit Ratio]] &gt;= 0.05, "Moderate",
 "Low"))</f>
        <v>Low</v>
      </c>
      <c r="V2445" s="7">
        <f ca="1">DATEDIF(Table1[[#This Row],[Store Open Date]], TODAY(), "d")</f>
        <v>731</v>
      </c>
      <c r="W2445" s="7">
        <f ca="1">INT(Table1[[#This Row],[Store Age (Days)]] / 30)</f>
        <v>24</v>
      </c>
      <c r="X2445" s="7" t="str">
        <f ca="1">IF(Table1[[#This Row],[Store Age (Months)]] &lt; 12, "&lt;12",
 IF(Table1[[#This Row],[Store Age (Months)]] &lt; 24, "12–24",
 "&gt;24"))</f>
        <v>&gt;24</v>
      </c>
    </row>
    <row r="2446" spans="1:24" x14ac:dyDescent="0.2">
      <c r="A2446" s="4">
        <v>6</v>
      </c>
      <c r="B2446" s="4" t="str">
        <f t="shared" si="38"/>
        <v>June</v>
      </c>
      <c r="C2446" s="1" t="s">
        <v>248</v>
      </c>
      <c r="D2446" s="1" t="s">
        <v>1168</v>
      </c>
      <c r="E2446" s="1" t="s">
        <v>689</v>
      </c>
      <c r="F2446" s="1" t="s">
        <v>905</v>
      </c>
      <c r="G2446" s="1" t="s">
        <v>925</v>
      </c>
      <c r="H2446" s="6">
        <v>45352</v>
      </c>
      <c r="I2446" s="7">
        <v>164835151</v>
      </c>
      <c r="J2446" s="7">
        <v>114077227</v>
      </c>
      <c r="K2446" s="7">
        <v>18090679</v>
      </c>
      <c r="L2446" s="7">
        <v>-9597395</v>
      </c>
      <c r="M2446" s="7">
        <f>Table1[[#This Row],[Profit (EBIT)]] * (1 - 11%)</f>
        <v>-8541681.5500000007</v>
      </c>
      <c r="N2446" s="9">
        <f>Table1[[#This Row],[Net Sales Actual]]/Table1[[#This Row],[Net Sales Target]]*100%</f>
        <v>0.69206856855428855</v>
      </c>
      <c r="O2446" s="9" t="str">
        <f>IF(Table1[[#This Row],[% Achievement]]&gt;=100%, "Achieved",
 IF(Table1[[#This Row],[% Achievement]]&gt;=50%, "Almost Achieve",
 IF(Table1[[#This Row],[% Achievement]]&gt;=0, "Needs Improvement",
 "Bad")))</f>
        <v>Almost Achieve</v>
      </c>
      <c r="P2446" s="7">
        <f>Table1[[#This Row],[Net Sales Actual]] - Table1[[#This Row],[Net Sales Target]]</f>
        <v>-50757924</v>
      </c>
      <c r="Q2446" s="7" t="str">
        <f>IF(Table1[[#This Row],[Profit]] &gt; 0, "Profit", "Loss")</f>
        <v>Loss</v>
      </c>
      <c r="R2446" s="9">
        <f>Table1[[#This Row],[Salary Cost]]/Table1[[#This Row],[Net Sales Actual]]</f>
        <v>0.15858273799029143</v>
      </c>
      <c r="S2446" s="9" t="str">
        <f>IF(Table1[[#This Row],[Salary Ratio]] &lt; 0.15, "Efficient",
 IF(Table1[[#This Row],[Salary Ratio]] &lt;= 0.25, "Needs Attention",
 "Too High"))</f>
        <v>Needs Attention</v>
      </c>
      <c r="T2446" s="9">
        <f>Table1[[#This Row],[Profit (EBIT)]]/Table1[[#This Row],[Net Sales Actual]]</f>
        <v>-8.4130682804903739E-2</v>
      </c>
      <c r="U2446" s="7" t="str">
        <f>IF(Table1[[#This Row],[Profit Ratio]] &gt; 0.15, "Healthy",
 IF(Table1[[#This Row],[Profit Ratio]] &gt;= 0.05, "Moderate",
 "Low"))</f>
        <v>Low</v>
      </c>
      <c r="V2446" s="7">
        <f ca="1">DATEDIF(Table1[[#This Row],[Store Open Date]], TODAY(), "d")</f>
        <v>580</v>
      </c>
      <c r="W2446" s="7">
        <f ca="1">INT(Table1[[#This Row],[Store Age (Days)]] / 30)</f>
        <v>19</v>
      </c>
      <c r="X2446" s="7" t="str">
        <f ca="1">IF(Table1[[#This Row],[Store Age (Months)]] &lt; 12, "&lt;12",
 IF(Table1[[#This Row],[Store Age (Months)]] &lt; 24, "12–24",
 "&gt;24"))</f>
        <v>12–24</v>
      </c>
    </row>
    <row r="2447" spans="1:24" x14ac:dyDescent="0.2">
      <c r="A2447" s="4">
        <v>6</v>
      </c>
      <c r="B2447" s="4" t="str">
        <f t="shared" si="38"/>
        <v>June</v>
      </c>
      <c r="C2447" s="1" t="s">
        <v>249</v>
      </c>
      <c r="D2447" s="1" t="s">
        <v>1169</v>
      </c>
      <c r="E2447" s="1" t="s">
        <v>690</v>
      </c>
      <c r="F2447" s="1" t="s">
        <v>905</v>
      </c>
      <c r="G2447" s="1" t="s">
        <v>925</v>
      </c>
      <c r="H2447" s="6">
        <v>45323</v>
      </c>
      <c r="I2447" s="7">
        <v>86846429</v>
      </c>
      <c r="J2447" s="7">
        <v>103383038</v>
      </c>
      <c r="K2447" s="7">
        <v>11221158</v>
      </c>
      <c r="L2447" s="7">
        <v>-66296</v>
      </c>
      <c r="M2447" s="7">
        <f>Table1[[#This Row],[Profit (EBIT)]] * (1 - 11%)</f>
        <v>-59003.44</v>
      </c>
      <c r="N2447" s="9">
        <f>Table1[[#This Row],[Net Sales Actual]]/Table1[[#This Row],[Net Sales Target]]*100%</f>
        <v>1.190412077852965</v>
      </c>
      <c r="O2447" s="9" t="str">
        <f>IF(Table1[[#This Row],[% Achievement]]&gt;=100%, "Achieved",
 IF(Table1[[#This Row],[% Achievement]]&gt;=50%, "Almost Achieve",
 IF(Table1[[#This Row],[% Achievement]]&gt;=0, "Needs Improvement",
 "Bad")))</f>
        <v>Achieved</v>
      </c>
      <c r="P2447" s="7">
        <f>Table1[[#This Row],[Net Sales Actual]] - Table1[[#This Row],[Net Sales Target]]</f>
        <v>16536609</v>
      </c>
      <c r="Q2447" s="7" t="str">
        <f>IF(Table1[[#This Row],[Profit]] &gt; 0, "Profit", "Loss")</f>
        <v>Loss</v>
      </c>
      <c r="R2447" s="9">
        <f>Table1[[#This Row],[Salary Cost]]/Table1[[#This Row],[Net Sales Actual]]</f>
        <v>0.10853964264427982</v>
      </c>
      <c r="S2447" s="9" t="str">
        <f>IF(Table1[[#This Row],[Salary Ratio]] &lt; 0.15, "Efficient",
 IF(Table1[[#This Row],[Salary Ratio]] &lt;= 0.25, "Needs Attention",
 "Too High"))</f>
        <v>Efficient</v>
      </c>
      <c r="T2447" s="9">
        <f>Table1[[#This Row],[Profit (EBIT)]]/Table1[[#This Row],[Net Sales Actual]]</f>
        <v>-6.4126573645475571E-4</v>
      </c>
      <c r="U2447" s="7" t="str">
        <f>IF(Table1[[#This Row],[Profit Ratio]] &gt; 0.15, "Healthy",
 IF(Table1[[#This Row],[Profit Ratio]] &gt;= 0.05, "Moderate",
 "Low"))</f>
        <v>Low</v>
      </c>
      <c r="V2447" s="7">
        <f ca="1">DATEDIF(Table1[[#This Row],[Store Open Date]], TODAY(), "d")</f>
        <v>609</v>
      </c>
      <c r="W2447" s="7">
        <f ca="1">INT(Table1[[#This Row],[Store Age (Days)]] / 30)</f>
        <v>20</v>
      </c>
      <c r="X2447" s="7" t="str">
        <f ca="1">IF(Table1[[#This Row],[Store Age (Months)]] &lt; 12, "&lt;12",
 IF(Table1[[#This Row],[Store Age (Months)]] &lt; 24, "12–24",
 "&gt;24"))</f>
        <v>12–24</v>
      </c>
    </row>
    <row r="2448" spans="1:24" x14ac:dyDescent="0.2">
      <c r="A2448" s="4">
        <v>6</v>
      </c>
      <c r="B2448" s="4" t="str">
        <f t="shared" si="38"/>
        <v>June</v>
      </c>
      <c r="C2448" s="1" t="s">
        <v>250</v>
      </c>
      <c r="D2448" s="1" t="s">
        <v>1170</v>
      </c>
      <c r="E2448" s="1" t="s">
        <v>691</v>
      </c>
      <c r="F2448" s="1" t="s">
        <v>905</v>
      </c>
      <c r="G2448" s="1" t="s">
        <v>925</v>
      </c>
      <c r="H2448" s="6">
        <v>45289</v>
      </c>
      <c r="I2448" s="7">
        <v>103722300</v>
      </c>
      <c r="J2448" s="7">
        <v>84723419</v>
      </c>
      <c r="K2448" s="7">
        <v>10906045</v>
      </c>
      <c r="L2448" s="7">
        <v>-371872</v>
      </c>
      <c r="M2448" s="7">
        <f>Table1[[#This Row],[Profit (EBIT)]] * (1 - 11%)</f>
        <v>-330966.08</v>
      </c>
      <c r="N2448" s="9">
        <f>Table1[[#This Row],[Net Sales Actual]]/Table1[[#This Row],[Net Sales Target]]*100%</f>
        <v>0.81682935106529642</v>
      </c>
      <c r="O2448" s="9" t="str">
        <f>IF(Table1[[#This Row],[% Achievement]]&gt;=100%, "Achieved",
 IF(Table1[[#This Row],[% Achievement]]&gt;=50%, "Almost Achieve",
 IF(Table1[[#This Row],[% Achievement]]&gt;=0, "Needs Improvement",
 "Bad")))</f>
        <v>Almost Achieve</v>
      </c>
      <c r="P2448" s="7">
        <f>Table1[[#This Row],[Net Sales Actual]] - Table1[[#This Row],[Net Sales Target]]</f>
        <v>-18998881</v>
      </c>
      <c r="Q2448" s="7" t="str">
        <f>IF(Table1[[#This Row],[Profit]] &gt; 0, "Profit", "Loss")</f>
        <v>Loss</v>
      </c>
      <c r="R2448" s="9">
        <f>Table1[[#This Row],[Salary Cost]]/Table1[[#This Row],[Net Sales Actual]]</f>
        <v>0.12872527016408533</v>
      </c>
      <c r="S2448" s="9" t="str">
        <f>IF(Table1[[#This Row],[Salary Ratio]] &lt; 0.15, "Efficient",
 IF(Table1[[#This Row],[Salary Ratio]] &lt;= 0.25, "Needs Attention",
 "Too High"))</f>
        <v>Efficient</v>
      </c>
      <c r="T2448" s="9">
        <f>Table1[[#This Row],[Profit (EBIT)]]/Table1[[#This Row],[Net Sales Actual]]</f>
        <v>-4.3892468503897372E-3</v>
      </c>
      <c r="U2448" s="7" t="str">
        <f>IF(Table1[[#This Row],[Profit Ratio]] &gt; 0.15, "Healthy",
 IF(Table1[[#This Row],[Profit Ratio]] &gt;= 0.05, "Moderate",
 "Low"))</f>
        <v>Low</v>
      </c>
      <c r="V2448" s="7">
        <f ca="1">DATEDIF(Table1[[#This Row],[Store Open Date]], TODAY(), "d")</f>
        <v>643</v>
      </c>
      <c r="W2448" s="7">
        <f ca="1">INT(Table1[[#This Row],[Store Age (Days)]] / 30)</f>
        <v>21</v>
      </c>
      <c r="X2448" s="7" t="str">
        <f ca="1">IF(Table1[[#This Row],[Store Age (Months)]] &lt; 12, "&lt;12",
 IF(Table1[[#This Row],[Store Age (Months)]] &lt; 24, "12–24",
 "&gt;24"))</f>
        <v>12–24</v>
      </c>
    </row>
    <row r="2449" spans="1:24" x14ac:dyDescent="0.2">
      <c r="A2449" s="4">
        <v>6</v>
      </c>
      <c r="B2449" s="4" t="str">
        <f t="shared" si="38"/>
        <v>June</v>
      </c>
      <c r="C2449" s="1" t="s">
        <v>251</v>
      </c>
      <c r="D2449" s="1" t="s">
        <v>1171</v>
      </c>
      <c r="E2449" s="1" t="s">
        <v>692</v>
      </c>
      <c r="F2449" s="1" t="s">
        <v>905</v>
      </c>
      <c r="G2449" s="1" t="s">
        <v>925</v>
      </c>
      <c r="H2449" s="6">
        <v>45355</v>
      </c>
      <c r="I2449" s="7">
        <v>69699982</v>
      </c>
      <c r="J2449" s="7">
        <v>49579456</v>
      </c>
      <c r="K2449" s="7">
        <v>6373915</v>
      </c>
      <c r="L2449" s="7">
        <v>2779599</v>
      </c>
      <c r="M2449" s="7">
        <f>Table1[[#This Row],[Profit (EBIT)]] * (1 - 11%)</f>
        <v>2473843.11</v>
      </c>
      <c r="N2449" s="9">
        <f>Table1[[#This Row],[Net Sales Actual]]/Table1[[#This Row],[Net Sales Target]]*100%</f>
        <v>0.71132666863529459</v>
      </c>
      <c r="O2449" s="9" t="str">
        <f>IF(Table1[[#This Row],[% Achievement]]&gt;=100%, "Achieved",
 IF(Table1[[#This Row],[% Achievement]]&gt;=50%, "Almost Achieve",
 IF(Table1[[#This Row],[% Achievement]]&gt;=0, "Needs Improvement",
 "Bad")))</f>
        <v>Almost Achieve</v>
      </c>
      <c r="P2449" s="7">
        <f>Table1[[#This Row],[Net Sales Actual]] - Table1[[#This Row],[Net Sales Target]]</f>
        <v>-20120526</v>
      </c>
      <c r="Q2449" s="7" t="str">
        <f>IF(Table1[[#This Row],[Profit]] &gt; 0, "Profit", "Loss")</f>
        <v>Profit</v>
      </c>
      <c r="R2449" s="9">
        <f>Table1[[#This Row],[Salary Cost]]/Table1[[#This Row],[Net Sales Actual]]</f>
        <v>0.12855959936309103</v>
      </c>
      <c r="S2449" s="9" t="str">
        <f>IF(Table1[[#This Row],[Salary Ratio]] &lt; 0.15, "Efficient",
 IF(Table1[[#This Row],[Salary Ratio]] &lt;= 0.25, "Needs Attention",
 "Too High"))</f>
        <v>Efficient</v>
      </c>
      <c r="T2449" s="9">
        <f>Table1[[#This Row],[Profit (EBIT)]]/Table1[[#This Row],[Net Sales Actual]]</f>
        <v>5.6063523569117014E-2</v>
      </c>
      <c r="U2449" s="7" t="str">
        <f>IF(Table1[[#This Row],[Profit Ratio]] &gt; 0.15, "Healthy",
 IF(Table1[[#This Row],[Profit Ratio]] &gt;= 0.05, "Moderate",
 "Low"))</f>
        <v>Moderate</v>
      </c>
      <c r="V2449" s="7">
        <f ca="1">DATEDIF(Table1[[#This Row],[Store Open Date]], TODAY(), "d")</f>
        <v>577</v>
      </c>
      <c r="W2449" s="7">
        <f ca="1">INT(Table1[[#This Row],[Store Age (Days)]] / 30)</f>
        <v>19</v>
      </c>
      <c r="X2449" s="7" t="str">
        <f ca="1">IF(Table1[[#This Row],[Store Age (Months)]] &lt; 12, "&lt;12",
 IF(Table1[[#This Row],[Store Age (Months)]] &lt; 24, "12–24",
 "&gt;24"))</f>
        <v>12–24</v>
      </c>
    </row>
    <row r="2450" spans="1:24" x14ac:dyDescent="0.2">
      <c r="A2450" s="4">
        <v>6</v>
      </c>
      <c r="B2450" s="4" t="str">
        <f t="shared" si="38"/>
        <v>June</v>
      </c>
      <c r="C2450" s="1" t="s">
        <v>252</v>
      </c>
      <c r="D2450" s="1" t="s">
        <v>1172</v>
      </c>
      <c r="E2450" s="1" t="s">
        <v>693</v>
      </c>
      <c r="F2450" s="1" t="s">
        <v>905</v>
      </c>
      <c r="G2450" s="1" t="s">
        <v>925</v>
      </c>
      <c r="H2450" s="6">
        <v>45200</v>
      </c>
      <c r="I2450" s="7">
        <v>98194474</v>
      </c>
      <c r="J2450" s="7">
        <v>121503256</v>
      </c>
      <c r="K2450" s="7">
        <v>11332427</v>
      </c>
      <c r="L2450" s="7">
        <v>-1201212</v>
      </c>
      <c r="M2450" s="7">
        <f>Table1[[#This Row],[Profit (EBIT)]] * (1 - 11%)</f>
        <v>-1069078.68</v>
      </c>
      <c r="N2450" s="9">
        <f>Table1[[#This Row],[Net Sales Actual]]/Table1[[#This Row],[Net Sales Target]]*100%</f>
        <v>1.237373663206343</v>
      </c>
      <c r="O2450" s="9" t="str">
        <f>IF(Table1[[#This Row],[% Achievement]]&gt;=100%, "Achieved",
 IF(Table1[[#This Row],[% Achievement]]&gt;=50%, "Almost Achieve",
 IF(Table1[[#This Row],[% Achievement]]&gt;=0, "Needs Improvement",
 "Bad")))</f>
        <v>Achieved</v>
      </c>
      <c r="P2450" s="7">
        <f>Table1[[#This Row],[Net Sales Actual]] - Table1[[#This Row],[Net Sales Target]]</f>
        <v>23308782</v>
      </c>
      <c r="Q2450" s="7" t="str">
        <f>IF(Table1[[#This Row],[Profit]] &gt; 0, "Profit", "Loss")</f>
        <v>Loss</v>
      </c>
      <c r="R2450" s="9">
        <f>Table1[[#This Row],[Salary Cost]]/Table1[[#This Row],[Net Sales Actual]]</f>
        <v>9.3268504672829503E-2</v>
      </c>
      <c r="S2450" s="9" t="str">
        <f>IF(Table1[[#This Row],[Salary Ratio]] &lt; 0.15, "Efficient",
 IF(Table1[[#This Row],[Salary Ratio]] &lt;= 0.25, "Needs Attention",
 "Too High"))</f>
        <v>Efficient</v>
      </c>
      <c r="T2450" s="9">
        <f>Table1[[#This Row],[Profit (EBIT)]]/Table1[[#This Row],[Net Sales Actual]]</f>
        <v>-9.8862535831961574E-3</v>
      </c>
      <c r="U2450" s="7" t="str">
        <f>IF(Table1[[#This Row],[Profit Ratio]] &gt; 0.15, "Healthy",
 IF(Table1[[#This Row],[Profit Ratio]] &gt;= 0.05, "Moderate",
 "Low"))</f>
        <v>Low</v>
      </c>
      <c r="V2450" s="7">
        <f ca="1">DATEDIF(Table1[[#This Row],[Store Open Date]], TODAY(), "d")</f>
        <v>732</v>
      </c>
      <c r="W2450" s="7">
        <f ca="1">INT(Table1[[#This Row],[Store Age (Days)]] / 30)</f>
        <v>24</v>
      </c>
      <c r="X2450" s="7" t="str">
        <f ca="1">IF(Table1[[#This Row],[Store Age (Months)]] &lt; 12, "&lt;12",
 IF(Table1[[#This Row],[Store Age (Months)]] &lt; 24, "12–24",
 "&gt;24"))</f>
        <v>&gt;24</v>
      </c>
    </row>
    <row r="2451" spans="1:24" x14ac:dyDescent="0.2">
      <c r="A2451" s="4">
        <v>6</v>
      </c>
      <c r="B2451" s="4" t="str">
        <f t="shared" si="38"/>
        <v>June</v>
      </c>
      <c r="C2451" s="1" t="s">
        <v>253</v>
      </c>
      <c r="D2451" s="1" t="s">
        <v>1173</v>
      </c>
      <c r="E2451" s="1" t="s">
        <v>694</v>
      </c>
      <c r="F2451" s="1" t="s">
        <v>905</v>
      </c>
      <c r="G2451" s="1" t="s">
        <v>925</v>
      </c>
      <c r="H2451" s="6">
        <v>45285</v>
      </c>
      <c r="I2451" s="7">
        <v>103292433</v>
      </c>
      <c r="J2451" s="7">
        <v>69101974</v>
      </c>
      <c r="K2451" s="7">
        <v>10138789</v>
      </c>
      <c r="L2451" s="7">
        <v>4842162</v>
      </c>
      <c r="M2451" s="7">
        <f>Table1[[#This Row],[Profit (EBIT)]] * (1 - 11%)</f>
        <v>4309524.18</v>
      </c>
      <c r="N2451" s="9">
        <f>Table1[[#This Row],[Net Sales Actual]]/Table1[[#This Row],[Net Sales Target]]*100%</f>
        <v>0.66899357477618904</v>
      </c>
      <c r="O2451" s="9" t="str">
        <f>IF(Table1[[#This Row],[% Achievement]]&gt;=100%, "Achieved",
 IF(Table1[[#This Row],[% Achievement]]&gt;=50%, "Almost Achieve",
 IF(Table1[[#This Row],[% Achievement]]&gt;=0, "Needs Improvement",
 "Bad")))</f>
        <v>Almost Achieve</v>
      </c>
      <c r="P2451" s="7">
        <f>Table1[[#This Row],[Net Sales Actual]] - Table1[[#This Row],[Net Sales Target]]</f>
        <v>-34190459</v>
      </c>
      <c r="Q2451" s="7" t="str">
        <f>IF(Table1[[#This Row],[Profit]] &gt; 0, "Profit", "Loss")</f>
        <v>Profit</v>
      </c>
      <c r="R2451" s="9">
        <f>Table1[[#This Row],[Salary Cost]]/Table1[[#This Row],[Net Sales Actual]]</f>
        <v>0.14672213271360382</v>
      </c>
      <c r="S2451" s="9" t="str">
        <f>IF(Table1[[#This Row],[Salary Ratio]] &lt; 0.15, "Efficient",
 IF(Table1[[#This Row],[Salary Ratio]] &lt;= 0.25, "Needs Attention",
 "Too High"))</f>
        <v>Efficient</v>
      </c>
      <c r="T2451" s="9">
        <f>Table1[[#This Row],[Profit (EBIT)]]/Table1[[#This Row],[Net Sales Actual]]</f>
        <v>7.0072701541058727E-2</v>
      </c>
      <c r="U2451" s="7" t="str">
        <f>IF(Table1[[#This Row],[Profit Ratio]] &gt; 0.15, "Healthy",
 IF(Table1[[#This Row],[Profit Ratio]] &gt;= 0.05, "Moderate",
 "Low"))</f>
        <v>Moderate</v>
      </c>
      <c r="V2451" s="7">
        <f ca="1">DATEDIF(Table1[[#This Row],[Store Open Date]], TODAY(), "d")</f>
        <v>647</v>
      </c>
      <c r="W2451" s="7">
        <f ca="1">INT(Table1[[#This Row],[Store Age (Days)]] / 30)</f>
        <v>21</v>
      </c>
      <c r="X2451" s="7" t="str">
        <f ca="1">IF(Table1[[#This Row],[Store Age (Months)]] &lt; 12, "&lt;12",
 IF(Table1[[#This Row],[Store Age (Months)]] &lt; 24, "12–24",
 "&gt;24"))</f>
        <v>12–24</v>
      </c>
    </row>
    <row r="2452" spans="1:24" x14ac:dyDescent="0.2">
      <c r="A2452" s="4">
        <v>6</v>
      </c>
      <c r="B2452" s="4" t="str">
        <f t="shared" si="38"/>
        <v>June</v>
      </c>
      <c r="C2452" s="1" t="s">
        <v>254</v>
      </c>
      <c r="D2452" s="1" t="s">
        <v>1174</v>
      </c>
      <c r="E2452" s="1" t="s">
        <v>695</v>
      </c>
      <c r="F2452" s="1" t="s">
        <v>905</v>
      </c>
      <c r="G2452" s="1" t="s">
        <v>925</v>
      </c>
      <c r="H2452" s="6">
        <v>45322</v>
      </c>
      <c r="I2452" s="7">
        <v>75905351</v>
      </c>
      <c r="J2452" s="7">
        <v>58978325</v>
      </c>
      <c r="K2452" s="7">
        <v>8854190</v>
      </c>
      <c r="L2452" s="7">
        <v>4519487</v>
      </c>
      <c r="M2452" s="7">
        <f>Table1[[#This Row],[Profit (EBIT)]] * (1 - 11%)</f>
        <v>4022343.43</v>
      </c>
      <c r="N2452" s="9">
        <f>Table1[[#This Row],[Net Sales Actual]]/Table1[[#This Row],[Net Sales Target]]*100%</f>
        <v>0.776998251414449</v>
      </c>
      <c r="O2452" s="9" t="str">
        <f>IF(Table1[[#This Row],[% Achievement]]&gt;=100%, "Achieved",
 IF(Table1[[#This Row],[% Achievement]]&gt;=50%, "Almost Achieve",
 IF(Table1[[#This Row],[% Achievement]]&gt;=0, "Needs Improvement",
 "Bad")))</f>
        <v>Almost Achieve</v>
      </c>
      <c r="P2452" s="7">
        <f>Table1[[#This Row],[Net Sales Actual]] - Table1[[#This Row],[Net Sales Target]]</f>
        <v>-16927026</v>
      </c>
      <c r="Q2452" s="7" t="str">
        <f>IF(Table1[[#This Row],[Profit]] &gt; 0, "Profit", "Loss")</f>
        <v>Profit</v>
      </c>
      <c r="R2452" s="9">
        <f>Table1[[#This Row],[Salary Cost]]/Table1[[#This Row],[Net Sales Actual]]</f>
        <v>0.15012616923251043</v>
      </c>
      <c r="S2452" s="9" t="str">
        <f>IF(Table1[[#This Row],[Salary Ratio]] &lt; 0.15, "Efficient",
 IF(Table1[[#This Row],[Salary Ratio]] &lt;= 0.25, "Needs Attention",
 "Too High"))</f>
        <v>Needs Attention</v>
      </c>
      <c r="T2452" s="9">
        <f>Table1[[#This Row],[Profit (EBIT)]]/Table1[[#This Row],[Net Sales Actual]]</f>
        <v>7.6629626222853908E-2</v>
      </c>
      <c r="U2452" s="7" t="str">
        <f>IF(Table1[[#This Row],[Profit Ratio]] &gt; 0.15, "Healthy",
 IF(Table1[[#This Row],[Profit Ratio]] &gt;= 0.05, "Moderate",
 "Low"))</f>
        <v>Moderate</v>
      </c>
      <c r="V2452" s="7">
        <f ca="1">DATEDIF(Table1[[#This Row],[Store Open Date]], TODAY(), "d")</f>
        <v>610</v>
      </c>
      <c r="W2452" s="7">
        <f ca="1">INT(Table1[[#This Row],[Store Age (Days)]] / 30)</f>
        <v>20</v>
      </c>
      <c r="X2452" s="7" t="str">
        <f ca="1">IF(Table1[[#This Row],[Store Age (Months)]] &lt; 12, "&lt;12",
 IF(Table1[[#This Row],[Store Age (Months)]] &lt; 24, "12–24",
 "&gt;24"))</f>
        <v>12–24</v>
      </c>
    </row>
    <row r="2453" spans="1:24" x14ac:dyDescent="0.2">
      <c r="A2453" s="4">
        <v>6</v>
      </c>
      <c r="B2453" s="4" t="str">
        <f t="shared" si="38"/>
        <v>June</v>
      </c>
      <c r="C2453" s="1" t="s">
        <v>255</v>
      </c>
      <c r="D2453" s="1" t="s">
        <v>1175</v>
      </c>
      <c r="E2453" s="1" t="s">
        <v>696</v>
      </c>
      <c r="F2453" s="1" t="s">
        <v>905</v>
      </c>
      <c r="G2453" s="1" t="s">
        <v>925</v>
      </c>
      <c r="H2453" s="6">
        <v>45206</v>
      </c>
      <c r="I2453" s="7">
        <v>92410117</v>
      </c>
      <c r="J2453" s="7">
        <v>68665155</v>
      </c>
      <c r="K2453" s="7">
        <v>11051065</v>
      </c>
      <c r="L2453" s="7">
        <v>-1902907</v>
      </c>
      <c r="M2453" s="7">
        <f>Table1[[#This Row],[Profit (EBIT)]] * (1 - 11%)</f>
        <v>-1693587.23</v>
      </c>
      <c r="N2453" s="9">
        <f>Table1[[#This Row],[Net Sales Actual]]/Table1[[#This Row],[Net Sales Target]]*100%</f>
        <v>0.74304802579137519</v>
      </c>
      <c r="O2453" s="9" t="str">
        <f>IF(Table1[[#This Row],[% Achievement]]&gt;=100%, "Achieved",
 IF(Table1[[#This Row],[% Achievement]]&gt;=50%, "Almost Achieve",
 IF(Table1[[#This Row],[% Achievement]]&gt;=0, "Needs Improvement",
 "Bad")))</f>
        <v>Almost Achieve</v>
      </c>
      <c r="P2453" s="7">
        <f>Table1[[#This Row],[Net Sales Actual]] - Table1[[#This Row],[Net Sales Target]]</f>
        <v>-23744962</v>
      </c>
      <c r="Q2453" s="7" t="str">
        <f>IF(Table1[[#This Row],[Profit]] &gt; 0, "Profit", "Loss")</f>
        <v>Loss</v>
      </c>
      <c r="R2453" s="9">
        <f>Table1[[#This Row],[Salary Cost]]/Table1[[#This Row],[Net Sales Actual]]</f>
        <v>0.16094138286005472</v>
      </c>
      <c r="S2453" s="9" t="str">
        <f>IF(Table1[[#This Row],[Salary Ratio]] &lt; 0.15, "Efficient",
 IF(Table1[[#This Row],[Salary Ratio]] &lt;= 0.25, "Needs Attention",
 "Too High"))</f>
        <v>Needs Attention</v>
      </c>
      <c r="T2453" s="9">
        <f>Table1[[#This Row],[Profit (EBIT)]]/Table1[[#This Row],[Net Sales Actual]]</f>
        <v>-2.771284795031774E-2</v>
      </c>
      <c r="U2453" s="7" t="str">
        <f>IF(Table1[[#This Row],[Profit Ratio]] &gt; 0.15, "Healthy",
 IF(Table1[[#This Row],[Profit Ratio]] &gt;= 0.05, "Moderate",
 "Low"))</f>
        <v>Low</v>
      </c>
      <c r="V2453" s="7">
        <f ca="1">DATEDIF(Table1[[#This Row],[Store Open Date]], TODAY(), "d")</f>
        <v>726</v>
      </c>
      <c r="W2453" s="7">
        <f ca="1">INT(Table1[[#This Row],[Store Age (Days)]] / 30)</f>
        <v>24</v>
      </c>
      <c r="X2453" s="7" t="str">
        <f ca="1">IF(Table1[[#This Row],[Store Age (Months)]] &lt; 12, "&lt;12",
 IF(Table1[[#This Row],[Store Age (Months)]] &lt; 24, "12–24",
 "&gt;24"))</f>
        <v>&gt;24</v>
      </c>
    </row>
    <row r="2454" spans="1:24" x14ac:dyDescent="0.2">
      <c r="A2454" s="4">
        <v>6</v>
      </c>
      <c r="B2454" s="4" t="str">
        <f t="shared" si="38"/>
        <v>June</v>
      </c>
      <c r="C2454" s="1" t="s">
        <v>256</v>
      </c>
      <c r="D2454" s="1" t="s">
        <v>1176</v>
      </c>
      <c r="E2454" s="1" t="s">
        <v>697</v>
      </c>
      <c r="F2454" s="1" t="s">
        <v>905</v>
      </c>
      <c r="G2454" s="1" t="s">
        <v>925</v>
      </c>
      <c r="H2454" s="6">
        <v>45245</v>
      </c>
      <c r="I2454" s="7">
        <v>137982828</v>
      </c>
      <c r="J2454" s="7">
        <v>146474874</v>
      </c>
      <c r="K2454" s="7">
        <v>13194738</v>
      </c>
      <c r="L2454" s="7">
        <v>12638433</v>
      </c>
      <c r="M2454" s="7">
        <f>Table1[[#This Row],[Profit (EBIT)]] * (1 - 11%)</f>
        <v>11248205.370000001</v>
      </c>
      <c r="N2454" s="9">
        <f>Table1[[#This Row],[Net Sales Actual]]/Table1[[#This Row],[Net Sales Target]]*100%</f>
        <v>1.0615442234594583</v>
      </c>
      <c r="O2454" s="9" t="str">
        <f>IF(Table1[[#This Row],[% Achievement]]&gt;=100%, "Achieved",
 IF(Table1[[#This Row],[% Achievement]]&gt;=50%, "Almost Achieve",
 IF(Table1[[#This Row],[% Achievement]]&gt;=0, "Needs Improvement",
 "Bad")))</f>
        <v>Achieved</v>
      </c>
      <c r="P2454" s="7">
        <f>Table1[[#This Row],[Net Sales Actual]] - Table1[[#This Row],[Net Sales Target]]</f>
        <v>8492046</v>
      </c>
      <c r="Q2454" s="7" t="str">
        <f>IF(Table1[[#This Row],[Profit]] &gt; 0, "Profit", "Loss")</f>
        <v>Profit</v>
      </c>
      <c r="R2454" s="9">
        <f>Table1[[#This Row],[Salary Cost]]/Table1[[#This Row],[Net Sales Actual]]</f>
        <v>9.00819208077967E-2</v>
      </c>
      <c r="S2454" s="9" t="str">
        <f>IF(Table1[[#This Row],[Salary Ratio]] &lt; 0.15, "Efficient",
 IF(Table1[[#This Row],[Salary Ratio]] &lt;= 0.25, "Needs Attention",
 "Too High"))</f>
        <v>Efficient</v>
      </c>
      <c r="T2454" s="9">
        <f>Table1[[#This Row],[Profit (EBIT)]]/Table1[[#This Row],[Net Sales Actual]]</f>
        <v>8.628396567181891E-2</v>
      </c>
      <c r="U2454" s="7" t="str">
        <f>IF(Table1[[#This Row],[Profit Ratio]] &gt; 0.15, "Healthy",
 IF(Table1[[#This Row],[Profit Ratio]] &gt;= 0.05, "Moderate",
 "Low"))</f>
        <v>Moderate</v>
      </c>
      <c r="V2454" s="7">
        <f ca="1">DATEDIF(Table1[[#This Row],[Store Open Date]], TODAY(), "d")</f>
        <v>687</v>
      </c>
      <c r="W2454" s="7">
        <f ca="1">INT(Table1[[#This Row],[Store Age (Days)]] / 30)</f>
        <v>22</v>
      </c>
      <c r="X2454" s="7" t="str">
        <f ca="1">IF(Table1[[#This Row],[Store Age (Months)]] &lt; 12, "&lt;12",
 IF(Table1[[#This Row],[Store Age (Months)]] &lt; 24, "12–24",
 "&gt;24"))</f>
        <v>12–24</v>
      </c>
    </row>
    <row r="2455" spans="1:24" x14ac:dyDescent="0.2">
      <c r="A2455" s="4">
        <v>6</v>
      </c>
      <c r="B2455" s="4" t="str">
        <f t="shared" si="38"/>
        <v>June</v>
      </c>
      <c r="C2455" s="1" t="s">
        <v>257</v>
      </c>
      <c r="D2455" s="1" t="s">
        <v>1177</v>
      </c>
      <c r="E2455" s="1" t="s">
        <v>698</v>
      </c>
      <c r="F2455" s="1" t="s">
        <v>905</v>
      </c>
      <c r="G2455" s="1" t="s">
        <v>925</v>
      </c>
      <c r="H2455" s="6">
        <v>44922</v>
      </c>
      <c r="I2455" s="7">
        <v>185656880</v>
      </c>
      <c r="J2455" s="7">
        <v>190824646</v>
      </c>
      <c r="K2455" s="7">
        <v>30583985</v>
      </c>
      <c r="L2455" s="7">
        <v>18216921</v>
      </c>
      <c r="M2455" s="7">
        <f>Table1[[#This Row],[Profit (EBIT)]] * (1 - 11%)</f>
        <v>16213059.689999999</v>
      </c>
      <c r="N2455" s="9">
        <f>Table1[[#This Row],[Net Sales Actual]]/Table1[[#This Row],[Net Sales Target]]*100%</f>
        <v>1.0278350363315381</v>
      </c>
      <c r="O2455" s="9" t="str">
        <f>IF(Table1[[#This Row],[% Achievement]]&gt;=100%, "Achieved",
 IF(Table1[[#This Row],[% Achievement]]&gt;=50%, "Almost Achieve",
 IF(Table1[[#This Row],[% Achievement]]&gt;=0, "Needs Improvement",
 "Bad")))</f>
        <v>Achieved</v>
      </c>
      <c r="P2455" s="7">
        <f>Table1[[#This Row],[Net Sales Actual]] - Table1[[#This Row],[Net Sales Target]]</f>
        <v>5167766</v>
      </c>
      <c r="Q2455" s="7" t="str">
        <f>IF(Table1[[#This Row],[Profit]] &gt; 0, "Profit", "Loss")</f>
        <v>Profit</v>
      </c>
      <c r="R2455" s="9">
        <f>Table1[[#This Row],[Salary Cost]]/Table1[[#This Row],[Net Sales Actual]]</f>
        <v>0.16027271969890095</v>
      </c>
      <c r="S2455" s="9" t="str">
        <f>IF(Table1[[#This Row],[Salary Ratio]] &lt; 0.15, "Efficient",
 IF(Table1[[#This Row],[Salary Ratio]] &lt;= 0.25, "Needs Attention",
 "Too High"))</f>
        <v>Needs Attention</v>
      </c>
      <c r="T2455" s="9">
        <f>Table1[[#This Row],[Profit (EBIT)]]/Table1[[#This Row],[Net Sales Actual]]</f>
        <v>9.5464193865188673E-2</v>
      </c>
      <c r="U2455" s="7" t="str">
        <f>IF(Table1[[#This Row],[Profit Ratio]] &gt; 0.15, "Healthy",
 IF(Table1[[#This Row],[Profit Ratio]] &gt;= 0.05, "Moderate",
 "Low"))</f>
        <v>Moderate</v>
      </c>
      <c r="V2455" s="7">
        <f ca="1">DATEDIF(Table1[[#This Row],[Store Open Date]], TODAY(), "d")</f>
        <v>1010</v>
      </c>
      <c r="W2455" s="7">
        <f ca="1">INT(Table1[[#This Row],[Store Age (Days)]] / 30)</f>
        <v>33</v>
      </c>
      <c r="X2455" s="7" t="str">
        <f ca="1">IF(Table1[[#This Row],[Store Age (Months)]] &lt; 12, "&lt;12",
 IF(Table1[[#This Row],[Store Age (Months)]] &lt; 24, "12–24",
 "&gt;24"))</f>
        <v>&gt;24</v>
      </c>
    </row>
    <row r="2456" spans="1:24" x14ac:dyDescent="0.2">
      <c r="A2456" s="4">
        <v>6</v>
      </c>
      <c r="B2456" s="4" t="str">
        <f t="shared" si="38"/>
        <v>June</v>
      </c>
      <c r="C2456" s="1" t="s">
        <v>258</v>
      </c>
      <c r="D2456" s="1" t="s">
        <v>1178</v>
      </c>
      <c r="E2456" s="1" t="s">
        <v>699</v>
      </c>
      <c r="F2456" s="1" t="s">
        <v>905</v>
      </c>
      <c r="G2456" s="1" t="s">
        <v>925</v>
      </c>
      <c r="H2456" s="6">
        <v>44966</v>
      </c>
      <c r="I2456" s="7">
        <v>126102981</v>
      </c>
      <c r="J2456" s="7">
        <v>138181321</v>
      </c>
      <c r="K2456" s="7">
        <v>22785267</v>
      </c>
      <c r="L2456" s="7">
        <v>17284998</v>
      </c>
      <c r="M2456" s="7">
        <f>Table1[[#This Row],[Profit (EBIT)]] * (1 - 11%)</f>
        <v>15383648.220000001</v>
      </c>
      <c r="N2456" s="9">
        <f>Table1[[#This Row],[Net Sales Actual]]/Table1[[#This Row],[Net Sales Target]]*100%</f>
        <v>1.0957815580902088</v>
      </c>
      <c r="O2456" s="9" t="str">
        <f>IF(Table1[[#This Row],[% Achievement]]&gt;=100%, "Achieved",
 IF(Table1[[#This Row],[% Achievement]]&gt;=50%, "Almost Achieve",
 IF(Table1[[#This Row],[% Achievement]]&gt;=0, "Needs Improvement",
 "Bad")))</f>
        <v>Achieved</v>
      </c>
      <c r="P2456" s="7">
        <f>Table1[[#This Row],[Net Sales Actual]] - Table1[[#This Row],[Net Sales Target]]</f>
        <v>12078340</v>
      </c>
      <c r="Q2456" s="7" t="str">
        <f>IF(Table1[[#This Row],[Profit]] &gt; 0, "Profit", "Loss")</f>
        <v>Profit</v>
      </c>
      <c r="R2456" s="9">
        <f>Table1[[#This Row],[Salary Cost]]/Table1[[#This Row],[Net Sales Actual]]</f>
        <v>0.16489397289811697</v>
      </c>
      <c r="S2456" s="9" t="str">
        <f>IF(Table1[[#This Row],[Salary Ratio]] &lt; 0.15, "Efficient",
 IF(Table1[[#This Row],[Salary Ratio]] &lt;= 0.25, "Needs Attention",
 "Too High"))</f>
        <v>Needs Attention</v>
      </c>
      <c r="T2456" s="9">
        <f>Table1[[#This Row],[Profit (EBIT)]]/Table1[[#This Row],[Net Sales Actual]]</f>
        <v>0.1250892513902078</v>
      </c>
      <c r="U2456" s="7" t="str">
        <f>IF(Table1[[#This Row],[Profit Ratio]] &gt; 0.15, "Healthy",
 IF(Table1[[#This Row],[Profit Ratio]] &gt;= 0.05, "Moderate",
 "Low"))</f>
        <v>Moderate</v>
      </c>
      <c r="V2456" s="7">
        <f ca="1">DATEDIF(Table1[[#This Row],[Store Open Date]], TODAY(), "d")</f>
        <v>966</v>
      </c>
      <c r="W2456" s="7">
        <f ca="1">INT(Table1[[#This Row],[Store Age (Days)]] / 30)</f>
        <v>32</v>
      </c>
      <c r="X2456" s="7" t="str">
        <f ca="1">IF(Table1[[#This Row],[Store Age (Months)]] &lt; 12, "&lt;12",
 IF(Table1[[#This Row],[Store Age (Months)]] &lt; 24, "12–24",
 "&gt;24"))</f>
        <v>&gt;24</v>
      </c>
    </row>
    <row r="2457" spans="1:24" x14ac:dyDescent="0.2">
      <c r="A2457" s="4">
        <v>6</v>
      </c>
      <c r="B2457" s="4" t="str">
        <f t="shared" si="38"/>
        <v>June</v>
      </c>
      <c r="C2457" s="1" t="s">
        <v>259</v>
      </c>
      <c r="D2457" s="1" t="s">
        <v>1179</v>
      </c>
      <c r="E2457" s="1" t="s">
        <v>700</v>
      </c>
      <c r="F2457" s="1" t="s">
        <v>905</v>
      </c>
      <c r="G2457" s="1" t="s">
        <v>925</v>
      </c>
      <c r="H2457" s="6">
        <v>44987</v>
      </c>
      <c r="I2457" s="7">
        <v>82867304</v>
      </c>
      <c r="J2457" s="7">
        <v>90867761</v>
      </c>
      <c r="K2457" s="7">
        <v>10131251</v>
      </c>
      <c r="L2457" s="7">
        <v>7849664</v>
      </c>
      <c r="M2457" s="7">
        <f>Table1[[#This Row],[Profit (EBIT)]] * (1 - 11%)</f>
        <v>6986200.96</v>
      </c>
      <c r="N2457" s="9">
        <f>Table1[[#This Row],[Net Sales Actual]]/Table1[[#This Row],[Net Sales Target]]*100%</f>
        <v>1.0965453998599979</v>
      </c>
      <c r="O2457" s="9" t="str">
        <f>IF(Table1[[#This Row],[% Achievement]]&gt;=100%, "Achieved",
 IF(Table1[[#This Row],[% Achievement]]&gt;=50%, "Almost Achieve",
 IF(Table1[[#This Row],[% Achievement]]&gt;=0, "Needs Improvement",
 "Bad")))</f>
        <v>Achieved</v>
      </c>
      <c r="P2457" s="7">
        <f>Table1[[#This Row],[Net Sales Actual]] - Table1[[#This Row],[Net Sales Target]]</f>
        <v>8000457</v>
      </c>
      <c r="Q2457" s="7" t="str">
        <f>IF(Table1[[#This Row],[Profit]] &gt; 0, "Profit", "Loss")</f>
        <v>Profit</v>
      </c>
      <c r="R2457" s="9">
        <f>Table1[[#This Row],[Salary Cost]]/Table1[[#This Row],[Net Sales Actual]]</f>
        <v>0.1114944496101318</v>
      </c>
      <c r="S2457" s="9" t="str">
        <f>IF(Table1[[#This Row],[Salary Ratio]] &lt; 0.15, "Efficient",
 IF(Table1[[#This Row],[Salary Ratio]] &lt;= 0.25, "Needs Attention",
 "Too High"))</f>
        <v>Efficient</v>
      </c>
      <c r="T2457" s="9">
        <f>Table1[[#This Row],[Profit (EBIT)]]/Table1[[#This Row],[Net Sales Actual]]</f>
        <v>8.6385577388662635E-2</v>
      </c>
      <c r="U2457" s="7" t="str">
        <f>IF(Table1[[#This Row],[Profit Ratio]] &gt; 0.15, "Healthy",
 IF(Table1[[#This Row],[Profit Ratio]] &gt;= 0.05, "Moderate",
 "Low"))</f>
        <v>Moderate</v>
      </c>
      <c r="V2457" s="7">
        <f ca="1">DATEDIF(Table1[[#This Row],[Store Open Date]], TODAY(), "d")</f>
        <v>945</v>
      </c>
      <c r="W2457" s="7">
        <f ca="1">INT(Table1[[#This Row],[Store Age (Days)]] / 30)</f>
        <v>31</v>
      </c>
      <c r="X2457" s="7" t="str">
        <f ca="1">IF(Table1[[#This Row],[Store Age (Months)]] &lt; 12, "&lt;12",
 IF(Table1[[#This Row],[Store Age (Months)]] &lt; 24, "12–24",
 "&gt;24"))</f>
        <v>&gt;24</v>
      </c>
    </row>
    <row r="2458" spans="1:24" x14ac:dyDescent="0.2">
      <c r="A2458" s="4">
        <v>6</v>
      </c>
      <c r="B2458" s="4" t="str">
        <f t="shared" si="38"/>
        <v>June</v>
      </c>
      <c r="C2458" s="1" t="s">
        <v>260</v>
      </c>
      <c r="D2458" s="1" t="s">
        <v>1180</v>
      </c>
      <c r="E2458" s="1" t="s">
        <v>701</v>
      </c>
      <c r="F2458" s="1" t="s">
        <v>905</v>
      </c>
      <c r="G2458" s="1" t="s">
        <v>925</v>
      </c>
      <c r="H2458" s="6">
        <v>45016</v>
      </c>
      <c r="I2458" s="7">
        <v>144754670</v>
      </c>
      <c r="J2458" s="7">
        <v>134586591</v>
      </c>
      <c r="K2458" s="7">
        <v>14218959</v>
      </c>
      <c r="L2458" s="7">
        <v>-3884158</v>
      </c>
      <c r="M2458" s="7">
        <f>Table1[[#This Row],[Profit (EBIT)]] * (1 - 11%)</f>
        <v>-3456900.62</v>
      </c>
      <c r="N2458" s="9">
        <f>Table1[[#This Row],[Net Sales Actual]]/Table1[[#This Row],[Net Sales Target]]*100%</f>
        <v>0.92975647003305661</v>
      </c>
      <c r="O2458" s="9" t="str">
        <f>IF(Table1[[#This Row],[% Achievement]]&gt;=100%, "Achieved",
 IF(Table1[[#This Row],[% Achievement]]&gt;=50%, "Almost Achieve",
 IF(Table1[[#This Row],[% Achievement]]&gt;=0, "Needs Improvement",
 "Bad")))</f>
        <v>Almost Achieve</v>
      </c>
      <c r="P2458" s="7">
        <f>Table1[[#This Row],[Net Sales Actual]] - Table1[[#This Row],[Net Sales Target]]</f>
        <v>-10168079</v>
      </c>
      <c r="Q2458" s="7" t="str">
        <f>IF(Table1[[#This Row],[Profit]] &gt; 0, "Profit", "Loss")</f>
        <v>Loss</v>
      </c>
      <c r="R2458" s="9">
        <f>Table1[[#This Row],[Salary Cost]]/Table1[[#This Row],[Net Sales Actual]]</f>
        <v>0.10564915044174052</v>
      </c>
      <c r="S2458" s="9" t="str">
        <f>IF(Table1[[#This Row],[Salary Ratio]] &lt; 0.15, "Efficient",
 IF(Table1[[#This Row],[Salary Ratio]] &lt;= 0.25, "Needs Attention",
 "Too High"))</f>
        <v>Efficient</v>
      </c>
      <c r="T2458" s="9">
        <f>Table1[[#This Row],[Profit (EBIT)]]/Table1[[#This Row],[Net Sales Actual]]</f>
        <v>-2.8859918147417823E-2</v>
      </c>
      <c r="U2458" s="7" t="str">
        <f>IF(Table1[[#This Row],[Profit Ratio]] &gt; 0.15, "Healthy",
 IF(Table1[[#This Row],[Profit Ratio]] &gt;= 0.05, "Moderate",
 "Low"))</f>
        <v>Low</v>
      </c>
      <c r="V2458" s="7">
        <f ca="1">DATEDIF(Table1[[#This Row],[Store Open Date]], TODAY(), "d")</f>
        <v>916</v>
      </c>
      <c r="W2458" s="7">
        <f ca="1">INT(Table1[[#This Row],[Store Age (Days)]] / 30)</f>
        <v>30</v>
      </c>
      <c r="X2458" s="7" t="str">
        <f ca="1">IF(Table1[[#This Row],[Store Age (Months)]] &lt; 12, "&lt;12",
 IF(Table1[[#This Row],[Store Age (Months)]] &lt; 24, "12–24",
 "&gt;24"))</f>
        <v>&gt;24</v>
      </c>
    </row>
    <row r="2459" spans="1:24" x14ac:dyDescent="0.2">
      <c r="A2459" s="4">
        <v>6</v>
      </c>
      <c r="B2459" s="4" t="str">
        <f t="shared" si="38"/>
        <v>June</v>
      </c>
      <c r="C2459" s="1" t="s">
        <v>261</v>
      </c>
      <c r="D2459" s="1" t="s">
        <v>1181</v>
      </c>
      <c r="E2459" s="1" t="s">
        <v>702</v>
      </c>
      <c r="F2459" s="1" t="s">
        <v>905</v>
      </c>
      <c r="G2459" s="1" t="s">
        <v>925</v>
      </c>
      <c r="H2459" s="6">
        <v>45045</v>
      </c>
      <c r="I2459" s="7">
        <v>42601783</v>
      </c>
      <c r="J2459" s="7">
        <v>47537812</v>
      </c>
      <c r="K2459" s="7">
        <v>8019873</v>
      </c>
      <c r="L2459" s="7">
        <v>4444713</v>
      </c>
      <c r="M2459" s="7">
        <f>Table1[[#This Row],[Profit (EBIT)]] * (1 - 11%)</f>
        <v>3955794.57</v>
      </c>
      <c r="N2459" s="9">
        <f>Table1[[#This Row],[Net Sales Actual]]/Table1[[#This Row],[Net Sales Target]]*100%</f>
        <v>1.1158643759112148</v>
      </c>
      <c r="O2459" s="9" t="str">
        <f>IF(Table1[[#This Row],[% Achievement]]&gt;=100%, "Achieved",
 IF(Table1[[#This Row],[% Achievement]]&gt;=50%, "Almost Achieve",
 IF(Table1[[#This Row],[% Achievement]]&gt;=0, "Needs Improvement",
 "Bad")))</f>
        <v>Achieved</v>
      </c>
      <c r="P2459" s="7">
        <f>Table1[[#This Row],[Net Sales Actual]] - Table1[[#This Row],[Net Sales Target]]</f>
        <v>4936029</v>
      </c>
      <c r="Q2459" s="7" t="str">
        <f>IF(Table1[[#This Row],[Profit]] &gt; 0, "Profit", "Loss")</f>
        <v>Profit</v>
      </c>
      <c r="R2459" s="9">
        <f>Table1[[#This Row],[Salary Cost]]/Table1[[#This Row],[Net Sales Actual]]</f>
        <v>0.16870513518796362</v>
      </c>
      <c r="S2459" s="9" t="str">
        <f>IF(Table1[[#This Row],[Salary Ratio]] &lt; 0.15, "Efficient",
 IF(Table1[[#This Row],[Salary Ratio]] &lt;= 0.25, "Needs Attention",
 "Too High"))</f>
        <v>Needs Attention</v>
      </c>
      <c r="T2459" s="9">
        <f>Table1[[#This Row],[Profit (EBIT)]]/Table1[[#This Row],[Net Sales Actual]]</f>
        <v>9.3498476539054853E-2</v>
      </c>
      <c r="U2459" s="7" t="str">
        <f>IF(Table1[[#This Row],[Profit Ratio]] &gt; 0.15, "Healthy",
 IF(Table1[[#This Row],[Profit Ratio]] &gt;= 0.05, "Moderate",
 "Low"))</f>
        <v>Moderate</v>
      </c>
      <c r="V2459" s="7">
        <f ca="1">DATEDIF(Table1[[#This Row],[Store Open Date]], TODAY(), "d")</f>
        <v>887</v>
      </c>
      <c r="W2459" s="7">
        <f ca="1">INT(Table1[[#This Row],[Store Age (Days)]] / 30)</f>
        <v>29</v>
      </c>
      <c r="X2459" s="7" t="str">
        <f ca="1">IF(Table1[[#This Row],[Store Age (Months)]] &lt; 12, "&lt;12",
 IF(Table1[[#This Row],[Store Age (Months)]] &lt; 24, "12–24",
 "&gt;24"))</f>
        <v>&gt;24</v>
      </c>
    </row>
    <row r="2460" spans="1:24" x14ac:dyDescent="0.2">
      <c r="A2460" s="4">
        <v>6</v>
      </c>
      <c r="B2460" s="4" t="str">
        <f t="shared" si="38"/>
        <v>June</v>
      </c>
      <c r="C2460" s="1" t="s">
        <v>262</v>
      </c>
      <c r="D2460" s="1" t="s">
        <v>1182</v>
      </c>
      <c r="E2460" s="1" t="s">
        <v>703</v>
      </c>
      <c r="F2460" s="1" t="s">
        <v>905</v>
      </c>
      <c r="G2460" s="1" t="s">
        <v>925</v>
      </c>
      <c r="H2460" s="6">
        <v>45149</v>
      </c>
      <c r="I2460" s="7">
        <v>61317061</v>
      </c>
      <c r="J2460" s="7">
        <v>73337028</v>
      </c>
      <c r="K2460" s="7">
        <v>12642234</v>
      </c>
      <c r="L2460" s="7">
        <v>6153641</v>
      </c>
      <c r="M2460" s="7">
        <f>Table1[[#This Row],[Profit (EBIT)]] * (1 - 11%)</f>
        <v>5476740.4900000002</v>
      </c>
      <c r="N2460" s="9">
        <f>Table1[[#This Row],[Net Sales Actual]]/Table1[[#This Row],[Net Sales Target]]*100%</f>
        <v>1.1960297314315178</v>
      </c>
      <c r="O2460" s="9" t="str">
        <f>IF(Table1[[#This Row],[% Achievement]]&gt;=100%, "Achieved",
 IF(Table1[[#This Row],[% Achievement]]&gt;=50%, "Almost Achieve",
 IF(Table1[[#This Row],[% Achievement]]&gt;=0, "Needs Improvement",
 "Bad")))</f>
        <v>Achieved</v>
      </c>
      <c r="P2460" s="7">
        <f>Table1[[#This Row],[Net Sales Actual]] - Table1[[#This Row],[Net Sales Target]]</f>
        <v>12019967</v>
      </c>
      <c r="Q2460" s="7" t="str">
        <f>IF(Table1[[#This Row],[Profit]] &gt; 0, "Profit", "Loss")</f>
        <v>Profit</v>
      </c>
      <c r="R2460" s="9">
        <f>Table1[[#This Row],[Salary Cost]]/Table1[[#This Row],[Net Sales Actual]]</f>
        <v>0.17238541490936884</v>
      </c>
      <c r="S2460" s="9" t="str">
        <f>IF(Table1[[#This Row],[Salary Ratio]] &lt; 0.15, "Efficient",
 IF(Table1[[#This Row],[Salary Ratio]] &lt;= 0.25, "Needs Attention",
 "Too High"))</f>
        <v>Needs Attention</v>
      </c>
      <c r="T2460" s="9">
        <f>Table1[[#This Row],[Profit (EBIT)]]/Table1[[#This Row],[Net Sales Actual]]</f>
        <v>8.390905887268843E-2</v>
      </c>
      <c r="U2460" s="7" t="str">
        <f>IF(Table1[[#This Row],[Profit Ratio]] &gt; 0.15, "Healthy",
 IF(Table1[[#This Row],[Profit Ratio]] &gt;= 0.05, "Moderate",
 "Low"))</f>
        <v>Moderate</v>
      </c>
      <c r="V2460" s="7">
        <f ca="1">DATEDIF(Table1[[#This Row],[Store Open Date]], TODAY(), "d")</f>
        <v>783</v>
      </c>
      <c r="W2460" s="7">
        <f ca="1">INT(Table1[[#This Row],[Store Age (Days)]] / 30)</f>
        <v>26</v>
      </c>
      <c r="X2460" s="7" t="str">
        <f ca="1">IF(Table1[[#This Row],[Store Age (Months)]] &lt; 12, "&lt;12",
 IF(Table1[[#This Row],[Store Age (Months)]] &lt; 24, "12–24",
 "&gt;24"))</f>
        <v>&gt;24</v>
      </c>
    </row>
    <row r="2461" spans="1:24" x14ac:dyDescent="0.2">
      <c r="A2461" s="4">
        <v>6</v>
      </c>
      <c r="B2461" s="4" t="str">
        <f t="shared" si="38"/>
        <v>June</v>
      </c>
      <c r="C2461" s="1" t="s">
        <v>263</v>
      </c>
      <c r="D2461" s="1" t="s">
        <v>1183</v>
      </c>
      <c r="E2461" s="1" t="s">
        <v>704</v>
      </c>
      <c r="F2461" s="1" t="s">
        <v>905</v>
      </c>
      <c r="G2461" s="1" t="s">
        <v>925</v>
      </c>
      <c r="H2461" s="6">
        <v>45100</v>
      </c>
      <c r="I2461" s="7">
        <v>136399945</v>
      </c>
      <c r="J2461" s="7">
        <v>112920494</v>
      </c>
      <c r="K2461" s="7">
        <v>18808697</v>
      </c>
      <c r="L2461" s="7">
        <v>-4007267</v>
      </c>
      <c r="M2461" s="7">
        <f>Table1[[#This Row],[Profit (EBIT)]] * (1 - 11%)</f>
        <v>-3566467.63</v>
      </c>
      <c r="N2461" s="9">
        <f>Table1[[#This Row],[Net Sales Actual]]/Table1[[#This Row],[Net Sales Target]]*100%</f>
        <v>0.82786319305334033</v>
      </c>
      <c r="O2461" s="9" t="str">
        <f>IF(Table1[[#This Row],[% Achievement]]&gt;=100%, "Achieved",
 IF(Table1[[#This Row],[% Achievement]]&gt;=50%, "Almost Achieve",
 IF(Table1[[#This Row],[% Achievement]]&gt;=0, "Needs Improvement",
 "Bad")))</f>
        <v>Almost Achieve</v>
      </c>
      <c r="P2461" s="7">
        <f>Table1[[#This Row],[Net Sales Actual]] - Table1[[#This Row],[Net Sales Target]]</f>
        <v>-23479451</v>
      </c>
      <c r="Q2461" s="7" t="str">
        <f>IF(Table1[[#This Row],[Profit]] &gt; 0, "Profit", "Loss")</f>
        <v>Loss</v>
      </c>
      <c r="R2461" s="9">
        <f>Table1[[#This Row],[Salary Cost]]/Table1[[#This Row],[Net Sales Actual]]</f>
        <v>0.16656584056389268</v>
      </c>
      <c r="S2461" s="9" t="str">
        <f>IF(Table1[[#This Row],[Salary Ratio]] &lt; 0.15, "Efficient",
 IF(Table1[[#This Row],[Salary Ratio]] &lt;= 0.25, "Needs Attention",
 "Too High"))</f>
        <v>Needs Attention</v>
      </c>
      <c r="T2461" s="9">
        <f>Table1[[#This Row],[Profit (EBIT)]]/Table1[[#This Row],[Net Sales Actual]]</f>
        <v>-3.5487508582808712E-2</v>
      </c>
      <c r="U2461" s="7" t="str">
        <f>IF(Table1[[#This Row],[Profit Ratio]] &gt; 0.15, "Healthy",
 IF(Table1[[#This Row],[Profit Ratio]] &gt;= 0.05, "Moderate",
 "Low"))</f>
        <v>Low</v>
      </c>
      <c r="V2461" s="7">
        <f ca="1">DATEDIF(Table1[[#This Row],[Store Open Date]], TODAY(), "d")</f>
        <v>832</v>
      </c>
      <c r="W2461" s="7">
        <f ca="1">INT(Table1[[#This Row],[Store Age (Days)]] / 30)</f>
        <v>27</v>
      </c>
      <c r="X2461" s="7" t="str">
        <f ca="1">IF(Table1[[#This Row],[Store Age (Months)]] &lt; 12, "&lt;12",
 IF(Table1[[#This Row],[Store Age (Months)]] &lt; 24, "12–24",
 "&gt;24"))</f>
        <v>&gt;24</v>
      </c>
    </row>
    <row r="2462" spans="1:24" x14ac:dyDescent="0.2">
      <c r="A2462" s="4">
        <v>6</v>
      </c>
      <c r="B2462" s="4" t="str">
        <f t="shared" si="38"/>
        <v>June</v>
      </c>
      <c r="C2462" s="1" t="s">
        <v>264</v>
      </c>
      <c r="D2462" s="1" t="s">
        <v>1184</v>
      </c>
      <c r="E2462" s="1" t="s">
        <v>705</v>
      </c>
      <c r="F2462" s="1" t="s">
        <v>905</v>
      </c>
      <c r="G2462" s="1" t="s">
        <v>925</v>
      </c>
      <c r="H2462" s="6">
        <v>45159</v>
      </c>
      <c r="I2462" s="7">
        <v>331148758</v>
      </c>
      <c r="J2462" s="7">
        <v>327823261</v>
      </c>
      <c r="K2462" s="7">
        <v>36845727</v>
      </c>
      <c r="L2462" s="7">
        <v>-2291600</v>
      </c>
      <c r="M2462" s="7">
        <f>Table1[[#This Row],[Profit (EBIT)]] * (1 - 11%)</f>
        <v>-2039524</v>
      </c>
      <c r="N2462" s="9">
        <f>Table1[[#This Row],[Net Sales Actual]]/Table1[[#This Row],[Net Sales Target]]*100%</f>
        <v>0.98995769448122162</v>
      </c>
      <c r="O2462" s="9" t="str">
        <f>IF(Table1[[#This Row],[% Achievement]]&gt;=100%, "Achieved",
 IF(Table1[[#This Row],[% Achievement]]&gt;=50%, "Almost Achieve",
 IF(Table1[[#This Row],[% Achievement]]&gt;=0, "Needs Improvement",
 "Bad")))</f>
        <v>Almost Achieve</v>
      </c>
      <c r="P2462" s="7">
        <f>Table1[[#This Row],[Net Sales Actual]] - Table1[[#This Row],[Net Sales Target]]</f>
        <v>-3325497</v>
      </c>
      <c r="Q2462" s="7" t="str">
        <f>IF(Table1[[#This Row],[Profit]] &gt; 0, "Profit", "Loss")</f>
        <v>Loss</v>
      </c>
      <c r="R2462" s="9">
        <f>Table1[[#This Row],[Salary Cost]]/Table1[[#This Row],[Net Sales Actual]]</f>
        <v>0.11239509633210561</v>
      </c>
      <c r="S2462" s="9" t="str">
        <f>IF(Table1[[#This Row],[Salary Ratio]] &lt; 0.15, "Efficient",
 IF(Table1[[#This Row],[Salary Ratio]] &lt;= 0.25, "Needs Attention",
 "Too High"))</f>
        <v>Efficient</v>
      </c>
      <c r="T2462" s="9">
        <f>Table1[[#This Row],[Profit (EBIT)]]/Table1[[#This Row],[Net Sales Actual]]</f>
        <v>-6.9903520360625054E-3</v>
      </c>
      <c r="U2462" s="7" t="str">
        <f>IF(Table1[[#This Row],[Profit Ratio]] &gt; 0.15, "Healthy",
 IF(Table1[[#This Row],[Profit Ratio]] &gt;= 0.05, "Moderate",
 "Low"))</f>
        <v>Low</v>
      </c>
      <c r="V2462" s="7">
        <f ca="1">DATEDIF(Table1[[#This Row],[Store Open Date]], TODAY(), "d")</f>
        <v>773</v>
      </c>
      <c r="W2462" s="7">
        <f ca="1">INT(Table1[[#This Row],[Store Age (Days)]] / 30)</f>
        <v>25</v>
      </c>
      <c r="X2462" s="7" t="str">
        <f ca="1">IF(Table1[[#This Row],[Store Age (Months)]] &lt; 12, "&lt;12",
 IF(Table1[[#This Row],[Store Age (Months)]] &lt; 24, "12–24",
 "&gt;24"))</f>
        <v>&gt;24</v>
      </c>
    </row>
    <row r="2463" spans="1:24" x14ac:dyDescent="0.2">
      <c r="A2463" s="4">
        <v>6</v>
      </c>
      <c r="B2463" s="4" t="str">
        <f t="shared" si="38"/>
        <v>June</v>
      </c>
      <c r="C2463" s="1" t="s">
        <v>265</v>
      </c>
      <c r="D2463" s="1" t="s">
        <v>1185</v>
      </c>
      <c r="E2463" s="1" t="s">
        <v>706</v>
      </c>
      <c r="F2463" s="1" t="s">
        <v>906</v>
      </c>
      <c r="G2463" s="1" t="s">
        <v>925</v>
      </c>
      <c r="H2463" s="6">
        <v>45100</v>
      </c>
      <c r="I2463" s="7">
        <v>112232226</v>
      </c>
      <c r="J2463" s="7">
        <v>128725547</v>
      </c>
      <c r="K2463" s="7">
        <v>17932760</v>
      </c>
      <c r="L2463" s="7">
        <v>16876608</v>
      </c>
      <c r="M2463" s="7">
        <f>Table1[[#This Row],[Profit (EBIT)]] * (1 - 11%)</f>
        <v>15020181.120000001</v>
      </c>
      <c r="N2463" s="9">
        <f>Table1[[#This Row],[Net Sales Actual]]/Table1[[#This Row],[Net Sales Target]]*100%</f>
        <v>1.1469570869956727</v>
      </c>
      <c r="O2463" s="9" t="str">
        <f>IF(Table1[[#This Row],[% Achievement]]&gt;=100%, "Achieved",
 IF(Table1[[#This Row],[% Achievement]]&gt;=50%, "Almost Achieve",
 IF(Table1[[#This Row],[% Achievement]]&gt;=0, "Needs Improvement",
 "Bad")))</f>
        <v>Achieved</v>
      </c>
      <c r="P2463" s="7">
        <f>Table1[[#This Row],[Net Sales Actual]] - Table1[[#This Row],[Net Sales Target]]</f>
        <v>16493321</v>
      </c>
      <c r="Q2463" s="7" t="str">
        <f>IF(Table1[[#This Row],[Profit]] &gt; 0, "Profit", "Loss")</f>
        <v>Profit</v>
      </c>
      <c r="R2463" s="9">
        <f>Table1[[#This Row],[Salary Cost]]/Table1[[#This Row],[Net Sales Actual]]</f>
        <v>0.13931003144232124</v>
      </c>
      <c r="S2463" s="9" t="str">
        <f>IF(Table1[[#This Row],[Salary Ratio]] &lt; 0.15, "Efficient",
 IF(Table1[[#This Row],[Salary Ratio]] &lt;= 0.25, "Needs Attention",
 "Too High"))</f>
        <v>Efficient</v>
      </c>
      <c r="T2463" s="9">
        <f>Table1[[#This Row],[Profit (EBIT)]]/Table1[[#This Row],[Net Sales Actual]]</f>
        <v>0.13110535082830138</v>
      </c>
      <c r="U2463" s="7" t="str">
        <f>IF(Table1[[#This Row],[Profit Ratio]] &gt; 0.15, "Healthy",
 IF(Table1[[#This Row],[Profit Ratio]] &gt;= 0.05, "Moderate",
 "Low"))</f>
        <v>Moderate</v>
      </c>
      <c r="V2463" s="7">
        <f ca="1">DATEDIF(Table1[[#This Row],[Store Open Date]], TODAY(), "d")</f>
        <v>832</v>
      </c>
      <c r="W2463" s="7">
        <f ca="1">INT(Table1[[#This Row],[Store Age (Days)]] / 30)</f>
        <v>27</v>
      </c>
      <c r="X2463" s="7" t="str">
        <f ca="1">IF(Table1[[#This Row],[Store Age (Months)]] &lt; 12, "&lt;12",
 IF(Table1[[#This Row],[Store Age (Months)]] &lt; 24, "12–24",
 "&gt;24"))</f>
        <v>&gt;24</v>
      </c>
    </row>
    <row r="2464" spans="1:24" x14ac:dyDescent="0.2">
      <c r="A2464" s="4">
        <v>6</v>
      </c>
      <c r="B2464" s="4" t="str">
        <f t="shared" si="38"/>
        <v>June</v>
      </c>
      <c r="C2464" s="1" t="s">
        <v>266</v>
      </c>
      <c r="D2464" s="1" t="s">
        <v>1186</v>
      </c>
      <c r="E2464" s="1" t="s">
        <v>707</v>
      </c>
      <c r="F2464" s="1" t="s">
        <v>905</v>
      </c>
      <c r="G2464" s="1" t="s">
        <v>925</v>
      </c>
      <c r="H2464" s="6">
        <v>45114</v>
      </c>
      <c r="I2464" s="7">
        <v>173748321</v>
      </c>
      <c r="J2464" s="7">
        <v>119100894</v>
      </c>
      <c r="K2464" s="7">
        <v>16242578</v>
      </c>
      <c r="L2464" s="7">
        <v>-9748918</v>
      </c>
      <c r="M2464" s="7">
        <f>Table1[[#This Row],[Profit (EBIT)]] * (1 - 11%)</f>
        <v>-8676537.0199999996</v>
      </c>
      <c r="N2464" s="9">
        <f>Table1[[#This Row],[Net Sales Actual]]/Table1[[#This Row],[Net Sales Target]]*100%</f>
        <v>0.68547939522247237</v>
      </c>
      <c r="O2464" s="9" t="str">
        <f>IF(Table1[[#This Row],[% Achievement]]&gt;=100%, "Achieved",
 IF(Table1[[#This Row],[% Achievement]]&gt;=50%, "Almost Achieve",
 IF(Table1[[#This Row],[% Achievement]]&gt;=0, "Needs Improvement",
 "Bad")))</f>
        <v>Almost Achieve</v>
      </c>
      <c r="P2464" s="7">
        <f>Table1[[#This Row],[Net Sales Actual]] - Table1[[#This Row],[Net Sales Target]]</f>
        <v>-54647427</v>
      </c>
      <c r="Q2464" s="7" t="str">
        <f>IF(Table1[[#This Row],[Profit]] &gt; 0, "Profit", "Loss")</f>
        <v>Loss</v>
      </c>
      <c r="R2464" s="9">
        <f>Table1[[#This Row],[Salary Cost]]/Table1[[#This Row],[Net Sales Actual]]</f>
        <v>0.13637662535093986</v>
      </c>
      <c r="S2464" s="9" t="str">
        <f>IF(Table1[[#This Row],[Salary Ratio]] &lt; 0.15, "Efficient",
 IF(Table1[[#This Row],[Salary Ratio]] &lt;= 0.25, "Needs Attention",
 "Too High"))</f>
        <v>Efficient</v>
      </c>
      <c r="T2464" s="9">
        <f>Table1[[#This Row],[Profit (EBIT)]]/Table1[[#This Row],[Net Sales Actual]]</f>
        <v>-8.1854280623619838E-2</v>
      </c>
      <c r="U2464" s="7" t="str">
        <f>IF(Table1[[#This Row],[Profit Ratio]] &gt; 0.15, "Healthy",
 IF(Table1[[#This Row],[Profit Ratio]] &gt;= 0.05, "Moderate",
 "Low"))</f>
        <v>Low</v>
      </c>
      <c r="V2464" s="7">
        <f ca="1">DATEDIF(Table1[[#This Row],[Store Open Date]], TODAY(), "d")</f>
        <v>818</v>
      </c>
      <c r="W2464" s="7">
        <f ca="1">INT(Table1[[#This Row],[Store Age (Days)]] / 30)</f>
        <v>27</v>
      </c>
      <c r="X2464" s="7" t="str">
        <f ca="1">IF(Table1[[#This Row],[Store Age (Months)]] &lt; 12, "&lt;12",
 IF(Table1[[#This Row],[Store Age (Months)]] &lt; 24, "12–24",
 "&gt;24"))</f>
        <v>&gt;24</v>
      </c>
    </row>
    <row r="2465" spans="1:24" x14ac:dyDescent="0.2">
      <c r="A2465" s="4">
        <v>6</v>
      </c>
      <c r="B2465" s="4" t="str">
        <f t="shared" si="38"/>
        <v>June</v>
      </c>
      <c r="C2465" s="1" t="s">
        <v>267</v>
      </c>
      <c r="D2465" s="1" t="s">
        <v>1187</v>
      </c>
      <c r="E2465" s="1" t="s">
        <v>708</v>
      </c>
      <c r="F2465" s="1" t="s">
        <v>907</v>
      </c>
      <c r="G2465" s="1" t="s">
        <v>925</v>
      </c>
      <c r="H2465" s="6">
        <v>45253</v>
      </c>
      <c r="I2465" s="7">
        <v>73197717</v>
      </c>
      <c r="J2465" s="7">
        <v>81773915</v>
      </c>
      <c r="K2465" s="7">
        <v>14147663</v>
      </c>
      <c r="L2465" s="7">
        <v>1211856</v>
      </c>
      <c r="M2465" s="7">
        <f>Table1[[#This Row],[Profit (EBIT)]] * (1 - 11%)</f>
        <v>1078551.8400000001</v>
      </c>
      <c r="N2465" s="9">
        <f>Table1[[#This Row],[Net Sales Actual]]/Table1[[#This Row],[Net Sales Target]]*100%</f>
        <v>1.1171648290615404</v>
      </c>
      <c r="O2465" s="9" t="str">
        <f>IF(Table1[[#This Row],[% Achievement]]&gt;=100%, "Achieved",
 IF(Table1[[#This Row],[% Achievement]]&gt;=50%, "Almost Achieve",
 IF(Table1[[#This Row],[% Achievement]]&gt;=0, "Needs Improvement",
 "Bad")))</f>
        <v>Achieved</v>
      </c>
      <c r="P2465" s="7">
        <f>Table1[[#This Row],[Net Sales Actual]] - Table1[[#This Row],[Net Sales Target]]</f>
        <v>8576198</v>
      </c>
      <c r="Q2465" s="7" t="str">
        <f>IF(Table1[[#This Row],[Profit]] &gt; 0, "Profit", "Loss")</f>
        <v>Profit</v>
      </c>
      <c r="R2465" s="9">
        <f>Table1[[#This Row],[Salary Cost]]/Table1[[#This Row],[Net Sales Actual]]</f>
        <v>0.17300948597116819</v>
      </c>
      <c r="S2465" s="9" t="str">
        <f>IF(Table1[[#This Row],[Salary Ratio]] &lt; 0.15, "Efficient",
 IF(Table1[[#This Row],[Salary Ratio]] &lt;= 0.25, "Needs Attention",
 "Too High"))</f>
        <v>Needs Attention</v>
      </c>
      <c r="T2465" s="9">
        <f>Table1[[#This Row],[Profit (EBIT)]]/Table1[[#This Row],[Net Sales Actual]]</f>
        <v>1.4819591308548699E-2</v>
      </c>
      <c r="U2465" s="7" t="str">
        <f>IF(Table1[[#This Row],[Profit Ratio]] &gt; 0.15, "Healthy",
 IF(Table1[[#This Row],[Profit Ratio]] &gt;= 0.05, "Moderate",
 "Low"))</f>
        <v>Low</v>
      </c>
      <c r="V2465" s="7">
        <f ca="1">DATEDIF(Table1[[#This Row],[Store Open Date]], TODAY(), "d")</f>
        <v>679</v>
      </c>
      <c r="W2465" s="7">
        <f ca="1">INT(Table1[[#This Row],[Store Age (Days)]] / 30)</f>
        <v>22</v>
      </c>
      <c r="X2465" s="7" t="str">
        <f ca="1">IF(Table1[[#This Row],[Store Age (Months)]] &lt; 12, "&lt;12",
 IF(Table1[[#This Row],[Store Age (Months)]] &lt; 24, "12–24",
 "&gt;24"))</f>
        <v>12–24</v>
      </c>
    </row>
    <row r="2466" spans="1:24" x14ac:dyDescent="0.2">
      <c r="A2466" s="4">
        <v>6</v>
      </c>
      <c r="B2466" s="4" t="str">
        <f t="shared" si="38"/>
        <v>June</v>
      </c>
      <c r="C2466" s="1" t="s">
        <v>268</v>
      </c>
      <c r="D2466" s="1" t="s">
        <v>1188</v>
      </c>
      <c r="E2466" s="1" t="s">
        <v>709</v>
      </c>
      <c r="F2466" s="1" t="s">
        <v>907</v>
      </c>
      <c r="G2466" s="1" t="s">
        <v>925</v>
      </c>
      <c r="H2466" s="6">
        <v>45212</v>
      </c>
      <c r="I2466" s="7">
        <v>103918380</v>
      </c>
      <c r="J2466" s="7">
        <v>94221710</v>
      </c>
      <c r="K2466" s="7">
        <v>9211500</v>
      </c>
      <c r="L2466" s="7">
        <v>13518237</v>
      </c>
      <c r="M2466" s="7">
        <f>Table1[[#This Row],[Profit (EBIT)]] * (1 - 11%)</f>
        <v>12031230.93</v>
      </c>
      <c r="N2466" s="9">
        <f>Table1[[#This Row],[Net Sales Actual]]/Table1[[#This Row],[Net Sales Target]]*100%</f>
        <v>0.90668955770865556</v>
      </c>
      <c r="O2466" s="9" t="str">
        <f>IF(Table1[[#This Row],[% Achievement]]&gt;=100%, "Achieved",
 IF(Table1[[#This Row],[% Achievement]]&gt;=50%, "Almost Achieve",
 IF(Table1[[#This Row],[% Achievement]]&gt;=0, "Needs Improvement",
 "Bad")))</f>
        <v>Almost Achieve</v>
      </c>
      <c r="P2466" s="7">
        <f>Table1[[#This Row],[Net Sales Actual]] - Table1[[#This Row],[Net Sales Target]]</f>
        <v>-9696670</v>
      </c>
      <c r="Q2466" s="7" t="str">
        <f>IF(Table1[[#This Row],[Profit]] &gt; 0, "Profit", "Loss")</f>
        <v>Profit</v>
      </c>
      <c r="R2466" s="9">
        <f>Table1[[#This Row],[Salary Cost]]/Table1[[#This Row],[Net Sales Actual]]</f>
        <v>9.7764092797721455E-2</v>
      </c>
      <c r="S2466" s="9" t="str">
        <f>IF(Table1[[#This Row],[Salary Ratio]] &lt; 0.15, "Efficient",
 IF(Table1[[#This Row],[Salary Ratio]] &lt;= 0.25, "Needs Attention",
 "Too High"))</f>
        <v>Efficient</v>
      </c>
      <c r="T2466" s="9">
        <f>Table1[[#This Row],[Profit (EBIT)]]/Table1[[#This Row],[Net Sales Actual]]</f>
        <v>0.14347263491609311</v>
      </c>
      <c r="U2466" s="7" t="str">
        <f>IF(Table1[[#This Row],[Profit Ratio]] &gt; 0.15, "Healthy",
 IF(Table1[[#This Row],[Profit Ratio]] &gt;= 0.05, "Moderate",
 "Low"))</f>
        <v>Moderate</v>
      </c>
      <c r="V2466" s="7">
        <f ca="1">DATEDIF(Table1[[#This Row],[Store Open Date]], TODAY(), "d")</f>
        <v>720</v>
      </c>
      <c r="W2466" s="7">
        <f ca="1">INT(Table1[[#This Row],[Store Age (Days)]] / 30)</f>
        <v>24</v>
      </c>
      <c r="X2466" s="7" t="str">
        <f ca="1">IF(Table1[[#This Row],[Store Age (Months)]] &lt; 12, "&lt;12",
 IF(Table1[[#This Row],[Store Age (Months)]] &lt; 24, "12–24",
 "&gt;24"))</f>
        <v>&gt;24</v>
      </c>
    </row>
    <row r="2467" spans="1:24" x14ac:dyDescent="0.2">
      <c r="A2467" s="4">
        <v>6</v>
      </c>
      <c r="B2467" s="4" t="str">
        <f t="shared" si="38"/>
        <v>June</v>
      </c>
      <c r="C2467" s="1" t="s">
        <v>269</v>
      </c>
      <c r="D2467" s="1" t="s">
        <v>1189</v>
      </c>
      <c r="E2467" s="1" t="s">
        <v>710</v>
      </c>
      <c r="F2467" s="1" t="s">
        <v>907</v>
      </c>
      <c r="G2467" s="1" t="s">
        <v>925</v>
      </c>
      <c r="H2467" s="6">
        <v>45311</v>
      </c>
      <c r="I2467" s="7">
        <v>112710471</v>
      </c>
      <c r="J2467" s="7">
        <v>120563692</v>
      </c>
      <c r="K2467" s="7">
        <v>15047844</v>
      </c>
      <c r="L2467" s="7">
        <v>4931869</v>
      </c>
      <c r="M2467" s="7">
        <f>Table1[[#This Row],[Profit (EBIT)]] * (1 - 11%)</f>
        <v>4389363.41</v>
      </c>
      <c r="N2467" s="9">
        <f>Table1[[#This Row],[Net Sales Actual]]/Table1[[#This Row],[Net Sales Target]]*100%</f>
        <v>1.0696760552087481</v>
      </c>
      <c r="O2467" s="9" t="str">
        <f>IF(Table1[[#This Row],[% Achievement]]&gt;=100%, "Achieved",
 IF(Table1[[#This Row],[% Achievement]]&gt;=50%, "Almost Achieve",
 IF(Table1[[#This Row],[% Achievement]]&gt;=0, "Needs Improvement",
 "Bad")))</f>
        <v>Achieved</v>
      </c>
      <c r="P2467" s="7">
        <f>Table1[[#This Row],[Net Sales Actual]] - Table1[[#This Row],[Net Sales Target]]</f>
        <v>7853221</v>
      </c>
      <c r="Q2467" s="7" t="str">
        <f>IF(Table1[[#This Row],[Profit]] &gt; 0, "Profit", "Loss")</f>
        <v>Profit</v>
      </c>
      <c r="R2467" s="9">
        <f>Table1[[#This Row],[Salary Cost]]/Table1[[#This Row],[Net Sales Actual]]</f>
        <v>0.12481240206213991</v>
      </c>
      <c r="S2467" s="9" t="str">
        <f>IF(Table1[[#This Row],[Salary Ratio]] &lt; 0.15, "Efficient",
 IF(Table1[[#This Row],[Salary Ratio]] &lt;= 0.25, "Needs Attention",
 "Too High"))</f>
        <v>Efficient</v>
      </c>
      <c r="T2467" s="9">
        <f>Table1[[#This Row],[Profit (EBIT)]]/Table1[[#This Row],[Net Sales Actual]]</f>
        <v>4.0906751594833375E-2</v>
      </c>
      <c r="U2467" s="7" t="str">
        <f>IF(Table1[[#This Row],[Profit Ratio]] &gt; 0.15, "Healthy",
 IF(Table1[[#This Row],[Profit Ratio]] &gt;= 0.05, "Moderate",
 "Low"))</f>
        <v>Low</v>
      </c>
      <c r="V2467" s="7">
        <f ca="1">DATEDIF(Table1[[#This Row],[Store Open Date]], TODAY(), "d")</f>
        <v>621</v>
      </c>
      <c r="W2467" s="7">
        <f ca="1">INT(Table1[[#This Row],[Store Age (Days)]] / 30)</f>
        <v>20</v>
      </c>
      <c r="X2467" s="7" t="str">
        <f ca="1">IF(Table1[[#This Row],[Store Age (Months)]] &lt; 12, "&lt;12",
 IF(Table1[[#This Row],[Store Age (Months)]] &lt; 24, "12–24",
 "&gt;24"))</f>
        <v>12–24</v>
      </c>
    </row>
    <row r="2468" spans="1:24" x14ac:dyDescent="0.2">
      <c r="A2468" s="4">
        <v>6</v>
      </c>
      <c r="B2468" s="4" t="str">
        <f t="shared" si="38"/>
        <v>June</v>
      </c>
      <c r="C2468" s="1" t="s">
        <v>270</v>
      </c>
      <c r="D2468" s="1" t="s">
        <v>1190</v>
      </c>
      <c r="E2468" s="1" t="s">
        <v>711</v>
      </c>
      <c r="F2468" s="1" t="s">
        <v>907</v>
      </c>
      <c r="G2468" s="1" t="s">
        <v>925</v>
      </c>
      <c r="H2468" s="6">
        <v>45233</v>
      </c>
      <c r="I2468" s="7">
        <v>70956290</v>
      </c>
      <c r="J2468" s="7">
        <v>51192925</v>
      </c>
      <c r="K2468" s="7">
        <v>7504277</v>
      </c>
      <c r="L2468" s="7">
        <v>-3054613</v>
      </c>
      <c r="M2468" s="7">
        <f>Table1[[#This Row],[Profit (EBIT)]] * (1 - 11%)</f>
        <v>-2718605.57</v>
      </c>
      <c r="N2468" s="9">
        <f>Table1[[#This Row],[Net Sales Actual]]/Table1[[#This Row],[Net Sales Target]]*100%</f>
        <v>0.72147127478057271</v>
      </c>
      <c r="O2468" s="9" t="str">
        <f>IF(Table1[[#This Row],[% Achievement]]&gt;=100%, "Achieved",
 IF(Table1[[#This Row],[% Achievement]]&gt;=50%, "Almost Achieve",
 IF(Table1[[#This Row],[% Achievement]]&gt;=0, "Needs Improvement",
 "Bad")))</f>
        <v>Almost Achieve</v>
      </c>
      <c r="P2468" s="7">
        <f>Table1[[#This Row],[Net Sales Actual]] - Table1[[#This Row],[Net Sales Target]]</f>
        <v>-19763365</v>
      </c>
      <c r="Q2468" s="7" t="str">
        <f>IF(Table1[[#This Row],[Profit]] &gt; 0, "Profit", "Loss")</f>
        <v>Loss</v>
      </c>
      <c r="R2468" s="9">
        <f>Table1[[#This Row],[Salary Cost]]/Table1[[#This Row],[Net Sales Actual]]</f>
        <v>0.14658816623586168</v>
      </c>
      <c r="S2468" s="9" t="str">
        <f>IF(Table1[[#This Row],[Salary Ratio]] &lt; 0.15, "Efficient",
 IF(Table1[[#This Row],[Salary Ratio]] &lt;= 0.25, "Needs Attention",
 "Too High"))</f>
        <v>Efficient</v>
      </c>
      <c r="T2468" s="9">
        <f>Table1[[#This Row],[Profit (EBIT)]]/Table1[[#This Row],[Net Sales Actual]]</f>
        <v>-5.9668655385485395E-2</v>
      </c>
      <c r="U2468" s="7" t="str">
        <f>IF(Table1[[#This Row],[Profit Ratio]] &gt; 0.15, "Healthy",
 IF(Table1[[#This Row],[Profit Ratio]] &gt;= 0.05, "Moderate",
 "Low"))</f>
        <v>Low</v>
      </c>
      <c r="V2468" s="7">
        <f ca="1">DATEDIF(Table1[[#This Row],[Store Open Date]], TODAY(), "d")</f>
        <v>699</v>
      </c>
      <c r="W2468" s="7">
        <f ca="1">INT(Table1[[#This Row],[Store Age (Days)]] / 30)</f>
        <v>23</v>
      </c>
      <c r="X2468" s="7" t="str">
        <f ca="1">IF(Table1[[#This Row],[Store Age (Months)]] &lt; 12, "&lt;12",
 IF(Table1[[#This Row],[Store Age (Months)]] &lt; 24, "12–24",
 "&gt;24"))</f>
        <v>12–24</v>
      </c>
    </row>
    <row r="2469" spans="1:24" x14ac:dyDescent="0.2">
      <c r="A2469" s="4">
        <v>6</v>
      </c>
      <c r="B2469" s="4" t="str">
        <f t="shared" si="38"/>
        <v>June</v>
      </c>
      <c r="C2469" s="1" t="s">
        <v>271</v>
      </c>
      <c r="D2469" s="1" t="s">
        <v>1191</v>
      </c>
      <c r="E2469" s="1" t="s">
        <v>712</v>
      </c>
      <c r="F2469" s="1" t="s">
        <v>907</v>
      </c>
      <c r="G2469" s="1" t="s">
        <v>925</v>
      </c>
      <c r="H2469" s="6">
        <v>45268</v>
      </c>
      <c r="I2469" s="7">
        <v>90877218</v>
      </c>
      <c r="J2469" s="7">
        <v>101151354</v>
      </c>
      <c r="K2469" s="7">
        <v>11383997</v>
      </c>
      <c r="L2469" s="7">
        <v>9864263</v>
      </c>
      <c r="M2469" s="7">
        <f>Table1[[#This Row],[Profit (EBIT)]] * (1 - 11%)</f>
        <v>8779194.0700000003</v>
      </c>
      <c r="N2469" s="9">
        <f>Table1[[#This Row],[Net Sales Actual]]/Table1[[#This Row],[Net Sales Target]]*100%</f>
        <v>1.1130551333558649</v>
      </c>
      <c r="O2469" s="9" t="str">
        <f>IF(Table1[[#This Row],[% Achievement]]&gt;=100%, "Achieved",
 IF(Table1[[#This Row],[% Achievement]]&gt;=50%, "Almost Achieve",
 IF(Table1[[#This Row],[% Achievement]]&gt;=0, "Needs Improvement",
 "Bad")))</f>
        <v>Achieved</v>
      </c>
      <c r="P2469" s="7">
        <f>Table1[[#This Row],[Net Sales Actual]] - Table1[[#This Row],[Net Sales Target]]</f>
        <v>10274136</v>
      </c>
      <c r="Q2469" s="7" t="str">
        <f>IF(Table1[[#This Row],[Profit]] &gt; 0, "Profit", "Loss")</f>
        <v>Profit</v>
      </c>
      <c r="R2469" s="9">
        <f>Table1[[#This Row],[Salary Cost]]/Table1[[#This Row],[Net Sales Actual]]</f>
        <v>0.11254418798981178</v>
      </c>
      <c r="S2469" s="9" t="str">
        <f>IF(Table1[[#This Row],[Salary Ratio]] &lt; 0.15, "Efficient",
 IF(Table1[[#This Row],[Salary Ratio]] &lt;= 0.25, "Needs Attention",
 "Too High"))</f>
        <v>Efficient</v>
      </c>
      <c r="T2469" s="9">
        <f>Table1[[#This Row],[Profit (EBIT)]]/Table1[[#This Row],[Net Sales Actual]]</f>
        <v>9.7519831519012584E-2</v>
      </c>
      <c r="U2469" s="7" t="str">
        <f>IF(Table1[[#This Row],[Profit Ratio]] &gt; 0.15, "Healthy",
 IF(Table1[[#This Row],[Profit Ratio]] &gt;= 0.05, "Moderate",
 "Low"))</f>
        <v>Moderate</v>
      </c>
      <c r="V2469" s="7">
        <f ca="1">DATEDIF(Table1[[#This Row],[Store Open Date]], TODAY(), "d")</f>
        <v>664</v>
      </c>
      <c r="W2469" s="7">
        <f ca="1">INT(Table1[[#This Row],[Store Age (Days)]] / 30)</f>
        <v>22</v>
      </c>
      <c r="X2469" s="7" t="str">
        <f ca="1">IF(Table1[[#This Row],[Store Age (Months)]] &lt; 12, "&lt;12",
 IF(Table1[[#This Row],[Store Age (Months)]] &lt; 24, "12–24",
 "&gt;24"))</f>
        <v>12–24</v>
      </c>
    </row>
    <row r="2470" spans="1:24" x14ac:dyDescent="0.2">
      <c r="A2470" s="4">
        <v>6</v>
      </c>
      <c r="B2470" s="4" t="str">
        <f t="shared" si="38"/>
        <v>June</v>
      </c>
      <c r="C2470" s="1" t="s">
        <v>272</v>
      </c>
      <c r="D2470" s="1" t="s">
        <v>1192</v>
      </c>
      <c r="E2470" s="1" t="s">
        <v>713</v>
      </c>
      <c r="F2470" s="1" t="s">
        <v>907</v>
      </c>
      <c r="G2470" s="1" t="s">
        <v>925</v>
      </c>
      <c r="H2470" s="6">
        <v>45311</v>
      </c>
      <c r="I2470" s="7">
        <v>71537229</v>
      </c>
      <c r="J2470" s="7">
        <v>53664119</v>
      </c>
      <c r="K2470" s="7">
        <v>8814147</v>
      </c>
      <c r="L2470" s="7">
        <v>-2250779</v>
      </c>
      <c r="M2470" s="7">
        <f>Table1[[#This Row],[Profit (EBIT)]] * (1 - 11%)</f>
        <v>-2003193.31</v>
      </c>
      <c r="N2470" s="9">
        <f>Table1[[#This Row],[Net Sales Actual]]/Table1[[#This Row],[Net Sales Target]]*100%</f>
        <v>0.7501565233956714</v>
      </c>
      <c r="O2470" s="9" t="str">
        <f>IF(Table1[[#This Row],[% Achievement]]&gt;=100%, "Achieved",
 IF(Table1[[#This Row],[% Achievement]]&gt;=50%, "Almost Achieve",
 IF(Table1[[#This Row],[% Achievement]]&gt;=0, "Needs Improvement",
 "Bad")))</f>
        <v>Almost Achieve</v>
      </c>
      <c r="P2470" s="7">
        <f>Table1[[#This Row],[Net Sales Actual]] - Table1[[#This Row],[Net Sales Target]]</f>
        <v>-17873110</v>
      </c>
      <c r="Q2470" s="7" t="str">
        <f>IF(Table1[[#This Row],[Profit]] &gt; 0, "Profit", "Loss")</f>
        <v>Loss</v>
      </c>
      <c r="R2470" s="9">
        <f>Table1[[#This Row],[Salary Cost]]/Table1[[#This Row],[Net Sales Actual]]</f>
        <v>0.16424656109606495</v>
      </c>
      <c r="S2470" s="9" t="str">
        <f>IF(Table1[[#This Row],[Salary Ratio]] &lt; 0.15, "Efficient",
 IF(Table1[[#This Row],[Salary Ratio]] &lt;= 0.25, "Needs Attention",
 "Too High"))</f>
        <v>Needs Attention</v>
      </c>
      <c r="T2470" s="9">
        <f>Table1[[#This Row],[Profit (EBIT)]]/Table1[[#This Row],[Net Sales Actual]]</f>
        <v>-4.1941972437859271E-2</v>
      </c>
      <c r="U2470" s="7" t="str">
        <f>IF(Table1[[#This Row],[Profit Ratio]] &gt; 0.15, "Healthy",
 IF(Table1[[#This Row],[Profit Ratio]] &gt;= 0.05, "Moderate",
 "Low"))</f>
        <v>Low</v>
      </c>
      <c r="V2470" s="7">
        <f ca="1">DATEDIF(Table1[[#This Row],[Store Open Date]], TODAY(), "d")</f>
        <v>621</v>
      </c>
      <c r="W2470" s="7">
        <f ca="1">INT(Table1[[#This Row],[Store Age (Days)]] / 30)</f>
        <v>20</v>
      </c>
      <c r="X2470" s="7" t="str">
        <f ca="1">IF(Table1[[#This Row],[Store Age (Months)]] &lt; 12, "&lt;12",
 IF(Table1[[#This Row],[Store Age (Months)]] &lt; 24, "12–24",
 "&gt;24"))</f>
        <v>12–24</v>
      </c>
    </row>
    <row r="2471" spans="1:24" x14ac:dyDescent="0.2">
      <c r="A2471" s="4">
        <v>6</v>
      </c>
      <c r="B2471" s="4" t="str">
        <f t="shared" si="38"/>
        <v>June</v>
      </c>
      <c r="C2471" s="1" t="s">
        <v>273</v>
      </c>
      <c r="D2471" s="1" t="s">
        <v>1193</v>
      </c>
      <c r="E2471" s="1" t="s">
        <v>714</v>
      </c>
      <c r="F2471" s="1" t="s">
        <v>907</v>
      </c>
      <c r="G2471" s="1" t="s">
        <v>925</v>
      </c>
      <c r="H2471" s="6">
        <v>45257</v>
      </c>
      <c r="I2471" s="7">
        <v>109393018</v>
      </c>
      <c r="J2471" s="7">
        <v>125391139</v>
      </c>
      <c r="K2471" s="7">
        <v>20227648</v>
      </c>
      <c r="L2471" s="7">
        <v>12725005</v>
      </c>
      <c r="M2471" s="7">
        <f>Table1[[#This Row],[Profit (EBIT)]] * (1 - 11%)</f>
        <v>11325254.449999999</v>
      </c>
      <c r="N2471" s="9">
        <f>Table1[[#This Row],[Net Sales Actual]]/Table1[[#This Row],[Net Sales Target]]*100%</f>
        <v>1.1462444431325589</v>
      </c>
      <c r="O2471" s="9" t="str">
        <f>IF(Table1[[#This Row],[% Achievement]]&gt;=100%, "Achieved",
 IF(Table1[[#This Row],[% Achievement]]&gt;=50%, "Almost Achieve",
 IF(Table1[[#This Row],[% Achievement]]&gt;=0, "Needs Improvement",
 "Bad")))</f>
        <v>Achieved</v>
      </c>
      <c r="P2471" s="7">
        <f>Table1[[#This Row],[Net Sales Actual]] - Table1[[#This Row],[Net Sales Target]]</f>
        <v>15998121</v>
      </c>
      <c r="Q2471" s="7" t="str">
        <f>IF(Table1[[#This Row],[Profit]] &gt; 0, "Profit", "Loss")</f>
        <v>Profit</v>
      </c>
      <c r="R2471" s="9">
        <f>Table1[[#This Row],[Salary Cost]]/Table1[[#This Row],[Net Sales Actual]]</f>
        <v>0.16131640689538676</v>
      </c>
      <c r="S2471" s="9" t="str">
        <f>IF(Table1[[#This Row],[Salary Ratio]] &lt; 0.15, "Efficient",
 IF(Table1[[#This Row],[Salary Ratio]] &lt;= 0.25, "Needs Attention",
 "Too High"))</f>
        <v>Needs Attention</v>
      </c>
      <c r="T2471" s="9">
        <f>Table1[[#This Row],[Profit (EBIT)]]/Table1[[#This Row],[Net Sales Actual]]</f>
        <v>0.10148248992299208</v>
      </c>
      <c r="U2471" s="7" t="str">
        <f>IF(Table1[[#This Row],[Profit Ratio]] &gt; 0.15, "Healthy",
 IF(Table1[[#This Row],[Profit Ratio]] &gt;= 0.05, "Moderate",
 "Low"))</f>
        <v>Moderate</v>
      </c>
      <c r="V2471" s="7">
        <f ca="1">DATEDIF(Table1[[#This Row],[Store Open Date]], TODAY(), "d")</f>
        <v>675</v>
      </c>
      <c r="W2471" s="7">
        <f ca="1">INT(Table1[[#This Row],[Store Age (Days)]] / 30)</f>
        <v>22</v>
      </c>
      <c r="X2471" s="7" t="str">
        <f ca="1">IF(Table1[[#This Row],[Store Age (Months)]] &lt; 12, "&lt;12",
 IF(Table1[[#This Row],[Store Age (Months)]] &lt; 24, "12–24",
 "&gt;24"))</f>
        <v>12–24</v>
      </c>
    </row>
    <row r="2472" spans="1:24" x14ac:dyDescent="0.2">
      <c r="A2472" s="4">
        <v>6</v>
      </c>
      <c r="B2472" s="4" t="str">
        <f t="shared" si="38"/>
        <v>June</v>
      </c>
      <c r="C2472" s="1" t="s">
        <v>274</v>
      </c>
      <c r="D2472" s="1" t="s">
        <v>1194</v>
      </c>
      <c r="E2472" s="1" t="s">
        <v>715</v>
      </c>
      <c r="F2472" s="1" t="s">
        <v>907</v>
      </c>
      <c r="G2472" s="1" t="s">
        <v>925</v>
      </c>
      <c r="H2472" s="6">
        <v>45249</v>
      </c>
      <c r="I2472" s="7">
        <v>142997324</v>
      </c>
      <c r="J2472" s="7">
        <v>123888115</v>
      </c>
      <c r="K2472" s="7">
        <v>21841447</v>
      </c>
      <c r="L2472" s="7">
        <v>-10685329</v>
      </c>
      <c r="M2472" s="7">
        <f>Table1[[#This Row],[Profit (EBIT)]] * (1 - 11%)</f>
        <v>-9509942.8100000005</v>
      </c>
      <c r="N2472" s="9">
        <f>Table1[[#This Row],[Net Sales Actual]]/Table1[[#This Row],[Net Sales Target]]*100%</f>
        <v>0.86636666711329502</v>
      </c>
      <c r="O2472" s="9" t="str">
        <f>IF(Table1[[#This Row],[% Achievement]]&gt;=100%, "Achieved",
 IF(Table1[[#This Row],[% Achievement]]&gt;=50%, "Almost Achieve",
 IF(Table1[[#This Row],[% Achievement]]&gt;=0, "Needs Improvement",
 "Bad")))</f>
        <v>Almost Achieve</v>
      </c>
      <c r="P2472" s="7">
        <f>Table1[[#This Row],[Net Sales Actual]] - Table1[[#This Row],[Net Sales Target]]</f>
        <v>-19109209</v>
      </c>
      <c r="Q2472" s="7" t="str">
        <f>IF(Table1[[#This Row],[Profit]] &gt; 0, "Profit", "Loss")</f>
        <v>Loss</v>
      </c>
      <c r="R2472" s="9">
        <f>Table1[[#This Row],[Salary Cost]]/Table1[[#This Row],[Net Sales Actual]]</f>
        <v>0.17629977661699026</v>
      </c>
      <c r="S2472" s="9" t="str">
        <f>IF(Table1[[#This Row],[Salary Ratio]] &lt; 0.15, "Efficient",
 IF(Table1[[#This Row],[Salary Ratio]] &lt;= 0.25, "Needs Attention",
 "Too High"))</f>
        <v>Needs Attention</v>
      </c>
      <c r="T2472" s="9">
        <f>Table1[[#This Row],[Profit (EBIT)]]/Table1[[#This Row],[Net Sales Actual]]</f>
        <v>-8.6249831148048378E-2</v>
      </c>
      <c r="U2472" s="7" t="str">
        <f>IF(Table1[[#This Row],[Profit Ratio]] &gt; 0.15, "Healthy",
 IF(Table1[[#This Row],[Profit Ratio]] &gt;= 0.05, "Moderate",
 "Low"))</f>
        <v>Low</v>
      </c>
      <c r="V2472" s="7">
        <f ca="1">DATEDIF(Table1[[#This Row],[Store Open Date]], TODAY(), "d")</f>
        <v>683</v>
      </c>
      <c r="W2472" s="7">
        <f ca="1">INT(Table1[[#This Row],[Store Age (Days)]] / 30)</f>
        <v>22</v>
      </c>
      <c r="X2472" s="7" t="str">
        <f ca="1">IF(Table1[[#This Row],[Store Age (Months)]] &lt; 12, "&lt;12",
 IF(Table1[[#This Row],[Store Age (Months)]] &lt; 24, "12–24",
 "&gt;24"))</f>
        <v>12–24</v>
      </c>
    </row>
    <row r="2473" spans="1:24" x14ac:dyDescent="0.2">
      <c r="A2473" s="4">
        <v>6</v>
      </c>
      <c r="B2473" s="4" t="str">
        <f t="shared" si="38"/>
        <v>June</v>
      </c>
      <c r="C2473" s="1" t="s">
        <v>275</v>
      </c>
      <c r="D2473" s="1" t="s">
        <v>1195</v>
      </c>
      <c r="E2473" s="1" t="s">
        <v>716</v>
      </c>
      <c r="F2473" s="1" t="s">
        <v>907</v>
      </c>
      <c r="G2473" s="1" t="s">
        <v>925</v>
      </c>
      <c r="H2473" s="6">
        <v>45235</v>
      </c>
      <c r="I2473" s="7">
        <v>73654396</v>
      </c>
      <c r="J2473" s="7">
        <v>90166947</v>
      </c>
      <c r="K2473" s="7">
        <v>11003449</v>
      </c>
      <c r="L2473" s="7">
        <v>3502022</v>
      </c>
      <c r="M2473" s="7">
        <f>Table1[[#This Row],[Profit (EBIT)]] * (1 - 11%)</f>
        <v>3116799.58</v>
      </c>
      <c r="N2473" s="9">
        <f>Table1[[#This Row],[Net Sales Actual]]/Table1[[#This Row],[Net Sales Target]]*100%</f>
        <v>1.2241896193134216</v>
      </c>
      <c r="O2473" s="9" t="str">
        <f>IF(Table1[[#This Row],[% Achievement]]&gt;=100%, "Achieved",
 IF(Table1[[#This Row],[% Achievement]]&gt;=50%, "Almost Achieve",
 IF(Table1[[#This Row],[% Achievement]]&gt;=0, "Needs Improvement",
 "Bad")))</f>
        <v>Achieved</v>
      </c>
      <c r="P2473" s="7">
        <f>Table1[[#This Row],[Net Sales Actual]] - Table1[[#This Row],[Net Sales Target]]</f>
        <v>16512551</v>
      </c>
      <c r="Q2473" s="7" t="str">
        <f>IF(Table1[[#This Row],[Profit]] &gt; 0, "Profit", "Loss")</f>
        <v>Profit</v>
      </c>
      <c r="R2473" s="9">
        <f>Table1[[#This Row],[Salary Cost]]/Table1[[#This Row],[Net Sales Actual]]</f>
        <v>0.1220341751174075</v>
      </c>
      <c r="S2473" s="9" t="str">
        <f>IF(Table1[[#This Row],[Salary Ratio]] &lt; 0.15, "Efficient",
 IF(Table1[[#This Row],[Salary Ratio]] &lt;= 0.25, "Needs Attention",
 "Too High"))</f>
        <v>Efficient</v>
      </c>
      <c r="T2473" s="9">
        <f>Table1[[#This Row],[Profit (EBIT)]]/Table1[[#This Row],[Net Sales Actual]]</f>
        <v>3.8839309930278551E-2</v>
      </c>
      <c r="U2473" s="7" t="str">
        <f>IF(Table1[[#This Row],[Profit Ratio]] &gt; 0.15, "Healthy",
 IF(Table1[[#This Row],[Profit Ratio]] &gt;= 0.05, "Moderate",
 "Low"))</f>
        <v>Low</v>
      </c>
      <c r="V2473" s="7">
        <f ca="1">DATEDIF(Table1[[#This Row],[Store Open Date]], TODAY(), "d")</f>
        <v>697</v>
      </c>
      <c r="W2473" s="7">
        <f ca="1">INT(Table1[[#This Row],[Store Age (Days)]] / 30)</f>
        <v>23</v>
      </c>
      <c r="X2473" s="7" t="str">
        <f ca="1">IF(Table1[[#This Row],[Store Age (Months)]] &lt; 12, "&lt;12",
 IF(Table1[[#This Row],[Store Age (Months)]] &lt; 24, "12–24",
 "&gt;24"))</f>
        <v>12–24</v>
      </c>
    </row>
    <row r="2474" spans="1:24" x14ac:dyDescent="0.2">
      <c r="A2474" s="4">
        <v>6</v>
      </c>
      <c r="B2474" s="4" t="str">
        <f t="shared" si="38"/>
        <v>June</v>
      </c>
      <c r="C2474" s="1" t="s">
        <v>276</v>
      </c>
      <c r="D2474" s="1" t="s">
        <v>1196</v>
      </c>
      <c r="E2474" s="1" t="s">
        <v>717</v>
      </c>
      <c r="F2474" s="1" t="s">
        <v>907</v>
      </c>
      <c r="G2474" s="1" t="s">
        <v>925</v>
      </c>
      <c r="H2474" s="6">
        <v>45255</v>
      </c>
      <c r="I2474" s="7">
        <v>146367821</v>
      </c>
      <c r="J2474" s="7">
        <v>118447916</v>
      </c>
      <c r="K2474" s="7">
        <v>10950249</v>
      </c>
      <c r="L2474" s="7">
        <v>-8354023</v>
      </c>
      <c r="M2474" s="7">
        <f>Table1[[#This Row],[Profit (EBIT)]] * (1 - 11%)</f>
        <v>-7435080.4699999997</v>
      </c>
      <c r="N2474" s="9">
        <f>Table1[[#This Row],[Net Sales Actual]]/Table1[[#This Row],[Net Sales Target]]*100%</f>
        <v>0.80924833881348823</v>
      </c>
      <c r="O2474" s="9" t="str">
        <f>IF(Table1[[#This Row],[% Achievement]]&gt;=100%, "Achieved",
 IF(Table1[[#This Row],[% Achievement]]&gt;=50%, "Almost Achieve",
 IF(Table1[[#This Row],[% Achievement]]&gt;=0, "Needs Improvement",
 "Bad")))</f>
        <v>Almost Achieve</v>
      </c>
      <c r="P2474" s="7">
        <f>Table1[[#This Row],[Net Sales Actual]] - Table1[[#This Row],[Net Sales Target]]</f>
        <v>-27919905</v>
      </c>
      <c r="Q2474" s="7" t="str">
        <f>IF(Table1[[#This Row],[Profit]] &gt; 0, "Profit", "Loss")</f>
        <v>Loss</v>
      </c>
      <c r="R2474" s="9">
        <f>Table1[[#This Row],[Salary Cost]]/Table1[[#This Row],[Net Sales Actual]]</f>
        <v>9.2447797899627038E-2</v>
      </c>
      <c r="S2474" s="9" t="str">
        <f>IF(Table1[[#This Row],[Salary Ratio]] &lt; 0.15, "Efficient",
 IF(Table1[[#This Row],[Salary Ratio]] &lt;= 0.25, "Needs Attention",
 "Too High"))</f>
        <v>Efficient</v>
      </c>
      <c r="T2474" s="9">
        <f>Table1[[#This Row],[Profit (EBIT)]]/Table1[[#This Row],[Net Sales Actual]]</f>
        <v>-7.0529083854881838E-2</v>
      </c>
      <c r="U2474" s="7" t="str">
        <f>IF(Table1[[#This Row],[Profit Ratio]] &gt; 0.15, "Healthy",
 IF(Table1[[#This Row],[Profit Ratio]] &gt;= 0.05, "Moderate",
 "Low"))</f>
        <v>Low</v>
      </c>
      <c r="V2474" s="7">
        <f ca="1">DATEDIF(Table1[[#This Row],[Store Open Date]], TODAY(), "d")</f>
        <v>677</v>
      </c>
      <c r="W2474" s="7">
        <f ca="1">INT(Table1[[#This Row],[Store Age (Days)]] / 30)</f>
        <v>22</v>
      </c>
      <c r="X2474" s="7" t="str">
        <f ca="1">IF(Table1[[#This Row],[Store Age (Months)]] &lt; 12, "&lt;12",
 IF(Table1[[#This Row],[Store Age (Months)]] &lt; 24, "12–24",
 "&gt;24"))</f>
        <v>12–24</v>
      </c>
    </row>
    <row r="2475" spans="1:24" x14ac:dyDescent="0.2">
      <c r="A2475" s="4">
        <v>6</v>
      </c>
      <c r="B2475" s="4" t="str">
        <f t="shared" si="38"/>
        <v>June</v>
      </c>
      <c r="C2475" s="1" t="s">
        <v>277</v>
      </c>
      <c r="D2475" s="1" t="s">
        <v>1197</v>
      </c>
      <c r="E2475" s="1" t="s">
        <v>718</v>
      </c>
      <c r="F2475" s="1" t="s">
        <v>907</v>
      </c>
      <c r="G2475" s="1" t="s">
        <v>925</v>
      </c>
      <c r="H2475" s="6">
        <v>45258</v>
      </c>
      <c r="I2475" s="7">
        <v>115826352</v>
      </c>
      <c r="J2475" s="7">
        <v>117460051</v>
      </c>
      <c r="K2475" s="7">
        <v>20127743</v>
      </c>
      <c r="L2475" s="7">
        <v>-7553938</v>
      </c>
      <c r="M2475" s="7">
        <f>Table1[[#This Row],[Profit (EBIT)]] * (1 - 11%)</f>
        <v>-6723004.8200000003</v>
      </c>
      <c r="N2475" s="9">
        <f>Table1[[#This Row],[Net Sales Actual]]/Table1[[#This Row],[Net Sales Target]]*100%</f>
        <v>1.0141047263579535</v>
      </c>
      <c r="O2475" s="9" t="str">
        <f>IF(Table1[[#This Row],[% Achievement]]&gt;=100%, "Achieved",
 IF(Table1[[#This Row],[% Achievement]]&gt;=50%, "Almost Achieve",
 IF(Table1[[#This Row],[% Achievement]]&gt;=0, "Needs Improvement",
 "Bad")))</f>
        <v>Achieved</v>
      </c>
      <c r="P2475" s="7">
        <f>Table1[[#This Row],[Net Sales Actual]] - Table1[[#This Row],[Net Sales Target]]</f>
        <v>1633699</v>
      </c>
      <c r="Q2475" s="7" t="str">
        <f>IF(Table1[[#This Row],[Profit]] &gt; 0, "Profit", "Loss")</f>
        <v>Loss</v>
      </c>
      <c r="R2475" s="9">
        <f>Table1[[#This Row],[Salary Cost]]/Table1[[#This Row],[Net Sales Actual]]</f>
        <v>0.1713582007554211</v>
      </c>
      <c r="S2475" s="9" t="str">
        <f>IF(Table1[[#This Row],[Salary Ratio]] &lt; 0.15, "Efficient",
 IF(Table1[[#This Row],[Salary Ratio]] &lt;= 0.25, "Needs Attention",
 "Too High"))</f>
        <v>Needs Attention</v>
      </c>
      <c r="T2475" s="9">
        <f>Table1[[#This Row],[Profit (EBIT)]]/Table1[[#This Row],[Net Sales Actual]]</f>
        <v>-6.4310699132933288E-2</v>
      </c>
      <c r="U2475" s="7" t="str">
        <f>IF(Table1[[#This Row],[Profit Ratio]] &gt; 0.15, "Healthy",
 IF(Table1[[#This Row],[Profit Ratio]] &gt;= 0.05, "Moderate",
 "Low"))</f>
        <v>Low</v>
      </c>
      <c r="V2475" s="7">
        <f ca="1">DATEDIF(Table1[[#This Row],[Store Open Date]], TODAY(), "d")</f>
        <v>674</v>
      </c>
      <c r="W2475" s="7">
        <f ca="1">INT(Table1[[#This Row],[Store Age (Days)]] / 30)</f>
        <v>22</v>
      </c>
      <c r="X2475" s="7" t="str">
        <f ca="1">IF(Table1[[#This Row],[Store Age (Months)]] &lt; 12, "&lt;12",
 IF(Table1[[#This Row],[Store Age (Months)]] &lt; 24, "12–24",
 "&gt;24"))</f>
        <v>12–24</v>
      </c>
    </row>
    <row r="2476" spans="1:24" x14ac:dyDescent="0.2">
      <c r="A2476" s="4">
        <v>6</v>
      </c>
      <c r="B2476" s="4" t="str">
        <f t="shared" si="38"/>
        <v>June</v>
      </c>
      <c r="C2476" s="1" t="s">
        <v>278</v>
      </c>
      <c r="D2476" s="1" t="s">
        <v>1198</v>
      </c>
      <c r="E2476" s="1" t="s">
        <v>719</v>
      </c>
      <c r="F2476" s="1" t="s">
        <v>907</v>
      </c>
      <c r="G2476" s="1" t="s">
        <v>925</v>
      </c>
      <c r="H2476" s="6">
        <v>45254</v>
      </c>
      <c r="I2476" s="7">
        <v>136613980</v>
      </c>
      <c r="J2476" s="7">
        <v>159688428</v>
      </c>
      <c r="K2476" s="7">
        <v>16965293</v>
      </c>
      <c r="L2476" s="7">
        <v>-4875215</v>
      </c>
      <c r="M2476" s="7">
        <f>Table1[[#This Row],[Profit (EBIT)]] * (1 - 11%)</f>
        <v>-4338941.3499999996</v>
      </c>
      <c r="N2476" s="9">
        <f>Table1[[#This Row],[Net Sales Actual]]/Table1[[#This Row],[Net Sales Target]]*100%</f>
        <v>1.1689025383785758</v>
      </c>
      <c r="O2476" s="9" t="str">
        <f>IF(Table1[[#This Row],[% Achievement]]&gt;=100%, "Achieved",
 IF(Table1[[#This Row],[% Achievement]]&gt;=50%, "Almost Achieve",
 IF(Table1[[#This Row],[% Achievement]]&gt;=0, "Needs Improvement",
 "Bad")))</f>
        <v>Achieved</v>
      </c>
      <c r="P2476" s="7">
        <f>Table1[[#This Row],[Net Sales Actual]] - Table1[[#This Row],[Net Sales Target]]</f>
        <v>23074448</v>
      </c>
      <c r="Q2476" s="7" t="str">
        <f>IF(Table1[[#This Row],[Profit]] &gt; 0, "Profit", "Loss")</f>
        <v>Loss</v>
      </c>
      <c r="R2476" s="9">
        <f>Table1[[#This Row],[Salary Cost]]/Table1[[#This Row],[Net Sales Actual]]</f>
        <v>0.10623996498982381</v>
      </c>
      <c r="S2476" s="9" t="str">
        <f>IF(Table1[[#This Row],[Salary Ratio]] &lt; 0.15, "Efficient",
 IF(Table1[[#This Row],[Salary Ratio]] &lt;= 0.25, "Needs Attention",
 "Too High"))</f>
        <v>Efficient</v>
      </c>
      <c r="T2476" s="9">
        <f>Table1[[#This Row],[Profit (EBIT)]]/Table1[[#This Row],[Net Sales Actual]]</f>
        <v>-3.0529544695624408E-2</v>
      </c>
      <c r="U2476" s="7" t="str">
        <f>IF(Table1[[#This Row],[Profit Ratio]] &gt; 0.15, "Healthy",
 IF(Table1[[#This Row],[Profit Ratio]] &gt;= 0.05, "Moderate",
 "Low"))</f>
        <v>Low</v>
      </c>
      <c r="V2476" s="7">
        <f ca="1">DATEDIF(Table1[[#This Row],[Store Open Date]], TODAY(), "d")</f>
        <v>678</v>
      </c>
      <c r="W2476" s="7">
        <f ca="1">INT(Table1[[#This Row],[Store Age (Days)]] / 30)</f>
        <v>22</v>
      </c>
      <c r="X2476" s="7" t="str">
        <f ca="1">IF(Table1[[#This Row],[Store Age (Months)]] &lt; 12, "&lt;12",
 IF(Table1[[#This Row],[Store Age (Months)]] &lt; 24, "12–24",
 "&gt;24"))</f>
        <v>12–24</v>
      </c>
    </row>
    <row r="2477" spans="1:24" x14ac:dyDescent="0.2">
      <c r="A2477" s="4">
        <v>6</v>
      </c>
      <c r="B2477" s="4" t="str">
        <f t="shared" si="38"/>
        <v>June</v>
      </c>
      <c r="C2477" s="1" t="s">
        <v>279</v>
      </c>
      <c r="D2477" s="1" t="s">
        <v>1199</v>
      </c>
      <c r="E2477" s="1" t="s">
        <v>720</v>
      </c>
      <c r="F2477" s="1" t="s">
        <v>907</v>
      </c>
      <c r="G2477" s="1" t="s">
        <v>925</v>
      </c>
      <c r="H2477" s="6">
        <v>45269</v>
      </c>
      <c r="I2477" s="7">
        <v>103719293</v>
      </c>
      <c r="J2477" s="7">
        <v>109857640</v>
      </c>
      <c r="K2477" s="7">
        <v>13712621</v>
      </c>
      <c r="L2477" s="7">
        <v>-9820820</v>
      </c>
      <c r="M2477" s="7">
        <f>Table1[[#This Row],[Profit (EBIT)]] * (1 - 11%)</f>
        <v>-8740529.8000000007</v>
      </c>
      <c r="N2477" s="9">
        <f>Table1[[#This Row],[Net Sales Actual]]/Table1[[#This Row],[Net Sales Target]]*100%</f>
        <v>1.0591823066129076</v>
      </c>
      <c r="O2477" s="9" t="str">
        <f>IF(Table1[[#This Row],[% Achievement]]&gt;=100%, "Achieved",
 IF(Table1[[#This Row],[% Achievement]]&gt;=50%, "Almost Achieve",
 IF(Table1[[#This Row],[% Achievement]]&gt;=0, "Needs Improvement",
 "Bad")))</f>
        <v>Achieved</v>
      </c>
      <c r="P2477" s="7">
        <f>Table1[[#This Row],[Net Sales Actual]] - Table1[[#This Row],[Net Sales Target]]</f>
        <v>6138347</v>
      </c>
      <c r="Q2477" s="7" t="str">
        <f>IF(Table1[[#This Row],[Profit]] &gt; 0, "Profit", "Loss")</f>
        <v>Loss</v>
      </c>
      <c r="R2477" s="9">
        <f>Table1[[#This Row],[Salary Cost]]/Table1[[#This Row],[Net Sales Actual]]</f>
        <v>0.12482173292635815</v>
      </c>
      <c r="S2477" s="9" t="str">
        <f>IF(Table1[[#This Row],[Salary Ratio]] &lt; 0.15, "Efficient",
 IF(Table1[[#This Row],[Salary Ratio]] &lt;= 0.25, "Needs Attention",
 "Too High"))</f>
        <v>Efficient</v>
      </c>
      <c r="T2477" s="9">
        <f>Table1[[#This Row],[Profit (EBIT)]]/Table1[[#This Row],[Net Sales Actual]]</f>
        <v>-8.9395876335956248E-2</v>
      </c>
      <c r="U2477" s="7" t="str">
        <f>IF(Table1[[#This Row],[Profit Ratio]] &gt; 0.15, "Healthy",
 IF(Table1[[#This Row],[Profit Ratio]] &gt;= 0.05, "Moderate",
 "Low"))</f>
        <v>Low</v>
      </c>
      <c r="V2477" s="7">
        <f ca="1">DATEDIF(Table1[[#This Row],[Store Open Date]], TODAY(), "d")</f>
        <v>663</v>
      </c>
      <c r="W2477" s="7">
        <f ca="1">INT(Table1[[#This Row],[Store Age (Days)]] / 30)</f>
        <v>22</v>
      </c>
      <c r="X2477" s="7" t="str">
        <f ca="1">IF(Table1[[#This Row],[Store Age (Months)]] &lt; 12, "&lt;12",
 IF(Table1[[#This Row],[Store Age (Months)]] &lt; 24, "12–24",
 "&gt;24"))</f>
        <v>12–24</v>
      </c>
    </row>
    <row r="2478" spans="1:24" x14ac:dyDescent="0.2">
      <c r="A2478" s="4">
        <v>6</v>
      </c>
      <c r="B2478" s="4" t="str">
        <f t="shared" si="38"/>
        <v>June</v>
      </c>
      <c r="C2478" s="1" t="s">
        <v>280</v>
      </c>
      <c r="D2478" s="1" t="s">
        <v>1200</v>
      </c>
      <c r="E2478" s="1" t="s">
        <v>721</v>
      </c>
      <c r="F2478" s="1" t="s">
        <v>907</v>
      </c>
      <c r="G2478" s="1" t="s">
        <v>925</v>
      </c>
      <c r="H2478" s="6">
        <v>45259</v>
      </c>
      <c r="I2478" s="7">
        <v>128800287</v>
      </c>
      <c r="J2478" s="7">
        <v>149303259</v>
      </c>
      <c r="K2478" s="7">
        <v>16573283</v>
      </c>
      <c r="L2478" s="7">
        <v>-8084056</v>
      </c>
      <c r="M2478" s="7">
        <f>Table1[[#This Row],[Profit (EBIT)]] * (1 - 11%)</f>
        <v>-7194809.8399999999</v>
      </c>
      <c r="N2478" s="9">
        <f>Table1[[#This Row],[Net Sales Actual]]/Table1[[#This Row],[Net Sales Target]]*100%</f>
        <v>1.159184210513444</v>
      </c>
      <c r="O2478" s="9" t="str">
        <f>IF(Table1[[#This Row],[% Achievement]]&gt;=100%, "Achieved",
 IF(Table1[[#This Row],[% Achievement]]&gt;=50%, "Almost Achieve",
 IF(Table1[[#This Row],[% Achievement]]&gt;=0, "Needs Improvement",
 "Bad")))</f>
        <v>Achieved</v>
      </c>
      <c r="P2478" s="7">
        <f>Table1[[#This Row],[Net Sales Actual]] - Table1[[#This Row],[Net Sales Target]]</f>
        <v>20502972</v>
      </c>
      <c r="Q2478" s="7" t="str">
        <f>IF(Table1[[#This Row],[Profit]] &gt; 0, "Profit", "Loss")</f>
        <v>Loss</v>
      </c>
      <c r="R2478" s="9">
        <f>Table1[[#This Row],[Salary Cost]]/Table1[[#This Row],[Net Sales Actual]]</f>
        <v>0.11100416100093301</v>
      </c>
      <c r="S2478" s="9" t="str">
        <f>IF(Table1[[#This Row],[Salary Ratio]] &lt; 0.15, "Efficient",
 IF(Table1[[#This Row],[Salary Ratio]] &lt;= 0.25, "Needs Attention",
 "Too High"))</f>
        <v>Efficient</v>
      </c>
      <c r="T2478" s="9">
        <f>Table1[[#This Row],[Profit (EBIT)]]/Table1[[#This Row],[Net Sales Actual]]</f>
        <v>-5.4145207908690055E-2</v>
      </c>
      <c r="U2478" s="7" t="str">
        <f>IF(Table1[[#This Row],[Profit Ratio]] &gt; 0.15, "Healthy",
 IF(Table1[[#This Row],[Profit Ratio]] &gt;= 0.05, "Moderate",
 "Low"))</f>
        <v>Low</v>
      </c>
      <c r="V2478" s="7">
        <f ca="1">DATEDIF(Table1[[#This Row],[Store Open Date]], TODAY(), "d")</f>
        <v>673</v>
      </c>
      <c r="W2478" s="7">
        <f ca="1">INT(Table1[[#This Row],[Store Age (Days)]] / 30)</f>
        <v>22</v>
      </c>
      <c r="X2478" s="7" t="str">
        <f ca="1">IF(Table1[[#This Row],[Store Age (Months)]] &lt; 12, "&lt;12",
 IF(Table1[[#This Row],[Store Age (Months)]] &lt; 24, "12–24",
 "&gt;24"))</f>
        <v>12–24</v>
      </c>
    </row>
    <row r="2479" spans="1:24" x14ac:dyDescent="0.2">
      <c r="A2479" s="4">
        <v>6</v>
      </c>
      <c r="B2479" s="4" t="str">
        <f t="shared" si="38"/>
        <v>June</v>
      </c>
      <c r="C2479" s="1" t="s">
        <v>281</v>
      </c>
      <c r="D2479" s="1" t="s">
        <v>1201</v>
      </c>
      <c r="E2479" s="1" t="s">
        <v>722</v>
      </c>
      <c r="F2479" s="1" t="s">
        <v>907</v>
      </c>
      <c r="G2479" s="1" t="s">
        <v>925</v>
      </c>
      <c r="H2479" s="6">
        <v>45331</v>
      </c>
      <c r="I2479" s="7">
        <v>80999360</v>
      </c>
      <c r="J2479" s="7">
        <v>59909173</v>
      </c>
      <c r="K2479" s="7">
        <v>9960894</v>
      </c>
      <c r="L2479" s="7">
        <v>4784694</v>
      </c>
      <c r="M2479" s="7">
        <f>Table1[[#This Row],[Profit (EBIT)]] * (1 - 11%)</f>
        <v>4258377.66</v>
      </c>
      <c r="N2479" s="9">
        <f>Table1[[#This Row],[Net Sales Actual]]/Table1[[#This Row],[Net Sales Target]]*100%</f>
        <v>0.73962526370578729</v>
      </c>
      <c r="O2479" s="9" t="str">
        <f>IF(Table1[[#This Row],[% Achievement]]&gt;=100%, "Achieved",
 IF(Table1[[#This Row],[% Achievement]]&gt;=50%, "Almost Achieve",
 IF(Table1[[#This Row],[% Achievement]]&gt;=0, "Needs Improvement",
 "Bad")))</f>
        <v>Almost Achieve</v>
      </c>
      <c r="P2479" s="7">
        <f>Table1[[#This Row],[Net Sales Actual]] - Table1[[#This Row],[Net Sales Target]]</f>
        <v>-21090187</v>
      </c>
      <c r="Q2479" s="7" t="str">
        <f>IF(Table1[[#This Row],[Profit]] &gt; 0, "Profit", "Loss")</f>
        <v>Profit</v>
      </c>
      <c r="R2479" s="9">
        <f>Table1[[#This Row],[Salary Cost]]/Table1[[#This Row],[Net Sales Actual]]</f>
        <v>0.16626659159524704</v>
      </c>
      <c r="S2479" s="9" t="str">
        <f>IF(Table1[[#This Row],[Salary Ratio]] &lt; 0.15, "Efficient",
 IF(Table1[[#This Row],[Salary Ratio]] &lt;= 0.25, "Needs Attention",
 "Too High"))</f>
        <v>Needs Attention</v>
      </c>
      <c r="T2479" s="9">
        <f>Table1[[#This Row],[Profit (EBIT)]]/Table1[[#This Row],[Net Sales Actual]]</f>
        <v>7.9865799516210978E-2</v>
      </c>
      <c r="U2479" s="7" t="str">
        <f>IF(Table1[[#This Row],[Profit Ratio]] &gt; 0.15, "Healthy",
 IF(Table1[[#This Row],[Profit Ratio]] &gt;= 0.05, "Moderate",
 "Low"))</f>
        <v>Moderate</v>
      </c>
      <c r="V2479" s="7">
        <f ca="1">DATEDIF(Table1[[#This Row],[Store Open Date]], TODAY(), "d")</f>
        <v>601</v>
      </c>
      <c r="W2479" s="7">
        <f ca="1">INT(Table1[[#This Row],[Store Age (Days)]] / 30)</f>
        <v>20</v>
      </c>
      <c r="X2479" s="7" t="str">
        <f ca="1">IF(Table1[[#This Row],[Store Age (Months)]] &lt; 12, "&lt;12",
 IF(Table1[[#This Row],[Store Age (Months)]] &lt; 24, "12–24",
 "&gt;24"))</f>
        <v>12–24</v>
      </c>
    </row>
    <row r="2480" spans="1:24" x14ac:dyDescent="0.2">
      <c r="A2480" s="4">
        <v>6</v>
      </c>
      <c r="B2480" s="4" t="str">
        <f t="shared" si="38"/>
        <v>June</v>
      </c>
      <c r="C2480" s="1" t="s">
        <v>282</v>
      </c>
      <c r="D2480" s="1" t="s">
        <v>1202</v>
      </c>
      <c r="E2480" s="1" t="s">
        <v>723</v>
      </c>
      <c r="F2480" s="1" t="s">
        <v>907</v>
      </c>
      <c r="G2480" s="1" t="s">
        <v>925</v>
      </c>
      <c r="H2480" s="6">
        <v>45089</v>
      </c>
      <c r="I2480" s="7">
        <v>74242161</v>
      </c>
      <c r="J2480" s="7">
        <v>90923608</v>
      </c>
      <c r="K2480" s="7">
        <v>12277757</v>
      </c>
      <c r="L2480" s="7">
        <v>883552</v>
      </c>
      <c r="M2480" s="7">
        <f>Table1[[#This Row],[Profit (EBIT)]] * (1 - 11%)</f>
        <v>786361.28</v>
      </c>
      <c r="N2480" s="9">
        <f>Table1[[#This Row],[Net Sales Actual]]/Table1[[#This Row],[Net Sales Target]]*100%</f>
        <v>1.224689674644573</v>
      </c>
      <c r="O2480" s="9" t="str">
        <f>IF(Table1[[#This Row],[% Achievement]]&gt;=100%, "Achieved",
 IF(Table1[[#This Row],[% Achievement]]&gt;=50%, "Almost Achieve",
 IF(Table1[[#This Row],[% Achievement]]&gt;=0, "Needs Improvement",
 "Bad")))</f>
        <v>Achieved</v>
      </c>
      <c r="P2480" s="7">
        <f>Table1[[#This Row],[Net Sales Actual]] - Table1[[#This Row],[Net Sales Target]]</f>
        <v>16681447</v>
      </c>
      <c r="Q2480" s="7" t="str">
        <f>IF(Table1[[#This Row],[Profit]] &gt; 0, "Profit", "Loss")</f>
        <v>Profit</v>
      </c>
      <c r="R2480" s="9">
        <f>Table1[[#This Row],[Salary Cost]]/Table1[[#This Row],[Net Sales Actual]]</f>
        <v>0.13503376372833775</v>
      </c>
      <c r="S2480" s="9" t="str">
        <f>IF(Table1[[#This Row],[Salary Ratio]] &lt; 0.15, "Efficient",
 IF(Table1[[#This Row],[Salary Ratio]] &lt;= 0.25, "Needs Attention",
 "Too High"))</f>
        <v>Efficient</v>
      </c>
      <c r="T2480" s="9">
        <f>Table1[[#This Row],[Profit (EBIT)]]/Table1[[#This Row],[Net Sales Actual]]</f>
        <v>9.7175202286297301E-3</v>
      </c>
      <c r="U2480" s="7" t="str">
        <f>IF(Table1[[#This Row],[Profit Ratio]] &gt; 0.15, "Healthy",
 IF(Table1[[#This Row],[Profit Ratio]] &gt;= 0.05, "Moderate",
 "Low"))</f>
        <v>Low</v>
      </c>
      <c r="V2480" s="7">
        <f ca="1">DATEDIF(Table1[[#This Row],[Store Open Date]], TODAY(), "d")</f>
        <v>843</v>
      </c>
      <c r="W2480" s="7">
        <f ca="1">INT(Table1[[#This Row],[Store Age (Days)]] / 30)</f>
        <v>28</v>
      </c>
      <c r="X2480" s="7" t="str">
        <f ca="1">IF(Table1[[#This Row],[Store Age (Months)]] &lt; 12, "&lt;12",
 IF(Table1[[#This Row],[Store Age (Months)]] &lt; 24, "12–24",
 "&gt;24"))</f>
        <v>&gt;24</v>
      </c>
    </row>
    <row r="2481" spans="1:24" x14ac:dyDescent="0.2">
      <c r="A2481" s="4">
        <v>6</v>
      </c>
      <c r="B2481" s="4" t="str">
        <f t="shared" si="38"/>
        <v>June</v>
      </c>
      <c r="C2481" s="1" t="s">
        <v>283</v>
      </c>
      <c r="D2481" s="1" t="s">
        <v>1203</v>
      </c>
      <c r="E2481" s="1" t="s">
        <v>724</v>
      </c>
      <c r="F2481" s="1" t="s">
        <v>907</v>
      </c>
      <c r="G2481" s="1" t="s">
        <v>925</v>
      </c>
      <c r="H2481" s="6">
        <v>45076</v>
      </c>
      <c r="I2481" s="7">
        <v>155826597</v>
      </c>
      <c r="J2481" s="7">
        <v>152510837</v>
      </c>
      <c r="K2481" s="7">
        <v>19271596</v>
      </c>
      <c r="L2481" s="7">
        <v>12767537</v>
      </c>
      <c r="M2481" s="7">
        <f>Table1[[#This Row],[Profit (EBIT)]] * (1 - 11%)</f>
        <v>11363107.93</v>
      </c>
      <c r="N2481" s="9">
        <f>Table1[[#This Row],[Net Sales Actual]]/Table1[[#This Row],[Net Sales Target]]*100%</f>
        <v>0.97872147589798164</v>
      </c>
      <c r="O2481" s="9" t="str">
        <f>IF(Table1[[#This Row],[% Achievement]]&gt;=100%, "Achieved",
 IF(Table1[[#This Row],[% Achievement]]&gt;=50%, "Almost Achieve",
 IF(Table1[[#This Row],[% Achievement]]&gt;=0, "Needs Improvement",
 "Bad")))</f>
        <v>Almost Achieve</v>
      </c>
      <c r="P2481" s="7">
        <f>Table1[[#This Row],[Net Sales Actual]] - Table1[[#This Row],[Net Sales Target]]</f>
        <v>-3315760</v>
      </c>
      <c r="Q2481" s="7" t="str">
        <f>IF(Table1[[#This Row],[Profit]] &gt; 0, "Profit", "Loss")</f>
        <v>Profit</v>
      </c>
      <c r="R2481" s="9">
        <f>Table1[[#This Row],[Salary Cost]]/Table1[[#This Row],[Net Sales Actual]]</f>
        <v>0.12636214172767277</v>
      </c>
      <c r="S2481" s="9" t="str">
        <f>IF(Table1[[#This Row],[Salary Ratio]] &lt; 0.15, "Efficient",
 IF(Table1[[#This Row],[Salary Ratio]] &lt;= 0.25, "Needs Attention",
 "Too High"))</f>
        <v>Efficient</v>
      </c>
      <c r="T2481" s="9">
        <f>Table1[[#This Row],[Profit (EBIT)]]/Table1[[#This Row],[Net Sales Actual]]</f>
        <v>8.3715605075329824E-2</v>
      </c>
      <c r="U2481" s="7" t="str">
        <f>IF(Table1[[#This Row],[Profit Ratio]] &gt; 0.15, "Healthy",
 IF(Table1[[#This Row],[Profit Ratio]] &gt;= 0.05, "Moderate",
 "Low"))</f>
        <v>Moderate</v>
      </c>
      <c r="V2481" s="7">
        <f ca="1">DATEDIF(Table1[[#This Row],[Store Open Date]], TODAY(), "d")</f>
        <v>856</v>
      </c>
      <c r="W2481" s="7">
        <f ca="1">INT(Table1[[#This Row],[Store Age (Days)]] / 30)</f>
        <v>28</v>
      </c>
      <c r="X2481" s="7" t="str">
        <f ca="1">IF(Table1[[#This Row],[Store Age (Months)]] &lt; 12, "&lt;12",
 IF(Table1[[#This Row],[Store Age (Months)]] &lt; 24, "12–24",
 "&gt;24"))</f>
        <v>&gt;24</v>
      </c>
    </row>
    <row r="2482" spans="1:24" x14ac:dyDescent="0.2">
      <c r="A2482" s="4">
        <v>6</v>
      </c>
      <c r="B2482" s="4" t="str">
        <f t="shared" si="38"/>
        <v>June</v>
      </c>
      <c r="C2482" s="1" t="s">
        <v>284</v>
      </c>
      <c r="D2482" s="1" t="s">
        <v>1204</v>
      </c>
      <c r="E2482" s="1" t="s">
        <v>725</v>
      </c>
      <c r="F2482" s="1" t="s">
        <v>907</v>
      </c>
      <c r="G2482" s="1" t="s">
        <v>925</v>
      </c>
      <c r="H2482" s="6">
        <v>45135</v>
      </c>
      <c r="I2482" s="7">
        <v>112367451</v>
      </c>
      <c r="J2482" s="7">
        <v>102826197</v>
      </c>
      <c r="K2482" s="7">
        <v>13908056</v>
      </c>
      <c r="L2482" s="7">
        <v>-7639297</v>
      </c>
      <c r="M2482" s="7">
        <f>Table1[[#This Row],[Profit (EBIT)]] * (1 - 11%)</f>
        <v>-6798974.3300000001</v>
      </c>
      <c r="N2482" s="9">
        <f>Table1[[#This Row],[Net Sales Actual]]/Table1[[#This Row],[Net Sales Target]]*100%</f>
        <v>0.91508880983693397</v>
      </c>
      <c r="O2482" s="9" t="str">
        <f>IF(Table1[[#This Row],[% Achievement]]&gt;=100%, "Achieved",
 IF(Table1[[#This Row],[% Achievement]]&gt;=50%, "Almost Achieve",
 IF(Table1[[#This Row],[% Achievement]]&gt;=0, "Needs Improvement",
 "Bad")))</f>
        <v>Almost Achieve</v>
      </c>
      <c r="P2482" s="7">
        <f>Table1[[#This Row],[Net Sales Actual]] - Table1[[#This Row],[Net Sales Target]]</f>
        <v>-9541254</v>
      </c>
      <c r="Q2482" s="7" t="str">
        <f>IF(Table1[[#This Row],[Profit]] &gt; 0, "Profit", "Loss")</f>
        <v>Loss</v>
      </c>
      <c r="R2482" s="9">
        <f>Table1[[#This Row],[Salary Cost]]/Table1[[#This Row],[Net Sales Actual]]</f>
        <v>0.13525790514259708</v>
      </c>
      <c r="S2482" s="9" t="str">
        <f>IF(Table1[[#This Row],[Salary Ratio]] &lt; 0.15, "Efficient",
 IF(Table1[[#This Row],[Salary Ratio]] &lt;= 0.25, "Needs Attention",
 "Too High"))</f>
        <v>Efficient</v>
      </c>
      <c r="T2482" s="9">
        <f>Table1[[#This Row],[Profit (EBIT)]]/Table1[[#This Row],[Net Sales Actual]]</f>
        <v>-7.4293295122059219E-2</v>
      </c>
      <c r="U2482" s="7" t="str">
        <f>IF(Table1[[#This Row],[Profit Ratio]] &gt; 0.15, "Healthy",
 IF(Table1[[#This Row],[Profit Ratio]] &gt;= 0.05, "Moderate",
 "Low"))</f>
        <v>Low</v>
      </c>
      <c r="V2482" s="7">
        <f ca="1">DATEDIF(Table1[[#This Row],[Store Open Date]], TODAY(), "d")</f>
        <v>797</v>
      </c>
      <c r="W2482" s="7">
        <f ca="1">INT(Table1[[#This Row],[Store Age (Days)]] / 30)</f>
        <v>26</v>
      </c>
      <c r="X2482" s="7" t="str">
        <f ca="1">IF(Table1[[#This Row],[Store Age (Months)]] &lt; 12, "&lt;12",
 IF(Table1[[#This Row],[Store Age (Months)]] &lt; 24, "12–24",
 "&gt;24"))</f>
        <v>&gt;24</v>
      </c>
    </row>
    <row r="2483" spans="1:24" x14ac:dyDescent="0.2">
      <c r="A2483" s="4">
        <v>6</v>
      </c>
      <c r="B2483" s="4" t="str">
        <f t="shared" si="38"/>
        <v>June</v>
      </c>
      <c r="C2483" s="1" t="s">
        <v>285</v>
      </c>
      <c r="D2483" s="1" t="s">
        <v>1205</v>
      </c>
      <c r="E2483" s="1" t="s">
        <v>726</v>
      </c>
      <c r="F2483" s="1" t="s">
        <v>907</v>
      </c>
      <c r="G2483" s="1" t="s">
        <v>925</v>
      </c>
      <c r="H2483" s="6">
        <v>45163</v>
      </c>
      <c r="I2483" s="7">
        <v>131791836</v>
      </c>
      <c r="J2483" s="7">
        <v>121081942</v>
      </c>
      <c r="K2483" s="7">
        <v>13895268</v>
      </c>
      <c r="L2483" s="7">
        <v>-608031</v>
      </c>
      <c r="M2483" s="7">
        <f>Table1[[#This Row],[Profit (EBIT)]] * (1 - 11%)</f>
        <v>-541147.59</v>
      </c>
      <c r="N2483" s="9">
        <f>Table1[[#This Row],[Net Sales Actual]]/Table1[[#This Row],[Net Sales Target]]*100%</f>
        <v>0.91873628651777794</v>
      </c>
      <c r="O2483" s="9" t="str">
        <f>IF(Table1[[#This Row],[% Achievement]]&gt;=100%, "Achieved",
 IF(Table1[[#This Row],[% Achievement]]&gt;=50%, "Almost Achieve",
 IF(Table1[[#This Row],[% Achievement]]&gt;=0, "Needs Improvement",
 "Bad")))</f>
        <v>Almost Achieve</v>
      </c>
      <c r="P2483" s="7">
        <f>Table1[[#This Row],[Net Sales Actual]] - Table1[[#This Row],[Net Sales Target]]</f>
        <v>-10709894</v>
      </c>
      <c r="Q2483" s="7" t="str">
        <f>IF(Table1[[#This Row],[Profit]] &gt; 0, "Profit", "Loss")</f>
        <v>Loss</v>
      </c>
      <c r="R2483" s="9">
        <f>Table1[[#This Row],[Salary Cost]]/Table1[[#This Row],[Net Sales Actual]]</f>
        <v>0.11475920992413551</v>
      </c>
      <c r="S2483" s="9" t="str">
        <f>IF(Table1[[#This Row],[Salary Ratio]] &lt; 0.15, "Efficient",
 IF(Table1[[#This Row],[Salary Ratio]] &lt;= 0.25, "Needs Attention",
 "Too High"))</f>
        <v>Efficient</v>
      </c>
      <c r="T2483" s="9">
        <f>Table1[[#This Row],[Profit (EBIT)]]/Table1[[#This Row],[Net Sales Actual]]</f>
        <v>-5.0216488929455726E-3</v>
      </c>
      <c r="U2483" s="7" t="str">
        <f>IF(Table1[[#This Row],[Profit Ratio]] &gt; 0.15, "Healthy",
 IF(Table1[[#This Row],[Profit Ratio]] &gt;= 0.05, "Moderate",
 "Low"))</f>
        <v>Low</v>
      </c>
      <c r="V2483" s="7">
        <f ca="1">DATEDIF(Table1[[#This Row],[Store Open Date]], TODAY(), "d")</f>
        <v>769</v>
      </c>
      <c r="W2483" s="7">
        <f ca="1">INT(Table1[[#This Row],[Store Age (Days)]] / 30)</f>
        <v>25</v>
      </c>
      <c r="X2483" s="7" t="str">
        <f ca="1">IF(Table1[[#This Row],[Store Age (Months)]] &lt; 12, "&lt;12",
 IF(Table1[[#This Row],[Store Age (Months)]] &lt; 24, "12–24",
 "&gt;24"))</f>
        <v>&gt;24</v>
      </c>
    </row>
    <row r="2484" spans="1:24" x14ac:dyDescent="0.2">
      <c r="A2484" s="4">
        <v>6</v>
      </c>
      <c r="B2484" s="4" t="str">
        <f t="shared" si="38"/>
        <v>June</v>
      </c>
      <c r="C2484" s="1" t="s">
        <v>286</v>
      </c>
      <c r="D2484" s="1" t="s">
        <v>1206</v>
      </c>
      <c r="E2484" s="1" t="s">
        <v>727</v>
      </c>
      <c r="F2484" s="1" t="s">
        <v>907</v>
      </c>
      <c r="G2484" s="1" t="s">
        <v>925</v>
      </c>
      <c r="H2484" s="6">
        <v>45107</v>
      </c>
      <c r="I2484" s="7">
        <v>183512509</v>
      </c>
      <c r="J2484" s="7">
        <v>188098687</v>
      </c>
      <c r="K2484" s="7">
        <v>29699894</v>
      </c>
      <c r="L2484" s="7">
        <v>26399424</v>
      </c>
      <c r="M2484" s="7">
        <f>Table1[[#This Row],[Profit (EBIT)]] * (1 - 11%)</f>
        <v>23495487.359999999</v>
      </c>
      <c r="N2484" s="9">
        <f>Table1[[#This Row],[Net Sales Actual]]/Table1[[#This Row],[Net Sales Target]]*100%</f>
        <v>1.024991092024141</v>
      </c>
      <c r="O2484" s="9" t="str">
        <f>IF(Table1[[#This Row],[% Achievement]]&gt;=100%, "Achieved",
 IF(Table1[[#This Row],[% Achievement]]&gt;=50%, "Almost Achieve",
 IF(Table1[[#This Row],[% Achievement]]&gt;=0, "Needs Improvement",
 "Bad")))</f>
        <v>Achieved</v>
      </c>
      <c r="P2484" s="7">
        <f>Table1[[#This Row],[Net Sales Actual]] - Table1[[#This Row],[Net Sales Target]]</f>
        <v>4586178</v>
      </c>
      <c r="Q2484" s="7" t="str">
        <f>IF(Table1[[#This Row],[Profit]] &gt; 0, "Profit", "Loss")</f>
        <v>Profit</v>
      </c>
      <c r="R2484" s="9">
        <f>Table1[[#This Row],[Salary Cost]]/Table1[[#This Row],[Net Sales Actual]]</f>
        <v>0.157895275473135</v>
      </c>
      <c r="S2484" s="9" t="str">
        <f>IF(Table1[[#This Row],[Salary Ratio]] &lt; 0.15, "Efficient",
 IF(Table1[[#This Row],[Salary Ratio]] &lt;= 0.25, "Needs Attention",
 "Too High"))</f>
        <v>Needs Attention</v>
      </c>
      <c r="T2484" s="9">
        <f>Table1[[#This Row],[Profit (EBIT)]]/Table1[[#This Row],[Net Sales Actual]]</f>
        <v>0.14034879467287298</v>
      </c>
      <c r="U2484" s="7" t="str">
        <f>IF(Table1[[#This Row],[Profit Ratio]] &gt; 0.15, "Healthy",
 IF(Table1[[#This Row],[Profit Ratio]] &gt;= 0.05, "Moderate",
 "Low"))</f>
        <v>Moderate</v>
      </c>
      <c r="V2484" s="7">
        <f ca="1">DATEDIF(Table1[[#This Row],[Store Open Date]], TODAY(), "d")</f>
        <v>825</v>
      </c>
      <c r="W2484" s="7">
        <f ca="1">INT(Table1[[#This Row],[Store Age (Days)]] / 30)</f>
        <v>27</v>
      </c>
      <c r="X2484" s="7" t="str">
        <f ca="1">IF(Table1[[#This Row],[Store Age (Months)]] &lt; 12, "&lt;12",
 IF(Table1[[#This Row],[Store Age (Months)]] &lt; 24, "12–24",
 "&gt;24"))</f>
        <v>&gt;24</v>
      </c>
    </row>
    <row r="2485" spans="1:24" x14ac:dyDescent="0.2">
      <c r="A2485" s="4">
        <v>6</v>
      </c>
      <c r="B2485" s="4" t="str">
        <f t="shared" si="38"/>
        <v>June</v>
      </c>
      <c r="C2485" s="1" t="s">
        <v>287</v>
      </c>
      <c r="D2485" s="1" t="s">
        <v>1207</v>
      </c>
      <c r="E2485" s="1" t="s">
        <v>728</v>
      </c>
      <c r="F2485" s="1" t="s">
        <v>907</v>
      </c>
      <c r="G2485" s="1" t="s">
        <v>925</v>
      </c>
      <c r="H2485" s="6">
        <v>45169</v>
      </c>
      <c r="I2485" s="7">
        <v>116219194</v>
      </c>
      <c r="J2485" s="7">
        <v>140401223</v>
      </c>
      <c r="K2485" s="7">
        <v>23157813</v>
      </c>
      <c r="L2485" s="7">
        <v>2739019</v>
      </c>
      <c r="M2485" s="7">
        <f>Table1[[#This Row],[Profit (EBIT)]] * (1 - 11%)</f>
        <v>2437726.91</v>
      </c>
      <c r="N2485" s="9">
        <f>Table1[[#This Row],[Net Sales Actual]]/Table1[[#This Row],[Net Sales Target]]*100%</f>
        <v>1.2080725925529994</v>
      </c>
      <c r="O2485" s="9" t="str">
        <f>IF(Table1[[#This Row],[% Achievement]]&gt;=100%, "Achieved",
 IF(Table1[[#This Row],[% Achievement]]&gt;=50%, "Almost Achieve",
 IF(Table1[[#This Row],[% Achievement]]&gt;=0, "Needs Improvement",
 "Bad")))</f>
        <v>Achieved</v>
      </c>
      <c r="P2485" s="7">
        <f>Table1[[#This Row],[Net Sales Actual]] - Table1[[#This Row],[Net Sales Target]]</f>
        <v>24182029</v>
      </c>
      <c r="Q2485" s="7" t="str">
        <f>IF(Table1[[#This Row],[Profit]] &gt; 0, "Profit", "Loss")</f>
        <v>Profit</v>
      </c>
      <c r="R2485" s="9">
        <f>Table1[[#This Row],[Salary Cost]]/Table1[[#This Row],[Net Sales Actual]]</f>
        <v>0.16494025126832407</v>
      </c>
      <c r="S2485" s="9" t="str">
        <f>IF(Table1[[#This Row],[Salary Ratio]] &lt; 0.15, "Efficient",
 IF(Table1[[#This Row],[Salary Ratio]] &lt;= 0.25, "Needs Attention",
 "Too High"))</f>
        <v>Needs Attention</v>
      </c>
      <c r="T2485" s="9">
        <f>Table1[[#This Row],[Profit (EBIT)]]/Table1[[#This Row],[Net Sales Actual]]</f>
        <v>1.950851240092118E-2</v>
      </c>
      <c r="U2485" s="7" t="str">
        <f>IF(Table1[[#This Row],[Profit Ratio]] &gt; 0.15, "Healthy",
 IF(Table1[[#This Row],[Profit Ratio]] &gt;= 0.05, "Moderate",
 "Low"))</f>
        <v>Low</v>
      </c>
      <c r="V2485" s="7">
        <f ca="1">DATEDIF(Table1[[#This Row],[Store Open Date]], TODAY(), "d")</f>
        <v>763</v>
      </c>
      <c r="W2485" s="7">
        <f ca="1">INT(Table1[[#This Row],[Store Age (Days)]] / 30)</f>
        <v>25</v>
      </c>
      <c r="X2485" s="7" t="str">
        <f ca="1">IF(Table1[[#This Row],[Store Age (Months)]] &lt; 12, "&lt;12",
 IF(Table1[[#This Row],[Store Age (Months)]] &lt; 24, "12–24",
 "&gt;24"))</f>
        <v>&gt;24</v>
      </c>
    </row>
    <row r="2486" spans="1:24" x14ac:dyDescent="0.2">
      <c r="A2486" s="4">
        <v>6</v>
      </c>
      <c r="B2486" s="4" t="str">
        <f t="shared" si="38"/>
        <v>June</v>
      </c>
      <c r="C2486" s="1" t="s">
        <v>288</v>
      </c>
      <c r="D2486" s="1" t="s">
        <v>1208</v>
      </c>
      <c r="E2486" s="1" t="s">
        <v>729</v>
      </c>
      <c r="F2486" s="1" t="s">
        <v>907</v>
      </c>
      <c r="G2486" s="1" t="s">
        <v>925</v>
      </c>
      <c r="H2486" s="6">
        <v>44880</v>
      </c>
      <c r="I2486" s="7">
        <v>175931295</v>
      </c>
      <c r="J2486" s="7">
        <v>132817660</v>
      </c>
      <c r="K2486" s="7">
        <v>19069574</v>
      </c>
      <c r="L2486" s="7">
        <v>-8584807</v>
      </c>
      <c r="M2486" s="7">
        <f>Table1[[#This Row],[Profit (EBIT)]] * (1 - 11%)</f>
        <v>-7640478.2300000004</v>
      </c>
      <c r="N2486" s="9">
        <f>Table1[[#This Row],[Net Sales Actual]]/Table1[[#This Row],[Net Sales Target]]*100%</f>
        <v>0.75494050106321331</v>
      </c>
      <c r="O2486" s="9" t="str">
        <f>IF(Table1[[#This Row],[% Achievement]]&gt;=100%, "Achieved",
 IF(Table1[[#This Row],[% Achievement]]&gt;=50%, "Almost Achieve",
 IF(Table1[[#This Row],[% Achievement]]&gt;=0, "Needs Improvement",
 "Bad")))</f>
        <v>Almost Achieve</v>
      </c>
      <c r="P2486" s="7">
        <f>Table1[[#This Row],[Net Sales Actual]] - Table1[[#This Row],[Net Sales Target]]</f>
        <v>-43113635</v>
      </c>
      <c r="Q2486" s="7" t="str">
        <f>IF(Table1[[#This Row],[Profit]] &gt; 0, "Profit", "Loss")</f>
        <v>Loss</v>
      </c>
      <c r="R2486" s="9">
        <f>Table1[[#This Row],[Salary Cost]]/Table1[[#This Row],[Net Sales Actual]]</f>
        <v>0.14357709659995516</v>
      </c>
      <c r="S2486" s="9" t="str">
        <f>IF(Table1[[#This Row],[Salary Ratio]] &lt; 0.15, "Efficient",
 IF(Table1[[#This Row],[Salary Ratio]] &lt;= 0.25, "Needs Attention",
 "Too High"))</f>
        <v>Efficient</v>
      </c>
      <c r="T2486" s="9">
        <f>Table1[[#This Row],[Profit (EBIT)]]/Table1[[#This Row],[Net Sales Actual]]</f>
        <v>-6.4636035599482777E-2</v>
      </c>
      <c r="U2486" s="7" t="str">
        <f>IF(Table1[[#This Row],[Profit Ratio]] &gt; 0.15, "Healthy",
 IF(Table1[[#This Row],[Profit Ratio]] &gt;= 0.05, "Moderate",
 "Low"))</f>
        <v>Low</v>
      </c>
      <c r="V2486" s="7">
        <f ca="1">DATEDIF(Table1[[#This Row],[Store Open Date]], TODAY(), "d")</f>
        <v>1052</v>
      </c>
      <c r="W2486" s="7">
        <f ca="1">INT(Table1[[#This Row],[Store Age (Days)]] / 30)</f>
        <v>35</v>
      </c>
      <c r="X2486" s="7" t="str">
        <f ca="1">IF(Table1[[#This Row],[Store Age (Months)]] &lt; 12, "&lt;12",
 IF(Table1[[#This Row],[Store Age (Months)]] &lt; 24, "12–24",
 "&gt;24"))</f>
        <v>&gt;24</v>
      </c>
    </row>
    <row r="2487" spans="1:24" x14ac:dyDescent="0.2">
      <c r="A2487" s="4">
        <v>6</v>
      </c>
      <c r="B2487" s="4" t="str">
        <f t="shared" si="38"/>
        <v>June</v>
      </c>
      <c r="C2487" s="1" t="s">
        <v>289</v>
      </c>
      <c r="D2487" s="1" t="s">
        <v>1209</v>
      </c>
      <c r="E2487" s="1" t="s">
        <v>730</v>
      </c>
      <c r="F2487" s="1" t="s">
        <v>908</v>
      </c>
      <c r="G2487" s="1" t="s">
        <v>925</v>
      </c>
      <c r="H2487" s="6">
        <v>45348</v>
      </c>
      <c r="I2487" s="7">
        <v>128143769</v>
      </c>
      <c r="J2487" s="7">
        <v>128825701</v>
      </c>
      <c r="K2487" s="7">
        <v>17183418</v>
      </c>
      <c r="L2487" s="7">
        <v>-5645728</v>
      </c>
      <c r="M2487" s="7">
        <f>Table1[[#This Row],[Profit (EBIT)]] * (1 - 11%)</f>
        <v>-5024697.92</v>
      </c>
      <c r="N2487" s="9">
        <f>Table1[[#This Row],[Net Sales Actual]]/Table1[[#This Row],[Net Sales Target]]*100%</f>
        <v>1.0053216165352528</v>
      </c>
      <c r="O2487" s="9" t="str">
        <f>IF(Table1[[#This Row],[% Achievement]]&gt;=100%, "Achieved",
 IF(Table1[[#This Row],[% Achievement]]&gt;=50%, "Almost Achieve",
 IF(Table1[[#This Row],[% Achievement]]&gt;=0, "Needs Improvement",
 "Bad")))</f>
        <v>Achieved</v>
      </c>
      <c r="P2487" s="7">
        <f>Table1[[#This Row],[Net Sales Actual]] - Table1[[#This Row],[Net Sales Target]]</f>
        <v>681932</v>
      </c>
      <c r="Q2487" s="7" t="str">
        <f>IF(Table1[[#This Row],[Profit]] &gt; 0, "Profit", "Loss")</f>
        <v>Loss</v>
      </c>
      <c r="R2487" s="9">
        <f>Table1[[#This Row],[Salary Cost]]/Table1[[#This Row],[Net Sales Actual]]</f>
        <v>0.13338501453215457</v>
      </c>
      <c r="S2487" s="9" t="str">
        <f>IF(Table1[[#This Row],[Salary Ratio]] &lt; 0.15, "Efficient",
 IF(Table1[[#This Row],[Salary Ratio]] &lt;= 0.25, "Needs Attention",
 "Too High"))</f>
        <v>Efficient</v>
      </c>
      <c r="T2487" s="9">
        <f>Table1[[#This Row],[Profit (EBIT)]]/Table1[[#This Row],[Net Sales Actual]]</f>
        <v>-4.3824547090956643E-2</v>
      </c>
      <c r="U2487" s="7" t="str">
        <f>IF(Table1[[#This Row],[Profit Ratio]] &gt; 0.15, "Healthy",
 IF(Table1[[#This Row],[Profit Ratio]] &gt;= 0.05, "Moderate",
 "Low"))</f>
        <v>Low</v>
      </c>
      <c r="V2487" s="7">
        <f ca="1">DATEDIF(Table1[[#This Row],[Store Open Date]], TODAY(), "d")</f>
        <v>584</v>
      </c>
      <c r="W2487" s="7">
        <f ca="1">INT(Table1[[#This Row],[Store Age (Days)]] / 30)</f>
        <v>19</v>
      </c>
      <c r="X2487" s="7" t="str">
        <f ca="1">IF(Table1[[#This Row],[Store Age (Months)]] &lt; 12, "&lt;12",
 IF(Table1[[#This Row],[Store Age (Months)]] &lt; 24, "12–24",
 "&gt;24"))</f>
        <v>12–24</v>
      </c>
    </row>
    <row r="2488" spans="1:24" x14ac:dyDescent="0.2">
      <c r="A2488" s="4">
        <v>6</v>
      </c>
      <c r="B2488" s="4" t="str">
        <f t="shared" si="38"/>
        <v>June</v>
      </c>
      <c r="C2488" s="1" t="s">
        <v>290</v>
      </c>
      <c r="D2488" s="1" t="s">
        <v>1210</v>
      </c>
      <c r="E2488" s="1" t="s">
        <v>731</v>
      </c>
      <c r="F2488" s="1" t="s">
        <v>898</v>
      </c>
      <c r="G2488" s="1" t="s">
        <v>925</v>
      </c>
      <c r="H2488" s="6">
        <v>45349</v>
      </c>
      <c r="I2488" s="7">
        <v>101446198</v>
      </c>
      <c r="J2488" s="7">
        <v>88297887</v>
      </c>
      <c r="K2488" s="7">
        <v>8486944</v>
      </c>
      <c r="L2488" s="7">
        <v>-5343373</v>
      </c>
      <c r="M2488" s="7">
        <f>Table1[[#This Row],[Profit (EBIT)]] * (1 - 11%)</f>
        <v>-4755601.97</v>
      </c>
      <c r="N2488" s="9">
        <f>Table1[[#This Row],[Net Sales Actual]]/Table1[[#This Row],[Net Sales Target]]*100%</f>
        <v>0.87039128859220527</v>
      </c>
      <c r="O2488" s="9" t="str">
        <f>IF(Table1[[#This Row],[% Achievement]]&gt;=100%, "Achieved",
 IF(Table1[[#This Row],[% Achievement]]&gt;=50%, "Almost Achieve",
 IF(Table1[[#This Row],[% Achievement]]&gt;=0, "Needs Improvement",
 "Bad")))</f>
        <v>Almost Achieve</v>
      </c>
      <c r="P2488" s="7">
        <f>Table1[[#This Row],[Net Sales Actual]] - Table1[[#This Row],[Net Sales Target]]</f>
        <v>-13148311</v>
      </c>
      <c r="Q2488" s="7" t="str">
        <f>IF(Table1[[#This Row],[Profit]] &gt; 0, "Profit", "Loss")</f>
        <v>Loss</v>
      </c>
      <c r="R2488" s="9">
        <f>Table1[[#This Row],[Salary Cost]]/Table1[[#This Row],[Net Sales Actual]]</f>
        <v>9.6117181150665587E-2</v>
      </c>
      <c r="S2488" s="9" t="str">
        <f>IF(Table1[[#This Row],[Salary Ratio]] &lt; 0.15, "Efficient",
 IF(Table1[[#This Row],[Salary Ratio]] &lt;= 0.25, "Needs Attention",
 "Too High"))</f>
        <v>Efficient</v>
      </c>
      <c r="T2488" s="9">
        <f>Table1[[#This Row],[Profit (EBIT)]]/Table1[[#This Row],[Net Sales Actual]]</f>
        <v>-6.0515298627701025E-2</v>
      </c>
      <c r="U2488" s="7" t="str">
        <f>IF(Table1[[#This Row],[Profit Ratio]] &gt; 0.15, "Healthy",
 IF(Table1[[#This Row],[Profit Ratio]] &gt;= 0.05, "Moderate",
 "Low"))</f>
        <v>Low</v>
      </c>
      <c r="V2488" s="7">
        <f ca="1">DATEDIF(Table1[[#This Row],[Store Open Date]], TODAY(), "d")</f>
        <v>583</v>
      </c>
      <c r="W2488" s="7">
        <f ca="1">INT(Table1[[#This Row],[Store Age (Days)]] / 30)</f>
        <v>19</v>
      </c>
      <c r="X2488" s="7" t="str">
        <f ca="1">IF(Table1[[#This Row],[Store Age (Months)]] &lt; 12, "&lt;12",
 IF(Table1[[#This Row],[Store Age (Months)]] &lt; 24, "12–24",
 "&gt;24"))</f>
        <v>12–24</v>
      </c>
    </row>
    <row r="2489" spans="1:24" x14ac:dyDescent="0.2">
      <c r="A2489" s="4">
        <v>6</v>
      </c>
      <c r="B2489" s="4" t="str">
        <f t="shared" si="38"/>
        <v>June</v>
      </c>
      <c r="C2489" s="1" t="s">
        <v>291</v>
      </c>
      <c r="D2489" s="1" t="s">
        <v>1211</v>
      </c>
      <c r="E2489" s="1" t="s">
        <v>732</v>
      </c>
      <c r="F2489" s="1" t="s">
        <v>908</v>
      </c>
      <c r="G2489" s="1" t="s">
        <v>925</v>
      </c>
      <c r="H2489" s="6">
        <v>45386</v>
      </c>
      <c r="I2489" s="7">
        <v>130858985</v>
      </c>
      <c r="J2489" s="7">
        <v>134552370</v>
      </c>
      <c r="K2489" s="7">
        <v>20495898</v>
      </c>
      <c r="L2489" s="7">
        <v>13857047</v>
      </c>
      <c r="M2489" s="7">
        <f>Table1[[#This Row],[Profit (EBIT)]] * (1 - 11%)</f>
        <v>12332771.83</v>
      </c>
      <c r="N2489" s="9">
        <f>Table1[[#This Row],[Net Sales Actual]]/Table1[[#This Row],[Net Sales Target]]*100%</f>
        <v>1.0282241605343339</v>
      </c>
      <c r="O2489" s="9" t="str">
        <f>IF(Table1[[#This Row],[% Achievement]]&gt;=100%, "Achieved",
 IF(Table1[[#This Row],[% Achievement]]&gt;=50%, "Almost Achieve",
 IF(Table1[[#This Row],[% Achievement]]&gt;=0, "Needs Improvement",
 "Bad")))</f>
        <v>Achieved</v>
      </c>
      <c r="P2489" s="7">
        <f>Table1[[#This Row],[Net Sales Actual]] - Table1[[#This Row],[Net Sales Target]]</f>
        <v>3693385</v>
      </c>
      <c r="Q2489" s="7" t="str">
        <f>IF(Table1[[#This Row],[Profit]] &gt; 0, "Profit", "Loss")</f>
        <v>Profit</v>
      </c>
      <c r="R2489" s="9">
        <f>Table1[[#This Row],[Salary Cost]]/Table1[[#This Row],[Net Sales Actual]]</f>
        <v>0.1523265476483246</v>
      </c>
      <c r="S2489" s="9" t="str">
        <f>IF(Table1[[#This Row],[Salary Ratio]] &lt; 0.15, "Efficient",
 IF(Table1[[#This Row],[Salary Ratio]] &lt;= 0.25, "Needs Attention",
 "Too High"))</f>
        <v>Needs Attention</v>
      </c>
      <c r="T2489" s="9">
        <f>Table1[[#This Row],[Profit (EBIT)]]/Table1[[#This Row],[Net Sales Actual]]</f>
        <v>0.10298627218532086</v>
      </c>
      <c r="U2489" s="7" t="str">
        <f>IF(Table1[[#This Row],[Profit Ratio]] &gt; 0.15, "Healthy",
 IF(Table1[[#This Row],[Profit Ratio]] &gt;= 0.05, "Moderate",
 "Low"))</f>
        <v>Moderate</v>
      </c>
      <c r="V2489" s="7">
        <f ca="1">DATEDIF(Table1[[#This Row],[Store Open Date]], TODAY(), "d")</f>
        <v>546</v>
      </c>
      <c r="W2489" s="7">
        <f ca="1">INT(Table1[[#This Row],[Store Age (Days)]] / 30)</f>
        <v>18</v>
      </c>
      <c r="X2489" s="7" t="str">
        <f ca="1">IF(Table1[[#This Row],[Store Age (Months)]] &lt; 12, "&lt;12",
 IF(Table1[[#This Row],[Store Age (Months)]] &lt; 24, "12–24",
 "&gt;24"))</f>
        <v>12–24</v>
      </c>
    </row>
    <row r="2490" spans="1:24" x14ac:dyDescent="0.2">
      <c r="A2490" s="4">
        <v>6</v>
      </c>
      <c r="B2490" s="4" t="str">
        <f t="shared" si="38"/>
        <v>June</v>
      </c>
      <c r="C2490" s="1" t="s">
        <v>292</v>
      </c>
      <c r="D2490" s="1" t="s">
        <v>1212</v>
      </c>
      <c r="E2490" s="1" t="s">
        <v>733</v>
      </c>
      <c r="F2490" s="1" t="s">
        <v>908</v>
      </c>
      <c r="G2490" s="1" t="s">
        <v>925</v>
      </c>
      <c r="H2490" s="6">
        <v>45203</v>
      </c>
      <c r="I2490" s="7">
        <v>165353756</v>
      </c>
      <c r="J2490" s="7">
        <v>156650712</v>
      </c>
      <c r="K2490" s="7">
        <v>27039078</v>
      </c>
      <c r="L2490" s="7">
        <v>5554988</v>
      </c>
      <c r="M2490" s="7">
        <f>Table1[[#This Row],[Profit (EBIT)]] * (1 - 11%)</f>
        <v>4943939.32</v>
      </c>
      <c r="N2490" s="9">
        <f>Table1[[#This Row],[Net Sales Actual]]/Table1[[#This Row],[Net Sales Target]]*100%</f>
        <v>0.94736712240150145</v>
      </c>
      <c r="O2490" s="9" t="str">
        <f>IF(Table1[[#This Row],[% Achievement]]&gt;=100%, "Achieved",
 IF(Table1[[#This Row],[% Achievement]]&gt;=50%, "Almost Achieve",
 IF(Table1[[#This Row],[% Achievement]]&gt;=0, "Needs Improvement",
 "Bad")))</f>
        <v>Almost Achieve</v>
      </c>
      <c r="P2490" s="7">
        <f>Table1[[#This Row],[Net Sales Actual]] - Table1[[#This Row],[Net Sales Target]]</f>
        <v>-8703044</v>
      </c>
      <c r="Q2490" s="7" t="str">
        <f>IF(Table1[[#This Row],[Profit]] &gt; 0, "Profit", "Loss")</f>
        <v>Profit</v>
      </c>
      <c r="R2490" s="9">
        <f>Table1[[#This Row],[Salary Cost]]/Table1[[#This Row],[Net Sales Actual]]</f>
        <v>0.17260743762211564</v>
      </c>
      <c r="S2490" s="9" t="str">
        <f>IF(Table1[[#This Row],[Salary Ratio]] &lt; 0.15, "Efficient",
 IF(Table1[[#This Row],[Salary Ratio]] &lt;= 0.25, "Needs Attention",
 "Too High"))</f>
        <v>Needs Attention</v>
      </c>
      <c r="T2490" s="9">
        <f>Table1[[#This Row],[Profit (EBIT)]]/Table1[[#This Row],[Net Sales Actual]]</f>
        <v>3.5460981498762673E-2</v>
      </c>
      <c r="U2490" s="7" t="str">
        <f>IF(Table1[[#This Row],[Profit Ratio]] &gt; 0.15, "Healthy",
 IF(Table1[[#This Row],[Profit Ratio]] &gt;= 0.05, "Moderate",
 "Low"))</f>
        <v>Low</v>
      </c>
      <c r="V2490" s="7">
        <f ca="1">DATEDIF(Table1[[#This Row],[Store Open Date]], TODAY(), "d")</f>
        <v>729</v>
      </c>
      <c r="W2490" s="7">
        <f ca="1">INT(Table1[[#This Row],[Store Age (Days)]] / 30)</f>
        <v>24</v>
      </c>
      <c r="X2490" s="7" t="str">
        <f ca="1">IF(Table1[[#This Row],[Store Age (Months)]] &lt; 12, "&lt;12",
 IF(Table1[[#This Row],[Store Age (Months)]] &lt; 24, "12–24",
 "&gt;24"))</f>
        <v>&gt;24</v>
      </c>
    </row>
    <row r="2491" spans="1:24" x14ac:dyDescent="0.2">
      <c r="A2491" s="4">
        <v>6</v>
      </c>
      <c r="B2491" s="4" t="str">
        <f t="shared" si="38"/>
        <v>June</v>
      </c>
      <c r="C2491" s="1" t="s">
        <v>293</v>
      </c>
      <c r="D2491" s="1" t="s">
        <v>1213</v>
      </c>
      <c r="E2491" s="1" t="s">
        <v>734</v>
      </c>
      <c r="F2491" s="1" t="s">
        <v>908</v>
      </c>
      <c r="G2491" s="1" t="s">
        <v>925</v>
      </c>
      <c r="H2491" s="6">
        <v>45281</v>
      </c>
      <c r="I2491" s="7">
        <v>79731256</v>
      </c>
      <c r="J2491" s="7">
        <v>71911646</v>
      </c>
      <c r="K2491" s="7">
        <v>8742777</v>
      </c>
      <c r="L2491" s="7">
        <v>9694426</v>
      </c>
      <c r="M2491" s="7">
        <f>Table1[[#This Row],[Profit (EBIT)]] * (1 - 11%)</f>
        <v>8628039.1400000006</v>
      </c>
      <c r="N2491" s="9">
        <f>Table1[[#This Row],[Net Sales Actual]]/Table1[[#This Row],[Net Sales Target]]*100%</f>
        <v>0.90192541304002538</v>
      </c>
      <c r="O2491" s="9" t="str">
        <f>IF(Table1[[#This Row],[% Achievement]]&gt;=100%, "Achieved",
 IF(Table1[[#This Row],[% Achievement]]&gt;=50%, "Almost Achieve",
 IF(Table1[[#This Row],[% Achievement]]&gt;=0, "Needs Improvement",
 "Bad")))</f>
        <v>Almost Achieve</v>
      </c>
      <c r="P2491" s="7">
        <f>Table1[[#This Row],[Net Sales Actual]] - Table1[[#This Row],[Net Sales Target]]</f>
        <v>-7819610</v>
      </c>
      <c r="Q2491" s="7" t="str">
        <f>IF(Table1[[#This Row],[Profit]] &gt; 0, "Profit", "Loss")</f>
        <v>Profit</v>
      </c>
      <c r="R2491" s="9">
        <f>Table1[[#This Row],[Salary Cost]]/Table1[[#This Row],[Net Sales Actual]]</f>
        <v>0.12157664976824477</v>
      </c>
      <c r="S2491" s="9" t="str">
        <f>IF(Table1[[#This Row],[Salary Ratio]] &lt; 0.15, "Efficient",
 IF(Table1[[#This Row],[Salary Ratio]] &lt;= 0.25, "Needs Attention",
 "Too High"))</f>
        <v>Efficient</v>
      </c>
      <c r="T2491" s="9">
        <f>Table1[[#This Row],[Profit (EBIT)]]/Table1[[#This Row],[Net Sales Actual]]</f>
        <v>0.13481023643931053</v>
      </c>
      <c r="U2491" s="7" t="str">
        <f>IF(Table1[[#This Row],[Profit Ratio]] &gt; 0.15, "Healthy",
 IF(Table1[[#This Row],[Profit Ratio]] &gt;= 0.05, "Moderate",
 "Low"))</f>
        <v>Moderate</v>
      </c>
      <c r="V2491" s="7">
        <f ca="1">DATEDIF(Table1[[#This Row],[Store Open Date]], TODAY(), "d")</f>
        <v>651</v>
      </c>
      <c r="W2491" s="7">
        <f ca="1">INT(Table1[[#This Row],[Store Age (Days)]] / 30)</f>
        <v>21</v>
      </c>
      <c r="X2491" s="7" t="str">
        <f ca="1">IF(Table1[[#This Row],[Store Age (Months)]] &lt; 12, "&lt;12",
 IF(Table1[[#This Row],[Store Age (Months)]] &lt; 24, "12–24",
 "&gt;24"))</f>
        <v>12–24</v>
      </c>
    </row>
    <row r="2492" spans="1:24" x14ac:dyDescent="0.2">
      <c r="A2492" s="4">
        <v>6</v>
      </c>
      <c r="B2492" s="4" t="str">
        <f t="shared" si="38"/>
        <v>June</v>
      </c>
      <c r="C2492" s="1" t="s">
        <v>294</v>
      </c>
      <c r="D2492" s="1" t="s">
        <v>1214</v>
      </c>
      <c r="E2492" s="1" t="s">
        <v>735</v>
      </c>
      <c r="F2492" s="1" t="s">
        <v>908</v>
      </c>
      <c r="G2492" s="1" t="s">
        <v>925</v>
      </c>
      <c r="H2492" s="6">
        <v>45290</v>
      </c>
      <c r="I2492" s="7">
        <v>196839675</v>
      </c>
      <c r="J2492" s="7">
        <v>189679207</v>
      </c>
      <c r="K2492" s="7">
        <v>21957140</v>
      </c>
      <c r="L2492" s="7">
        <v>6527907</v>
      </c>
      <c r="M2492" s="7">
        <f>Table1[[#This Row],[Profit (EBIT)]] * (1 - 11%)</f>
        <v>5809837.2300000004</v>
      </c>
      <c r="N2492" s="9">
        <f>Table1[[#This Row],[Net Sales Actual]]/Table1[[#This Row],[Net Sales Target]]*100%</f>
        <v>0.96362284178735813</v>
      </c>
      <c r="O2492" s="9" t="str">
        <f>IF(Table1[[#This Row],[% Achievement]]&gt;=100%, "Achieved",
 IF(Table1[[#This Row],[% Achievement]]&gt;=50%, "Almost Achieve",
 IF(Table1[[#This Row],[% Achievement]]&gt;=0, "Needs Improvement",
 "Bad")))</f>
        <v>Almost Achieve</v>
      </c>
      <c r="P2492" s="7">
        <f>Table1[[#This Row],[Net Sales Actual]] - Table1[[#This Row],[Net Sales Target]]</f>
        <v>-7160468</v>
      </c>
      <c r="Q2492" s="7" t="str">
        <f>IF(Table1[[#This Row],[Profit]] &gt; 0, "Profit", "Loss")</f>
        <v>Profit</v>
      </c>
      <c r="R2492" s="9">
        <f>Table1[[#This Row],[Salary Cost]]/Table1[[#This Row],[Net Sales Actual]]</f>
        <v>0.1157593409803743</v>
      </c>
      <c r="S2492" s="9" t="str">
        <f>IF(Table1[[#This Row],[Salary Ratio]] &lt; 0.15, "Efficient",
 IF(Table1[[#This Row],[Salary Ratio]] &lt;= 0.25, "Needs Attention",
 "Too High"))</f>
        <v>Efficient</v>
      </c>
      <c r="T2492" s="9">
        <f>Table1[[#This Row],[Profit (EBIT)]]/Table1[[#This Row],[Net Sales Actual]]</f>
        <v>3.4415511869996376E-2</v>
      </c>
      <c r="U2492" s="7" t="str">
        <f>IF(Table1[[#This Row],[Profit Ratio]] &gt; 0.15, "Healthy",
 IF(Table1[[#This Row],[Profit Ratio]] &gt;= 0.05, "Moderate",
 "Low"))</f>
        <v>Low</v>
      </c>
      <c r="V2492" s="7">
        <f ca="1">DATEDIF(Table1[[#This Row],[Store Open Date]], TODAY(), "d")</f>
        <v>642</v>
      </c>
      <c r="W2492" s="7">
        <f ca="1">INT(Table1[[#This Row],[Store Age (Days)]] / 30)</f>
        <v>21</v>
      </c>
      <c r="X2492" s="7" t="str">
        <f ca="1">IF(Table1[[#This Row],[Store Age (Months)]] &lt; 12, "&lt;12",
 IF(Table1[[#This Row],[Store Age (Months)]] &lt; 24, "12–24",
 "&gt;24"))</f>
        <v>12–24</v>
      </c>
    </row>
    <row r="2493" spans="1:24" x14ac:dyDescent="0.2">
      <c r="A2493" s="4">
        <v>6</v>
      </c>
      <c r="B2493" s="4" t="str">
        <f t="shared" si="38"/>
        <v>June</v>
      </c>
      <c r="C2493" s="1" t="s">
        <v>295</v>
      </c>
      <c r="D2493" s="1" t="s">
        <v>1215</v>
      </c>
      <c r="E2493" s="1" t="s">
        <v>736</v>
      </c>
      <c r="F2493" s="1" t="s">
        <v>908</v>
      </c>
      <c r="G2493" s="1" t="s">
        <v>925</v>
      </c>
      <c r="H2493" s="6">
        <v>45352</v>
      </c>
      <c r="I2493" s="7">
        <v>82667907</v>
      </c>
      <c r="J2493" s="7">
        <v>58844631</v>
      </c>
      <c r="K2493" s="7">
        <v>9454857</v>
      </c>
      <c r="L2493" s="7">
        <v>-5311189</v>
      </c>
      <c r="M2493" s="7">
        <f>Table1[[#This Row],[Profit (EBIT)]] * (1 - 11%)</f>
        <v>-4726958.21</v>
      </c>
      <c r="N2493" s="9">
        <f>Table1[[#This Row],[Net Sales Actual]]/Table1[[#This Row],[Net Sales Target]]*100%</f>
        <v>0.71181953354643412</v>
      </c>
      <c r="O2493" s="9" t="str">
        <f>IF(Table1[[#This Row],[% Achievement]]&gt;=100%, "Achieved",
 IF(Table1[[#This Row],[% Achievement]]&gt;=50%, "Almost Achieve",
 IF(Table1[[#This Row],[% Achievement]]&gt;=0, "Needs Improvement",
 "Bad")))</f>
        <v>Almost Achieve</v>
      </c>
      <c r="P2493" s="7">
        <f>Table1[[#This Row],[Net Sales Actual]] - Table1[[#This Row],[Net Sales Target]]</f>
        <v>-23823276</v>
      </c>
      <c r="Q2493" s="7" t="str">
        <f>IF(Table1[[#This Row],[Profit]] &gt; 0, "Profit", "Loss")</f>
        <v>Loss</v>
      </c>
      <c r="R2493" s="9">
        <f>Table1[[#This Row],[Salary Cost]]/Table1[[#This Row],[Net Sales Actual]]</f>
        <v>0.1606749305641835</v>
      </c>
      <c r="S2493" s="9" t="str">
        <f>IF(Table1[[#This Row],[Salary Ratio]] &lt; 0.15, "Efficient",
 IF(Table1[[#This Row],[Salary Ratio]] &lt;= 0.25, "Needs Attention",
 "Too High"))</f>
        <v>Needs Attention</v>
      </c>
      <c r="T2493" s="9">
        <f>Table1[[#This Row],[Profit (EBIT)]]/Table1[[#This Row],[Net Sales Actual]]</f>
        <v>-9.0257835077596119E-2</v>
      </c>
      <c r="U2493" s="7" t="str">
        <f>IF(Table1[[#This Row],[Profit Ratio]] &gt; 0.15, "Healthy",
 IF(Table1[[#This Row],[Profit Ratio]] &gt;= 0.05, "Moderate",
 "Low"))</f>
        <v>Low</v>
      </c>
      <c r="V2493" s="7">
        <f ca="1">DATEDIF(Table1[[#This Row],[Store Open Date]], TODAY(), "d")</f>
        <v>580</v>
      </c>
      <c r="W2493" s="7">
        <f ca="1">INT(Table1[[#This Row],[Store Age (Days)]] / 30)</f>
        <v>19</v>
      </c>
      <c r="X2493" s="7" t="str">
        <f ca="1">IF(Table1[[#This Row],[Store Age (Months)]] &lt; 12, "&lt;12",
 IF(Table1[[#This Row],[Store Age (Months)]] &lt; 24, "12–24",
 "&gt;24"))</f>
        <v>12–24</v>
      </c>
    </row>
    <row r="2494" spans="1:24" x14ac:dyDescent="0.2">
      <c r="A2494" s="4">
        <v>6</v>
      </c>
      <c r="B2494" s="4" t="str">
        <f t="shared" si="38"/>
        <v>June</v>
      </c>
      <c r="C2494" s="1" t="s">
        <v>296</v>
      </c>
      <c r="D2494" s="1" t="s">
        <v>1216</v>
      </c>
      <c r="E2494" s="1" t="s">
        <v>737</v>
      </c>
      <c r="F2494" s="1" t="s">
        <v>908</v>
      </c>
      <c r="G2494" s="1" t="s">
        <v>925</v>
      </c>
      <c r="H2494" s="6">
        <v>45257</v>
      </c>
      <c r="I2494" s="7">
        <v>108783942</v>
      </c>
      <c r="J2494" s="7">
        <v>75567699</v>
      </c>
      <c r="K2494" s="7">
        <v>13172433</v>
      </c>
      <c r="L2494" s="7">
        <v>5935036</v>
      </c>
      <c r="M2494" s="7">
        <f>Table1[[#This Row],[Profit (EBIT)]] * (1 - 11%)</f>
        <v>5282182.04</v>
      </c>
      <c r="N2494" s="9">
        <f>Table1[[#This Row],[Net Sales Actual]]/Table1[[#This Row],[Net Sales Target]]*100%</f>
        <v>0.69465858297357896</v>
      </c>
      <c r="O2494" s="9" t="str">
        <f>IF(Table1[[#This Row],[% Achievement]]&gt;=100%, "Achieved",
 IF(Table1[[#This Row],[% Achievement]]&gt;=50%, "Almost Achieve",
 IF(Table1[[#This Row],[% Achievement]]&gt;=0, "Needs Improvement",
 "Bad")))</f>
        <v>Almost Achieve</v>
      </c>
      <c r="P2494" s="7">
        <f>Table1[[#This Row],[Net Sales Actual]] - Table1[[#This Row],[Net Sales Target]]</f>
        <v>-33216243</v>
      </c>
      <c r="Q2494" s="7" t="str">
        <f>IF(Table1[[#This Row],[Profit]] &gt; 0, "Profit", "Loss")</f>
        <v>Profit</v>
      </c>
      <c r="R2494" s="9">
        <f>Table1[[#This Row],[Salary Cost]]/Table1[[#This Row],[Net Sales Actual]]</f>
        <v>0.17431300905430508</v>
      </c>
      <c r="S2494" s="9" t="str">
        <f>IF(Table1[[#This Row],[Salary Ratio]] &lt; 0.15, "Efficient",
 IF(Table1[[#This Row],[Salary Ratio]] &lt;= 0.25, "Needs Attention",
 "Too High"))</f>
        <v>Needs Attention</v>
      </c>
      <c r="T2494" s="9">
        <f>Table1[[#This Row],[Profit (EBIT)]]/Table1[[#This Row],[Net Sales Actual]]</f>
        <v>7.8539324056962484E-2</v>
      </c>
      <c r="U2494" s="7" t="str">
        <f>IF(Table1[[#This Row],[Profit Ratio]] &gt; 0.15, "Healthy",
 IF(Table1[[#This Row],[Profit Ratio]] &gt;= 0.05, "Moderate",
 "Low"))</f>
        <v>Moderate</v>
      </c>
      <c r="V2494" s="7">
        <f ca="1">DATEDIF(Table1[[#This Row],[Store Open Date]], TODAY(), "d")</f>
        <v>675</v>
      </c>
      <c r="W2494" s="7">
        <f ca="1">INT(Table1[[#This Row],[Store Age (Days)]] / 30)</f>
        <v>22</v>
      </c>
      <c r="X2494" s="7" t="str">
        <f ca="1">IF(Table1[[#This Row],[Store Age (Months)]] &lt; 12, "&lt;12",
 IF(Table1[[#This Row],[Store Age (Months)]] &lt; 24, "12–24",
 "&gt;24"))</f>
        <v>12–24</v>
      </c>
    </row>
    <row r="2495" spans="1:24" x14ac:dyDescent="0.2">
      <c r="A2495" s="4">
        <v>6</v>
      </c>
      <c r="B2495" s="4" t="str">
        <f t="shared" si="38"/>
        <v>June</v>
      </c>
      <c r="C2495" s="1" t="s">
        <v>297</v>
      </c>
      <c r="D2495" s="1" t="s">
        <v>1217</v>
      </c>
      <c r="E2495" s="1" t="s">
        <v>738</v>
      </c>
      <c r="F2495" s="1" t="s">
        <v>908</v>
      </c>
      <c r="G2495" s="1" t="s">
        <v>925</v>
      </c>
      <c r="H2495" s="6">
        <v>45290</v>
      </c>
      <c r="I2495" s="7">
        <v>165437014</v>
      </c>
      <c r="J2495" s="7">
        <v>190193815</v>
      </c>
      <c r="K2495" s="7">
        <v>20594596</v>
      </c>
      <c r="L2495" s="7">
        <v>12829735</v>
      </c>
      <c r="M2495" s="7">
        <f>Table1[[#This Row],[Profit (EBIT)]] * (1 - 11%)</f>
        <v>11418464.15</v>
      </c>
      <c r="N2495" s="9">
        <f>Table1[[#This Row],[Net Sales Actual]]/Table1[[#This Row],[Net Sales Target]]*100%</f>
        <v>1.1496448733050755</v>
      </c>
      <c r="O2495" s="9" t="str">
        <f>IF(Table1[[#This Row],[% Achievement]]&gt;=100%, "Achieved",
 IF(Table1[[#This Row],[% Achievement]]&gt;=50%, "Almost Achieve",
 IF(Table1[[#This Row],[% Achievement]]&gt;=0, "Needs Improvement",
 "Bad")))</f>
        <v>Achieved</v>
      </c>
      <c r="P2495" s="7">
        <f>Table1[[#This Row],[Net Sales Actual]] - Table1[[#This Row],[Net Sales Target]]</f>
        <v>24756801</v>
      </c>
      <c r="Q2495" s="7" t="str">
        <f>IF(Table1[[#This Row],[Profit]] &gt; 0, "Profit", "Loss")</f>
        <v>Profit</v>
      </c>
      <c r="R2495" s="9">
        <f>Table1[[#This Row],[Salary Cost]]/Table1[[#This Row],[Net Sales Actual]]</f>
        <v>0.1082821541804606</v>
      </c>
      <c r="S2495" s="9" t="str">
        <f>IF(Table1[[#This Row],[Salary Ratio]] &lt; 0.15, "Efficient",
 IF(Table1[[#This Row],[Salary Ratio]] &lt;= 0.25, "Needs Attention",
 "Too High"))</f>
        <v>Efficient</v>
      </c>
      <c r="T2495" s="9">
        <f>Table1[[#This Row],[Profit (EBIT)]]/Table1[[#This Row],[Net Sales Actual]]</f>
        <v>6.7456110494444832E-2</v>
      </c>
      <c r="U2495" s="7" t="str">
        <f>IF(Table1[[#This Row],[Profit Ratio]] &gt; 0.15, "Healthy",
 IF(Table1[[#This Row],[Profit Ratio]] &gt;= 0.05, "Moderate",
 "Low"))</f>
        <v>Moderate</v>
      </c>
      <c r="V2495" s="7">
        <f ca="1">DATEDIF(Table1[[#This Row],[Store Open Date]], TODAY(), "d")</f>
        <v>642</v>
      </c>
      <c r="W2495" s="7">
        <f ca="1">INT(Table1[[#This Row],[Store Age (Days)]] / 30)</f>
        <v>21</v>
      </c>
      <c r="X2495" s="7" t="str">
        <f ca="1">IF(Table1[[#This Row],[Store Age (Months)]] &lt; 12, "&lt;12",
 IF(Table1[[#This Row],[Store Age (Months)]] &lt; 24, "12–24",
 "&gt;24"))</f>
        <v>12–24</v>
      </c>
    </row>
    <row r="2496" spans="1:24" x14ac:dyDescent="0.2">
      <c r="A2496" s="4">
        <v>6</v>
      </c>
      <c r="B2496" s="4" t="str">
        <f t="shared" si="38"/>
        <v>June</v>
      </c>
      <c r="C2496" s="1" t="s">
        <v>298</v>
      </c>
      <c r="D2496" s="1" t="s">
        <v>1218</v>
      </c>
      <c r="E2496" s="1" t="s">
        <v>739</v>
      </c>
      <c r="F2496" s="1" t="s">
        <v>908</v>
      </c>
      <c r="G2496" s="1" t="s">
        <v>925</v>
      </c>
      <c r="H2496" s="6">
        <v>45463</v>
      </c>
      <c r="I2496" s="7">
        <v>69245223</v>
      </c>
      <c r="J2496" s="7">
        <v>69230247</v>
      </c>
      <c r="K2496" s="7">
        <v>10722254</v>
      </c>
      <c r="L2496" s="7">
        <v>1885677</v>
      </c>
      <c r="M2496" s="7">
        <f>Table1[[#This Row],[Profit (EBIT)]] * (1 - 11%)</f>
        <v>1678252.53</v>
      </c>
      <c r="N2496" s="9">
        <f>Table1[[#This Row],[Net Sales Actual]]/Table1[[#This Row],[Net Sales Target]]*100%</f>
        <v>0.99978372515314162</v>
      </c>
      <c r="O2496" s="9" t="str">
        <f>IF(Table1[[#This Row],[% Achievement]]&gt;=100%, "Achieved",
 IF(Table1[[#This Row],[% Achievement]]&gt;=50%, "Almost Achieve",
 IF(Table1[[#This Row],[% Achievement]]&gt;=0, "Needs Improvement",
 "Bad")))</f>
        <v>Almost Achieve</v>
      </c>
      <c r="P2496" s="7">
        <f>Table1[[#This Row],[Net Sales Actual]] - Table1[[#This Row],[Net Sales Target]]</f>
        <v>-14976</v>
      </c>
      <c r="Q2496" s="7" t="str">
        <f>IF(Table1[[#This Row],[Profit]] &gt; 0, "Profit", "Loss")</f>
        <v>Profit</v>
      </c>
      <c r="R2496" s="9">
        <f>Table1[[#This Row],[Salary Cost]]/Table1[[#This Row],[Net Sales Actual]]</f>
        <v>0.1548781705198885</v>
      </c>
      <c r="S2496" s="9" t="str">
        <f>IF(Table1[[#This Row],[Salary Ratio]] &lt; 0.15, "Efficient",
 IF(Table1[[#This Row],[Salary Ratio]] &lt;= 0.25, "Needs Attention",
 "Too High"))</f>
        <v>Needs Attention</v>
      </c>
      <c r="T2496" s="9">
        <f>Table1[[#This Row],[Profit (EBIT)]]/Table1[[#This Row],[Net Sales Actual]]</f>
        <v>2.723776213018567E-2</v>
      </c>
      <c r="U2496" s="7" t="str">
        <f>IF(Table1[[#This Row],[Profit Ratio]] &gt; 0.15, "Healthy",
 IF(Table1[[#This Row],[Profit Ratio]] &gt;= 0.05, "Moderate",
 "Low"))</f>
        <v>Low</v>
      </c>
      <c r="V2496" s="7">
        <f ca="1">DATEDIF(Table1[[#This Row],[Store Open Date]], TODAY(), "d")</f>
        <v>469</v>
      </c>
      <c r="W2496" s="7">
        <f ca="1">INT(Table1[[#This Row],[Store Age (Days)]] / 30)</f>
        <v>15</v>
      </c>
      <c r="X2496" s="7" t="str">
        <f ca="1">IF(Table1[[#This Row],[Store Age (Months)]] &lt; 12, "&lt;12",
 IF(Table1[[#This Row],[Store Age (Months)]] &lt; 24, "12–24",
 "&gt;24"))</f>
        <v>12–24</v>
      </c>
    </row>
    <row r="2497" spans="1:24" x14ac:dyDescent="0.2">
      <c r="A2497" s="4">
        <v>6</v>
      </c>
      <c r="B2497" s="4" t="str">
        <f t="shared" si="38"/>
        <v>June</v>
      </c>
      <c r="C2497" s="1" t="s">
        <v>299</v>
      </c>
      <c r="D2497" s="1" t="s">
        <v>1219</v>
      </c>
      <c r="E2497" s="1" t="s">
        <v>740</v>
      </c>
      <c r="F2497" s="1" t="s">
        <v>908</v>
      </c>
      <c r="G2497" s="1" t="s">
        <v>925</v>
      </c>
      <c r="H2497" s="6">
        <v>45207</v>
      </c>
      <c r="I2497" s="7">
        <v>103097584</v>
      </c>
      <c r="J2497" s="7">
        <v>89527967</v>
      </c>
      <c r="K2497" s="7">
        <v>11949347</v>
      </c>
      <c r="L2497" s="7">
        <v>3216017</v>
      </c>
      <c r="M2497" s="7">
        <f>Table1[[#This Row],[Profit (EBIT)]] * (1 - 11%)</f>
        <v>2862255.13</v>
      </c>
      <c r="N2497" s="9">
        <f>Table1[[#This Row],[Net Sales Actual]]/Table1[[#This Row],[Net Sales Target]]*100%</f>
        <v>0.86838084391967907</v>
      </c>
      <c r="O2497" s="9" t="str">
        <f>IF(Table1[[#This Row],[% Achievement]]&gt;=100%, "Achieved",
 IF(Table1[[#This Row],[% Achievement]]&gt;=50%, "Almost Achieve",
 IF(Table1[[#This Row],[% Achievement]]&gt;=0, "Needs Improvement",
 "Bad")))</f>
        <v>Almost Achieve</v>
      </c>
      <c r="P2497" s="7">
        <f>Table1[[#This Row],[Net Sales Actual]] - Table1[[#This Row],[Net Sales Target]]</f>
        <v>-13569617</v>
      </c>
      <c r="Q2497" s="7" t="str">
        <f>IF(Table1[[#This Row],[Profit]] &gt; 0, "Profit", "Loss")</f>
        <v>Profit</v>
      </c>
      <c r="R2497" s="9">
        <f>Table1[[#This Row],[Salary Cost]]/Table1[[#This Row],[Net Sales Actual]]</f>
        <v>0.13347055004611016</v>
      </c>
      <c r="S2497" s="9" t="str">
        <f>IF(Table1[[#This Row],[Salary Ratio]] &lt; 0.15, "Efficient",
 IF(Table1[[#This Row],[Salary Ratio]] &lt;= 0.25, "Needs Attention",
 "Too High"))</f>
        <v>Efficient</v>
      </c>
      <c r="T2497" s="9">
        <f>Table1[[#This Row],[Profit (EBIT)]]/Table1[[#This Row],[Net Sales Actual]]</f>
        <v>3.592192593851707E-2</v>
      </c>
      <c r="U2497" s="7" t="str">
        <f>IF(Table1[[#This Row],[Profit Ratio]] &gt; 0.15, "Healthy",
 IF(Table1[[#This Row],[Profit Ratio]] &gt;= 0.05, "Moderate",
 "Low"))</f>
        <v>Low</v>
      </c>
      <c r="V2497" s="7">
        <f ca="1">DATEDIF(Table1[[#This Row],[Store Open Date]], TODAY(), "d")</f>
        <v>725</v>
      </c>
      <c r="W2497" s="7">
        <f ca="1">INT(Table1[[#This Row],[Store Age (Days)]] / 30)</f>
        <v>24</v>
      </c>
      <c r="X2497" s="7" t="str">
        <f ca="1">IF(Table1[[#This Row],[Store Age (Months)]] &lt; 12, "&lt;12",
 IF(Table1[[#This Row],[Store Age (Months)]] &lt; 24, "12–24",
 "&gt;24"))</f>
        <v>&gt;24</v>
      </c>
    </row>
    <row r="2498" spans="1:24" x14ac:dyDescent="0.2">
      <c r="A2498" s="4">
        <v>6</v>
      </c>
      <c r="B2498" s="4" t="str">
        <f t="shared" si="38"/>
        <v>June</v>
      </c>
      <c r="C2498" s="1" t="s">
        <v>300</v>
      </c>
      <c r="D2498" s="1" t="s">
        <v>1220</v>
      </c>
      <c r="E2498" s="1" t="s">
        <v>741</v>
      </c>
      <c r="F2498" s="1" t="s">
        <v>908</v>
      </c>
      <c r="G2498" s="1" t="s">
        <v>925</v>
      </c>
      <c r="H2498" s="6">
        <v>45434</v>
      </c>
      <c r="I2498" s="7">
        <v>70415527</v>
      </c>
      <c r="J2498" s="7">
        <v>59842819</v>
      </c>
      <c r="K2498" s="7">
        <v>6064388</v>
      </c>
      <c r="L2498" s="7">
        <v>-4934728</v>
      </c>
      <c r="M2498" s="7">
        <f>Table1[[#This Row],[Profit (EBIT)]] * (1 - 11%)</f>
        <v>-4391907.92</v>
      </c>
      <c r="N2498" s="9">
        <f>Table1[[#This Row],[Net Sales Actual]]/Table1[[#This Row],[Net Sales Target]]*100%</f>
        <v>0.8498526042416753</v>
      </c>
      <c r="O2498" s="9" t="str">
        <f>IF(Table1[[#This Row],[% Achievement]]&gt;=100%, "Achieved",
 IF(Table1[[#This Row],[% Achievement]]&gt;=50%, "Almost Achieve",
 IF(Table1[[#This Row],[% Achievement]]&gt;=0, "Needs Improvement",
 "Bad")))</f>
        <v>Almost Achieve</v>
      </c>
      <c r="P2498" s="7">
        <f>Table1[[#This Row],[Net Sales Actual]] - Table1[[#This Row],[Net Sales Target]]</f>
        <v>-10572708</v>
      </c>
      <c r="Q2498" s="7" t="str">
        <f>IF(Table1[[#This Row],[Profit]] &gt; 0, "Profit", "Loss")</f>
        <v>Loss</v>
      </c>
      <c r="R2498" s="9">
        <f>Table1[[#This Row],[Salary Cost]]/Table1[[#This Row],[Net Sales Actual]]</f>
        <v>0.10133860839677356</v>
      </c>
      <c r="S2498" s="9" t="str">
        <f>IF(Table1[[#This Row],[Salary Ratio]] &lt; 0.15, "Efficient",
 IF(Table1[[#This Row],[Salary Ratio]] &lt;= 0.25, "Needs Attention",
 "Too High"))</f>
        <v>Efficient</v>
      </c>
      <c r="T2498" s="9">
        <f>Table1[[#This Row],[Profit (EBIT)]]/Table1[[#This Row],[Net Sales Actual]]</f>
        <v>-8.2461489656762324E-2</v>
      </c>
      <c r="U2498" s="7" t="str">
        <f>IF(Table1[[#This Row],[Profit Ratio]] &gt; 0.15, "Healthy",
 IF(Table1[[#This Row],[Profit Ratio]] &gt;= 0.05, "Moderate",
 "Low"))</f>
        <v>Low</v>
      </c>
      <c r="V2498" s="7">
        <f ca="1">DATEDIF(Table1[[#This Row],[Store Open Date]], TODAY(), "d")</f>
        <v>498</v>
      </c>
      <c r="W2498" s="7">
        <f ca="1">INT(Table1[[#This Row],[Store Age (Days)]] / 30)</f>
        <v>16</v>
      </c>
      <c r="X2498" s="7" t="str">
        <f ca="1">IF(Table1[[#This Row],[Store Age (Months)]] &lt; 12, "&lt;12",
 IF(Table1[[#This Row],[Store Age (Months)]] &lt; 24, "12–24",
 "&gt;24"))</f>
        <v>12–24</v>
      </c>
    </row>
    <row r="2499" spans="1:24" x14ac:dyDescent="0.2">
      <c r="A2499" s="4">
        <v>6</v>
      </c>
      <c r="B2499" s="4" t="str">
        <f t="shared" ref="B2499:B2562" si="39">TEXT(DATE(2024, A2499, 1), "mmmm")</f>
        <v>June</v>
      </c>
      <c r="C2499" s="1" t="s">
        <v>301</v>
      </c>
      <c r="D2499" s="1" t="s">
        <v>1221</v>
      </c>
      <c r="E2499" s="1" t="s">
        <v>742</v>
      </c>
      <c r="F2499" s="1" t="s">
        <v>908</v>
      </c>
      <c r="G2499" s="1" t="s">
        <v>925</v>
      </c>
      <c r="H2499" s="6">
        <v>44893</v>
      </c>
      <c r="I2499" s="7">
        <v>221431249</v>
      </c>
      <c r="J2499" s="7">
        <v>166294662</v>
      </c>
      <c r="K2499" s="7">
        <v>24908609</v>
      </c>
      <c r="L2499" s="7">
        <v>-3704859</v>
      </c>
      <c r="M2499" s="7">
        <f>Table1[[#This Row],[Profit (EBIT)]] * (1 - 11%)</f>
        <v>-3297324.5100000002</v>
      </c>
      <c r="N2499" s="9">
        <f>Table1[[#This Row],[Net Sales Actual]]/Table1[[#This Row],[Net Sales Target]]*100%</f>
        <v>0.75099906969318497</v>
      </c>
      <c r="O2499" s="9" t="str">
        <f>IF(Table1[[#This Row],[% Achievement]]&gt;=100%, "Achieved",
 IF(Table1[[#This Row],[% Achievement]]&gt;=50%, "Almost Achieve",
 IF(Table1[[#This Row],[% Achievement]]&gt;=0, "Needs Improvement",
 "Bad")))</f>
        <v>Almost Achieve</v>
      </c>
      <c r="P2499" s="7">
        <f>Table1[[#This Row],[Net Sales Actual]] - Table1[[#This Row],[Net Sales Target]]</f>
        <v>-55136587</v>
      </c>
      <c r="Q2499" s="7" t="str">
        <f>IF(Table1[[#This Row],[Profit]] &gt; 0, "Profit", "Loss")</f>
        <v>Loss</v>
      </c>
      <c r="R2499" s="9">
        <f>Table1[[#This Row],[Salary Cost]]/Table1[[#This Row],[Net Sales Actual]]</f>
        <v>0.14978598050248901</v>
      </c>
      <c r="S2499" s="9" t="str">
        <f>IF(Table1[[#This Row],[Salary Ratio]] &lt; 0.15, "Efficient",
 IF(Table1[[#This Row],[Salary Ratio]] &lt;= 0.25, "Needs Attention",
 "Too High"))</f>
        <v>Efficient</v>
      </c>
      <c r="T2499" s="9">
        <f>Table1[[#This Row],[Profit (EBIT)]]/Table1[[#This Row],[Net Sales Actual]]</f>
        <v>-2.22788810863935E-2</v>
      </c>
      <c r="U2499" s="7" t="str">
        <f>IF(Table1[[#This Row],[Profit Ratio]] &gt; 0.15, "Healthy",
 IF(Table1[[#This Row],[Profit Ratio]] &gt;= 0.05, "Moderate",
 "Low"))</f>
        <v>Low</v>
      </c>
      <c r="V2499" s="7">
        <f ca="1">DATEDIF(Table1[[#This Row],[Store Open Date]], TODAY(), "d")</f>
        <v>1039</v>
      </c>
      <c r="W2499" s="7">
        <f ca="1">INT(Table1[[#This Row],[Store Age (Days)]] / 30)</f>
        <v>34</v>
      </c>
      <c r="X2499" s="7" t="str">
        <f ca="1">IF(Table1[[#This Row],[Store Age (Months)]] &lt; 12, "&lt;12",
 IF(Table1[[#This Row],[Store Age (Months)]] &lt; 24, "12–24",
 "&gt;24"))</f>
        <v>&gt;24</v>
      </c>
    </row>
    <row r="2500" spans="1:24" x14ac:dyDescent="0.2">
      <c r="A2500" s="4">
        <v>6</v>
      </c>
      <c r="B2500" s="4" t="str">
        <f t="shared" si="39"/>
        <v>June</v>
      </c>
      <c r="C2500" s="1" t="s">
        <v>302</v>
      </c>
      <c r="D2500" s="1" t="s">
        <v>1222</v>
      </c>
      <c r="E2500" s="1" t="s">
        <v>743</v>
      </c>
      <c r="F2500" s="1" t="s">
        <v>908</v>
      </c>
      <c r="G2500" s="1" t="s">
        <v>925</v>
      </c>
      <c r="H2500" s="6">
        <v>44908</v>
      </c>
      <c r="I2500" s="7">
        <v>231638499</v>
      </c>
      <c r="J2500" s="7">
        <v>282076000</v>
      </c>
      <c r="K2500" s="7">
        <v>46915863</v>
      </c>
      <c r="L2500" s="7">
        <v>-12794172</v>
      </c>
      <c r="M2500" s="7">
        <f>Table1[[#This Row],[Profit (EBIT)]] * (1 - 11%)</f>
        <v>-11386813.08</v>
      </c>
      <c r="N2500" s="9">
        <f>Table1[[#This Row],[Net Sales Actual]]/Table1[[#This Row],[Net Sales Target]]*100%</f>
        <v>1.2177423062994377</v>
      </c>
      <c r="O2500" s="9" t="str">
        <f>IF(Table1[[#This Row],[% Achievement]]&gt;=100%, "Achieved",
 IF(Table1[[#This Row],[% Achievement]]&gt;=50%, "Almost Achieve",
 IF(Table1[[#This Row],[% Achievement]]&gt;=0, "Needs Improvement",
 "Bad")))</f>
        <v>Achieved</v>
      </c>
      <c r="P2500" s="7">
        <f>Table1[[#This Row],[Net Sales Actual]] - Table1[[#This Row],[Net Sales Target]]</f>
        <v>50437501</v>
      </c>
      <c r="Q2500" s="7" t="str">
        <f>IF(Table1[[#This Row],[Profit]] &gt; 0, "Profit", "Loss")</f>
        <v>Loss</v>
      </c>
      <c r="R2500" s="9">
        <f>Table1[[#This Row],[Salary Cost]]/Table1[[#This Row],[Net Sales Actual]]</f>
        <v>0.16632348374197026</v>
      </c>
      <c r="S2500" s="9" t="str">
        <f>IF(Table1[[#This Row],[Salary Ratio]] &lt; 0.15, "Efficient",
 IF(Table1[[#This Row],[Salary Ratio]] &lt;= 0.25, "Needs Attention",
 "Too High"))</f>
        <v>Needs Attention</v>
      </c>
      <c r="T2500" s="9">
        <f>Table1[[#This Row],[Profit (EBIT)]]/Table1[[#This Row],[Net Sales Actual]]</f>
        <v>-4.5357180334377967E-2</v>
      </c>
      <c r="U2500" s="7" t="str">
        <f>IF(Table1[[#This Row],[Profit Ratio]] &gt; 0.15, "Healthy",
 IF(Table1[[#This Row],[Profit Ratio]] &gt;= 0.05, "Moderate",
 "Low"))</f>
        <v>Low</v>
      </c>
      <c r="V2500" s="7">
        <f ca="1">DATEDIF(Table1[[#This Row],[Store Open Date]], TODAY(), "d")</f>
        <v>1024</v>
      </c>
      <c r="W2500" s="7">
        <f ca="1">INT(Table1[[#This Row],[Store Age (Days)]] / 30)</f>
        <v>34</v>
      </c>
      <c r="X2500" s="7" t="str">
        <f ca="1">IF(Table1[[#This Row],[Store Age (Months)]] &lt; 12, "&lt;12",
 IF(Table1[[#This Row],[Store Age (Months)]] &lt; 24, "12–24",
 "&gt;24"))</f>
        <v>&gt;24</v>
      </c>
    </row>
    <row r="2501" spans="1:24" x14ac:dyDescent="0.2">
      <c r="A2501" s="4">
        <v>6</v>
      </c>
      <c r="B2501" s="4" t="str">
        <f t="shared" si="39"/>
        <v>June</v>
      </c>
      <c r="C2501" s="1" t="s">
        <v>303</v>
      </c>
      <c r="D2501" s="1" t="s">
        <v>1223</v>
      </c>
      <c r="E2501" s="1" t="s">
        <v>744</v>
      </c>
      <c r="F2501" s="1" t="s">
        <v>908</v>
      </c>
      <c r="G2501" s="1" t="s">
        <v>925</v>
      </c>
      <c r="H2501" s="6">
        <v>45135</v>
      </c>
      <c r="I2501" s="7">
        <v>71299798</v>
      </c>
      <c r="J2501" s="7">
        <v>69820015</v>
      </c>
      <c r="K2501" s="7">
        <v>6779712</v>
      </c>
      <c r="L2501" s="7">
        <v>7841028</v>
      </c>
      <c r="M2501" s="7">
        <f>Table1[[#This Row],[Profit (EBIT)]] * (1 - 11%)</f>
        <v>6978514.9199999999</v>
      </c>
      <c r="N2501" s="9">
        <f>Table1[[#This Row],[Net Sales Actual]]/Table1[[#This Row],[Net Sales Target]]*100%</f>
        <v>0.97924562142518268</v>
      </c>
      <c r="O2501" s="9" t="str">
        <f>IF(Table1[[#This Row],[% Achievement]]&gt;=100%, "Achieved",
 IF(Table1[[#This Row],[% Achievement]]&gt;=50%, "Almost Achieve",
 IF(Table1[[#This Row],[% Achievement]]&gt;=0, "Needs Improvement",
 "Bad")))</f>
        <v>Almost Achieve</v>
      </c>
      <c r="P2501" s="7">
        <f>Table1[[#This Row],[Net Sales Actual]] - Table1[[#This Row],[Net Sales Target]]</f>
        <v>-1479783</v>
      </c>
      <c r="Q2501" s="7" t="str">
        <f>IF(Table1[[#This Row],[Profit]] &gt; 0, "Profit", "Loss")</f>
        <v>Profit</v>
      </c>
      <c r="R2501" s="9">
        <f>Table1[[#This Row],[Salary Cost]]/Table1[[#This Row],[Net Sales Actual]]</f>
        <v>9.710270042193489E-2</v>
      </c>
      <c r="S2501" s="9" t="str">
        <f>IF(Table1[[#This Row],[Salary Ratio]] &lt; 0.15, "Efficient",
 IF(Table1[[#This Row],[Salary Ratio]] &lt;= 0.25, "Needs Attention",
 "Too High"))</f>
        <v>Efficient</v>
      </c>
      <c r="T2501" s="9">
        <f>Table1[[#This Row],[Profit (EBIT)]]/Table1[[#This Row],[Net Sales Actual]]</f>
        <v>0.11230344192850718</v>
      </c>
      <c r="U2501" s="7" t="str">
        <f>IF(Table1[[#This Row],[Profit Ratio]] &gt; 0.15, "Healthy",
 IF(Table1[[#This Row],[Profit Ratio]] &gt;= 0.05, "Moderate",
 "Low"))</f>
        <v>Moderate</v>
      </c>
      <c r="V2501" s="7">
        <f ca="1">DATEDIF(Table1[[#This Row],[Store Open Date]], TODAY(), "d")</f>
        <v>797</v>
      </c>
      <c r="W2501" s="7">
        <f ca="1">INT(Table1[[#This Row],[Store Age (Days)]] / 30)</f>
        <v>26</v>
      </c>
      <c r="X2501" s="7" t="str">
        <f ca="1">IF(Table1[[#This Row],[Store Age (Months)]] &lt; 12, "&lt;12",
 IF(Table1[[#This Row],[Store Age (Months)]] &lt; 24, "12–24",
 "&gt;24"))</f>
        <v>&gt;24</v>
      </c>
    </row>
    <row r="2502" spans="1:24" x14ac:dyDescent="0.2">
      <c r="A2502" s="4">
        <v>6</v>
      </c>
      <c r="B2502" s="4" t="str">
        <f t="shared" si="39"/>
        <v>June</v>
      </c>
      <c r="C2502" s="1" t="s">
        <v>304</v>
      </c>
      <c r="D2502" s="1" t="s">
        <v>1224</v>
      </c>
      <c r="E2502" s="1" t="s">
        <v>745</v>
      </c>
      <c r="F2502" s="1" t="s">
        <v>908</v>
      </c>
      <c r="G2502" s="1" t="s">
        <v>925</v>
      </c>
      <c r="H2502" s="6">
        <v>45083</v>
      </c>
      <c r="I2502" s="7">
        <v>77456731</v>
      </c>
      <c r="J2502" s="7">
        <v>57837168</v>
      </c>
      <c r="K2502" s="7">
        <v>8610222</v>
      </c>
      <c r="L2502" s="7">
        <v>-5390180</v>
      </c>
      <c r="M2502" s="7">
        <f>Table1[[#This Row],[Profit (EBIT)]] * (1 - 11%)</f>
        <v>-4797260.2</v>
      </c>
      <c r="N2502" s="9">
        <f>Table1[[#This Row],[Net Sales Actual]]/Table1[[#This Row],[Net Sales Target]]*100%</f>
        <v>0.74670293018175526</v>
      </c>
      <c r="O2502" s="9" t="str">
        <f>IF(Table1[[#This Row],[% Achievement]]&gt;=100%, "Achieved",
 IF(Table1[[#This Row],[% Achievement]]&gt;=50%, "Almost Achieve",
 IF(Table1[[#This Row],[% Achievement]]&gt;=0, "Needs Improvement",
 "Bad")))</f>
        <v>Almost Achieve</v>
      </c>
      <c r="P2502" s="7">
        <f>Table1[[#This Row],[Net Sales Actual]] - Table1[[#This Row],[Net Sales Target]]</f>
        <v>-19619563</v>
      </c>
      <c r="Q2502" s="7" t="str">
        <f>IF(Table1[[#This Row],[Profit]] &gt; 0, "Profit", "Loss")</f>
        <v>Loss</v>
      </c>
      <c r="R2502" s="9">
        <f>Table1[[#This Row],[Salary Cost]]/Table1[[#This Row],[Net Sales Actual]]</f>
        <v>0.14887004840900925</v>
      </c>
      <c r="S2502" s="9" t="str">
        <f>IF(Table1[[#This Row],[Salary Ratio]] &lt; 0.15, "Efficient",
 IF(Table1[[#This Row],[Salary Ratio]] &lt;= 0.25, "Needs Attention",
 "Too High"))</f>
        <v>Efficient</v>
      </c>
      <c r="T2502" s="9">
        <f>Table1[[#This Row],[Profit (EBIT)]]/Table1[[#This Row],[Net Sales Actual]]</f>
        <v>-9.3195780263653299E-2</v>
      </c>
      <c r="U2502" s="7" t="str">
        <f>IF(Table1[[#This Row],[Profit Ratio]] &gt; 0.15, "Healthy",
 IF(Table1[[#This Row],[Profit Ratio]] &gt;= 0.05, "Moderate",
 "Low"))</f>
        <v>Low</v>
      </c>
      <c r="V2502" s="7">
        <f ca="1">DATEDIF(Table1[[#This Row],[Store Open Date]], TODAY(), "d")</f>
        <v>849</v>
      </c>
      <c r="W2502" s="7">
        <f ca="1">INT(Table1[[#This Row],[Store Age (Days)]] / 30)</f>
        <v>28</v>
      </c>
      <c r="X2502" s="7" t="str">
        <f ca="1">IF(Table1[[#This Row],[Store Age (Months)]] &lt; 12, "&lt;12",
 IF(Table1[[#This Row],[Store Age (Months)]] &lt; 24, "12–24",
 "&gt;24"))</f>
        <v>&gt;24</v>
      </c>
    </row>
    <row r="2503" spans="1:24" x14ac:dyDescent="0.2">
      <c r="A2503" s="4">
        <v>6</v>
      </c>
      <c r="B2503" s="4" t="str">
        <f t="shared" si="39"/>
        <v>June</v>
      </c>
      <c r="C2503" s="1" t="s">
        <v>305</v>
      </c>
      <c r="D2503" s="1" t="s">
        <v>1225</v>
      </c>
      <c r="E2503" s="1" t="s">
        <v>746</v>
      </c>
      <c r="F2503" s="1" t="s">
        <v>908</v>
      </c>
      <c r="G2503" s="1" t="s">
        <v>925</v>
      </c>
      <c r="H2503" s="6">
        <v>45143</v>
      </c>
      <c r="I2503" s="7">
        <v>135233251</v>
      </c>
      <c r="J2503" s="7">
        <v>106364535</v>
      </c>
      <c r="K2503" s="7">
        <v>18809915</v>
      </c>
      <c r="L2503" s="7">
        <v>7986224</v>
      </c>
      <c r="M2503" s="7">
        <f>Table1[[#This Row],[Profit (EBIT)]] * (1 - 11%)</f>
        <v>7107739.3600000003</v>
      </c>
      <c r="N2503" s="9">
        <f>Table1[[#This Row],[Net Sales Actual]]/Table1[[#This Row],[Net Sales Target]]*100%</f>
        <v>0.78652649561756083</v>
      </c>
      <c r="O2503" s="9" t="str">
        <f>IF(Table1[[#This Row],[% Achievement]]&gt;=100%, "Achieved",
 IF(Table1[[#This Row],[% Achievement]]&gt;=50%, "Almost Achieve",
 IF(Table1[[#This Row],[% Achievement]]&gt;=0, "Needs Improvement",
 "Bad")))</f>
        <v>Almost Achieve</v>
      </c>
      <c r="P2503" s="7">
        <f>Table1[[#This Row],[Net Sales Actual]] - Table1[[#This Row],[Net Sales Target]]</f>
        <v>-28868716</v>
      </c>
      <c r="Q2503" s="7" t="str">
        <f>IF(Table1[[#This Row],[Profit]] &gt; 0, "Profit", "Loss")</f>
        <v>Profit</v>
      </c>
      <c r="R2503" s="9">
        <f>Table1[[#This Row],[Salary Cost]]/Table1[[#This Row],[Net Sales Actual]]</f>
        <v>0.17684386059695556</v>
      </c>
      <c r="S2503" s="9" t="str">
        <f>IF(Table1[[#This Row],[Salary Ratio]] &lt; 0.15, "Efficient",
 IF(Table1[[#This Row],[Salary Ratio]] &lt;= 0.25, "Needs Attention",
 "Too High"))</f>
        <v>Needs Attention</v>
      </c>
      <c r="T2503" s="9">
        <f>Table1[[#This Row],[Profit (EBIT)]]/Table1[[#This Row],[Net Sales Actual]]</f>
        <v>7.5083522905449646E-2</v>
      </c>
      <c r="U2503" s="7" t="str">
        <f>IF(Table1[[#This Row],[Profit Ratio]] &gt; 0.15, "Healthy",
 IF(Table1[[#This Row],[Profit Ratio]] &gt;= 0.05, "Moderate",
 "Low"))</f>
        <v>Moderate</v>
      </c>
      <c r="V2503" s="7">
        <f ca="1">DATEDIF(Table1[[#This Row],[Store Open Date]], TODAY(), "d")</f>
        <v>789</v>
      </c>
      <c r="W2503" s="7">
        <f ca="1">INT(Table1[[#This Row],[Store Age (Days)]] / 30)</f>
        <v>26</v>
      </c>
      <c r="X2503" s="7" t="str">
        <f ca="1">IF(Table1[[#This Row],[Store Age (Months)]] &lt; 12, "&lt;12",
 IF(Table1[[#This Row],[Store Age (Months)]] &lt; 24, "12–24",
 "&gt;24"))</f>
        <v>&gt;24</v>
      </c>
    </row>
    <row r="2504" spans="1:24" x14ac:dyDescent="0.2">
      <c r="A2504" s="4">
        <v>6</v>
      </c>
      <c r="B2504" s="4" t="str">
        <f t="shared" si="39"/>
        <v>June</v>
      </c>
      <c r="C2504" s="1" t="s">
        <v>306</v>
      </c>
      <c r="D2504" s="1" t="s">
        <v>1226</v>
      </c>
      <c r="E2504" s="1" t="s">
        <v>747</v>
      </c>
      <c r="F2504" s="1" t="s">
        <v>908</v>
      </c>
      <c r="G2504" s="1" t="s">
        <v>925</v>
      </c>
      <c r="H2504" s="6">
        <v>45123</v>
      </c>
      <c r="I2504" s="7">
        <v>259994899</v>
      </c>
      <c r="J2504" s="7">
        <v>307913489</v>
      </c>
      <c r="K2504" s="7">
        <v>30320994</v>
      </c>
      <c r="L2504" s="7">
        <v>-17776165</v>
      </c>
      <c r="M2504" s="7">
        <f>Table1[[#This Row],[Profit (EBIT)]] * (1 - 11%)</f>
        <v>-15820786.85</v>
      </c>
      <c r="N2504" s="9">
        <f>Table1[[#This Row],[Net Sales Actual]]/Table1[[#This Row],[Net Sales Target]]*100%</f>
        <v>1.1843058851704624</v>
      </c>
      <c r="O2504" s="9" t="str">
        <f>IF(Table1[[#This Row],[% Achievement]]&gt;=100%, "Achieved",
 IF(Table1[[#This Row],[% Achievement]]&gt;=50%, "Almost Achieve",
 IF(Table1[[#This Row],[% Achievement]]&gt;=0, "Needs Improvement",
 "Bad")))</f>
        <v>Achieved</v>
      </c>
      <c r="P2504" s="7">
        <f>Table1[[#This Row],[Net Sales Actual]] - Table1[[#This Row],[Net Sales Target]]</f>
        <v>47918590</v>
      </c>
      <c r="Q2504" s="7" t="str">
        <f>IF(Table1[[#This Row],[Profit]] &gt; 0, "Profit", "Loss")</f>
        <v>Loss</v>
      </c>
      <c r="R2504" s="9">
        <f>Table1[[#This Row],[Salary Cost]]/Table1[[#This Row],[Net Sales Actual]]</f>
        <v>9.8472444641748064E-2</v>
      </c>
      <c r="S2504" s="9" t="str">
        <f>IF(Table1[[#This Row],[Salary Ratio]] &lt; 0.15, "Efficient",
 IF(Table1[[#This Row],[Salary Ratio]] &lt;= 0.25, "Needs Attention",
 "Too High"))</f>
        <v>Efficient</v>
      </c>
      <c r="T2504" s="9">
        <f>Table1[[#This Row],[Profit (EBIT)]]/Table1[[#This Row],[Net Sales Actual]]</f>
        <v>-5.7731036914722499E-2</v>
      </c>
      <c r="U2504" s="7" t="str">
        <f>IF(Table1[[#This Row],[Profit Ratio]] &gt; 0.15, "Healthy",
 IF(Table1[[#This Row],[Profit Ratio]] &gt;= 0.05, "Moderate",
 "Low"))</f>
        <v>Low</v>
      </c>
      <c r="V2504" s="7">
        <f ca="1">DATEDIF(Table1[[#This Row],[Store Open Date]], TODAY(), "d")</f>
        <v>809</v>
      </c>
      <c r="W2504" s="7">
        <f ca="1">INT(Table1[[#This Row],[Store Age (Days)]] / 30)</f>
        <v>26</v>
      </c>
      <c r="X2504" s="7" t="str">
        <f ca="1">IF(Table1[[#This Row],[Store Age (Months)]] &lt; 12, "&lt;12",
 IF(Table1[[#This Row],[Store Age (Months)]] &lt; 24, "12–24",
 "&gt;24"))</f>
        <v>&gt;24</v>
      </c>
    </row>
    <row r="2505" spans="1:24" x14ac:dyDescent="0.2">
      <c r="A2505" s="4">
        <v>6</v>
      </c>
      <c r="B2505" s="4" t="str">
        <f t="shared" si="39"/>
        <v>June</v>
      </c>
      <c r="C2505" s="1" t="s">
        <v>307</v>
      </c>
      <c r="D2505" s="1" t="s">
        <v>1227</v>
      </c>
      <c r="E2505" s="1" t="s">
        <v>748</v>
      </c>
      <c r="F2505" s="1" t="s">
        <v>908</v>
      </c>
      <c r="G2505" s="1" t="s">
        <v>925</v>
      </c>
      <c r="H2505" s="6">
        <v>44881</v>
      </c>
      <c r="I2505" s="7">
        <v>121050633</v>
      </c>
      <c r="J2505" s="7">
        <v>104275616</v>
      </c>
      <c r="K2505" s="7">
        <v>18094996</v>
      </c>
      <c r="L2505" s="7">
        <v>-1678362</v>
      </c>
      <c r="M2505" s="7">
        <f>Table1[[#This Row],[Profit (EBIT)]] * (1 - 11%)</f>
        <v>-1493742.18</v>
      </c>
      <c r="N2505" s="9">
        <f>Table1[[#This Row],[Net Sales Actual]]/Table1[[#This Row],[Net Sales Target]]*100%</f>
        <v>0.86142148467740765</v>
      </c>
      <c r="O2505" s="9" t="str">
        <f>IF(Table1[[#This Row],[% Achievement]]&gt;=100%, "Achieved",
 IF(Table1[[#This Row],[% Achievement]]&gt;=50%, "Almost Achieve",
 IF(Table1[[#This Row],[% Achievement]]&gt;=0, "Needs Improvement",
 "Bad")))</f>
        <v>Almost Achieve</v>
      </c>
      <c r="P2505" s="7">
        <f>Table1[[#This Row],[Net Sales Actual]] - Table1[[#This Row],[Net Sales Target]]</f>
        <v>-16775017</v>
      </c>
      <c r="Q2505" s="7" t="str">
        <f>IF(Table1[[#This Row],[Profit]] &gt; 0, "Profit", "Loss")</f>
        <v>Loss</v>
      </c>
      <c r="R2505" s="9">
        <f>Table1[[#This Row],[Salary Cost]]/Table1[[#This Row],[Net Sales Actual]]</f>
        <v>0.17353046372797259</v>
      </c>
      <c r="S2505" s="9" t="str">
        <f>IF(Table1[[#This Row],[Salary Ratio]] &lt; 0.15, "Efficient",
 IF(Table1[[#This Row],[Salary Ratio]] &lt;= 0.25, "Needs Attention",
 "Too High"))</f>
        <v>Needs Attention</v>
      </c>
      <c r="T2505" s="9">
        <f>Table1[[#This Row],[Profit (EBIT)]]/Table1[[#This Row],[Net Sales Actual]]</f>
        <v>-1.6095440759611529E-2</v>
      </c>
      <c r="U2505" s="7" t="str">
        <f>IF(Table1[[#This Row],[Profit Ratio]] &gt; 0.15, "Healthy",
 IF(Table1[[#This Row],[Profit Ratio]] &gt;= 0.05, "Moderate",
 "Low"))</f>
        <v>Low</v>
      </c>
      <c r="V2505" s="7">
        <f ca="1">DATEDIF(Table1[[#This Row],[Store Open Date]], TODAY(), "d")</f>
        <v>1051</v>
      </c>
      <c r="W2505" s="7">
        <f ca="1">INT(Table1[[#This Row],[Store Age (Days)]] / 30)</f>
        <v>35</v>
      </c>
      <c r="X2505" s="7" t="str">
        <f ca="1">IF(Table1[[#This Row],[Store Age (Months)]] &lt; 12, "&lt;12",
 IF(Table1[[#This Row],[Store Age (Months)]] &lt; 24, "12–24",
 "&gt;24"))</f>
        <v>&gt;24</v>
      </c>
    </row>
    <row r="2506" spans="1:24" x14ac:dyDescent="0.2">
      <c r="A2506" s="4">
        <v>6</v>
      </c>
      <c r="B2506" s="4" t="str">
        <f t="shared" si="39"/>
        <v>June</v>
      </c>
      <c r="C2506" s="1" t="s">
        <v>308</v>
      </c>
      <c r="D2506" s="1" t="s">
        <v>1228</v>
      </c>
      <c r="E2506" s="1" t="s">
        <v>749</v>
      </c>
      <c r="F2506" s="1" t="s">
        <v>908</v>
      </c>
      <c r="G2506" s="1" t="s">
        <v>925</v>
      </c>
      <c r="H2506" s="6">
        <v>44967</v>
      </c>
      <c r="I2506" s="7">
        <v>195791365</v>
      </c>
      <c r="J2506" s="7">
        <v>155625336</v>
      </c>
      <c r="K2506" s="7">
        <v>19810635</v>
      </c>
      <c r="L2506" s="7">
        <v>9350364</v>
      </c>
      <c r="M2506" s="7">
        <f>Table1[[#This Row],[Profit (EBIT)]] * (1 - 11%)</f>
        <v>8321823.96</v>
      </c>
      <c r="N2506" s="9">
        <f>Table1[[#This Row],[Net Sales Actual]]/Table1[[#This Row],[Net Sales Target]]*100%</f>
        <v>0.7948529088604086</v>
      </c>
      <c r="O2506" s="9" t="str">
        <f>IF(Table1[[#This Row],[% Achievement]]&gt;=100%, "Achieved",
 IF(Table1[[#This Row],[% Achievement]]&gt;=50%, "Almost Achieve",
 IF(Table1[[#This Row],[% Achievement]]&gt;=0, "Needs Improvement",
 "Bad")))</f>
        <v>Almost Achieve</v>
      </c>
      <c r="P2506" s="7">
        <f>Table1[[#This Row],[Net Sales Actual]] - Table1[[#This Row],[Net Sales Target]]</f>
        <v>-40166029</v>
      </c>
      <c r="Q2506" s="7" t="str">
        <f>IF(Table1[[#This Row],[Profit]] &gt; 0, "Profit", "Loss")</f>
        <v>Profit</v>
      </c>
      <c r="R2506" s="9">
        <f>Table1[[#This Row],[Salary Cost]]/Table1[[#This Row],[Net Sales Actual]]</f>
        <v>0.12729697817327121</v>
      </c>
      <c r="S2506" s="9" t="str">
        <f>IF(Table1[[#This Row],[Salary Ratio]] &lt; 0.15, "Efficient",
 IF(Table1[[#This Row],[Salary Ratio]] &lt;= 0.25, "Needs Attention",
 "Too High"))</f>
        <v>Efficient</v>
      </c>
      <c r="T2506" s="9">
        <f>Table1[[#This Row],[Profit (EBIT)]]/Table1[[#This Row],[Net Sales Actual]]</f>
        <v>6.0082530520608801E-2</v>
      </c>
      <c r="U2506" s="7" t="str">
        <f>IF(Table1[[#This Row],[Profit Ratio]] &gt; 0.15, "Healthy",
 IF(Table1[[#This Row],[Profit Ratio]] &gt;= 0.05, "Moderate",
 "Low"))</f>
        <v>Moderate</v>
      </c>
      <c r="V2506" s="7">
        <f ca="1">DATEDIF(Table1[[#This Row],[Store Open Date]], TODAY(), "d")</f>
        <v>965</v>
      </c>
      <c r="W2506" s="7">
        <f ca="1">INT(Table1[[#This Row],[Store Age (Days)]] / 30)</f>
        <v>32</v>
      </c>
      <c r="X2506" s="7" t="str">
        <f ca="1">IF(Table1[[#This Row],[Store Age (Months)]] &lt; 12, "&lt;12",
 IF(Table1[[#This Row],[Store Age (Months)]] &lt; 24, "12–24",
 "&gt;24"))</f>
        <v>&gt;24</v>
      </c>
    </row>
    <row r="2507" spans="1:24" x14ac:dyDescent="0.2">
      <c r="A2507" s="4">
        <v>6</v>
      </c>
      <c r="B2507" s="4" t="str">
        <f t="shared" si="39"/>
        <v>June</v>
      </c>
      <c r="C2507" s="1" t="s">
        <v>309</v>
      </c>
      <c r="D2507" s="1" t="s">
        <v>1229</v>
      </c>
      <c r="E2507" s="1" t="s">
        <v>750</v>
      </c>
      <c r="F2507" s="1" t="s">
        <v>908</v>
      </c>
      <c r="G2507" s="1" t="s">
        <v>925</v>
      </c>
      <c r="H2507" s="6">
        <v>44979</v>
      </c>
      <c r="I2507" s="7">
        <v>124592179</v>
      </c>
      <c r="J2507" s="7">
        <v>136470538</v>
      </c>
      <c r="K2507" s="7">
        <v>21323684</v>
      </c>
      <c r="L2507" s="7">
        <v>13863784</v>
      </c>
      <c r="M2507" s="7">
        <f>Table1[[#This Row],[Profit (EBIT)]] * (1 - 11%)</f>
        <v>12338767.76</v>
      </c>
      <c r="N2507" s="9">
        <f>Table1[[#This Row],[Net Sales Actual]]/Table1[[#This Row],[Net Sales Target]]*100%</f>
        <v>1.0953379184418952</v>
      </c>
      <c r="O2507" s="9" t="str">
        <f>IF(Table1[[#This Row],[% Achievement]]&gt;=100%, "Achieved",
 IF(Table1[[#This Row],[% Achievement]]&gt;=50%, "Almost Achieve",
 IF(Table1[[#This Row],[% Achievement]]&gt;=0, "Needs Improvement",
 "Bad")))</f>
        <v>Achieved</v>
      </c>
      <c r="P2507" s="7">
        <f>Table1[[#This Row],[Net Sales Actual]] - Table1[[#This Row],[Net Sales Target]]</f>
        <v>11878359</v>
      </c>
      <c r="Q2507" s="7" t="str">
        <f>IF(Table1[[#This Row],[Profit]] &gt; 0, "Profit", "Loss")</f>
        <v>Profit</v>
      </c>
      <c r="R2507" s="9">
        <f>Table1[[#This Row],[Salary Cost]]/Table1[[#This Row],[Net Sales Actual]]</f>
        <v>0.15625119027522263</v>
      </c>
      <c r="S2507" s="9" t="str">
        <f>IF(Table1[[#This Row],[Salary Ratio]] &lt; 0.15, "Efficient",
 IF(Table1[[#This Row],[Salary Ratio]] &lt;= 0.25, "Needs Attention",
 "Too High"))</f>
        <v>Needs Attention</v>
      </c>
      <c r="T2507" s="9">
        <f>Table1[[#This Row],[Profit (EBIT)]]/Table1[[#This Row],[Net Sales Actual]]</f>
        <v>0.10158810980872662</v>
      </c>
      <c r="U2507" s="7" t="str">
        <f>IF(Table1[[#This Row],[Profit Ratio]] &gt; 0.15, "Healthy",
 IF(Table1[[#This Row],[Profit Ratio]] &gt;= 0.05, "Moderate",
 "Low"))</f>
        <v>Moderate</v>
      </c>
      <c r="V2507" s="7">
        <f ca="1">DATEDIF(Table1[[#This Row],[Store Open Date]], TODAY(), "d")</f>
        <v>953</v>
      </c>
      <c r="W2507" s="7">
        <f ca="1">INT(Table1[[#This Row],[Store Age (Days)]] / 30)</f>
        <v>31</v>
      </c>
      <c r="X2507" s="7" t="str">
        <f ca="1">IF(Table1[[#This Row],[Store Age (Months)]] &lt; 12, "&lt;12",
 IF(Table1[[#This Row],[Store Age (Months)]] &lt; 24, "12–24",
 "&gt;24"))</f>
        <v>&gt;24</v>
      </c>
    </row>
    <row r="2508" spans="1:24" x14ac:dyDescent="0.2">
      <c r="A2508" s="4">
        <v>6</v>
      </c>
      <c r="B2508" s="4" t="str">
        <f t="shared" si="39"/>
        <v>June</v>
      </c>
      <c r="C2508" s="1" t="s">
        <v>310</v>
      </c>
      <c r="D2508" s="1" t="s">
        <v>1230</v>
      </c>
      <c r="E2508" s="1" t="s">
        <v>751</v>
      </c>
      <c r="F2508" s="1" t="s">
        <v>908</v>
      </c>
      <c r="G2508" s="1" t="s">
        <v>925</v>
      </c>
      <c r="H2508" s="6">
        <v>45105</v>
      </c>
      <c r="I2508" s="7">
        <v>106981903</v>
      </c>
      <c r="J2508" s="7">
        <v>70096754</v>
      </c>
      <c r="K2508" s="7">
        <v>9336891</v>
      </c>
      <c r="L2508" s="7">
        <v>10266019</v>
      </c>
      <c r="M2508" s="7">
        <f>Table1[[#This Row],[Profit (EBIT)]] * (1 - 11%)</f>
        <v>9136756.9100000001</v>
      </c>
      <c r="N2508" s="9">
        <f>Table1[[#This Row],[Net Sales Actual]]/Table1[[#This Row],[Net Sales Target]]*100%</f>
        <v>0.65522066849007166</v>
      </c>
      <c r="O2508" s="9" t="str">
        <f>IF(Table1[[#This Row],[% Achievement]]&gt;=100%, "Achieved",
 IF(Table1[[#This Row],[% Achievement]]&gt;=50%, "Almost Achieve",
 IF(Table1[[#This Row],[% Achievement]]&gt;=0, "Needs Improvement",
 "Bad")))</f>
        <v>Almost Achieve</v>
      </c>
      <c r="P2508" s="7">
        <f>Table1[[#This Row],[Net Sales Actual]] - Table1[[#This Row],[Net Sales Target]]</f>
        <v>-36885149</v>
      </c>
      <c r="Q2508" s="7" t="str">
        <f>IF(Table1[[#This Row],[Profit]] &gt; 0, "Profit", "Loss")</f>
        <v>Profit</v>
      </c>
      <c r="R2508" s="9">
        <f>Table1[[#This Row],[Salary Cost]]/Table1[[#This Row],[Net Sales Actual]]</f>
        <v>0.13320004803646115</v>
      </c>
      <c r="S2508" s="9" t="str">
        <f>IF(Table1[[#This Row],[Salary Ratio]] &lt; 0.15, "Efficient",
 IF(Table1[[#This Row],[Salary Ratio]] &lt;= 0.25, "Needs Attention",
 "Too High"))</f>
        <v>Efficient</v>
      </c>
      <c r="T2508" s="9">
        <f>Table1[[#This Row],[Profit (EBIT)]]/Table1[[#This Row],[Net Sales Actual]]</f>
        <v>0.14645498420654401</v>
      </c>
      <c r="U2508" s="7" t="str">
        <f>IF(Table1[[#This Row],[Profit Ratio]] &gt; 0.15, "Healthy",
 IF(Table1[[#This Row],[Profit Ratio]] &gt;= 0.05, "Moderate",
 "Low"))</f>
        <v>Moderate</v>
      </c>
      <c r="V2508" s="7">
        <f ca="1">DATEDIF(Table1[[#This Row],[Store Open Date]], TODAY(), "d")</f>
        <v>827</v>
      </c>
      <c r="W2508" s="7">
        <f ca="1">INT(Table1[[#This Row],[Store Age (Days)]] / 30)</f>
        <v>27</v>
      </c>
      <c r="X2508" s="7" t="str">
        <f ca="1">IF(Table1[[#This Row],[Store Age (Months)]] &lt; 12, "&lt;12",
 IF(Table1[[#This Row],[Store Age (Months)]] &lt; 24, "12–24",
 "&gt;24"))</f>
        <v>&gt;24</v>
      </c>
    </row>
    <row r="2509" spans="1:24" x14ac:dyDescent="0.2">
      <c r="A2509" s="4">
        <v>6</v>
      </c>
      <c r="B2509" s="4" t="str">
        <f t="shared" si="39"/>
        <v>June</v>
      </c>
      <c r="C2509" s="1" t="s">
        <v>311</v>
      </c>
      <c r="D2509" s="1" t="s">
        <v>1231</v>
      </c>
      <c r="E2509" s="1" t="s">
        <v>752</v>
      </c>
      <c r="F2509" s="1" t="s">
        <v>908</v>
      </c>
      <c r="G2509" s="1" t="s">
        <v>925</v>
      </c>
      <c r="H2509" s="6">
        <v>45107</v>
      </c>
      <c r="I2509" s="7">
        <v>132538922</v>
      </c>
      <c r="J2509" s="7">
        <v>106298103</v>
      </c>
      <c r="K2509" s="7">
        <v>17147574</v>
      </c>
      <c r="L2509" s="7">
        <v>12722452</v>
      </c>
      <c r="M2509" s="7">
        <f>Table1[[#This Row],[Profit (EBIT)]] * (1 - 11%)</f>
        <v>11322982.279999999</v>
      </c>
      <c r="N2509" s="9">
        <f>Table1[[#This Row],[Net Sales Actual]]/Table1[[#This Row],[Net Sales Target]]*100%</f>
        <v>0.8020142415221998</v>
      </c>
      <c r="O2509" s="9" t="str">
        <f>IF(Table1[[#This Row],[% Achievement]]&gt;=100%, "Achieved",
 IF(Table1[[#This Row],[% Achievement]]&gt;=50%, "Almost Achieve",
 IF(Table1[[#This Row],[% Achievement]]&gt;=0, "Needs Improvement",
 "Bad")))</f>
        <v>Almost Achieve</v>
      </c>
      <c r="P2509" s="7">
        <f>Table1[[#This Row],[Net Sales Actual]] - Table1[[#This Row],[Net Sales Target]]</f>
        <v>-26240819</v>
      </c>
      <c r="Q2509" s="7" t="str">
        <f>IF(Table1[[#This Row],[Profit]] &gt; 0, "Profit", "Loss")</f>
        <v>Profit</v>
      </c>
      <c r="R2509" s="9">
        <f>Table1[[#This Row],[Salary Cost]]/Table1[[#This Row],[Net Sales Actual]]</f>
        <v>0.16131589855371173</v>
      </c>
      <c r="S2509" s="9" t="str">
        <f>IF(Table1[[#This Row],[Salary Ratio]] &lt; 0.15, "Efficient",
 IF(Table1[[#This Row],[Salary Ratio]] &lt;= 0.25, "Needs Attention",
 "Too High"))</f>
        <v>Needs Attention</v>
      </c>
      <c r="T2509" s="9">
        <f>Table1[[#This Row],[Profit (EBIT)]]/Table1[[#This Row],[Net Sales Actual]]</f>
        <v>0.11968653852646834</v>
      </c>
      <c r="U2509" s="7" t="str">
        <f>IF(Table1[[#This Row],[Profit Ratio]] &gt; 0.15, "Healthy",
 IF(Table1[[#This Row],[Profit Ratio]] &gt;= 0.05, "Moderate",
 "Low"))</f>
        <v>Moderate</v>
      </c>
      <c r="V2509" s="7">
        <f ca="1">DATEDIF(Table1[[#This Row],[Store Open Date]], TODAY(), "d")</f>
        <v>825</v>
      </c>
      <c r="W2509" s="7">
        <f ca="1">INT(Table1[[#This Row],[Store Age (Days)]] / 30)</f>
        <v>27</v>
      </c>
      <c r="X2509" s="7" t="str">
        <f ca="1">IF(Table1[[#This Row],[Store Age (Months)]] &lt; 12, "&lt;12",
 IF(Table1[[#This Row],[Store Age (Months)]] &lt; 24, "12–24",
 "&gt;24"))</f>
        <v>&gt;24</v>
      </c>
    </row>
    <row r="2510" spans="1:24" x14ac:dyDescent="0.2">
      <c r="A2510" s="4">
        <v>6</v>
      </c>
      <c r="B2510" s="4" t="str">
        <f t="shared" si="39"/>
        <v>June</v>
      </c>
      <c r="C2510" s="1" t="s">
        <v>312</v>
      </c>
      <c r="D2510" s="1" t="s">
        <v>1232</v>
      </c>
      <c r="E2510" s="1" t="s">
        <v>753</v>
      </c>
      <c r="F2510" s="1" t="s">
        <v>908</v>
      </c>
      <c r="G2510" s="1" t="s">
        <v>925</v>
      </c>
      <c r="H2510" s="6">
        <v>45149</v>
      </c>
      <c r="I2510" s="7">
        <v>185670999</v>
      </c>
      <c r="J2510" s="7">
        <v>185330355</v>
      </c>
      <c r="K2510" s="7">
        <v>20112187</v>
      </c>
      <c r="L2510" s="7">
        <v>-2893118</v>
      </c>
      <c r="M2510" s="7">
        <f>Table1[[#This Row],[Profit (EBIT)]] * (1 - 11%)</f>
        <v>-2574875.02</v>
      </c>
      <c r="N2510" s="9">
        <f>Table1[[#This Row],[Net Sales Actual]]/Table1[[#This Row],[Net Sales Target]]*100%</f>
        <v>0.99816533544907571</v>
      </c>
      <c r="O2510" s="9" t="str">
        <f>IF(Table1[[#This Row],[% Achievement]]&gt;=100%, "Achieved",
 IF(Table1[[#This Row],[% Achievement]]&gt;=50%, "Almost Achieve",
 IF(Table1[[#This Row],[% Achievement]]&gt;=0, "Needs Improvement",
 "Bad")))</f>
        <v>Almost Achieve</v>
      </c>
      <c r="P2510" s="7">
        <f>Table1[[#This Row],[Net Sales Actual]] - Table1[[#This Row],[Net Sales Target]]</f>
        <v>-340644</v>
      </c>
      <c r="Q2510" s="7" t="str">
        <f>IF(Table1[[#This Row],[Profit]] &gt; 0, "Profit", "Loss")</f>
        <v>Loss</v>
      </c>
      <c r="R2510" s="9">
        <f>Table1[[#This Row],[Salary Cost]]/Table1[[#This Row],[Net Sales Actual]]</f>
        <v>0.10852073854819951</v>
      </c>
      <c r="S2510" s="9" t="str">
        <f>IF(Table1[[#This Row],[Salary Ratio]] &lt; 0.15, "Efficient",
 IF(Table1[[#This Row],[Salary Ratio]] &lt;= 0.25, "Needs Attention",
 "Too High"))</f>
        <v>Efficient</v>
      </c>
      <c r="T2510" s="9">
        <f>Table1[[#This Row],[Profit (EBIT)]]/Table1[[#This Row],[Net Sales Actual]]</f>
        <v>-1.5610599785447991E-2</v>
      </c>
      <c r="U2510" s="7" t="str">
        <f>IF(Table1[[#This Row],[Profit Ratio]] &gt; 0.15, "Healthy",
 IF(Table1[[#This Row],[Profit Ratio]] &gt;= 0.05, "Moderate",
 "Low"))</f>
        <v>Low</v>
      </c>
      <c r="V2510" s="7">
        <f ca="1">DATEDIF(Table1[[#This Row],[Store Open Date]], TODAY(), "d")</f>
        <v>783</v>
      </c>
      <c r="W2510" s="7">
        <f ca="1">INT(Table1[[#This Row],[Store Age (Days)]] / 30)</f>
        <v>26</v>
      </c>
      <c r="X2510" s="7" t="str">
        <f ca="1">IF(Table1[[#This Row],[Store Age (Months)]] &lt; 12, "&lt;12",
 IF(Table1[[#This Row],[Store Age (Months)]] &lt; 24, "12–24",
 "&gt;24"))</f>
        <v>&gt;24</v>
      </c>
    </row>
    <row r="2511" spans="1:24" x14ac:dyDescent="0.2">
      <c r="A2511" s="4">
        <v>6</v>
      </c>
      <c r="B2511" s="4" t="str">
        <f t="shared" si="39"/>
        <v>June</v>
      </c>
      <c r="C2511" s="1" t="s">
        <v>313</v>
      </c>
      <c r="D2511" s="1" t="s">
        <v>1233</v>
      </c>
      <c r="E2511" s="1" t="s">
        <v>754</v>
      </c>
      <c r="F2511" s="1" t="s">
        <v>909</v>
      </c>
      <c r="G2511" s="1" t="s">
        <v>925</v>
      </c>
      <c r="H2511" s="6">
        <v>45186</v>
      </c>
      <c r="I2511" s="7">
        <v>150651150</v>
      </c>
      <c r="J2511" s="7">
        <v>150224542</v>
      </c>
      <c r="K2511" s="7">
        <v>24179680</v>
      </c>
      <c r="L2511" s="7">
        <v>-7463269</v>
      </c>
      <c r="M2511" s="7">
        <f>Table1[[#This Row],[Profit (EBIT)]] * (1 - 11%)</f>
        <v>-6642309.4100000001</v>
      </c>
      <c r="N2511" s="9">
        <f>Table1[[#This Row],[Net Sales Actual]]/Table1[[#This Row],[Net Sales Target]]*100%</f>
        <v>0.99716823933969301</v>
      </c>
      <c r="O2511" s="9" t="str">
        <f>IF(Table1[[#This Row],[% Achievement]]&gt;=100%, "Achieved",
 IF(Table1[[#This Row],[% Achievement]]&gt;=50%, "Almost Achieve",
 IF(Table1[[#This Row],[% Achievement]]&gt;=0, "Needs Improvement",
 "Bad")))</f>
        <v>Almost Achieve</v>
      </c>
      <c r="P2511" s="7">
        <f>Table1[[#This Row],[Net Sales Actual]] - Table1[[#This Row],[Net Sales Target]]</f>
        <v>-426608</v>
      </c>
      <c r="Q2511" s="7" t="str">
        <f>IF(Table1[[#This Row],[Profit]] &gt; 0, "Profit", "Loss")</f>
        <v>Loss</v>
      </c>
      <c r="R2511" s="9">
        <f>Table1[[#This Row],[Salary Cost]]/Table1[[#This Row],[Net Sales Actual]]</f>
        <v>0.16095692273769754</v>
      </c>
      <c r="S2511" s="9" t="str">
        <f>IF(Table1[[#This Row],[Salary Ratio]] &lt; 0.15, "Efficient",
 IF(Table1[[#This Row],[Salary Ratio]] &lt;= 0.25, "Needs Attention",
 "Too High"))</f>
        <v>Needs Attention</v>
      </c>
      <c r="T2511" s="9">
        <f>Table1[[#This Row],[Profit (EBIT)]]/Table1[[#This Row],[Net Sales Actual]]</f>
        <v>-4.9680757222744606E-2</v>
      </c>
      <c r="U2511" s="7" t="str">
        <f>IF(Table1[[#This Row],[Profit Ratio]] &gt; 0.15, "Healthy",
 IF(Table1[[#This Row],[Profit Ratio]] &gt;= 0.05, "Moderate",
 "Low"))</f>
        <v>Low</v>
      </c>
      <c r="V2511" s="7">
        <f ca="1">DATEDIF(Table1[[#This Row],[Store Open Date]], TODAY(), "d")</f>
        <v>746</v>
      </c>
      <c r="W2511" s="7">
        <f ca="1">INT(Table1[[#This Row],[Store Age (Days)]] / 30)</f>
        <v>24</v>
      </c>
      <c r="X2511" s="7" t="str">
        <f ca="1">IF(Table1[[#This Row],[Store Age (Months)]] &lt; 12, "&lt;12",
 IF(Table1[[#This Row],[Store Age (Months)]] &lt; 24, "12–24",
 "&gt;24"))</f>
        <v>&gt;24</v>
      </c>
    </row>
    <row r="2512" spans="1:24" x14ac:dyDescent="0.2">
      <c r="A2512" s="4">
        <v>6</v>
      </c>
      <c r="B2512" s="4" t="str">
        <f t="shared" si="39"/>
        <v>June</v>
      </c>
      <c r="C2512" s="1" t="s">
        <v>314</v>
      </c>
      <c r="D2512" s="1" t="s">
        <v>1234</v>
      </c>
      <c r="E2512" s="1" t="s">
        <v>755</v>
      </c>
      <c r="F2512" s="1" t="s">
        <v>909</v>
      </c>
      <c r="G2512" s="1" t="s">
        <v>925</v>
      </c>
      <c r="H2512" s="6">
        <v>45186</v>
      </c>
      <c r="I2512" s="7">
        <v>150853312</v>
      </c>
      <c r="J2512" s="7">
        <v>110160182</v>
      </c>
      <c r="K2512" s="7">
        <v>10634863</v>
      </c>
      <c r="L2512" s="7">
        <v>7712811</v>
      </c>
      <c r="M2512" s="7">
        <f>Table1[[#This Row],[Profit (EBIT)]] * (1 - 11%)</f>
        <v>6864401.79</v>
      </c>
      <c r="N2512" s="9">
        <f>Table1[[#This Row],[Net Sales Actual]]/Table1[[#This Row],[Net Sales Target]]*100%</f>
        <v>0.73024702301531175</v>
      </c>
      <c r="O2512" s="9" t="str">
        <f>IF(Table1[[#This Row],[% Achievement]]&gt;=100%, "Achieved",
 IF(Table1[[#This Row],[% Achievement]]&gt;=50%, "Almost Achieve",
 IF(Table1[[#This Row],[% Achievement]]&gt;=0, "Needs Improvement",
 "Bad")))</f>
        <v>Almost Achieve</v>
      </c>
      <c r="P2512" s="7">
        <f>Table1[[#This Row],[Net Sales Actual]] - Table1[[#This Row],[Net Sales Target]]</f>
        <v>-40693130</v>
      </c>
      <c r="Q2512" s="7" t="str">
        <f>IF(Table1[[#This Row],[Profit]] &gt; 0, "Profit", "Loss")</f>
        <v>Profit</v>
      </c>
      <c r="R2512" s="9">
        <f>Table1[[#This Row],[Salary Cost]]/Table1[[#This Row],[Net Sales Actual]]</f>
        <v>9.6539991192098787E-2</v>
      </c>
      <c r="S2512" s="9" t="str">
        <f>IF(Table1[[#This Row],[Salary Ratio]] &lt; 0.15, "Efficient",
 IF(Table1[[#This Row],[Salary Ratio]] &lt;= 0.25, "Needs Attention",
 "Too High"))</f>
        <v>Efficient</v>
      </c>
      <c r="T2512" s="9">
        <f>Table1[[#This Row],[Profit (EBIT)]]/Table1[[#This Row],[Net Sales Actual]]</f>
        <v>7.0014508509072731E-2</v>
      </c>
      <c r="U2512" s="7" t="str">
        <f>IF(Table1[[#This Row],[Profit Ratio]] &gt; 0.15, "Healthy",
 IF(Table1[[#This Row],[Profit Ratio]] &gt;= 0.05, "Moderate",
 "Low"))</f>
        <v>Moderate</v>
      </c>
      <c r="V2512" s="7">
        <f ca="1">DATEDIF(Table1[[#This Row],[Store Open Date]], TODAY(), "d")</f>
        <v>746</v>
      </c>
      <c r="W2512" s="7">
        <f ca="1">INT(Table1[[#This Row],[Store Age (Days)]] / 30)</f>
        <v>24</v>
      </c>
      <c r="X2512" s="7" t="str">
        <f ca="1">IF(Table1[[#This Row],[Store Age (Months)]] &lt; 12, "&lt;12",
 IF(Table1[[#This Row],[Store Age (Months)]] &lt; 24, "12–24",
 "&gt;24"))</f>
        <v>&gt;24</v>
      </c>
    </row>
    <row r="2513" spans="1:24" x14ac:dyDescent="0.2">
      <c r="A2513" s="4">
        <v>6</v>
      </c>
      <c r="B2513" s="4" t="str">
        <f t="shared" si="39"/>
        <v>June</v>
      </c>
      <c r="C2513" s="1" t="s">
        <v>315</v>
      </c>
      <c r="D2513" s="1" t="s">
        <v>1235</v>
      </c>
      <c r="E2513" s="1" t="s">
        <v>756</v>
      </c>
      <c r="F2513" s="1" t="s">
        <v>909</v>
      </c>
      <c r="G2513" s="1" t="s">
        <v>925</v>
      </c>
      <c r="H2513" s="6">
        <v>45252</v>
      </c>
      <c r="I2513" s="7">
        <v>158002846</v>
      </c>
      <c r="J2513" s="7">
        <v>185493874</v>
      </c>
      <c r="K2513" s="7">
        <v>27458358</v>
      </c>
      <c r="L2513" s="7">
        <v>558068</v>
      </c>
      <c r="M2513" s="7">
        <f>Table1[[#This Row],[Profit (EBIT)]] * (1 - 11%)</f>
        <v>496680.52</v>
      </c>
      <c r="N2513" s="9">
        <f>Table1[[#This Row],[Net Sales Actual]]/Table1[[#This Row],[Net Sales Target]]*100%</f>
        <v>1.1739907140659986</v>
      </c>
      <c r="O2513" s="9" t="str">
        <f>IF(Table1[[#This Row],[% Achievement]]&gt;=100%, "Achieved",
 IF(Table1[[#This Row],[% Achievement]]&gt;=50%, "Almost Achieve",
 IF(Table1[[#This Row],[% Achievement]]&gt;=0, "Needs Improvement",
 "Bad")))</f>
        <v>Achieved</v>
      </c>
      <c r="P2513" s="7">
        <f>Table1[[#This Row],[Net Sales Actual]] - Table1[[#This Row],[Net Sales Target]]</f>
        <v>27491028</v>
      </c>
      <c r="Q2513" s="7" t="str">
        <f>IF(Table1[[#This Row],[Profit]] &gt; 0, "Profit", "Loss")</f>
        <v>Profit</v>
      </c>
      <c r="R2513" s="9">
        <f>Table1[[#This Row],[Salary Cost]]/Table1[[#This Row],[Net Sales Actual]]</f>
        <v>0.14802838178903957</v>
      </c>
      <c r="S2513" s="9" t="str">
        <f>IF(Table1[[#This Row],[Salary Ratio]] &lt; 0.15, "Efficient",
 IF(Table1[[#This Row],[Salary Ratio]] &lt;= 0.25, "Needs Attention",
 "Too High"))</f>
        <v>Efficient</v>
      </c>
      <c r="T2513" s="9">
        <f>Table1[[#This Row],[Profit (EBIT)]]/Table1[[#This Row],[Net Sales Actual]]</f>
        <v>3.0085521853945429E-3</v>
      </c>
      <c r="U2513" s="7" t="str">
        <f>IF(Table1[[#This Row],[Profit Ratio]] &gt; 0.15, "Healthy",
 IF(Table1[[#This Row],[Profit Ratio]] &gt;= 0.05, "Moderate",
 "Low"))</f>
        <v>Low</v>
      </c>
      <c r="V2513" s="7">
        <f ca="1">DATEDIF(Table1[[#This Row],[Store Open Date]], TODAY(), "d")</f>
        <v>680</v>
      </c>
      <c r="W2513" s="7">
        <f ca="1">INT(Table1[[#This Row],[Store Age (Days)]] / 30)</f>
        <v>22</v>
      </c>
      <c r="X2513" s="7" t="str">
        <f ca="1">IF(Table1[[#This Row],[Store Age (Months)]] &lt; 12, "&lt;12",
 IF(Table1[[#This Row],[Store Age (Months)]] &lt; 24, "12–24",
 "&gt;24"))</f>
        <v>12–24</v>
      </c>
    </row>
    <row r="2514" spans="1:24" x14ac:dyDescent="0.2">
      <c r="A2514" s="4">
        <v>6</v>
      </c>
      <c r="B2514" s="4" t="str">
        <f t="shared" si="39"/>
        <v>June</v>
      </c>
      <c r="C2514" s="1" t="s">
        <v>316</v>
      </c>
      <c r="D2514" s="1" t="s">
        <v>1236</v>
      </c>
      <c r="E2514" s="1" t="s">
        <v>757</v>
      </c>
      <c r="F2514" s="1" t="s">
        <v>909</v>
      </c>
      <c r="G2514" s="1" t="s">
        <v>925</v>
      </c>
      <c r="H2514" s="6">
        <v>45369</v>
      </c>
      <c r="I2514" s="7">
        <v>90749023</v>
      </c>
      <c r="J2514" s="7">
        <v>89788998</v>
      </c>
      <c r="K2514" s="7">
        <v>8280285</v>
      </c>
      <c r="L2514" s="7">
        <v>1288554</v>
      </c>
      <c r="M2514" s="7">
        <f>Table1[[#This Row],[Profit (EBIT)]] * (1 - 11%)</f>
        <v>1146813.06</v>
      </c>
      <c r="N2514" s="9">
        <f>Table1[[#This Row],[Net Sales Actual]]/Table1[[#This Row],[Net Sales Target]]*100%</f>
        <v>0.98942109823044599</v>
      </c>
      <c r="O2514" s="9" t="str">
        <f>IF(Table1[[#This Row],[% Achievement]]&gt;=100%, "Achieved",
 IF(Table1[[#This Row],[% Achievement]]&gt;=50%, "Almost Achieve",
 IF(Table1[[#This Row],[% Achievement]]&gt;=0, "Needs Improvement",
 "Bad")))</f>
        <v>Almost Achieve</v>
      </c>
      <c r="P2514" s="7">
        <f>Table1[[#This Row],[Net Sales Actual]] - Table1[[#This Row],[Net Sales Target]]</f>
        <v>-960025</v>
      </c>
      <c r="Q2514" s="7" t="str">
        <f>IF(Table1[[#This Row],[Profit]] &gt; 0, "Profit", "Loss")</f>
        <v>Profit</v>
      </c>
      <c r="R2514" s="9">
        <f>Table1[[#This Row],[Salary Cost]]/Table1[[#This Row],[Net Sales Actual]]</f>
        <v>9.221937191013091E-2</v>
      </c>
      <c r="S2514" s="9" t="str">
        <f>IF(Table1[[#This Row],[Salary Ratio]] &lt; 0.15, "Efficient",
 IF(Table1[[#This Row],[Salary Ratio]] &lt;= 0.25, "Needs Attention",
 "Too High"))</f>
        <v>Efficient</v>
      </c>
      <c r="T2514" s="9">
        <f>Table1[[#This Row],[Profit (EBIT)]]/Table1[[#This Row],[Net Sales Actual]]</f>
        <v>1.4350911901255431E-2</v>
      </c>
      <c r="U2514" s="7" t="str">
        <f>IF(Table1[[#This Row],[Profit Ratio]] &gt; 0.15, "Healthy",
 IF(Table1[[#This Row],[Profit Ratio]] &gt;= 0.05, "Moderate",
 "Low"))</f>
        <v>Low</v>
      </c>
      <c r="V2514" s="7">
        <f ca="1">DATEDIF(Table1[[#This Row],[Store Open Date]], TODAY(), "d")</f>
        <v>563</v>
      </c>
      <c r="W2514" s="7">
        <f ca="1">INT(Table1[[#This Row],[Store Age (Days)]] / 30)</f>
        <v>18</v>
      </c>
      <c r="X2514" s="7" t="str">
        <f ca="1">IF(Table1[[#This Row],[Store Age (Months)]] &lt; 12, "&lt;12",
 IF(Table1[[#This Row],[Store Age (Months)]] &lt; 24, "12–24",
 "&gt;24"))</f>
        <v>12–24</v>
      </c>
    </row>
    <row r="2515" spans="1:24" x14ac:dyDescent="0.2">
      <c r="A2515" s="4">
        <v>6</v>
      </c>
      <c r="B2515" s="4" t="str">
        <f t="shared" si="39"/>
        <v>June</v>
      </c>
      <c r="C2515" s="1" t="s">
        <v>317</v>
      </c>
      <c r="D2515" s="1" t="s">
        <v>1237</v>
      </c>
      <c r="E2515" s="1" t="s">
        <v>758</v>
      </c>
      <c r="F2515" s="1" t="s">
        <v>909</v>
      </c>
      <c r="G2515" s="1" t="s">
        <v>925</v>
      </c>
      <c r="H2515" s="6">
        <v>45384</v>
      </c>
      <c r="I2515" s="7">
        <v>121370296</v>
      </c>
      <c r="J2515" s="7">
        <v>99438277</v>
      </c>
      <c r="K2515" s="7">
        <v>15442948</v>
      </c>
      <c r="L2515" s="7">
        <v>707373</v>
      </c>
      <c r="M2515" s="7">
        <f>Table1[[#This Row],[Profit (EBIT)]] * (1 - 11%)</f>
        <v>629561.97</v>
      </c>
      <c r="N2515" s="9">
        <f>Table1[[#This Row],[Net Sales Actual]]/Table1[[#This Row],[Net Sales Target]]*100%</f>
        <v>0.81929665064012036</v>
      </c>
      <c r="O2515" s="9" t="str">
        <f>IF(Table1[[#This Row],[% Achievement]]&gt;=100%, "Achieved",
 IF(Table1[[#This Row],[% Achievement]]&gt;=50%, "Almost Achieve",
 IF(Table1[[#This Row],[% Achievement]]&gt;=0, "Needs Improvement",
 "Bad")))</f>
        <v>Almost Achieve</v>
      </c>
      <c r="P2515" s="7">
        <f>Table1[[#This Row],[Net Sales Actual]] - Table1[[#This Row],[Net Sales Target]]</f>
        <v>-21932019</v>
      </c>
      <c r="Q2515" s="7" t="str">
        <f>IF(Table1[[#This Row],[Profit]] &gt; 0, "Profit", "Loss")</f>
        <v>Profit</v>
      </c>
      <c r="R2515" s="9">
        <f>Table1[[#This Row],[Salary Cost]]/Table1[[#This Row],[Net Sales Actual]]</f>
        <v>0.15530184618947088</v>
      </c>
      <c r="S2515" s="9" t="str">
        <f>IF(Table1[[#This Row],[Salary Ratio]] &lt; 0.15, "Efficient",
 IF(Table1[[#This Row],[Salary Ratio]] &lt;= 0.25, "Needs Attention",
 "Too High"))</f>
        <v>Needs Attention</v>
      </c>
      <c r="T2515" s="9">
        <f>Table1[[#This Row],[Profit (EBIT)]]/Table1[[#This Row],[Net Sales Actual]]</f>
        <v>7.1136892285452611E-3</v>
      </c>
      <c r="U2515" s="7" t="str">
        <f>IF(Table1[[#This Row],[Profit Ratio]] &gt; 0.15, "Healthy",
 IF(Table1[[#This Row],[Profit Ratio]] &gt;= 0.05, "Moderate",
 "Low"))</f>
        <v>Low</v>
      </c>
      <c r="V2515" s="7">
        <f ca="1">DATEDIF(Table1[[#This Row],[Store Open Date]], TODAY(), "d")</f>
        <v>548</v>
      </c>
      <c r="W2515" s="7">
        <f ca="1">INT(Table1[[#This Row],[Store Age (Days)]] / 30)</f>
        <v>18</v>
      </c>
      <c r="X2515" s="7" t="str">
        <f ca="1">IF(Table1[[#This Row],[Store Age (Months)]] &lt; 12, "&lt;12",
 IF(Table1[[#This Row],[Store Age (Months)]] &lt; 24, "12–24",
 "&gt;24"))</f>
        <v>12–24</v>
      </c>
    </row>
    <row r="2516" spans="1:24" x14ac:dyDescent="0.2">
      <c r="A2516" s="4">
        <v>6</v>
      </c>
      <c r="B2516" s="4" t="str">
        <f t="shared" si="39"/>
        <v>June</v>
      </c>
      <c r="C2516" s="1" t="s">
        <v>318</v>
      </c>
      <c r="D2516" s="1" t="s">
        <v>1238</v>
      </c>
      <c r="E2516" s="1" t="s">
        <v>759</v>
      </c>
      <c r="F2516" s="1" t="s">
        <v>909</v>
      </c>
      <c r="G2516" s="1" t="s">
        <v>925</v>
      </c>
      <c r="H2516" s="6">
        <v>45182</v>
      </c>
      <c r="I2516" s="7">
        <v>426565421</v>
      </c>
      <c r="J2516" s="7">
        <v>458561164</v>
      </c>
      <c r="K2516" s="7">
        <v>82269551</v>
      </c>
      <c r="L2516" s="7">
        <v>-3725577</v>
      </c>
      <c r="M2516" s="7">
        <f>Table1[[#This Row],[Profit (EBIT)]] * (1 - 11%)</f>
        <v>-3315763.5300000003</v>
      </c>
      <c r="N2516" s="9">
        <f>Table1[[#This Row],[Net Sales Actual]]/Table1[[#This Row],[Net Sales Target]]*100%</f>
        <v>1.0750078216021171</v>
      </c>
      <c r="O2516" s="9" t="str">
        <f>IF(Table1[[#This Row],[% Achievement]]&gt;=100%, "Achieved",
 IF(Table1[[#This Row],[% Achievement]]&gt;=50%, "Almost Achieve",
 IF(Table1[[#This Row],[% Achievement]]&gt;=0, "Needs Improvement",
 "Bad")))</f>
        <v>Achieved</v>
      </c>
      <c r="P2516" s="7">
        <f>Table1[[#This Row],[Net Sales Actual]] - Table1[[#This Row],[Net Sales Target]]</f>
        <v>31995743</v>
      </c>
      <c r="Q2516" s="7" t="str">
        <f>IF(Table1[[#This Row],[Profit]] &gt; 0, "Profit", "Loss")</f>
        <v>Loss</v>
      </c>
      <c r="R2516" s="9">
        <f>Table1[[#This Row],[Salary Cost]]/Table1[[#This Row],[Net Sales Actual]]</f>
        <v>0.1794080211293253</v>
      </c>
      <c r="S2516" s="9" t="str">
        <f>IF(Table1[[#This Row],[Salary Ratio]] &lt; 0.15, "Efficient",
 IF(Table1[[#This Row],[Salary Ratio]] &lt;= 0.25, "Needs Attention",
 "Too High"))</f>
        <v>Needs Attention</v>
      </c>
      <c r="T2516" s="9">
        <f>Table1[[#This Row],[Profit (EBIT)]]/Table1[[#This Row],[Net Sales Actual]]</f>
        <v>-8.1244930719863578E-3</v>
      </c>
      <c r="U2516" s="7" t="str">
        <f>IF(Table1[[#This Row],[Profit Ratio]] &gt; 0.15, "Healthy",
 IF(Table1[[#This Row],[Profit Ratio]] &gt;= 0.05, "Moderate",
 "Low"))</f>
        <v>Low</v>
      </c>
      <c r="V2516" s="7">
        <f ca="1">DATEDIF(Table1[[#This Row],[Store Open Date]], TODAY(), "d")</f>
        <v>750</v>
      </c>
      <c r="W2516" s="7">
        <f ca="1">INT(Table1[[#This Row],[Store Age (Days)]] / 30)</f>
        <v>25</v>
      </c>
      <c r="X2516" s="7" t="str">
        <f ca="1">IF(Table1[[#This Row],[Store Age (Months)]] &lt; 12, "&lt;12",
 IF(Table1[[#This Row],[Store Age (Months)]] &lt; 24, "12–24",
 "&gt;24"))</f>
        <v>&gt;24</v>
      </c>
    </row>
    <row r="2517" spans="1:24" x14ac:dyDescent="0.2">
      <c r="A2517" s="4">
        <v>6</v>
      </c>
      <c r="B2517" s="4" t="str">
        <f t="shared" si="39"/>
        <v>June</v>
      </c>
      <c r="C2517" s="1" t="s">
        <v>319</v>
      </c>
      <c r="D2517" s="1" t="s">
        <v>1239</v>
      </c>
      <c r="E2517" s="1" t="s">
        <v>760</v>
      </c>
      <c r="F2517" s="1" t="s">
        <v>909</v>
      </c>
      <c r="G2517" s="1" t="s">
        <v>925</v>
      </c>
      <c r="H2517" s="6">
        <v>45222</v>
      </c>
      <c r="I2517" s="7">
        <v>107343099</v>
      </c>
      <c r="J2517" s="7">
        <v>76558792</v>
      </c>
      <c r="K2517" s="7">
        <v>10612174</v>
      </c>
      <c r="L2517" s="7">
        <v>4463479</v>
      </c>
      <c r="M2517" s="7">
        <f>Table1[[#This Row],[Profit (EBIT)]] * (1 - 11%)</f>
        <v>3972496.31</v>
      </c>
      <c r="N2517" s="9">
        <f>Table1[[#This Row],[Net Sales Actual]]/Table1[[#This Row],[Net Sales Target]]*100%</f>
        <v>0.71321577924632118</v>
      </c>
      <c r="O2517" s="9" t="str">
        <f>IF(Table1[[#This Row],[% Achievement]]&gt;=100%, "Achieved",
 IF(Table1[[#This Row],[% Achievement]]&gt;=50%, "Almost Achieve",
 IF(Table1[[#This Row],[% Achievement]]&gt;=0, "Needs Improvement",
 "Bad")))</f>
        <v>Almost Achieve</v>
      </c>
      <c r="P2517" s="7">
        <f>Table1[[#This Row],[Net Sales Actual]] - Table1[[#This Row],[Net Sales Target]]</f>
        <v>-30784307</v>
      </c>
      <c r="Q2517" s="7" t="str">
        <f>IF(Table1[[#This Row],[Profit]] &gt; 0, "Profit", "Loss")</f>
        <v>Profit</v>
      </c>
      <c r="R2517" s="9">
        <f>Table1[[#This Row],[Salary Cost]]/Table1[[#This Row],[Net Sales Actual]]</f>
        <v>0.13861470019014929</v>
      </c>
      <c r="S2517" s="9" t="str">
        <f>IF(Table1[[#This Row],[Salary Ratio]] &lt; 0.15, "Efficient",
 IF(Table1[[#This Row],[Salary Ratio]] &lt;= 0.25, "Needs Attention",
 "Too High"))</f>
        <v>Efficient</v>
      </c>
      <c r="T2517" s="9">
        <f>Table1[[#This Row],[Profit (EBIT)]]/Table1[[#This Row],[Net Sales Actual]]</f>
        <v>5.8301324817141835E-2</v>
      </c>
      <c r="U2517" s="7" t="str">
        <f>IF(Table1[[#This Row],[Profit Ratio]] &gt; 0.15, "Healthy",
 IF(Table1[[#This Row],[Profit Ratio]] &gt;= 0.05, "Moderate",
 "Low"))</f>
        <v>Moderate</v>
      </c>
      <c r="V2517" s="7">
        <f ca="1">DATEDIF(Table1[[#This Row],[Store Open Date]], TODAY(), "d")</f>
        <v>710</v>
      </c>
      <c r="W2517" s="7">
        <f ca="1">INT(Table1[[#This Row],[Store Age (Days)]] / 30)</f>
        <v>23</v>
      </c>
      <c r="X2517" s="7" t="str">
        <f ca="1">IF(Table1[[#This Row],[Store Age (Months)]] &lt; 12, "&lt;12",
 IF(Table1[[#This Row],[Store Age (Months)]] &lt; 24, "12–24",
 "&gt;24"))</f>
        <v>12–24</v>
      </c>
    </row>
    <row r="2518" spans="1:24" x14ac:dyDescent="0.2">
      <c r="A2518" s="4">
        <v>6</v>
      </c>
      <c r="B2518" s="4" t="str">
        <f t="shared" si="39"/>
        <v>June</v>
      </c>
      <c r="C2518" s="1" t="s">
        <v>320</v>
      </c>
      <c r="D2518" s="1" t="s">
        <v>1240</v>
      </c>
      <c r="E2518" s="1" t="s">
        <v>761</v>
      </c>
      <c r="F2518" s="1" t="s">
        <v>909</v>
      </c>
      <c r="G2518" s="1" t="s">
        <v>925</v>
      </c>
      <c r="H2518" s="6">
        <v>45313</v>
      </c>
      <c r="I2518" s="7">
        <v>121898350</v>
      </c>
      <c r="J2518" s="7">
        <v>95436435</v>
      </c>
      <c r="K2518" s="7">
        <v>11461295</v>
      </c>
      <c r="L2518" s="7">
        <v>13905038</v>
      </c>
      <c r="M2518" s="7">
        <f>Table1[[#This Row],[Profit (EBIT)]] * (1 - 11%)</f>
        <v>12375483.82</v>
      </c>
      <c r="N2518" s="9">
        <f>Table1[[#This Row],[Net Sales Actual]]/Table1[[#This Row],[Net Sales Target]]*100%</f>
        <v>0.78291818552096892</v>
      </c>
      <c r="O2518" s="9" t="str">
        <f>IF(Table1[[#This Row],[% Achievement]]&gt;=100%, "Achieved",
 IF(Table1[[#This Row],[% Achievement]]&gt;=50%, "Almost Achieve",
 IF(Table1[[#This Row],[% Achievement]]&gt;=0, "Needs Improvement",
 "Bad")))</f>
        <v>Almost Achieve</v>
      </c>
      <c r="P2518" s="7">
        <f>Table1[[#This Row],[Net Sales Actual]] - Table1[[#This Row],[Net Sales Target]]</f>
        <v>-26461915</v>
      </c>
      <c r="Q2518" s="7" t="str">
        <f>IF(Table1[[#This Row],[Profit]] &gt; 0, "Profit", "Loss")</f>
        <v>Profit</v>
      </c>
      <c r="R2518" s="9">
        <f>Table1[[#This Row],[Salary Cost]]/Table1[[#This Row],[Net Sales Actual]]</f>
        <v>0.12009349469099512</v>
      </c>
      <c r="S2518" s="9" t="str">
        <f>IF(Table1[[#This Row],[Salary Ratio]] &lt; 0.15, "Efficient",
 IF(Table1[[#This Row],[Salary Ratio]] &lt;= 0.25, "Needs Attention",
 "Too High"))</f>
        <v>Efficient</v>
      </c>
      <c r="T2518" s="9">
        <f>Table1[[#This Row],[Profit (EBIT)]]/Table1[[#This Row],[Net Sales Actual]]</f>
        <v>0.14569947001897127</v>
      </c>
      <c r="U2518" s="7" t="str">
        <f>IF(Table1[[#This Row],[Profit Ratio]] &gt; 0.15, "Healthy",
 IF(Table1[[#This Row],[Profit Ratio]] &gt;= 0.05, "Moderate",
 "Low"))</f>
        <v>Moderate</v>
      </c>
      <c r="V2518" s="7">
        <f ca="1">DATEDIF(Table1[[#This Row],[Store Open Date]], TODAY(), "d")</f>
        <v>619</v>
      </c>
      <c r="W2518" s="7">
        <f ca="1">INT(Table1[[#This Row],[Store Age (Days)]] / 30)</f>
        <v>20</v>
      </c>
      <c r="X2518" s="7" t="str">
        <f ca="1">IF(Table1[[#This Row],[Store Age (Months)]] &lt; 12, "&lt;12",
 IF(Table1[[#This Row],[Store Age (Months)]] &lt; 24, "12–24",
 "&gt;24"))</f>
        <v>12–24</v>
      </c>
    </row>
    <row r="2519" spans="1:24" x14ac:dyDescent="0.2">
      <c r="A2519" s="4">
        <v>6</v>
      </c>
      <c r="B2519" s="4" t="str">
        <f t="shared" si="39"/>
        <v>June</v>
      </c>
      <c r="C2519" s="1" t="s">
        <v>321</v>
      </c>
      <c r="D2519" s="1" t="s">
        <v>1241</v>
      </c>
      <c r="E2519" s="1" t="s">
        <v>762</v>
      </c>
      <c r="F2519" s="1" t="s">
        <v>909</v>
      </c>
      <c r="G2519" s="1" t="s">
        <v>925</v>
      </c>
      <c r="H2519" s="6">
        <v>45227</v>
      </c>
      <c r="I2519" s="7">
        <v>125456143</v>
      </c>
      <c r="J2519" s="7">
        <v>138038703</v>
      </c>
      <c r="K2519" s="7">
        <v>18236565</v>
      </c>
      <c r="L2519" s="7">
        <v>7865862</v>
      </c>
      <c r="M2519" s="7">
        <f>Table1[[#This Row],[Profit (EBIT)]] * (1 - 11%)</f>
        <v>7000617.1799999997</v>
      </c>
      <c r="N2519" s="9">
        <f>Table1[[#This Row],[Net Sales Actual]]/Table1[[#This Row],[Net Sales Target]]*100%</f>
        <v>1.10029449096008</v>
      </c>
      <c r="O2519" s="9" t="str">
        <f>IF(Table1[[#This Row],[% Achievement]]&gt;=100%, "Achieved",
 IF(Table1[[#This Row],[% Achievement]]&gt;=50%, "Almost Achieve",
 IF(Table1[[#This Row],[% Achievement]]&gt;=0, "Needs Improvement",
 "Bad")))</f>
        <v>Achieved</v>
      </c>
      <c r="P2519" s="7">
        <f>Table1[[#This Row],[Net Sales Actual]] - Table1[[#This Row],[Net Sales Target]]</f>
        <v>12582560</v>
      </c>
      <c r="Q2519" s="7" t="str">
        <f>IF(Table1[[#This Row],[Profit]] &gt; 0, "Profit", "Loss")</f>
        <v>Profit</v>
      </c>
      <c r="R2519" s="9">
        <f>Table1[[#This Row],[Salary Cost]]/Table1[[#This Row],[Net Sales Actual]]</f>
        <v>0.13211197007552294</v>
      </c>
      <c r="S2519" s="9" t="str">
        <f>IF(Table1[[#This Row],[Salary Ratio]] &lt; 0.15, "Efficient",
 IF(Table1[[#This Row],[Salary Ratio]] &lt;= 0.25, "Needs Attention",
 "Too High"))</f>
        <v>Efficient</v>
      </c>
      <c r="T2519" s="9">
        <f>Table1[[#This Row],[Profit (EBIT)]]/Table1[[#This Row],[Net Sales Actual]]</f>
        <v>5.6983018740765772E-2</v>
      </c>
      <c r="U2519" s="7" t="str">
        <f>IF(Table1[[#This Row],[Profit Ratio]] &gt; 0.15, "Healthy",
 IF(Table1[[#This Row],[Profit Ratio]] &gt;= 0.05, "Moderate",
 "Low"))</f>
        <v>Moderate</v>
      </c>
      <c r="V2519" s="7">
        <f ca="1">DATEDIF(Table1[[#This Row],[Store Open Date]], TODAY(), "d")</f>
        <v>705</v>
      </c>
      <c r="W2519" s="7">
        <f ca="1">INT(Table1[[#This Row],[Store Age (Days)]] / 30)</f>
        <v>23</v>
      </c>
      <c r="X2519" s="7" t="str">
        <f ca="1">IF(Table1[[#This Row],[Store Age (Months)]] &lt; 12, "&lt;12",
 IF(Table1[[#This Row],[Store Age (Months)]] &lt; 24, "12–24",
 "&gt;24"))</f>
        <v>12–24</v>
      </c>
    </row>
    <row r="2520" spans="1:24" x14ac:dyDescent="0.2">
      <c r="A2520" s="4">
        <v>6</v>
      </c>
      <c r="B2520" s="4" t="str">
        <f t="shared" si="39"/>
        <v>June</v>
      </c>
      <c r="C2520" s="1" t="s">
        <v>322</v>
      </c>
      <c r="D2520" s="1" t="s">
        <v>1242</v>
      </c>
      <c r="E2520" s="1" t="s">
        <v>763</v>
      </c>
      <c r="F2520" s="1" t="s">
        <v>909</v>
      </c>
      <c r="G2520" s="1" t="s">
        <v>925</v>
      </c>
      <c r="H2520" s="6">
        <v>45260</v>
      </c>
      <c r="I2520" s="7">
        <v>98562660</v>
      </c>
      <c r="J2520" s="7">
        <v>87157161</v>
      </c>
      <c r="K2520" s="7">
        <v>12741940</v>
      </c>
      <c r="L2520" s="7">
        <v>-3393387</v>
      </c>
      <c r="M2520" s="7">
        <f>Table1[[#This Row],[Profit (EBIT)]] * (1 - 11%)</f>
        <v>-3020114.43</v>
      </c>
      <c r="N2520" s="9">
        <f>Table1[[#This Row],[Net Sales Actual]]/Table1[[#This Row],[Net Sales Target]]*100%</f>
        <v>0.88428174523698932</v>
      </c>
      <c r="O2520" s="9" t="str">
        <f>IF(Table1[[#This Row],[% Achievement]]&gt;=100%, "Achieved",
 IF(Table1[[#This Row],[% Achievement]]&gt;=50%, "Almost Achieve",
 IF(Table1[[#This Row],[% Achievement]]&gt;=0, "Needs Improvement",
 "Bad")))</f>
        <v>Almost Achieve</v>
      </c>
      <c r="P2520" s="7">
        <f>Table1[[#This Row],[Net Sales Actual]] - Table1[[#This Row],[Net Sales Target]]</f>
        <v>-11405499</v>
      </c>
      <c r="Q2520" s="7" t="str">
        <f>IF(Table1[[#This Row],[Profit]] &gt; 0, "Profit", "Loss")</f>
        <v>Loss</v>
      </c>
      <c r="R2520" s="9">
        <f>Table1[[#This Row],[Salary Cost]]/Table1[[#This Row],[Net Sales Actual]]</f>
        <v>0.14619498677796539</v>
      </c>
      <c r="S2520" s="9" t="str">
        <f>IF(Table1[[#This Row],[Salary Ratio]] &lt; 0.15, "Efficient",
 IF(Table1[[#This Row],[Salary Ratio]] &lt;= 0.25, "Needs Attention",
 "Too High"))</f>
        <v>Efficient</v>
      </c>
      <c r="T2520" s="9">
        <f>Table1[[#This Row],[Profit (EBIT)]]/Table1[[#This Row],[Net Sales Actual]]</f>
        <v>-3.893411580948581E-2</v>
      </c>
      <c r="U2520" s="7" t="str">
        <f>IF(Table1[[#This Row],[Profit Ratio]] &gt; 0.15, "Healthy",
 IF(Table1[[#This Row],[Profit Ratio]] &gt;= 0.05, "Moderate",
 "Low"))</f>
        <v>Low</v>
      </c>
      <c r="V2520" s="7">
        <f ca="1">DATEDIF(Table1[[#This Row],[Store Open Date]], TODAY(), "d")</f>
        <v>672</v>
      </c>
      <c r="W2520" s="7">
        <f ca="1">INT(Table1[[#This Row],[Store Age (Days)]] / 30)</f>
        <v>22</v>
      </c>
      <c r="X2520" s="7" t="str">
        <f ca="1">IF(Table1[[#This Row],[Store Age (Months)]] &lt; 12, "&lt;12",
 IF(Table1[[#This Row],[Store Age (Months)]] &lt; 24, "12–24",
 "&gt;24"))</f>
        <v>12–24</v>
      </c>
    </row>
    <row r="2521" spans="1:24" x14ac:dyDescent="0.2">
      <c r="A2521" s="4">
        <v>6</v>
      </c>
      <c r="B2521" s="4" t="str">
        <f t="shared" si="39"/>
        <v>June</v>
      </c>
      <c r="C2521" s="1" t="s">
        <v>323</v>
      </c>
      <c r="D2521" s="1" t="s">
        <v>1243</v>
      </c>
      <c r="E2521" s="1" t="s">
        <v>764</v>
      </c>
      <c r="F2521" s="1" t="s">
        <v>909</v>
      </c>
      <c r="G2521" s="1" t="s">
        <v>925</v>
      </c>
      <c r="H2521" s="6">
        <v>45270</v>
      </c>
      <c r="I2521" s="7">
        <v>112378335</v>
      </c>
      <c r="J2521" s="7">
        <v>120195434</v>
      </c>
      <c r="K2521" s="7">
        <v>19384933</v>
      </c>
      <c r="L2521" s="7">
        <v>-121260</v>
      </c>
      <c r="M2521" s="7">
        <f>Table1[[#This Row],[Profit (EBIT)]] * (1 - 11%)</f>
        <v>-107921.40000000001</v>
      </c>
      <c r="N2521" s="9">
        <f>Table1[[#This Row],[Net Sales Actual]]/Table1[[#This Row],[Net Sales Target]]*100%</f>
        <v>1.0695605518625988</v>
      </c>
      <c r="O2521" s="9" t="str">
        <f>IF(Table1[[#This Row],[% Achievement]]&gt;=100%, "Achieved",
 IF(Table1[[#This Row],[% Achievement]]&gt;=50%, "Almost Achieve",
 IF(Table1[[#This Row],[% Achievement]]&gt;=0, "Needs Improvement",
 "Bad")))</f>
        <v>Achieved</v>
      </c>
      <c r="P2521" s="7">
        <f>Table1[[#This Row],[Net Sales Actual]] - Table1[[#This Row],[Net Sales Target]]</f>
        <v>7817099</v>
      </c>
      <c r="Q2521" s="7" t="str">
        <f>IF(Table1[[#This Row],[Profit]] &gt; 0, "Profit", "Loss")</f>
        <v>Loss</v>
      </c>
      <c r="R2521" s="9">
        <f>Table1[[#This Row],[Salary Cost]]/Table1[[#This Row],[Net Sales Actual]]</f>
        <v>0.16127844756565379</v>
      </c>
      <c r="S2521" s="9" t="str">
        <f>IF(Table1[[#This Row],[Salary Ratio]] &lt; 0.15, "Efficient",
 IF(Table1[[#This Row],[Salary Ratio]] &lt;= 0.25, "Needs Attention",
 "Too High"))</f>
        <v>Needs Attention</v>
      </c>
      <c r="T2521" s="9">
        <f>Table1[[#This Row],[Profit (EBIT)]]/Table1[[#This Row],[Net Sales Actual]]</f>
        <v>-1.008856958742709E-3</v>
      </c>
      <c r="U2521" s="7" t="str">
        <f>IF(Table1[[#This Row],[Profit Ratio]] &gt; 0.15, "Healthy",
 IF(Table1[[#This Row],[Profit Ratio]] &gt;= 0.05, "Moderate",
 "Low"))</f>
        <v>Low</v>
      </c>
      <c r="V2521" s="7">
        <f ca="1">DATEDIF(Table1[[#This Row],[Store Open Date]], TODAY(), "d")</f>
        <v>662</v>
      </c>
      <c r="W2521" s="7">
        <f ca="1">INT(Table1[[#This Row],[Store Age (Days)]] / 30)</f>
        <v>22</v>
      </c>
      <c r="X2521" s="7" t="str">
        <f ca="1">IF(Table1[[#This Row],[Store Age (Months)]] &lt; 12, "&lt;12",
 IF(Table1[[#This Row],[Store Age (Months)]] &lt; 24, "12–24",
 "&gt;24"))</f>
        <v>12–24</v>
      </c>
    </row>
    <row r="2522" spans="1:24" x14ac:dyDescent="0.2">
      <c r="A2522" s="4">
        <v>6</v>
      </c>
      <c r="B2522" s="4" t="str">
        <f t="shared" si="39"/>
        <v>June</v>
      </c>
      <c r="C2522" s="1" t="s">
        <v>324</v>
      </c>
      <c r="D2522" s="1" t="s">
        <v>1244</v>
      </c>
      <c r="E2522" s="1" t="s">
        <v>765</v>
      </c>
      <c r="F2522" s="1" t="s">
        <v>909</v>
      </c>
      <c r="G2522" s="1" t="s">
        <v>925</v>
      </c>
      <c r="H2522" s="6">
        <v>45338</v>
      </c>
      <c r="I2522" s="7">
        <v>94961910</v>
      </c>
      <c r="J2522" s="7">
        <v>118232247</v>
      </c>
      <c r="K2522" s="7">
        <v>19618792</v>
      </c>
      <c r="L2522" s="7">
        <v>5310219</v>
      </c>
      <c r="M2522" s="7">
        <f>Table1[[#This Row],[Profit (EBIT)]] * (1 - 11%)</f>
        <v>4726094.91</v>
      </c>
      <c r="N2522" s="9">
        <f>Table1[[#This Row],[Net Sales Actual]]/Table1[[#This Row],[Net Sales Target]]*100%</f>
        <v>1.2450491676083599</v>
      </c>
      <c r="O2522" s="9" t="str">
        <f>IF(Table1[[#This Row],[% Achievement]]&gt;=100%, "Achieved",
 IF(Table1[[#This Row],[% Achievement]]&gt;=50%, "Almost Achieve",
 IF(Table1[[#This Row],[% Achievement]]&gt;=0, "Needs Improvement",
 "Bad")))</f>
        <v>Achieved</v>
      </c>
      <c r="P2522" s="7">
        <f>Table1[[#This Row],[Net Sales Actual]] - Table1[[#This Row],[Net Sales Target]]</f>
        <v>23270337</v>
      </c>
      <c r="Q2522" s="7" t="str">
        <f>IF(Table1[[#This Row],[Profit]] &gt; 0, "Profit", "Loss")</f>
        <v>Profit</v>
      </c>
      <c r="R2522" s="9">
        <f>Table1[[#This Row],[Salary Cost]]/Table1[[#This Row],[Net Sales Actual]]</f>
        <v>0.16593435799287481</v>
      </c>
      <c r="S2522" s="9" t="str">
        <f>IF(Table1[[#This Row],[Salary Ratio]] &lt; 0.15, "Efficient",
 IF(Table1[[#This Row],[Salary Ratio]] &lt;= 0.25, "Needs Attention",
 "Too High"))</f>
        <v>Needs Attention</v>
      </c>
      <c r="T2522" s="9">
        <f>Table1[[#This Row],[Profit (EBIT)]]/Table1[[#This Row],[Net Sales Actual]]</f>
        <v>4.4913457493538124E-2</v>
      </c>
      <c r="U2522" s="7" t="str">
        <f>IF(Table1[[#This Row],[Profit Ratio]] &gt; 0.15, "Healthy",
 IF(Table1[[#This Row],[Profit Ratio]] &gt;= 0.05, "Moderate",
 "Low"))</f>
        <v>Low</v>
      </c>
      <c r="V2522" s="7">
        <f ca="1">DATEDIF(Table1[[#This Row],[Store Open Date]], TODAY(), "d")</f>
        <v>594</v>
      </c>
      <c r="W2522" s="7">
        <f ca="1">INT(Table1[[#This Row],[Store Age (Days)]] / 30)</f>
        <v>19</v>
      </c>
      <c r="X2522" s="7" t="str">
        <f ca="1">IF(Table1[[#This Row],[Store Age (Months)]] &lt; 12, "&lt;12",
 IF(Table1[[#This Row],[Store Age (Months)]] &lt; 24, "12–24",
 "&gt;24"))</f>
        <v>12–24</v>
      </c>
    </row>
    <row r="2523" spans="1:24" x14ac:dyDescent="0.2">
      <c r="A2523" s="4">
        <v>6</v>
      </c>
      <c r="B2523" s="4" t="str">
        <f t="shared" si="39"/>
        <v>June</v>
      </c>
      <c r="C2523" s="1" t="s">
        <v>325</v>
      </c>
      <c r="D2523" s="1" t="s">
        <v>1245</v>
      </c>
      <c r="E2523" s="1" t="s">
        <v>766</v>
      </c>
      <c r="F2523" s="1" t="s">
        <v>909</v>
      </c>
      <c r="G2523" s="1" t="s">
        <v>925</v>
      </c>
      <c r="H2523" s="6">
        <v>45174</v>
      </c>
      <c r="I2523" s="7">
        <v>115989821</v>
      </c>
      <c r="J2523" s="7">
        <v>136347697</v>
      </c>
      <c r="K2523" s="7">
        <v>19266180</v>
      </c>
      <c r="L2523" s="7">
        <v>-6293734</v>
      </c>
      <c r="M2523" s="7">
        <f>Table1[[#This Row],[Profit (EBIT)]] * (1 - 11%)</f>
        <v>-5601423.2599999998</v>
      </c>
      <c r="N2523" s="9">
        <f>Table1[[#This Row],[Net Sales Actual]]/Table1[[#This Row],[Net Sales Target]]*100%</f>
        <v>1.1755143324171524</v>
      </c>
      <c r="O2523" s="9" t="str">
        <f>IF(Table1[[#This Row],[% Achievement]]&gt;=100%, "Achieved",
 IF(Table1[[#This Row],[% Achievement]]&gt;=50%, "Almost Achieve",
 IF(Table1[[#This Row],[% Achievement]]&gt;=0, "Needs Improvement",
 "Bad")))</f>
        <v>Achieved</v>
      </c>
      <c r="P2523" s="7">
        <f>Table1[[#This Row],[Net Sales Actual]] - Table1[[#This Row],[Net Sales Target]]</f>
        <v>20357876</v>
      </c>
      <c r="Q2523" s="7" t="str">
        <f>IF(Table1[[#This Row],[Profit]] &gt; 0, "Profit", "Loss")</f>
        <v>Loss</v>
      </c>
      <c r="R2523" s="9">
        <f>Table1[[#This Row],[Salary Cost]]/Table1[[#This Row],[Net Sales Actual]]</f>
        <v>0.14130183658327578</v>
      </c>
      <c r="S2523" s="9" t="str">
        <f>IF(Table1[[#This Row],[Salary Ratio]] &lt; 0.15, "Efficient",
 IF(Table1[[#This Row],[Salary Ratio]] &lt;= 0.25, "Needs Attention",
 "Too High"))</f>
        <v>Efficient</v>
      </c>
      <c r="T2523" s="9">
        <f>Table1[[#This Row],[Profit (EBIT)]]/Table1[[#This Row],[Net Sales Actual]]</f>
        <v>-4.6159444849295843E-2</v>
      </c>
      <c r="U2523" s="7" t="str">
        <f>IF(Table1[[#This Row],[Profit Ratio]] &gt; 0.15, "Healthy",
 IF(Table1[[#This Row],[Profit Ratio]] &gt;= 0.05, "Moderate",
 "Low"))</f>
        <v>Low</v>
      </c>
      <c r="V2523" s="7">
        <f ca="1">DATEDIF(Table1[[#This Row],[Store Open Date]], TODAY(), "d")</f>
        <v>758</v>
      </c>
      <c r="W2523" s="7">
        <f ca="1">INT(Table1[[#This Row],[Store Age (Days)]] / 30)</f>
        <v>25</v>
      </c>
      <c r="X2523" s="7" t="str">
        <f ca="1">IF(Table1[[#This Row],[Store Age (Months)]] &lt; 12, "&lt;12",
 IF(Table1[[#This Row],[Store Age (Months)]] &lt; 24, "12–24",
 "&gt;24"))</f>
        <v>&gt;24</v>
      </c>
    </row>
    <row r="2524" spans="1:24" x14ac:dyDescent="0.2">
      <c r="A2524" s="4">
        <v>6</v>
      </c>
      <c r="B2524" s="4" t="str">
        <f t="shared" si="39"/>
        <v>June</v>
      </c>
      <c r="C2524" s="1" t="s">
        <v>326</v>
      </c>
      <c r="D2524" s="1" t="s">
        <v>1246</v>
      </c>
      <c r="E2524" s="1" t="s">
        <v>767</v>
      </c>
      <c r="F2524" s="1" t="s">
        <v>909</v>
      </c>
      <c r="G2524" s="1" t="s">
        <v>925</v>
      </c>
      <c r="H2524" s="6">
        <v>45220</v>
      </c>
      <c r="I2524" s="7">
        <v>106955354</v>
      </c>
      <c r="J2524" s="7">
        <v>85449601</v>
      </c>
      <c r="K2524" s="7">
        <v>9549014</v>
      </c>
      <c r="L2524" s="7">
        <v>-2773151</v>
      </c>
      <c r="M2524" s="7">
        <f>Table1[[#This Row],[Profit (EBIT)]] * (1 - 11%)</f>
        <v>-2468104.39</v>
      </c>
      <c r="N2524" s="9">
        <f>Table1[[#This Row],[Net Sales Actual]]/Table1[[#This Row],[Net Sales Target]]*100%</f>
        <v>0.7989277563421463</v>
      </c>
      <c r="O2524" s="9" t="str">
        <f>IF(Table1[[#This Row],[% Achievement]]&gt;=100%, "Achieved",
 IF(Table1[[#This Row],[% Achievement]]&gt;=50%, "Almost Achieve",
 IF(Table1[[#This Row],[% Achievement]]&gt;=0, "Needs Improvement",
 "Bad")))</f>
        <v>Almost Achieve</v>
      </c>
      <c r="P2524" s="7">
        <f>Table1[[#This Row],[Net Sales Actual]] - Table1[[#This Row],[Net Sales Target]]</f>
        <v>-21505753</v>
      </c>
      <c r="Q2524" s="7" t="str">
        <f>IF(Table1[[#This Row],[Profit]] &gt; 0, "Profit", "Loss")</f>
        <v>Loss</v>
      </c>
      <c r="R2524" s="9">
        <f>Table1[[#This Row],[Salary Cost]]/Table1[[#This Row],[Net Sales Actual]]</f>
        <v>0.11175024679167314</v>
      </c>
      <c r="S2524" s="9" t="str">
        <f>IF(Table1[[#This Row],[Salary Ratio]] &lt; 0.15, "Efficient",
 IF(Table1[[#This Row],[Salary Ratio]] &lt;= 0.25, "Needs Attention",
 "Too High"))</f>
        <v>Efficient</v>
      </c>
      <c r="T2524" s="9">
        <f>Table1[[#This Row],[Profit (EBIT)]]/Table1[[#This Row],[Net Sales Actual]]</f>
        <v>-3.2453644809880389E-2</v>
      </c>
      <c r="U2524" s="7" t="str">
        <f>IF(Table1[[#This Row],[Profit Ratio]] &gt; 0.15, "Healthy",
 IF(Table1[[#This Row],[Profit Ratio]] &gt;= 0.05, "Moderate",
 "Low"))</f>
        <v>Low</v>
      </c>
      <c r="V2524" s="7">
        <f ca="1">DATEDIF(Table1[[#This Row],[Store Open Date]], TODAY(), "d")</f>
        <v>712</v>
      </c>
      <c r="W2524" s="7">
        <f ca="1">INT(Table1[[#This Row],[Store Age (Days)]] / 30)</f>
        <v>23</v>
      </c>
      <c r="X2524" s="7" t="str">
        <f ca="1">IF(Table1[[#This Row],[Store Age (Months)]] &lt; 12, "&lt;12",
 IF(Table1[[#This Row],[Store Age (Months)]] &lt; 24, "12–24",
 "&gt;24"))</f>
        <v>12–24</v>
      </c>
    </row>
    <row r="2525" spans="1:24" x14ac:dyDescent="0.2">
      <c r="A2525" s="4">
        <v>6</v>
      </c>
      <c r="B2525" s="4" t="str">
        <f t="shared" si="39"/>
        <v>June</v>
      </c>
      <c r="C2525" s="1" t="s">
        <v>327</v>
      </c>
      <c r="D2525" s="1" t="s">
        <v>1247</v>
      </c>
      <c r="E2525" s="1" t="s">
        <v>768</v>
      </c>
      <c r="F2525" s="1" t="s">
        <v>909</v>
      </c>
      <c r="G2525" s="1" t="s">
        <v>925</v>
      </c>
      <c r="H2525" s="6">
        <v>45297</v>
      </c>
      <c r="I2525" s="7">
        <v>109630767</v>
      </c>
      <c r="J2525" s="7">
        <v>80806816</v>
      </c>
      <c r="K2525" s="7">
        <v>12892834</v>
      </c>
      <c r="L2525" s="7">
        <v>-6130209</v>
      </c>
      <c r="M2525" s="7">
        <f>Table1[[#This Row],[Profit (EBIT)]] * (1 - 11%)</f>
        <v>-5455886.0099999998</v>
      </c>
      <c r="N2525" s="9">
        <f>Table1[[#This Row],[Net Sales Actual]]/Table1[[#This Row],[Net Sales Target]]*100%</f>
        <v>0.73708155302790135</v>
      </c>
      <c r="O2525" s="9" t="str">
        <f>IF(Table1[[#This Row],[% Achievement]]&gt;=100%, "Achieved",
 IF(Table1[[#This Row],[% Achievement]]&gt;=50%, "Almost Achieve",
 IF(Table1[[#This Row],[% Achievement]]&gt;=0, "Needs Improvement",
 "Bad")))</f>
        <v>Almost Achieve</v>
      </c>
      <c r="P2525" s="7">
        <f>Table1[[#This Row],[Net Sales Actual]] - Table1[[#This Row],[Net Sales Target]]</f>
        <v>-28823951</v>
      </c>
      <c r="Q2525" s="7" t="str">
        <f>IF(Table1[[#This Row],[Profit]] &gt; 0, "Profit", "Loss")</f>
        <v>Loss</v>
      </c>
      <c r="R2525" s="9">
        <f>Table1[[#This Row],[Salary Cost]]/Table1[[#This Row],[Net Sales Actual]]</f>
        <v>0.15955131804723008</v>
      </c>
      <c r="S2525" s="9" t="str">
        <f>IF(Table1[[#This Row],[Salary Ratio]] &lt; 0.15, "Efficient",
 IF(Table1[[#This Row],[Salary Ratio]] &lt;= 0.25, "Needs Attention",
 "Too High"))</f>
        <v>Needs Attention</v>
      </c>
      <c r="T2525" s="9">
        <f>Table1[[#This Row],[Profit (EBIT)]]/Table1[[#This Row],[Net Sales Actual]]</f>
        <v>-7.5862523775222124E-2</v>
      </c>
      <c r="U2525" s="7" t="str">
        <f>IF(Table1[[#This Row],[Profit Ratio]] &gt; 0.15, "Healthy",
 IF(Table1[[#This Row],[Profit Ratio]] &gt;= 0.05, "Moderate",
 "Low"))</f>
        <v>Low</v>
      </c>
      <c r="V2525" s="7">
        <f ca="1">DATEDIF(Table1[[#This Row],[Store Open Date]], TODAY(), "d")</f>
        <v>635</v>
      </c>
      <c r="W2525" s="7">
        <f ca="1">INT(Table1[[#This Row],[Store Age (Days)]] / 30)</f>
        <v>21</v>
      </c>
      <c r="X2525" s="7" t="str">
        <f ca="1">IF(Table1[[#This Row],[Store Age (Months)]] &lt; 12, "&lt;12",
 IF(Table1[[#This Row],[Store Age (Months)]] &lt; 24, "12–24",
 "&gt;24"))</f>
        <v>12–24</v>
      </c>
    </row>
    <row r="2526" spans="1:24" x14ac:dyDescent="0.2">
      <c r="A2526" s="4">
        <v>6</v>
      </c>
      <c r="B2526" s="4" t="str">
        <f t="shared" si="39"/>
        <v>June</v>
      </c>
      <c r="C2526" s="1" t="s">
        <v>328</v>
      </c>
      <c r="D2526" s="1" t="s">
        <v>1248</v>
      </c>
      <c r="E2526" s="1" t="s">
        <v>769</v>
      </c>
      <c r="F2526" s="1" t="s">
        <v>909</v>
      </c>
      <c r="G2526" s="1" t="s">
        <v>925</v>
      </c>
      <c r="H2526" s="6">
        <v>44936</v>
      </c>
      <c r="I2526" s="7">
        <v>101072169</v>
      </c>
      <c r="J2526" s="7">
        <v>78016241</v>
      </c>
      <c r="K2526" s="7">
        <v>8102212</v>
      </c>
      <c r="L2526" s="7">
        <v>-2239879</v>
      </c>
      <c r="M2526" s="7">
        <f>Table1[[#This Row],[Profit (EBIT)]] * (1 - 11%)</f>
        <v>-1993492.31</v>
      </c>
      <c r="N2526" s="9">
        <f>Table1[[#This Row],[Net Sales Actual]]/Table1[[#This Row],[Net Sales Target]]*100%</f>
        <v>0.77188648242029911</v>
      </c>
      <c r="O2526" s="9" t="str">
        <f>IF(Table1[[#This Row],[% Achievement]]&gt;=100%, "Achieved",
 IF(Table1[[#This Row],[% Achievement]]&gt;=50%, "Almost Achieve",
 IF(Table1[[#This Row],[% Achievement]]&gt;=0, "Needs Improvement",
 "Bad")))</f>
        <v>Almost Achieve</v>
      </c>
      <c r="P2526" s="7">
        <f>Table1[[#This Row],[Net Sales Actual]] - Table1[[#This Row],[Net Sales Target]]</f>
        <v>-23055928</v>
      </c>
      <c r="Q2526" s="7" t="str">
        <f>IF(Table1[[#This Row],[Profit]] &gt; 0, "Profit", "Loss")</f>
        <v>Loss</v>
      </c>
      <c r="R2526" s="9">
        <f>Table1[[#This Row],[Salary Cost]]/Table1[[#This Row],[Net Sales Actual]]</f>
        <v>0.10385288878504156</v>
      </c>
      <c r="S2526" s="9" t="str">
        <f>IF(Table1[[#This Row],[Salary Ratio]] &lt; 0.15, "Efficient",
 IF(Table1[[#This Row],[Salary Ratio]] &lt;= 0.25, "Needs Attention",
 "Too High"))</f>
        <v>Efficient</v>
      </c>
      <c r="T2526" s="9">
        <f>Table1[[#This Row],[Profit (EBIT)]]/Table1[[#This Row],[Net Sales Actual]]</f>
        <v>-2.871041941126079E-2</v>
      </c>
      <c r="U2526" s="7" t="str">
        <f>IF(Table1[[#This Row],[Profit Ratio]] &gt; 0.15, "Healthy",
 IF(Table1[[#This Row],[Profit Ratio]] &gt;= 0.05, "Moderate",
 "Low"))</f>
        <v>Low</v>
      </c>
      <c r="V2526" s="7">
        <f ca="1">DATEDIF(Table1[[#This Row],[Store Open Date]], TODAY(), "d")</f>
        <v>996</v>
      </c>
      <c r="W2526" s="7">
        <f ca="1">INT(Table1[[#This Row],[Store Age (Days)]] / 30)</f>
        <v>33</v>
      </c>
      <c r="X2526" s="7" t="str">
        <f ca="1">IF(Table1[[#This Row],[Store Age (Months)]] &lt; 12, "&lt;12",
 IF(Table1[[#This Row],[Store Age (Months)]] &lt; 24, "12–24",
 "&gt;24"))</f>
        <v>&gt;24</v>
      </c>
    </row>
    <row r="2527" spans="1:24" x14ac:dyDescent="0.2">
      <c r="A2527" s="4">
        <v>6</v>
      </c>
      <c r="B2527" s="4" t="str">
        <f t="shared" si="39"/>
        <v>June</v>
      </c>
      <c r="C2527" s="1" t="s">
        <v>329</v>
      </c>
      <c r="D2527" s="1" t="s">
        <v>1249</v>
      </c>
      <c r="E2527" s="1" t="s">
        <v>770</v>
      </c>
      <c r="F2527" s="1" t="s">
        <v>909</v>
      </c>
      <c r="G2527" s="1" t="s">
        <v>925</v>
      </c>
      <c r="H2527" s="6">
        <v>45032</v>
      </c>
      <c r="I2527" s="7">
        <v>93741679</v>
      </c>
      <c r="J2527" s="7">
        <v>112320267</v>
      </c>
      <c r="K2527" s="7">
        <v>10302961</v>
      </c>
      <c r="L2527" s="7">
        <v>-9431821</v>
      </c>
      <c r="M2527" s="7">
        <f>Table1[[#This Row],[Profit (EBIT)]] * (1 - 11%)</f>
        <v>-8394320.6899999995</v>
      </c>
      <c r="N2527" s="9">
        <f>Table1[[#This Row],[Net Sales Actual]]/Table1[[#This Row],[Net Sales Target]]*100%</f>
        <v>1.1981891960778728</v>
      </c>
      <c r="O2527" s="9" t="str">
        <f>IF(Table1[[#This Row],[% Achievement]]&gt;=100%, "Achieved",
 IF(Table1[[#This Row],[% Achievement]]&gt;=50%, "Almost Achieve",
 IF(Table1[[#This Row],[% Achievement]]&gt;=0, "Needs Improvement",
 "Bad")))</f>
        <v>Achieved</v>
      </c>
      <c r="P2527" s="7">
        <f>Table1[[#This Row],[Net Sales Actual]] - Table1[[#This Row],[Net Sales Target]]</f>
        <v>18578588</v>
      </c>
      <c r="Q2527" s="7" t="str">
        <f>IF(Table1[[#This Row],[Profit]] &gt; 0, "Profit", "Loss")</f>
        <v>Loss</v>
      </c>
      <c r="R2527" s="9">
        <f>Table1[[#This Row],[Salary Cost]]/Table1[[#This Row],[Net Sales Actual]]</f>
        <v>9.1728423330760062E-2</v>
      </c>
      <c r="S2527" s="9" t="str">
        <f>IF(Table1[[#This Row],[Salary Ratio]] &lt; 0.15, "Efficient",
 IF(Table1[[#This Row],[Salary Ratio]] &lt;= 0.25, "Needs Attention",
 "Too High"))</f>
        <v>Efficient</v>
      </c>
      <c r="T2527" s="9">
        <f>Table1[[#This Row],[Profit (EBIT)]]/Table1[[#This Row],[Net Sales Actual]]</f>
        <v>-8.3972565699118221E-2</v>
      </c>
      <c r="U2527" s="7" t="str">
        <f>IF(Table1[[#This Row],[Profit Ratio]] &gt; 0.15, "Healthy",
 IF(Table1[[#This Row],[Profit Ratio]] &gt;= 0.05, "Moderate",
 "Low"))</f>
        <v>Low</v>
      </c>
      <c r="V2527" s="7">
        <f ca="1">DATEDIF(Table1[[#This Row],[Store Open Date]], TODAY(), "d")</f>
        <v>900</v>
      </c>
      <c r="W2527" s="7">
        <f ca="1">INT(Table1[[#This Row],[Store Age (Days)]] / 30)</f>
        <v>30</v>
      </c>
      <c r="X2527" s="7" t="str">
        <f ca="1">IF(Table1[[#This Row],[Store Age (Months)]] &lt; 12, "&lt;12",
 IF(Table1[[#This Row],[Store Age (Months)]] &lt; 24, "12–24",
 "&gt;24"))</f>
        <v>&gt;24</v>
      </c>
    </row>
    <row r="2528" spans="1:24" x14ac:dyDescent="0.2">
      <c r="A2528" s="4">
        <v>6</v>
      </c>
      <c r="B2528" s="4" t="str">
        <f t="shared" si="39"/>
        <v>June</v>
      </c>
      <c r="C2528" s="1" t="s">
        <v>330</v>
      </c>
      <c r="D2528" s="1" t="s">
        <v>1250</v>
      </c>
      <c r="E2528" s="1" t="s">
        <v>771</v>
      </c>
      <c r="F2528" s="1" t="s">
        <v>909</v>
      </c>
      <c r="G2528" s="1" t="s">
        <v>925</v>
      </c>
      <c r="H2528" s="6">
        <v>45032</v>
      </c>
      <c r="I2528" s="7">
        <v>51595730</v>
      </c>
      <c r="J2528" s="7">
        <v>62363303</v>
      </c>
      <c r="K2528" s="7">
        <v>10701026</v>
      </c>
      <c r="L2528" s="7">
        <v>4214052</v>
      </c>
      <c r="M2528" s="7">
        <f>Table1[[#This Row],[Profit (EBIT)]] * (1 - 11%)</f>
        <v>3750506.2800000003</v>
      </c>
      <c r="N2528" s="9">
        <f>Table1[[#This Row],[Net Sales Actual]]/Table1[[#This Row],[Net Sales Target]]*100%</f>
        <v>1.2086911649471768</v>
      </c>
      <c r="O2528" s="9" t="str">
        <f>IF(Table1[[#This Row],[% Achievement]]&gt;=100%, "Achieved",
 IF(Table1[[#This Row],[% Achievement]]&gt;=50%, "Almost Achieve",
 IF(Table1[[#This Row],[% Achievement]]&gt;=0, "Needs Improvement",
 "Bad")))</f>
        <v>Achieved</v>
      </c>
      <c r="P2528" s="7">
        <f>Table1[[#This Row],[Net Sales Actual]] - Table1[[#This Row],[Net Sales Target]]</f>
        <v>10767573</v>
      </c>
      <c r="Q2528" s="7" t="str">
        <f>IF(Table1[[#This Row],[Profit]] &gt; 0, "Profit", "Loss")</f>
        <v>Profit</v>
      </c>
      <c r="R2528" s="9">
        <f>Table1[[#This Row],[Salary Cost]]/Table1[[#This Row],[Net Sales Actual]]</f>
        <v>0.17159171315861829</v>
      </c>
      <c r="S2528" s="9" t="str">
        <f>IF(Table1[[#This Row],[Salary Ratio]] &lt; 0.15, "Efficient",
 IF(Table1[[#This Row],[Salary Ratio]] &lt;= 0.25, "Needs Attention",
 "Too High"))</f>
        <v>Needs Attention</v>
      </c>
      <c r="T2528" s="9">
        <f>Table1[[#This Row],[Profit (EBIT)]]/Table1[[#This Row],[Net Sales Actual]]</f>
        <v>6.7572623598849468E-2</v>
      </c>
      <c r="U2528" s="7" t="str">
        <f>IF(Table1[[#This Row],[Profit Ratio]] &gt; 0.15, "Healthy",
 IF(Table1[[#This Row],[Profit Ratio]] &gt;= 0.05, "Moderate",
 "Low"))</f>
        <v>Moderate</v>
      </c>
      <c r="V2528" s="7">
        <f ca="1">DATEDIF(Table1[[#This Row],[Store Open Date]], TODAY(), "d")</f>
        <v>900</v>
      </c>
      <c r="W2528" s="7">
        <f ca="1">INT(Table1[[#This Row],[Store Age (Days)]] / 30)</f>
        <v>30</v>
      </c>
      <c r="X2528" s="7" t="str">
        <f ca="1">IF(Table1[[#This Row],[Store Age (Months)]] &lt; 12, "&lt;12",
 IF(Table1[[#This Row],[Store Age (Months)]] &lt; 24, "12–24",
 "&gt;24"))</f>
        <v>&gt;24</v>
      </c>
    </row>
    <row r="2529" spans="1:24" x14ac:dyDescent="0.2">
      <c r="A2529" s="4">
        <v>6</v>
      </c>
      <c r="B2529" s="4" t="str">
        <f t="shared" si="39"/>
        <v>June</v>
      </c>
      <c r="C2529" s="1" t="s">
        <v>331</v>
      </c>
      <c r="D2529" s="1" t="s">
        <v>1251</v>
      </c>
      <c r="E2529" s="1" t="s">
        <v>772</v>
      </c>
      <c r="F2529" s="1" t="s">
        <v>909</v>
      </c>
      <c r="G2529" s="1" t="s">
        <v>925</v>
      </c>
      <c r="H2529" s="6">
        <v>45090</v>
      </c>
      <c r="I2529" s="7">
        <v>149449471</v>
      </c>
      <c r="J2529" s="7">
        <v>154232928</v>
      </c>
      <c r="K2529" s="7">
        <v>24645878</v>
      </c>
      <c r="L2529" s="7">
        <v>-2960907</v>
      </c>
      <c r="M2529" s="7">
        <f>Table1[[#This Row],[Profit (EBIT)]] * (1 - 11%)</f>
        <v>-2635207.23</v>
      </c>
      <c r="N2529" s="9">
        <f>Table1[[#This Row],[Net Sales Actual]]/Table1[[#This Row],[Net Sales Target]]*100%</f>
        <v>1.0320071858936188</v>
      </c>
      <c r="O2529" s="9" t="str">
        <f>IF(Table1[[#This Row],[% Achievement]]&gt;=100%, "Achieved",
 IF(Table1[[#This Row],[% Achievement]]&gt;=50%, "Almost Achieve",
 IF(Table1[[#This Row],[% Achievement]]&gt;=0, "Needs Improvement",
 "Bad")))</f>
        <v>Achieved</v>
      </c>
      <c r="P2529" s="7">
        <f>Table1[[#This Row],[Net Sales Actual]] - Table1[[#This Row],[Net Sales Target]]</f>
        <v>4783457</v>
      </c>
      <c r="Q2529" s="7" t="str">
        <f>IF(Table1[[#This Row],[Profit]] &gt; 0, "Profit", "Loss")</f>
        <v>Loss</v>
      </c>
      <c r="R2529" s="9">
        <f>Table1[[#This Row],[Salary Cost]]/Table1[[#This Row],[Net Sales Actual]]</f>
        <v>0.1597964735520031</v>
      </c>
      <c r="S2529" s="9" t="str">
        <f>IF(Table1[[#This Row],[Salary Ratio]] &lt; 0.15, "Efficient",
 IF(Table1[[#This Row],[Salary Ratio]] &lt;= 0.25, "Needs Attention",
 "Too High"))</f>
        <v>Needs Attention</v>
      </c>
      <c r="T2529" s="9">
        <f>Table1[[#This Row],[Profit (EBIT)]]/Table1[[#This Row],[Net Sales Actual]]</f>
        <v>-1.9197632038730407E-2</v>
      </c>
      <c r="U2529" s="7" t="str">
        <f>IF(Table1[[#This Row],[Profit Ratio]] &gt; 0.15, "Healthy",
 IF(Table1[[#This Row],[Profit Ratio]] &gt;= 0.05, "Moderate",
 "Low"))</f>
        <v>Low</v>
      </c>
      <c r="V2529" s="7">
        <f ca="1">DATEDIF(Table1[[#This Row],[Store Open Date]], TODAY(), "d")</f>
        <v>842</v>
      </c>
      <c r="W2529" s="7">
        <f ca="1">INT(Table1[[#This Row],[Store Age (Days)]] / 30)</f>
        <v>28</v>
      </c>
      <c r="X2529" s="7" t="str">
        <f ca="1">IF(Table1[[#This Row],[Store Age (Months)]] &lt; 12, "&lt;12",
 IF(Table1[[#This Row],[Store Age (Months)]] &lt; 24, "12–24",
 "&gt;24"))</f>
        <v>&gt;24</v>
      </c>
    </row>
    <row r="2530" spans="1:24" x14ac:dyDescent="0.2">
      <c r="A2530" s="4">
        <v>6</v>
      </c>
      <c r="B2530" s="4" t="str">
        <f t="shared" si="39"/>
        <v>June</v>
      </c>
      <c r="C2530" s="1" t="s">
        <v>332</v>
      </c>
      <c r="D2530" s="1" t="s">
        <v>1252</v>
      </c>
      <c r="E2530" s="1" t="s">
        <v>773</v>
      </c>
      <c r="F2530" s="1" t="s">
        <v>909</v>
      </c>
      <c r="G2530" s="1" t="s">
        <v>925</v>
      </c>
      <c r="H2530" s="6">
        <v>45141</v>
      </c>
      <c r="I2530" s="7">
        <v>64778116</v>
      </c>
      <c r="J2530" s="7">
        <v>58536927</v>
      </c>
      <c r="K2530" s="7">
        <v>5590840</v>
      </c>
      <c r="L2530" s="7">
        <v>1493295</v>
      </c>
      <c r="M2530" s="7">
        <f>Table1[[#This Row],[Profit (EBIT)]] * (1 - 11%)</f>
        <v>1329032.55</v>
      </c>
      <c r="N2530" s="9">
        <f>Table1[[#This Row],[Net Sales Actual]]/Table1[[#This Row],[Net Sales Target]]*100%</f>
        <v>0.90365281694824218</v>
      </c>
      <c r="O2530" s="9" t="str">
        <f>IF(Table1[[#This Row],[% Achievement]]&gt;=100%, "Achieved",
 IF(Table1[[#This Row],[% Achievement]]&gt;=50%, "Almost Achieve",
 IF(Table1[[#This Row],[% Achievement]]&gt;=0, "Needs Improvement",
 "Bad")))</f>
        <v>Almost Achieve</v>
      </c>
      <c r="P2530" s="7">
        <f>Table1[[#This Row],[Net Sales Actual]] - Table1[[#This Row],[Net Sales Target]]</f>
        <v>-6241189</v>
      </c>
      <c r="Q2530" s="7" t="str">
        <f>IF(Table1[[#This Row],[Profit]] &gt; 0, "Profit", "Loss")</f>
        <v>Profit</v>
      </c>
      <c r="R2530" s="9">
        <f>Table1[[#This Row],[Salary Cost]]/Table1[[#This Row],[Net Sales Actual]]</f>
        <v>9.5509625915279089E-2</v>
      </c>
      <c r="S2530" s="9" t="str">
        <f>IF(Table1[[#This Row],[Salary Ratio]] &lt; 0.15, "Efficient",
 IF(Table1[[#This Row],[Salary Ratio]] &lt;= 0.25, "Needs Attention",
 "Too High"))</f>
        <v>Efficient</v>
      </c>
      <c r="T2530" s="9">
        <f>Table1[[#This Row],[Profit (EBIT)]]/Table1[[#This Row],[Net Sales Actual]]</f>
        <v>2.5510307365468637E-2</v>
      </c>
      <c r="U2530" s="7" t="str">
        <f>IF(Table1[[#This Row],[Profit Ratio]] &gt; 0.15, "Healthy",
 IF(Table1[[#This Row],[Profit Ratio]] &gt;= 0.05, "Moderate",
 "Low"))</f>
        <v>Low</v>
      </c>
      <c r="V2530" s="7">
        <f ca="1">DATEDIF(Table1[[#This Row],[Store Open Date]], TODAY(), "d")</f>
        <v>791</v>
      </c>
      <c r="W2530" s="7">
        <f ca="1">INT(Table1[[#This Row],[Store Age (Days)]] / 30)</f>
        <v>26</v>
      </c>
      <c r="X2530" s="7" t="str">
        <f ca="1">IF(Table1[[#This Row],[Store Age (Months)]] &lt; 12, "&lt;12",
 IF(Table1[[#This Row],[Store Age (Months)]] &lt; 24, "12–24",
 "&gt;24"))</f>
        <v>&gt;24</v>
      </c>
    </row>
    <row r="2531" spans="1:24" x14ac:dyDescent="0.2">
      <c r="A2531" s="4">
        <v>6</v>
      </c>
      <c r="B2531" s="4" t="str">
        <f t="shared" si="39"/>
        <v>June</v>
      </c>
      <c r="C2531" s="1" t="s">
        <v>333</v>
      </c>
      <c r="D2531" s="1" t="s">
        <v>1253</v>
      </c>
      <c r="E2531" s="1" t="s">
        <v>774</v>
      </c>
      <c r="F2531" s="1" t="s">
        <v>909</v>
      </c>
      <c r="G2531" s="1" t="s">
        <v>925</v>
      </c>
      <c r="H2531" s="6">
        <v>45148</v>
      </c>
      <c r="I2531" s="7">
        <v>247106847</v>
      </c>
      <c r="J2531" s="7">
        <v>185535043</v>
      </c>
      <c r="K2531" s="7">
        <v>17106274</v>
      </c>
      <c r="L2531" s="7">
        <v>-7856367</v>
      </c>
      <c r="M2531" s="7">
        <f>Table1[[#This Row],[Profit (EBIT)]] * (1 - 11%)</f>
        <v>-6992166.6299999999</v>
      </c>
      <c r="N2531" s="9">
        <f>Table1[[#This Row],[Net Sales Actual]]/Table1[[#This Row],[Net Sales Target]]*100%</f>
        <v>0.7508292273261048</v>
      </c>
      <c r="O2531" s="9" t="str">
        <f>IF(Table1[[#This Row],[% Achievement]]&gt;=100%, "Achieved",
 IF(Table1[[#This Row],[% Achievement]]&gt;=50%, "Almost Achieve",
 IF(Table1[[#This Row],[% Achievement]]&gt;=0, "Needs Improvement",
 "Bad")))</f>
        <v>Almost Achieve</v>
      </c>
      <c r="P2531" s="7">
        <f>Table1[[#This Row],[Net Sales Actual]] - Table1[[#This Row],[Net Sales Target]]</f>
        <v>-61571804</v>
      </c>
      <c r="Q2531" s="7" t="str">
        <f>IF(Table1[[#This Row],[Profit]] &gt; 0, "Profit", "Loss")</f>
        <v>Loss</v>
      </c>
      <c r="R2531" s="9">
        <f>Table1[[#This Row],[Salary Cost]]/Table1[[#This Row],[Net Sales Actual]]</f>
        <v>9.2199692971208683E-2</v>
      </c>
      <c r="S2531" s="9" t="str">
        <f>IF(Table1[[#This Row],[Salary Ratio]] &lt; 0.15, "Efficient",
 IF(Table1[[#This Row],[Salary Ratio]] &lt;= 0.25, "Needs Attention",
 "Too High"))</f>
        <v>Efficient</v>
      </c>
      <c r="T2531" s="9">
        <f>Table1[[#This Row],[Profit (EBIT)]]/Table1[[#This Row],[Net Sales Actual]]</f>
        <v>-4.234438342733992E-2</v>
      </c>
      <c r="U2531" s="7" t="str">
        <f>IF(Table1[[#This Row],[Profit Ratio]] &gt; 0.15, "Healthy",
 IF(Table1[[#This Row],[Profit Ratio]] &gt;= 0.05, "Moderate",
 "Low"))</f>
        <v>Low</v>
      </c>
      <c r="V2531" s="7">
        <f ca="1">DATEDIF(Table1[[#This Row],[Store Open Date]], TODAY(), "d")</f>
        <v>784</v>
      </c>
      <c r="W2531" s="7">
        <f ca="1">INT(Table1[[#This Row],[Store Age (Days)]] / 30)</f>
        <v>26</v>
      </c>
      <c r="X2531" s="7" t="str">
        <f ca="1">IF(Table1[[#This Row],[Store Age (Months)]] &lt; 12, "&lt;12",
 IF(Table1[[#This Row],[Store Age (Months)]] &lt; 24, "12–24",
 "&gt;24"))</f>
        <v>&gt;24</v>
      </c>
    </row>
    <row r="2532" spans="1:24" x14ac:dyDescent="0.2">
      <c r="A2532" s="4">
        <v>6</v>
      </c>
      <c r="B2532" s="4" t="str">
        <f t="shared" si="39"/>
        <v>June</v>
      </c>
      <c r="C2532" s="1" t="s">
        <v>334</v>
      </c>
      <c r="D2532" s="1" t="s">
        <v>1254</v>
      </c>
      <c r="E2532" s="1" t="s">
        <v>775</v>
      </c>
      <c r="F2532" s="1" t="s">
        <v>909</v>
      </c>
      <c r="G2532" s="1" t="s">
        <v>925</v>
      </c>
      <c r="H2532" s="6">
        <v>45166</v>
      </c>
      <c r="I2532" s="7">
        <v>213323882</v>
      </c>
      <c r="J2532" s="7">
        <v>161556792</v>
      </c>
      <c r="K2532" s="7">
        <v>18996419</v>
      </c>
      <c r="L2532" s="7">
        <v>-548647</v>
      </c>
      <c r="M2532" s="7">
        <f>Table1[[#This Row],[Profit (EBIT)]] * (1 - 11%)</f>
        <v>-488295.83</v>
      </c>
      <c r="N2532" s="9">
        <f>Table1[[#This Row],[Net Sales Actual]]/Table1[[#This Row],[Net Sales Target]]*100%</f>
        <v>0.75733101463060759</v>
      </c>
      <c r="O2532" s="9" t="str">
        <f>IF(Table1[[#This Row],[% Achievement]]&gt;=100%, "Achieved",
 IF(Table1[[#This Row],[% Achievement]]&gt;=50%, "Almost Achieve",
 IF(Table1[[#This Row],[% Achievement]]&gt;=0, "Needs Improvement",
 "Bad")))</f>
        <v>Almost Achieve</v>
      </c>
      <c r="P2532" s="7">
        <f>Table1[[#This Row],[Net Sales Actual]] - Table1[[#This Row],[Net Sales Target]]</f>
        <v>-51767090</v>
      </c>
      <c r="Q2532" s="7" t="str">
        <f>IF(Table1[[#This Row],[Profit]] &gt; 0, "Profit", "Loss")</f>
        <v>Loss</v>
      </c>
      <c r="R2532" s="9">
        <f>Table1[[#This Row],[Salary Cost]]/Table1[[#This Row],[Net Sales Actual]]</f>
        <v>0.11758353681595757</v>
      </c>
      <c r="S2532" s="9" t="str">
        <f>IF(Table1[[#This Row],[Salary Ratio]] &lt; 0.15, "Efficient",
 IF(Table1[[#This Row],[Salary Ratio]] &lt;= 0.25, "Needs Attention",
 "Too High"))</f>
        <v>Efficient</v>
      </c>
      <c r="T2532" s="9">
        <f>Table1[[#This Row],[Profit (EBIT)]]/Table1[[#This Row],[Net Sales Actual]]</f>
        <v>-3.3960008317075272E-3</v>
      </c>
      <c r="U2532" s="7" t="str">
        <f>IF(Table1[[#This Row],[Profit Ratio]] &gt; 0.15, "Healthy",
 IF(Table1[[#This Row],[Profit Ratio]] &gt;= 0.05, "Moderate",
 "Low"))</f>
        <v>Low</v>
      </c>
      <c r="V2532" s="7">
        <f ca="1">DATEDIF(Table1[[#This Row],[Store Open Date]], TODAY(), "d")</f>
        <v>766</v>
      </c>
      <c r="W2532" s="7">
        <f ca="1">INT(Table1[[#This Row],[Store Age (Days)]] / 30)</f>
        <v>25</v>
      </c>
      <c r="X2532" s="7" t="str">
        <f ca="1">IF(Table1[[#This Row],[Store Age (Months)]] &lt; 12, "&lt;12",
 IF(Table1[[#This Row],[Store Age (Months)]] &lt; 24, "12–24",
 "&gt;24"))</f>
        <v>&gt;24</v>
      </c>
    </row>
    <row r="2533" spans="1:24" x14ac:dyDescent="0.2">
      <c r="A2533" s="4">
        <v>6</v>
      </c>
      <c r="B2533" s="4" t="str">
        <f t="shared" si="39"/>
        <v>June</v>
      </c>
      <c r="C2533" s="1" t="s">
        <v>335</v>
      </c>
      <c r="D2533" s="1" t="s">
        <v>1255</v>
      </c>
      <c r="E2533" s="1" t="s">
        <v>776</v>
      </c>
      <c r="F2533" s="1" t="s">
        <v>909</v>
      </c>
      <c r="G2533" s="1" t="s">
        <v>925</v>
      </c>
      <c r="H2533" s="6">
        <v>45167</v>
      </c>
      <c r="I2533" s="7">
        <v>147055684</v>
      </c>
      <c r="J2533" s="7">
        <v>152600157</v>
      </c>
      <c r="K2533" s="7">
        <v>18202257</v>
      </c>
      <c r="L2533" s="7">
        <v>17883802</v>
      </c>
      <c r="M2533" s="7">
        <f>Table1[[#This Row],[Profit (EBIT)]] * (1 - 11%)</f>
        <v>15916583.779999999</v>
      </c>
      <c r="N2533" s="9">
        <f>Table1[[#This Row],[Net Sales Actual]]/Table1[[#This Row],[Net Sales Target]]*100%</f>
        <v>1.0377032213185313</v>
      </c>
      <c r="O2533" s="9" t="str">
        <f>IF(Table1[[#This Row],[% Achievement]]&gt;=100%, "Achieved",
 IF(Table1[[#This Row],[% Achievement]]&gt;=50%, "Almost Achieve",
 IF(Table1[[#This Row],[% Achievement]]&gt;=0, "Needs Improvement",
 "Bad")))</f>
        <v>Achieved</v>
      </c>
      <c r="P2533" s="7">
        <f>Table1[[#This Row],[Net Sales Actual]] - Table1[[#This Row],[Net Sales Target]]</f>
        <v>5544473</v>
      </c>
      <c r="Q2533" s="7" t="str">
        <f>IF(Table1[[#This Row],[Profit]] &gt; 0, "Profit", "Loss")</f>
        <v>Profit</v>
      </c>
      <c r="R2533" s="9">
        <f>Table1[[#This Row],[Salary Cost]]/Table1[[#This Row],[Net Sales Actual]]</f>
        <v>0.11928072262730371</v>
      </c>
      <c r="S2533" s="9" t="str">
        <f>IF(Table1[[#This Row],[Salary Ratio]] &lt; 0.15, "Efficient",
 IF(Table1[[#This Row],[Salary Ratio]] &lt;= 0.25, "Needs Attention",
 "Too High"))</f>
        <v>Efficient</v>
      </c>
      <c r="T2533" s="9">
        <f>Table1[[#This Row],[Profit (EBIT)]]/Table1[[#This Row],[Net Sales Actual]]</f>
        <v>0.11719386369962909</v>
      </c>
      <c r="U2533" s="7" t="str">
        <f>IF(Table1[[#This Row],[Profit Ratio]] &gt; 0.15, "Healthy",
 IF(Table1[[#This Row],[Profit Ratio]] &gt;= 0.05, "Moderate",
 "Low"))</f>
        <v>Moderate</v>
      </c>
      <c r="V2533" s="7">
        <f ca="1">DATEDIF(Table1[[#This Row],[Store Open Date]], TODAY(), "d")</f>
        <v>765</v>
      </c>
      <c r="W2533" s="7">
        <f ca="1">INT(Table1[[#This Row],[Store Age (Days)]] / 30)</f>
        <v>25</v>
      </c>
      <c r="X2533" s="7" t="str">
        <f ca="1">IF(Table1[[#This Row],[Store Age (Months)]] &lt; 12, "&lt;12",
 IF(Table1[[#This Row],[Store Age (Months)]] &lt; 24, "12–24",
 "&gt;24"))</f>
        <v>&gt;24</v>
      </c>
    </row>
    <row r="2534" spans="1:24" x14ac:dyDescent="0.2">
      <c r="A2534" s="4">
        <v>6</v>
      </c>
      <c r="B2534" s="4" t="str">
        <f t="shared" si="39"/>
        <v>June</v>
      </c>
      <c r="C2534" s="1" t="s">
        <v>336</v>
      </c>
      <c r="D2534" s="1" t="s">
        <v>1256</v>
      </c>
      <c r="E2534" s="1" t="s">
        <v>777</v>
      </c>
      <c r="F2534" s="1" t="s">
        <v>906</v>
      </c>
      <c r="G2534" s="1" t="s">
        <v>925</v>
      </c>
      <c r="H2534" s="6">
        <v>44835</v>
      </c>
      <c r="I2534" s="7">
        <v>339270726</v>
      </c>
      <c r="J2534" s="7">
        <v>374073588</v>
      </c>
      <c r="K2534" s="7">
        <v>39666044</v>
      </c>
      <c r="L2534" s="7">
        <v>16613259</v>
      </c>
      <c r="M2534" s="7">
        <f>Table1[[#This Row],[Profit (EBIT)]] * (1 - 11%)</f>
        <v>14785800.51</v>
      </c>
      <c r="N2534" s="9">
        <f>Table1[[#This Row],[Net Sales Actual]]/Table1[[#This Row],[Net Sales Target]]*100%</f>
        <v>1.1025813880564515</v>
      </c>
      <c r="O2534" s="9" t="str">
        <f>IF(Table1[[#This Row],[% Achievement]]&gt;=100%, "Achieved",
 IF(Table1[[#This Row],[% Achievement]]&gt;=50%, "Almost Achieve",
 IF(Table1[[#This Row],[% Achievement]]&gt;=0, "Needs Improvement",
 "Bad")))</f>
        <v>Achieved</v>
      </c>
      <c r="P2534" s="7">
        <f>Table1[[#This Row],[Net Sales Actual]] - Table1[[#This Row],[Net Sales Target]]</f>
        <v>34802862</v>
      </c>
      <c r="Q2534" s="7" t="str">
        <f>IF(Table1[[#This Row],[Profit]] &gt; 0, "Profit", "Loss")</f>
        <v>Profit</v>
      </c>
      <c r="R2534" s="9">
        <f>Table1[[#This Row],[Salary Cost]]/Table1[[#This Row],[Net Sales Actual]]</f>
        <v>0.10603807719244802</v>
      </c>
      <c r="S2534" s="9" t="str">
        <f>IF(Table1[[#This Row],[Salary Ratio]] &lt; 0.15, "Efficient",
 IF(Table1[[#This Row],[Salary Ratio]] &lt;= 0.25, "Needs Attention",
 "Too High"))</f>
        <v>Efficient</v>
      </c>
      <c r="T2534" s="9">
        <f>Table1[[#This Row],[Profit (EBIT)]]/Table1[[#This Row],[Net Sales Actual]]</f>
        <v>4.4411740184126552E-2</v>
      </c>
      <c r="U2534" s="7" t="str">
        <f>IF(Table1[[#This Row],[Profit Ratio]] &gt; 0.15, "Healthy",
 IF(Table1[[#This Row],[Profit Ratio]] &gt;= 0.05, "Moderate",
 "Low"))</f>
        <v>Low</v>
      </c>
      <c r="V2534" s="7">
        <f ca="1">DATEDIF(Table1[[#This Row],[Store Open Date]], TODAY(), "d")</f>
        <v>1097</v>
      </c>
      <c r="W2534" s="7">
        <f ca="1">INT(Table1[[#This Row],[Store Age (Days)]] / 30)</f>
        <v>36</v>
      </c>
      <c r="X2534" s="7" t="str">
        <f ca="1">IF(Table1[[#This Row],[Store Age (Months)]] &lt; 12, "&lt;12",
 IF(Table1[[#This Row],[Store Age (Months)]] &lt; 24, "12–24",
 "&gt;24"))</f>
        <v>&gt;24</v>
      </c>
    </row>
    <row r="2535" spans="1:24" x14ac:dyDescent="0.2">
      <c r="A2535" s="4">
        <v>6</v>
      </c>
      <c r="B2535" s="4" t="str">
        <f t="shared" si="39"/>
        <v>June</v>
      </c>
      <c r="C2535" s="1" t="s">
        <v>337</v>
      </c>
      <c r="D2535" s="1" t="s">
        <v>1257</v>
      </c>
      <c r="E2535" s="1" t="s">
        <v>778</v>
      </c>
      <c r="F2535" s="1" t="s">
        <v>906</v>
      </c>
      <c r="G2535" s="1" t="s">
        <v>925</v>
      </c>
      <c r="H2535" s="6">
        <v>45193</v>
      </c>
      <c r="I2535" s="7">
        <v>170101262</v>
      </c>
      <c r="J2535" s="7">
        <v>130424824</v>
      </c>
      <c r="K2535" s="7">
        <v>22606795</v>
      </c>
      <c r="L2535" s="7">
        <v>-6975641</v>
      </c>
      <c r="M2535" s="7">
        <f>Table1[[#This Row],[Profit (EBIT)]] * (1 - 11%)</f>
        <v>-6208320.4900000002</v>
      </c>
      <c r="N2535" s="9">
        <f>Table1[[#This Row],[Net Sales Actual]]/Table1[[#This Row],[Net Sales Target]]*100%</f>
        <v>0.76674812677168735</v>
      </c>
      <c r="O2535" s="9" t="str">
        <f>IF(Table1[[#This Row],[% Achievement]]&gt;=100%, "Achieved",
 IF(Table1[[#This Row],[% Achievement]]&gt;=50%, "Almost Achieve",
 IF(Table1[[#This Row],[% Achievement]]&gt;=0, "Needs Improvement",
 "Bad")))</f>
        <v>Almost Achieve</v>
      </c>
      <c r="P2535" s="7">
        <f>Table1[[#This Row],[Net Sales Actual]] - Table1[[#This Row],[Net Sales Target]]</f>
        <v>-39676438</v>
      </c>
      <c r="Q2535" s="7" t="str">
        <f>IF(Table1[[#This Row],[Profit]] &gt; 0, "Profit", "Loss")</f>
        <v>Loss</v>
      </c>
      <c r="R2535" s="9">
        <f>Table1[[#This Row],[Salary Cost]]/Table1[[#This Row],[Net Sales Actual]]</f>
        <v>0.17333199544896452</v>
      </c>
      <c r="S2535" s="9" t="str">
        <f>IF(Table1[[#This Row],[Salary Ratio]] &lt; 0.15, "Efficient",
 IF(Table1[[#This Row],[Salary Ratio]] &lt;= 0.25, "Needs Attention",
 "Too High"))</f>
        <v>Needs Attention</v>
      </c>
      <c r="T2535" s="9">
        <f>Table1[[#This Row],[Profit (EBIT)]]/Table1[[#This Row],[Net Sales Actual]]</f>
        <v>-5.3483997800909434E-2</v>
      </c>
      <c r="U2535" s="7" t="str">
        <f>IF(Table1[[#This Row],[Profit Ratio]] &gt; 0.15, "Healthy",
 IF(Table1[[#This Row],[Profit Ratio]] &gt;= 0.05, "Moderate",
 "Low"))</f>
        <v>Low</v>
      </c>
      <c r="V2535" s="7">
        <f ca="1">DATEDIF(Table1[[#This Row],[Store Open Date]], TODAY(), "d")</f>
        <v>739</v>
      </c>
      <c r="W2535" s="7">
        <f ca="1">INT(Table1[[#This Row],[Store Age (Days)]] / 30)</f>
        <v>24</v>
      </c>
      <c r="X2535" s="7" t="str">
        <f ca="1">IF(Table1[[#This Row],[Store Age (Months)]] &lt; 12, "&lt;12",
 IF(Table1[[#This Row],[Store Age (Months)]] &lt; 24, "12–24",
 "&gt;24"))</f>
        <v>&gt;24</v>
      </c>
    </row>
    <row r="2536" spans="1:24" x14ac:dyDescent="0.2">
      <c r="A2536" s="4">
        <v>6</v>
      </c>
      <c r="B2536" s="4" t="str">
        <f t="shared" si="39"/>
        <v>June</v>
      </c>
      <c r="C2536" s="1" t="s">
        <v>338</v>
      </c>
      <c r="D2536" s="1" t="s">
        <v>1258</v>
      </c>
      <c r="E2536" s="1" t="s">
        <v>779</v>
      </c>
      <c r="F2536" s="1" t="s">
        <v>906</v>
      </c>
      <c r="G2536" s="1" t="s">
        <v>925</v>
      </c>
      <c r="H2536" s="6">
        <v>45455</v>
      </c>
      <c r="I2536" s="7">
        <v>128415142</v>
      </c>
      <c r="J2536" s="7">
        <v>136160930</v>
      </c>
      <c r="K2536" s="7">
        <v>23787364</v>
      </c>
      <c r="L2536" s="7">
        <v>15766988</v>
      </c>
      <c r="M2536" s="7">
        <f>Table1[[#This Row],[Profit (EBIT)]] * (1 - 11%)</f>
        <v>14032619.32</v>
      </c>
      <c r="N2536" s="9">
        <f>Table1[[#This Row],[Net Sales Actual]]/Table1[[#This Row],[Net Sales Target]]*100%</f>
        <v>1.0603183384713308</v>
      </c>
      <c r="O2536" s="9" t="str">
        <f>IF(Table1[[#This Row],[% Achievement]]&gt;=100%, "Achieved",
 IF(Table1[[#This Row],[% Achievement]]&gt;=50%, "Almost Achieve",
 IF(Table1[[#This Row],[% Achievement]]&gt;=0, "Needs Improvement",
 "Bad")))</f>
        <v>Achieved</v>
      </c>
      <c r="P2536" s="7">
        <f>Table1[[#This Row],[Net Sales Actual]] - Table1[[#This Row],[Net Sales Target]]</f>
        <v>7745788</v>
      </c>
      <c r="Q2536" s="7" t="str">
        <f>IF(Table1[[#This Row],[Profit]] &gt; 0, "Profit", "Loss")</f>
        <v>Profit</v>
      </c>
      <c r="R2536" s="9">
        <f>Table1[[#This Row],[Salary Cost]]/Table1[[#This Row],[Net Sales Actual]]</f>
        <v>0.17470036375339093</v>
      </c>
      <c r="S2536" s="9" t="str">
        <f>IF(Table1[[#This Row],[Salary Ratio]] &lt; 0.15, "Efficient",
 IF(Table1[[#This Row],[Salary Ratio]] &lt;= 0.25, "Needs Attention",
 "Too High"))</f>
        <v>Needs Attention</v>
      </c>
      <c r="T2536" s="9">
        <f>Table1[[#This Row],[Profit (EBIT)]]/Table1[[#This Row],[Net Sales Actual]]</f>
        <v>0.11579671202304509</v>
      </c>
      <c r="U2536" s="7" t="str">
        <f>IF(Table1[[#This Row],[Profit Ratio]] &gt; 0.15, "Healthy",
 IF(Table1[[#This Row],[Profit Ratio]] &gt;= 0.05, "Moderate",
 "Low"))</f>
        <v>Moderate</v>
      </c>
      <c r="V2536" s="7">
        <f ca="1">DATEDIF(Table1[[#This Row],[Store Open Date]], TODAY(), "d")</f>
        <v>477</v>
      </c>
      <c r="W2536" s="7">
        <f ca="1">INT(Table1[[#This Row],[Store Age (Days)]] / 30)</f>
        <v>15</v>
      </c>
      <c r="X2536" s="7" t="str">
        <f ca="1">IF(Table1[[#This Row],[Store Age (Months)]] &lt; 12, "&lt;12",
 IF(Table1[[#This Row],[Store Age (Months)]] &lt; 24, "12–24",
 "&gt;24"))</f>
        <v>12–24</v>
      </c>
    </row>
    <row r="2537" spans="1:24" x14ac:dyDescent="0.2">
      <c r="A2537" s="4">
        <v>6</v>
      </c>
      <c r="B2537" s="4" t="str">
        <f t="shared" si="39"/>
        <v>June</v>
      </c>
      <c r="C2537" s="1" t="s">
        <v>339</v>
      </c>
      <c r="D2537" s="1" t="s">
        <v>1259</v>
      </c>
      <c r="E2537" s="1" t="s">
        <v>780</v>
      </c>
      <c r="F2537" s="1" t="s">
        <v>906</v>
      </c>
      <c r="G2537" s="1" t="s">
        <v>925</v>
      </c>
      <c r="H2537" s="6">
        <v>45309</v>
      </c>
      <c r="I2537" s="7">
        <v>152678042</v>
      </c>
      <c r="J2537" s="7">
        <v>148641177</v>
      </c>
      <c r="K2537" s="7">
        <v>15658338</v>
      </c>
      <c r="L2537" s="7">
        <v>-5457169</v>
      </c>
      <c r="M2537" s="7">
        <f>Table1[[#This Row],[Profit (EBIT)]] * (1 - 11%)</f>
        <v>-4856880.41</v>
      </c>
      <c r="N2537" s="9">
        <f>Table1[[#This Row],[Net Sales Actual]]/Table1[[#This Row],[Net Sales Target]]*100%</f>
        <v>0.97355962293516973</v>
      </c>
      <c r="O2537" s="9" t="str">
        <f>IF(Table1[[#This Row],[% Achievement]]&gt;=100%, "Achieved",
 IF(Table1[[#This Row],[% Achievement]]&gt;=50%, "Almost Achieve",
 IF(Table1[[#This Row],[% Achievement]]&gt;=0, "Needs Improvement",
 "Bad")))</f>
        <v>Almost Achieve</v>
      </c>
      <c r="P2537" s="7">
        <f>Table1[[#This Row],[Net Sales Actual]] - Table1[[#This Row],[Net Sales Target]]</f>
        <v>-4036865</v>
      </c>
      <c r="Q2537" s="7" t="str">
        <f>IF(Table1[[#This Row],[Profit]] &gt; 0, "Profit", "Loss")</f>
        <v>Loss</v>
      </c>
      <c r="R2537" s="9">
        <f>Table1[[#This Row],[Salary Cost]]/Table1[[#This Row],[Net Sales Actual]]</f>
        <v>0.1053432051335277</v>
      </c>
      <c r="S2537" s="9" t="str">
        <f>IF(Table1[[#This Row],[Salary Ratio]] &lt; 0.15, "Efficient",
 IF(Table1[[#This Row],[Salary Ratio]] &lt;= 0.25, "Needs Attention",
 "Too High"))</f>
        <v>Efficient</v>
      </c>
      <c r="T2537" s="9">
        <f>Table1[[#This Row],[Profit (EBIT)]]/Table1[[#This Row],[Net Sales Actual]]</f>
        <v>-3.6713709553039937E-2</v>
      </c>
      <c r="U2537" s="7" t="str">
        <f>IF(Table1[[#This Row],[Profit Ratio]] &gt; 0.15, "Healthy",
 IF(Table1[[#This Row],[Profit Ratio]] &gt;= 0.05, "Moderate",
 "Low"))</f>
        <v>Low</v>
      </c>
      <c r="V2537" s="7">
        <f ca="1">DATEDIF(Table1[[#This Row],[Store Open Date]], TODAY(), "d")</f>
        <v>623</v>
      </c>
      <c r="W2537" s="7">
        <f ca="1">INT(Table1[[#This Row],[Store Age (Days)]] / 30)</f>
        <v>20</v>
      </c>
      <c r="X2537" s="7" t="str">
        <f ca="1">IF(Table1[[#This Row],[Store Age (Months)]] &lt; 12, "&lt;12",
 IF(Table1[[#This Row],[Store Age (Months)]] &lt; 24, "12–24",
 "&gt;24"))</f>
        <v>12–24</v>
      </c>
    </row>
    <row r="2538" spans="1:24" x14ac:dyDescent="0.2">
      <c r="A2538" s="4">
        <v>6</v>
      </c>
      <c r="B2538" s="4" t="str">
        <f t="shared" si="39"/>
        <v>June</v>
      </c>
      <c r="C2538" s="1" t="s">
        <v>340</v>
      </c>
      <c r="D2538" s="1" t="s">
        <v>1260</v>
      </c>
      <c r="E2538" s="1" t="s">
        <v>781</v>
      </c>
      <c r="F2538" s="1" t="s">
        <v>906</v>
      </c>
      <c r="G2538" s="1" t="s">
        <v>925</v>
      </c>
      <c r="H2538" s="6">
        <v>45206</v>
      </c>
      <c r="I2538" s="7">
        <v>168570080</v>
      </c>
      <c r="J2538" s="7">
        <v>109839104</v>
      </c>
      <c r="K2538" s="7">
        <v>16186034</v>
      </c>
      <c r="L2538" s="7">
        <v>-9348125</v>
      </c>
      <c r="M2538" s="7">
        <f>Table1[[#This Row],[Profit (EBIT)]] * (1 - 11%)</f>
        <v>-8319831.25</v>
      </c>
      <c r="N2538" s="9">
        <f>Table1[[#This Row],[Net Sales Actual]]/Table1[[#This Row],[Net Sales Target]]*100%</f>
        <v>0.65159311782968843</v>
      </c>
      <c r="O2538" s="9" t="str">
        <f>IF(Table1[[#This Row],[% Achievement]]&gt;=100%, "Achieved",
 IF(Table1[[#This Row],[% Achievement]]&gt;=50%, "Almost Achieve",
 IF(Table1[[#This Row],[% Achievement]]&gt;=0, "Needs Improvement",
 "Bad")))</f>
        <v>Almost Achieve</v>
      </c>
      <c r="P2538" s="7">
        <f>Table1[[#This Row],[Net Sales Actual]] - Table1[[#This Row],[Net Sales Target]]</f>
        <v>-58730976</v>
      </c>
      <c r="Q2538" s="7" t="str">
        <f>IF(Table1[[#This Row],[Profit]] &gt; 0, "Profit", "Loss")</f>
        <v>Loss</v>
      </c>
      <c r="R2538" s="9">
        <f>Table1[[#This Row],[Salary Cost]]/Table1[[#This Row],[Net Sales Actual]]</f>
        <v>0.14736130768146105</v>
      </c>
      <c r="S2538" s="9" t="str">
        <f>IF(Table1[[#This Row],[Salary Ratio]] &lt; 0.15, "Efficient",
 IF(Table1[[#This Row],[Salary Ratio]] &lt;= 0.25, "Needs Attention",
 "Too High"))</f>
        <v>Efficient</v>
      </c>
      <c r="T2538" s="9">
        <f>Table1[[#This Row],[Profit (EBIT)]]/Table1[[#This Row],[Net Sales Actual]]</f>
        <v>-8.5107440424859987E-2</v>
      </c>
      <c r="U2538" s="7" t="str">
        <f>IF(Table1[[#This Row],[Profit Ratio]] &gt; 0.15, "Healthy",
 IF(Table1[[#This Row],[Profit Ratio]] &gt;= 0.05, "Moderate",
 "Low"))</f>
        <v>Low</v>
      </c>
      <c r="V2538" s="7">
        <f ca="1">DATEDIF(Table1[[#This Row],[Store Open Date]], TODAY(), "d")</f>
        <v>726</v>
      </c>
      <c r="W2538" s="7">
        <f ca="1">INT(Table1[[#This Row],[Store Age (Days)]] / 30)</f>
        <v>24</v>
      </c>
      <c r="X2538" s="7" t="str">
        <f ca="1">IF(Table1[[#This Row],[Store Age (Months)]] &lt; 12, "&lt;12",
 IF(Table1[[#This Row],[Store Age (Months)]] &lt; 24, "12–24",
 "&gt;24"))</f>
        <v>&gt;24</v>
      </c>
    </row>
    <row r="2539" spans="1:24" x14ac:dyDescent="0.2">
      <c r="A2539" s="4">
        <v>6</v>
      </c>
      <c r="B2539" s="4" t="str">
        <f t="shared" si="39"/>
        <v>June</v>
      </c>
      <c r="C2539" s="1" t="s">
        <v>341</v>
      </c>
      <c r="D2539" s="1" t="s">
        <v>1261</v>
      </c>
      <c r="E2539" s="1" t="s">
        <v>782</v>
      </c>
      <c r="F2539" s="1" t="s">
        <v>906</v>
      </c>
      <c r="G2539" s="1" t="s">
        <v>925</v>
      </c>
      <c r="H2539" s="6">
        <v>45199</v>
      </c>
      <c r="I2539" s="7">
        <v>67835390</v>
      </c>
      <c r="J2539" s="7">
        <v>54425715</v>
      </c>
      <c r="K2539" s="7">
        <v>8746846</v>
      </c>
      <c r="L2539" s="7">
        <v>7712021</v>
      </c>
      <c r="M2539" s="7">
        <f>Table1[[#This Row],[Profit (EBIT)]] * (1 - 11%)</f>
        <v>6863698.6900000004</v>
      </c>
      <c r="N2539" s="9">
        <f>Table1[[#This Row],[Net Sales Actual]]/Table1[[#This Row],[Net Sales Target]]*100%</f>
        <v>0.80232036699427833</v>
      </c>
      <c r="O2539" s="9" t="str">
        <f>IF(Table1[[#This Row],[% Achievement]]&gt;=100%, "Achieved",
 IF(Table1[[#This Row],[% Achievement]]&gt;=50%, "Almost Achieve",
 IF(Table1[[#This Row],[% Achievement]]&gt;=0, "Needs Improvement",
 "Bad")))</f>
        <v>Almost Achieve</v>
      </c>
      <c r="P2539" s="7">
        <f>Table1[[#This Row],[Net Sales Actual]] - Table1[[#This Row],[Net Sales Target]]</f>
        <v>-13409675</v>
      </c>
      <c r="Q2539" s="7" t="str">
        <f>IF(Table1[[#This Row],[Profit]] &gt; 0, "Profit", "Loss")</f>
        <v>Profit</v>
      </c>
      <c r="R2539" s="9">
        <f>Table1[[#This Row],[Salary Cost]]/Table1[[#This Row],[Net Sales Actual]]</f>
        <v>0.16071164154664758</v>
      </c>
      <c r="S2539" s="9" t="str">
        <f>IF(Table1[[#This Row],[Salary Ratio]] &lt; 0.15, "Efficient",
 IF(Table1[[#This Row],[Salary Ratio]] &lt;= 0.25, "Needs Attention",
 "Too High"))</f>
        <v>Needs Attention</v>
      </c>
      <c r="T2539" s="9">
        <f>Table1[[#This Row],[Profit (EBIT)]]/Table1[[#This Row],[Net Sales Actual]]</f>
        <v>0.14169811090217188</v>
      </c>
      <c r="U2539" s="7" t="str">
        <f>IF(Table1[[#This Row],[Profit Ratio]] &gt; 0.15, "Healthy",
 IF(Table1[[#This Row],[Profit Ratio]] &gt;= 0.05, "Moderate",
 "Low"))</f>
        <v>Moderate</v>
      </c>
      <c r="V2539" s="7">
        <f ca="1">DATEDIF(Table1[[#This Row],[Store Open Date]], TODAY(), "d")</f>
        <v>733</v>
      </c>
      <c r="W2539" s="7">
        <f ca="1">INT(Table1[[#This Row],[Store Age (Days)]] / 30)</f>
        <v>24</v>
      </c>
      <c r="X2539" s="7" t="str">
        <f ca="1">IF(Table1[[#This Row],[Store Age (Months)]] &lt; 12, "&lt;12",
 IF(Table1[[#This Row],[Store Age (Months)]] &lt; 24, "12–24",
 "&gt;24"))</f>
        <v>&gt;24</v>
      </c>
    </row>
    <row r="2540" spans="1:24" x14ac:dyDescent="0.2">
      <c r="A2540" s="4">
        <v>6</v>
      </c>
      <c r="B2540" s="4" t="str">
        <f t="shared" si="39"/>
        <v>June</v>
      </c>
      <c r="C2540" s="1" t="s">
        <v>342</v>
      </c>
      <c r="D2540" s="1" t="s">
        <v>1262</v>
      </c>
      <c r="E2540" s="1" t="s">
        <v>783</v>
      </c>
      <c r="F2540" s="1" t="s">
        <v>906</v>
      </c>
      <c r="G2540" s="1" t="s">
        <v>925</v>
      </c>
      <c r="H2540" s="6">
        <v>45266</v>
      </c>
      <c r="I2540" s="7">
        <v>124990968</v>
      </c>
      <c r="J2540" s="7">
        <v>96797912</v>
      </c>
      <c r="K2540" s="7">
        <v>13031026</v>
      </c>
      <c r="L2540" s="7">
        <v>-9608061</v>
      </c>
      <c r="M2540" s="7">
        <f>Table1[[#This Row],[Profit (EBIT)]] * (1 - 11%)</f>
        <v>-8551174.290000001</v>
      </c>
      <c r="N2540" s="9">
        <f>Table1[[#This Row],[Net Sales Actual]]/Table1[[#This Row],[Net Sales Target]]*100%</f>
        <v>0.7744392538827285</v>
      </c>
      <c r="O2540" s="9" t="str">
        <f>IF(Table1[[#This Row],[% Achievement]]&gt;=100%, "Achieved",
 IF(Table1[[#This Row],[% Achievement]]&gt;=50%, "Almost Achieve",
 IF(Table1[[#This Row],[% Achievement]]&gt;=0, "Needs Improvement",
 "Bad")))</f>
        <v>Almost Achieve</v>
      </c>
      <c r="P2540" s="7">
        <f>Table1[[#This Row],[Net Sales Actual]] - Table1[[#This Row],[Net Sales Target]]</f>
        <v>-28193056</v>
      </c>
      <c r="Q2540" s="7" t="str">
        <f>IF(Table1[[#This Row],[Profit]] &gt; 0, "Profit", "Loss")</f>
        <v>Loss</v>
      </c>
      <c r="R2540" s="9">
        <f>Table1[[#This Row],[Salary Cost]]/Table1[[#This Row],[Net Sales Actual]]</f>
        <v>0.13462094099715705</v>
      </c>
      <c r="S2540" s="9" t="str">
        <f>IF(Table1[[#This Row],[Salary Ratio]] &lt; 0.15, "Efficient",
 IF(Table1[[#This Row],[Salary Ratio]] &lt;= 0.25, "Needs Attention",
 "Too High"))</f>
        <v>Efficient</v>
      </c>
      <c r="T2540" s="9">
        <f>Table1[[#This Row],[Profit (EBIT)]]/Table1[[#This Row],[Net Sales Actual]]</f>
        <v>-9.9258969552979609E-2</v>
      </c>
      <c r="U2540" s="7" t="str">
        <f>IF(Table1[[#This Row],[Profit Ratio]] &gt; 0.15, "Healthy",
 IF(Table1[[#This Row],[Profit Ratio]] &gt;= 0.05, "Moderate",
 "Low"))</f>
        <v>Low</v>
      </c>
      <c r="V2540" s="7">
        <f ca="1">DATEDIF(Table1[[#This Row],[Store Open Date]], TODAY(), "d")</f>
        <v>666</v>
      </c>
      <c r="W2540" s="7">
        <f ca="1">INT(Table1[[#This Row],[Store Age (Days)]] / 30)</f>
        <v>22</v>
      </c>
      <c r="X2540" s="7" t="str">
        <f ca="1">IF(Table1[[#This Row],[Store Age (Months)]] &lt; 12, "&lt;12",
 IF(Table1[[#This Row],[Store Age (Months)]] &lt; 24, "12–24",
 "&gt;24"))</f>
        <v>12–24</v>
      </c>
    </row>
    <row r="2541" spans="1:24" x14ac:dyDescent="0.2">
      <c r="A2541" s="4">
        <v>6</v>
      </c>
      <c r="B2541" s="4" t="str">
        <f t="shared" si="39"/>
        <v>June</v>
      </c>
      <c r="C2541" s="1" t="s">
        <v>343</v>
      </c>
      <c r="D2541" s="1" t="s">
        <v>1263</v>
      </c>
      <c r="E2541" s="1" t="s">
        <v>784</v>
      </c>
      <c r="F2541" s="1" t="s">
        <v>906</v>
      </c>
      <c r="G2541" s="1" t="s">
        <v>925</v>
      </c>
      <c r="H2541" s="6">
        <v>45363</v>
      </c>
      <c r="I2541" s="7">
        <v>82393741</v>
      </c>
      <c r="J2541" s="7">
        <v>57198024</v>
      </c>
      <c r="K2541" s="7">
        <v>7053619</v>
      </c>
      <c r="L2541" s="7">
        <v>3215042</v>
      </c>
      <c r="M2541" s="7">
        <f>Table1[[#This Row],[Profit (EBIT)]] * (1 - 11%)</f>
        <v>2861387.38</v>
      </c>
      <c r="N2541" s="9">
        <f>Table1[[#This Row],[Net Sales Actual]]/Table1[[#This Row],[Net Sales Target]]*100%</f>
        <v>0.69420350752128124</v>
      </c>
      <c r="O2541" s="9" t="str">
        <f>IF(Table1[[#This Row],[% Achievement]]&gt;=100%, "Achieved",
 IF(Table1[[#This Row],[% Achievement]]&gt;=50%, "Almost Achieve",
 IF(Table1[[#This Row],[% Achievement]]&gt;=0, "Needs Improvement",
 "Bad")))</f>
        <v>Almost Achieve</v>
      </c>
      <c r="P2541" s="7">
        <f>Table1[[#This Row],[Net Sales Actual]] - Table1[[#This Row],[Net Sales Target]]</f>
        <v>-25195717</v>
      </c>
      <c r="Q2541" s="7" t="str">
        <f>IF(Table1[[#This Row],[Profit]] &gt; 0, "Profit", "Loss")</f>
        <v>Profit</v>
      </c>
      <c r="R2541" s="9">
        <f>Table1[[#This Row],[Salary Cost]]/Table1[[#This Row],[Net Sales Actual]]</f>
        <v>0.12331927760301649</v>
      </c>
      <c r="S2541" s="9" t="str">
        <f>IF(Table1[[#This Row],[Salary Ratio]] &lt; 0.15, "Efficient",
 IF(Table1[[#This Row],[Salary Ratio]] &lt;= 0.25, "Needs Attention",
 "Too High"))</f>
        <v>Efficient</v>
      </c>
      <c r="T2541" s="9">
        <f>Table1[[#This Row],[Profit (EBIT)]]/Table1[[#This Row],[Net Sales Actual]]</f>
        <v>5.6208969736437048E-2</v>
      </c>
      <c r="U2541" s="7" t="str">
        <f>IF(Table1[[#This Row],[Profit Ratio]] &gt; 0.15, "Healthy",
 IF(Table1[[#This Row],[Profit Ratio]] &gt;= 0.05, "Moderate",
 "Low"))</f>
        <v>Moderate</v>
      </c>
      <c r="V2541" s="7">
        <f ca="1">DATEDIF(Table1[[#This Row],[Store Open Date]], TODAY(), "d")</f>
        <v>569</v>
      </c>
      <c r="W2541" s="7">
        <f ca="1">INT(Table1[[#This Row],[Store Age (Days)]] / 30)</f>
        <v>18</v>
      </c>
      <c r="X2541" s="7" t="str">
        <f ca="1">IF(Table1[[#This Row],[Store Age (Months)]] &lt; 12, "&lt;12",
 IF(Table1[[#This Row],[Store Age (Months)]] &lt; 24, "12–24",
 "&gt;24"))</f>
        <v>12–24</v>
      </c>
    </row>
    <row r="2542" spans="1:24" x14ac:dyDescent="0.2">
      <c r="A2542" s="4">
        <v>6</v>
      </c>
      <c r="B2542" s="4" t="str">
        <f t="shared" si="39"/>
        <v>June</v>
      </c>
      <c r="C2542" s="1" t="s">
        <v>344</v>
      </c>
      <c r="D2542" s="1" t="s">
        <v>1264</v>
      </c>
      <c r="E2542" s="1" t="s">
        <v>785</v>
      </c>
      <c r="F2542" s="1" t="s">
        <v>906</v>
      </c>
      <c r="G2542" s="1" t="s">
        <v>925</v>
      </c>
      <c r="H2542" s="6">
        <v>45372</v>
      </c>
      <c r="I2542" s="7">
        <v>81403667</v>
      </c>
      <c r="J2542" s="7">
        <v>68379588</v>
      </c>
      <c r="K2542" s="7">
        <v>11596947</v>
      </c>
      <c r="L2542" s="7">
        <v>4122311</v>
      </c>
      <c r="M2542" s="7">
        <f>Table1[[#This Row],[Profit (EBIT)]] * (1 - 11%)</f>
        <v>3668856.79</v>
      </c>
      <c r="N2542" s="9">
        <f>Table1[[#This Row],[Net Sales Actual]]/Table1[[#This Row],[Net Sales Target]]*100%</f>
        <v>0.84000623706546296</v>
      </c>
      <c r="O2542" s="9" t="str">
        <f>IF(Table1[[#This Row],[% Achievement]]&gt;=100%, "Achieved",
 IF(Table1[[#This Row],[% Achievement]]&gt;=50%, "Almost Achieve",
 IF(Table1[[#This Row],[% Achievement]]&gt;=0, "Needs Improvement",
 "Bad")))</f>
        <v>Almost Achieve</v>
      </c>
      <c r="P2542" s="7">
        <f>Table1[[#This Row],[Net Sales Actual]] - Table1[[#This Row],[Net Sales Target]]</f>
        <v>-13024079</v>
      </c>
      <c r="Q2542" s="7" t="str">
        <f>IF(Table1[[#This Row],[Profit]] &gt; 0, "Profit", "Loss")</f>
        <v>Profit</v>
      </c>
      <c r="R2542" s="9">
        <f>Table1[[#This Row],[Salary Cost]]/Table1[[#This Row],[Net Sales Actual]]</f>
        <v>0.16959661997378517</v>
      </c>
      <c r="S2542" s="9" t="str">
        <f>IF(Table1[[#This Row],[Salary Ratio]] &lt; 0.15, "Efficient",
 IF(Table1[[#This Row],[Salary Ratio]] &lt;= 0.25, "Needs Attention",
 "Too High"))</f>
        <v>Needs Attention</v>
      </c>
      <c r="T2542" s="9">
        <f>Table1[[#This Row],[Profit (EBIT)]]/Table1[[#This Row],[Net Sales Actual]]</f>
        <v>6.0285695198982477E-2</v>
      </c>
      <c r="U2542" s="7" t="str">
        <f>IF(Table1[[#This Row],[Profit Ratio]] &gt; 0.15, "Healthy",
 IF(Table1[[#This Row],[Profit Ratio]] &gt;= 0.05, "Moderate",
 "Low"))</f>
        <v>Moderate</v>
      </c>
      <c r="V2542" s="7">
        <f ca="1">DATEDIF(Table1[[#This Row],[Store Open Date]], TODAY(), "d")</f>
        <v>560</v>
      </c>
      <c r="W2542" s="7">
        <f ca="1">INT(Table1[[#This Row],[Store Age (Days)]] / 30)</f>
        <v>18</v>
      </c>
      <c r="X2542" s="7" t="str">
        <f ca="1">IF(Table1[[#This Row],[Store Age (Months)]] &lt; 12, "&lt;12",
 IF(Table1[[#This Row],[Store Age (Months)]] &lt; 24, "12–24",
 "&gt;24"))</f>
        <v>12–24</v>
      </c>
    </row>
    <row r="2543" spans="1:24" x14ac:dyDescent="0.2">
      <c r="A2543" s="4">
        <v>6</v>
      </c>
      <c r="B2543" s="4" t="str">
        <f t="shared" si="39"/>
        <v>June</v>
      </c>
      <c r="C2543" s="1" t="s">
        <v>345</v>
      </c>
      <c r="D2543" s="1" t="s">
        <v>1265</v>
      </c>
      <c r="E2543" s="1" t="s">
        <v>786</v>
      </c>
      <c r="F2543" s="1" t="s">
        <v>898</v>
      </c>
      <c r="G2543" s="1" t="s">
        <v>925</v>
      </c>
      <c r="H2543" s="6">
        <v>45373</v>
      </c>
      <c r="I2543" s="7">
        <v>182121971</v>
      </c>
      <c r="J2543" s="7">
        <v>224311936</v>
      </c>
      <c r="K2543" s="7">
        <v>27983333</v>
      </c>
      <c r="L2543" s="7">
        <v>29036074</v>
      </c>
      <c r="M2543" s="7">
        <f>Table1[[#This Row],[Profit (EBIT)]] * (1 - 11%)</f>
        <v>25842105.859999999</v>
      </c>
      <c r="N2543" s="9">
        <f>Table1[[#This Row],[Net Sales Actual]]/Table1[[#This Row],[Net Sales Target]]*100%</f>
        <v>1.231657744358587</v>
      </c>
      <c r="O2543" s="9" t="str">
        <f>IF(Table1[[#This Row],[% Achievement]]&gt;=100%, "Achieved",
 IF(Table1[[#This Row],[% Achievement]]&gt;=50%, "Almost Achieve",
 IF(Table1[[#This Row],[% Achievement]]&gt;=0, "Needs Improvement",
 "Bad")))</f>
        <v>Achieved</v>
      </c>
      <c r="P2543" s="7">
        <f>Table1[[#This Row],[Net Sales Actual]] - Table1[[#This Row],[Net Sales Target]]</f>
        <v>42189965</v>
      </c>
      <c r="Q2543" s="7" t="str">
        <f>IF(Table1[[#This Row],[Profit]] &gt; 0, "Profit", "Loss")</f>
        <v>Profit</v>
      </c>
      <c r="R2543" s="9">
        <f>Table1[[#This Row],[Salary Cost]]/Table1[[#This Row],[Net Sales Actual]]</f>
        <v>0.12475186786315286</v>
      </c>
      <c r="S2543" s="9" t="str">
        <f>IF(Table1[[#This Row],[Salary Ratio]] &lt; 0.15, "Efficient",
 IF(Table1[[#This Row],[Salary Ratio]] &lt;= 0.25, "Needs Attention",
 "Too High"))</f>
        <v>Efficient</v>
      </c>
      <c r="T2543" s="9">
        <f>Table1[[#This Row],[Profit (EBIT)]]/Table1[[#This Row],[Net Sales Actual]]</f>
        <v>0.12944506885268914</v>
      </c>
      <c r="U2543" s="7" t="str">
        <f>IF(Table1[[#This Row],[Profit Ratio]] &gt; 0.15, "Healthy",
 IF(Table1[[#This Row],[Profit Ratio]] &gt;= 0.05, "Moderate",
 "Low"))</f>
        <v>Moderate</v>
      </c>
      <c r="V2543" s="7">
        <f ca="1">DATEDIF(Table1[[#This Row],[Store Open Date]], TODAY(), "d")</f>
        <v>559</v>
      </c>
      <c r="W2543" s="7">
        <f ca="1">INT(Table1[[#This Row],[Store Age (Days)]] / 30)</f>
        <v>18</v>
      </c>
      <c r="X2543" s="7" t="str">
        <f ca="1">IF(Table1[[#This Row],[Store Age (Months)]] &lt; 12, "&lt;12",
 IF(Table1[[#This Row],[Store Age (Months)]] &lt; 24, "12–24",
 "&gt;24"))</f>
        <v>12–24</v>
      </c>
    </row>
    <row r="2544" spans="1:24" x14ac:dyDescent="0.2">
      <c r="A2544" s="4">
        <v>6</v>
      </c>
      <c r="B2544" s="4" t="str">
        <f t="shared" si="39"/>
        <v>June</v>
      </c>
      <c r="C2544" s="1" t="s">
        <v>346</v>
      </c>
      <c r="D2544" s="1" t="s">
        <v>1266</v>
      </c>
      <c r="E2544" s="1" t="s">
        <v>787</v>
      </c>
      <c r="F2544" s="1" t="s">
        <v>906</v>
      </c>
      <c r="G2544" s="1" t="s">
        <v>925</v>
      </c>
      <c r="H2544" s="6">
        <v>45404</v>
      </c>
      <c r="I2544" s="7">
        <v>58556847</v>
      </c>
      <c r="J2544" s="7">
        <v>61416520</v>
      </c>
      <c r="K2544" s="7">
        <v>7791643</v>
      </c>
      <c r="L2544" s="7">
        <v>-4020792</v>
      </c>
      <c r="M2544" s="7">
        <f>Table1[[#This Row],[Profit (EBIT)]] * (1 - 11%)</f>
        <v>-3578504.88</v>
      </c>
      <c r="N2544" s="9">
        <f>Table1[[#This Row],[Net Sales Actual]]/Table1[[#This Row],[Net Sales Target]]*100%</f>
        <v>1.048835843227693</v>
      </c>
      <c r="O2544" s="9" t="str">
        <f>IF(Table1[[#This Row],[% Achievement]]&gt;=100%, "Achieved",
 IF(Table1[[#This Row],[% Achievement]]&gt;=50%, "Almost Achieve",
 IF(Table1[[#This Row],[% Achievement]]&gt;=0, "Needs Improvement",
 "Bad")))</f>
        <v>Achieved</v>
      </c>
      <c r="P2544" s="7">
        <f>Table1[[#This Row],[Net Sales Actual]] - Table1[[#This Row],[Net Sales Target]]</f>
        <v>2859673</v>
      </c>
      <c r="Q2544" s="7" t="str">
        <f>IF(Table1[[#This Row],[Profit]] &gt; 0, "Profit", "Loss")</f>
        <v>Loss</v>
      </c>
      <c r="R2544" s="9">
        <f>Table1[[#This Row],[Salary Cost]]/Table1[[#This Row],[Net Sales Actual]]</f>
        <v>0.12686558925839497</v>
      </c>
      <c r="S2544" s="9" t="str">
        <f>IF(Table1[[#This Row],[Salary Ratio]] &lt; 0.15, "Efficient",
 IF(Table1[[#This Row],[Salary Ratio]] &lt;= 0.25, "Needs Attention",
 "Too High"))</f>
        <v>Efficient</v>
      </c>
      <c r="T2544" s="9">
        <f>Table1[[#This Row],[Profit (EBIT)]]/Table1[[#This Row],[Net Sales Actual]]</f>
        <v>-6.5467597317464418E-2</v>
      </c>
      <c r="U2544" s="7" t="str">
        <f>IF(Table1[[#This Row],[Profit Ratio]] &gt; 0.15, "Healthy",
 IF(Table1[[#This Row],[Profit Ratio]] &gt;= 0.05, "Moderate",
 "Low"))</f>
        <v>Low</v>
      </c>
      <c r="V2544" s="7">
        <f ca="1">DATEDIF(Table1[[#This Row],[Store Open Date]], TODAY(), "d")</f>
        <v>528</v>
      </c>
      <c r="W2544" s="7">
        <f ca="1">INT(Table1[[#This Row],[Store Age (Days)]] / 30)</f>
        <v>17</v>
      </c>
      <c r="X2544" s="7" t="str">
        <f ca="1">IF(Table1[[#This Row],[Store Age (Months)]] &lt; 12, "&lt;12",
 IF(Table1[[#This Row],[Store Age (Months)]] &lt; 24, "12–24",
 "&gt;24"))</f>
        <v>12–24</v>
      </c>
    </row>
    <row r="2545" spans="1:24" x14ac:dyDescent="0.2">
      <c r="A2545" s="4">
        <v>6</v>
      </c>
      <c r="B2545" s="4" t="str">
        <f t="shared" si="39"/>
        <v>June</v>
      </c>
      <c r="C2545" s="1" t="s">
        <v>347</v>
      </c>
      <c r="D2545" s="1" t="s">
        <v>1267</v>
      </c>
      <c r="E2545" s="1" t="s">
        <v>788</v>
      </c>
      <c r="F2545" s="1" t="s">
        <v>906</v>
      </c>
      <c r="G2545" s="1" t="s">
        <v>925</v>
      </c>
      <c r="H2545" s="6">
        <v>44886</v>
      </c>
      <c r="I2545" s="7">
        <v>336888363</v>
      </c>
      <c r="J2545" s="7">
        <v>381589146</v>
      </c>
      <c r="K2545" s="7">
        <v>63523816</v>
      </c>
      <c r="L2545" s="7">
        <v>-17369621</v>
      </c>
      <c r="M2545" s="7">
        <f>Table1[[#This Row],[Profit (EBIT)]] * (1 - 11%)</f>
        <v>-15458962.689999999</v>
      </c>
      <c r="N2545" s="9">
        <f>Table1[[#This Row],[Net Sales Actual]]/Table1[[#This Row],[Net Sales Target]]*100%</f>
        <v>1.1326872279052274</v>
      </c>
      <c r="O2545" s="9" t="str">
        <f>IF(Table1[[#This Row],[% Achievement]]&gt;=100%, "Achieved",
 IF(Table1[[#This Row],[% Achievement]]&gt;=50%, "Almost Achieve",
 IF(Table1[[#This Row],[% Achievement]]&gt;=0, "Needs Improvement",
 "Bad")))</f>
        <v>Achieved</v>
      </c>
      <c r="P2545" s="7">
        <f>Table1[[#This Row],[Net Sales Actual]] - Table1[[#This Row],[Net Sales Target]]</f>
        <v>44700783</v>
      </c>
      <c r="Q2545" s="7" t="str">
        <f>IF(Table1[[#This Row],[Profit]] &gt; 0, "Profit", "Loss")</f>
        <v>Loss</v>
      </c>
      <c r="R2545" s="9">
        <f>Table1[[#This Row],[Salary Cost]]/Table1[[#This Row],[Net Sales Actual]]</f>
        <v>0.16647175808297232</v>
      </c>
      <c r="S2545" s="9" t="str">
        <f>IF(Table1[[#This Row],[Salary Ratio]] &lt; 0.15, "Efficient",
 IF(Table1[[#This Row],[Salary Ratio]] &lt;= 0.25, "Needs Attention",
 "Too High"))</f>
        <v>Needs Attention</v>
      </c>
      <c r="T2545" s="9">
        <f>Table1[[#This Row],[Profit (EBIT)]]/Table1[[#This Row],[Net Sales Actual]]</f>
        <v>-4.5519169457718278E-2</v>
      </c>
      <c r="U2545" s="7" t="str">
        <f>IF(Table1[[#This Row],[Profit Ratio]] &gt; 0.15, "Healthy",
 IF(Table1[[#This Row],[Profit Ratio]] &gt;= 0.05, "Moderate",
 "Low"))</f>
        <v>Low</v>
      </c>
      <c r="V2545" s="7">
        <f ca="1">DATEDIF(Table1[[#This Row],[Store Open Date]], TODAY(), "d")</f>
        <v>1046</v>
      </c>
      <c r="W2545" s="7">
        <f ca="1">INT(Table1[[#This Row],[Store Age (Days)]] / 30)</f>
        <v>34</v>
      </c>
      <c r="X2545" s="7" t="str">
        <f ca="1">IF(Table1[[#This Row],[Store Age (Months)]] &lt; 12, "&lt;12",
 IF(Table1[[#This Row],[Store Age (Months)]] &lt; 24, "12–24",
 "&gt;24"))</f>
        <v>&gt;24</v>
      </c>
    </row>
    <row r="2546" spans="1:24" x14ac:dyDescent="0.2">
      <c r="A2546" s="4">
        <v>6</v>
      </c>
      <c r="B2546" s="4" t="str">
        <f t="shared" si="39"/>
        <v>June</v>
      </c>
      <c r="C2546" s="1" t="s">
        <v>348</v>
      </c>
      <c r="D2546" s="1" t="s">
        <v>1268</v>
      </c>
      <c r="E2546" s="1" t="s">
        <v>789</v>
      </c>
      <c r="F2546" s="1" t="s">
        <v>906</v>
      </c>
      <c r="G2546" s="1" t="s">
        <v>925</v>
      </c>
      <c r="H2546" s="6">
        <v>44982</v>
      </c>
      <c r="I2546" s="7">
        <v>39921633</v>
      </c>
      <c r="J2546" s="7">
        <v>39182206</v>
      </c>
      <c r="K2546" s="7">
        <v>3942833</v>
      </c>
      <c r="L2546" s="7">
        <v>3291733</v>
      </c>
      <c r="M2546" s="7">
        <f>Table1[[#This Row],[Profit (EBIT)]] * (1 - 11%)</f>
        <v>2929642.37</v>
      </c>
      <c r="N2546" s="9">
        <f>Table1[[#This Row],[Net Sales Actual]]/Table1[[#This Row],[Net Sales Target]]*100%</f>
        <v>0.98147803723359717</v>
      </c>
      <c r="O2546" s="9" t="str">
        <f>IF(Table1[[#This Row],[% Achievement]]&gt;=100%, "Achieved",
 IF(Table1[[#This Row],[% Achievement]]&gt;=50%, "Almost Achieve",
 IF(Table1[[#This Row],[% Achievement]]&gt;=0, "Needs Improvement",
 "Bad")))</f>
        <v>Almost Achieve</v>
      </c>
      <c r="P2546" s="7">
        <f>Table1[[#This Row],[Net Sales Actual]] - Table1[[#This Row],[Net Sales Target]]</f>
        <v>-739427</v>
      </c>
      <c r="Q2546" s="7" t="str">
        <f>IF(Table1[[#This Row],[Profit]] &gt; 0, "Profit", "Loss")</f>
        <v>Profit</v>
      </c>
      <c r="R2546" s="9">
        <f>Table1[[#This Row],[Salary Cost]]/Table1[[#This Row],[Net Sales Actual]]</f>
        <v>0.10062815248329816</v>
      </c>
      <c r="S2546" s="9" t="str">
        <f>IF(Table1[[#This Row],[Salary Ratio]] &lt; 0.15, "Efficient",
 IF(Table1[[#This Row],[Salary Ratio]] &lt;= 0.25, "Needs Attention",
 "Too High"))</f>
        <v>Efficient</v>
      </c>
      <c r="T2546" s="9">
        <f>Table1[[#This Row],[Profit (EBIT)]]/Table1[[#This Row],[Net Sales Actual]]</f>
        <v>8.4010915567132693E-2</v>
      </c>
      <c r="U2546" s="7" t="str">
        <f>IF(Table1[[#This Row],[Profit Ratio]] &gt; 0.15, "Healthy",
 IF(Table1[[#This Row],[Profit Ratio]] &gt;= 0.05, "Moderate",
 "Low"))</f>
        <v>Moderate</v>
      </c>
      <c r="V2546" s="7">
        <f ca="1">DATEDIF(Table1[[#This Row],[Store Open Date]], TODAY(), "d")</f>
        <v>950</v>
      </c>
      <c r="W2546" s="7">
        <f ca="1">INT(Table1[[#This Row],[Store Age (Days)]] / 30)</f>
        <v>31</v>
      </c>
      <c r="X2546" s="7" t="str">
        <f ca="1">IF(Table1[[#This Row],[Store Age (Months)]] &lt; 12, "&lt;12",
 IF(Table1[[#This Row],[Store Age (Months)]] &lt; 24, "12–24",
 "&gt;24"))</f>
        <v>&gt;24</v>
      </c>
    </row>
    <row r="2547" spans="1:24" x14ac:dyDescent="0.2">
      <c r="A2547" s="4">
        <v>6</v>
      </c>
      <c r="B2547" s="4" t="str">
        <f t="shared" si="39"/>
        <v>June</v>
      </c>
      <c r="C2547" s="1" t="s">
        <v>349</v>
      </c>
      <c r="D2547" s="1" t="s">
        <v>1269</v>
      </c>
      <c r="E2547" s="1" t="s">
        <v>790</v>
      </c>
      <c r="F2547" s="1" t="s">
        <v>906</v>
      </c>
      <c r="G2547" s="1" t="s">
        <v>925</v>
      </c>
      <c r="H2547" s="6">
        <v>45029</v>
      </c>
      <c r="I2547" s="7">
        <v>164434713</v>
      </c>
      <c r="J2547" s="7">
        <v>139181077</v>
      </c>
      <c r="K2547" s="7">
        <v>23780221</v>
      </c>
      <c r="L2547" s="7">
        <v>-13481352</v>
      </c>
      <c r="M2547" s="7">
        <f>Table1[[#This Row],[Profit (EBIT)]] * (1 - 11%)</f>
        <v>-11998403.279999999</v>
      </c>
      <c r="N2547" s="9">
        <f>Table1[[#This Row],[Net Sales Actual]]/Table1[[#This Row],[Net Sales Target]]*100%</f>
        <v>0.84642150346928269</v>
      </c>
      <c r="O2547" s="9" t="str">
        <f>IF(Table1[[#This Row],[% Achievement]]&gt;=100%, "Achieved",
 IF(Table1[[#This Row],[% Achievement]]&gt;=50%, "Almost Achieve",
 IF(Table1[[#This Row],[% Achievement]]&gt;=0, "Needs Improvement",
 "Bad")))</f>
        <v>Almost Achieve</v>
      </c>
      <c r="P2547" s="7">
        <f>Table1[[#This Row],[Net Sales Actual]] - Table1[[#This Row],[Net Sales Target]]</f>
        <v>-25253636</v>
      </c>
      <c r="Q2547" s="7" t="str">
        <f>IF(Table1[[#This Row],[Profit]] &gt; 0, "Profit", "Loss")</f>
        <v>Loss</v>
      </c>
      <c r="R2547" s="9">
        <f>Table1[[#This Row],[Salary Cost]]/Table1[[#This Row],[Net Sales Actual]]</f>
        <v>0.17085814762016821</v>
      </c>
      <c r="S2547" s="9" t="str">
        <f>IF(Table1[[#This Row],[Salary Ratio]] &lt; 0.15, "Efficient",
 IF(Table1[[#This Row],[Salary Ratio]] &lt;= 0.25, "Needs Attention",
 "Too High"))</f>
        <v>Needs Attention</v>
      </c>
      <c r="T2547" s="9">
        <f>Table1[[#This Row],[Profit (EBIT)]]/Table1[[#This Row],[Net Sales Actual]]</f>
        <v>-9.686196062414433E-2</v>
      </c>
      <c r="U2547" s="7" t="str">
        <f>IF(Table1[[#This Row],[Profit Ratio]] &gt; 0.15, "Healthy",
 IF(Table1[[#This Row],[Profit Ratio]] &gt;= 0.05, "Moderate",
 "Low"))</f>
        <v>Low</v>
      </c>
      <c r="V2547" s="7">
        <f ca="1">DATEDIF(Table1[[#This Row],[Store Open Date]], TODAY(), "d")</f>
        <v>903</v>
      </c>
      <c r="W2547" s="7">
        <f ca="1">INT(Table1[[#This Row],[Store Age (Days)]] / 30)</f>
        <v>30</v>
      </c>
      <c r="X2547" s="7" t="str">
        <f ca="1">IF(Table1[[#This Row],[Store Age (Months)]] &lt; 12, "&lt;12",
 IF(Table1[[#This Row],[Store Age (Months)]] &lt; 24, "12–24",
 "&gt;24"))</f>
        <v>&gt;24</v>
      </c>
    </row>
    <row r="2548" spans="1:24" x14ac:dyDescent="0.2">
      <c r="A2548" s="4">
        <v>6</v>
      </c>
      <c r="B2548" s="4" t="str">
        <f t="shared" si="39"/>
        <v>June</v>
      </c>
      <c r="C2548" s="1" t="s">
        <v>350</v>
      </c>
      <c r="D2548" s="1" t="s">
        <v>1270</v>
      </c>
      <c r="E2548" s="1" t="s">
        <v>791</v>
      </c>
      <c r="F2548" s="1" t="s">
        <v>906</v>
      </c>
      <c r="G2548" s="1" t="s">
        <v>925</v>
      </c>
      <c r="H2548" s="6">
        <v>45016</v>
      </c>
      <c r="I2548" s="7">
        <v>139671824</v>
      </c>
      <c r="J2548" s="7">
        <v>169309329</v>
      </c>
      <c r="K2548" s="7">
        <v>18331107</v>
      </c>
      <c r="L2548" s="7">
        <v>14244283</v>
      </c>
      <c r="M2548" s="7">
        <f>Table1[[#This Row],[Profit (EBIT)]] * (1 - 11%)</f>
        <v>12677411.870000001</v>
      </c>
      <c r="N2548" s="9">
        <f>Table1[[#This Row],[Net Sales Actual]]/Table1[[#This Row],[Net Sales Target]]*100%</f>
        <v>1.212193870969996</v>
      </c>
      <c r="O2548" s="9" t="str">
        <f>IF(Table1[[#This Row],[% Achievement]]&gt;=100%, "Achieved",
 IF(Table1[[#This Row],[% Achievement]]&gt;=50%, "Almost Achieve",
 IF(Table1[[#This Row],[% Achievement]]&gt;=0, "Needs Improvement",
 "Bad")))</f>
        <v>Achieved</v>
      </c>
      <c r="P2548" s="7">
        <f>Table1[[#This Row],[Net Sales Actual]] - Table1[[#This Row],[Net Sales Target]]</f>
        <v>29637505</v>
      </c>
      <c r="Q2548" s="7" t="str">
        <f>IF(Table1[[#This Row],[Profit]] &gt; 0, "Profit", "Loss")</f>
        <v>Profit</v>
      </c>
      <c r="R2548" s="9">
        <f>Table1[[#This Row],[Salary Cost]]/Table1[[#This Row],[Net Sales Actual]]</f>
        <v>0.10826991701089313</v>
      </c>
      <c r="S2548" s="9" t="str">
        <f>IF(Table1[[#This Row],[Salary Ratio]] &lt; 0.15, "Efficient",
 IF(Table1[[#This Row],[Salary Ratio]] &lt;= 0.25, "Needs Attention",
 "Too High"))</f>
        <v>Efficient</v>
      </c>
      <c r="T2548" s="9">
        <f>Table1[[#This Row],[Profit (EBIT)]]/Table1[[#This Row],[Net Sales Actual]]</f>
        <v>8.4131707828102018E-2</v>
      </c>
      <c r="U2548" s="7" t="str">
        <f>IF(Table1[[#This Row],[Profit Ratio]] &gt; 0.15, "Healthy",
 IF(Table1[[#This Row],[Profit Ratio]] &gt;= 0.05, "Moderate",
 "Low"))</f>
        <v>Moderate</v>
      </c>
      <c r="V2548" s="7">
        <f ca="1">DATEDIF(Table1[[#This Row],[Store Open Date]], TODAY(), "d")</f>
        <v>916</v>
      </c>
      <c r="W2548" s="7">
        <f ca="1">INT(Table1[[#This Row],[Store Age (Days)]] / 30)</f>
        <v>30</v>
      </c>
      <c r="X2548" s="7" t="str">
        <f ca="1">IF(Table1[[#This Row],[Store Age (Months)]] &lt; 12, "&lt;12",
 IF(Table1[[#This Row],[Store Age (Months)]] &lt; 24, "12–24",
 "&gt;24"))</f>
        <v>&gt;24</v>
      </c>
    </row>
    <row r="2549" spans="1:24" x14ac:dyDescent="0.2">
      <c r="A2549" s="4">
        <v>6</v>
      </c>
      <c r="B2549" s="4" t="str">
        <f t="shared" si="39"/>
        <v>June</v>
      </c>
      <c r="C2549" s="1" t="s">
        <v>351</v>
      </c>
      <c r="D2549" s="1" t="s">
        <v>1271</v>
      </c>
      <c r="E2549" s="1" t="s">
        <v>792</v>
      </c>
      <c r="F2549" s="1" t="s">
        <v>906</v>
      </c>
      <c r="G2549" s="1" t="s">
        <v>925</v>
      </c>
      <c r="H2549" s="6">
        <v>45006</v>
      </c>
      <c r="I2549" s="7">
        <v>69233684</v>
      </c>
      <c r="J2549" s="7">
        <v>65892913</v>
      </c>
      <c r="K2549" s="7">
        <v>11485514</v>
      </c>
      <c r="L2549" s="7">
        <v>-4559085</v>
      </c>
      <c r="M2549" s="7">
        <f>Table1[[#This Row],[Profit (EBIT)]] * (1 - 11%)</f>
        <v>-4057585.65</v>
      </c>
      <c r="N2549" s="9">
        <f>Table1[[#This Row],[Net Sales Actual]]/Table1[[#This Row],[Net Sales Target]]*100%</f>
        <v>0.95174645047055417</v>
      </c>
      <c r="O2549" s="9" t="str">
        <f>IF(Table1[[#This Row],[% Achievement]]&gt;=100%, "Achieved",
 IF(Table1[[#This Row],[% Achievement]]&gt;=50%, "Almost Achieve",
 IF(Table1[[#This Row],[% Achievement]]&gt;=0, "Needs Improvement",
 "Bad")))</f>
        <v>Almost Achieve</v>
      </c>
      <c r="P2549" s="7">
        <f>Table1[[#This Row],[Net Sales Actual]] - Table1[[#This Row],[Net Sales Target]]</f>
        <v>-3340771</v>
      </c>
      <c r="Q2549" s="7" t="str">
        <f>IF(Table1[[#This Row],[Profit]] &gt; 0, "Profit", "Loss")</f>
        <v>Loss</v>
      </c>
      <c r="R2549" s="9">
        <f>Table1[[#This Row],[Salary Cost]]/Table1[[#This Row],[Net Sales Actual]]</f>
        <v>0.17430575576466015</v>
      </c>
      <c r="S2549" s="9" t="str">
        <f>IF(Table1[[#This Row],[Salary Ratio]] &lt; 0.15, "Efficient",
 IF(Table1[[#This Row],[Salary Ratio]] &lt;= 0.25, "Needs Attention",
 "Too High"))</f>
        <v>Needs Attention</v>
      </c>
      <c r="T2549" s="9">
        <f>Table1[[#This Row],[Profit (EBIT)]]/Table1[[#This Row],[Net Sales Actual]]</f>
        <v>-6.9189307202126571E-2</v>
      </c>
      <c r="U2549" s="7" t="str">
        <f>IF(Table1[[#This Row],[Profit Ratio]] &gt; 0.15, "Healthy",
 IF(Table1[[#This Row],[Profit Ratio]] &gt;= 0.05, "Moderate",
 "Low"))</f>
        <v>Low</v>
      </c>
      <c r="V2549" s="7">
        <f ca="1">DATEDIF(Table1[[#This Row],[Store Open Date]], TODAY(), "d")</f>
        <v>926</v>
      </c>
      <c r="W2549" s="7">
        <f ca="1">INT(Table1[[#This Row],[Store Age (Days)]] / 30)</f>
        <v>30</v>
      </c>
      <c r="X2549" s="7" t="str">
        <f ca="1">IF(Table1[[#This Row],[Store Age (Months)]] &lt; 12, "&lt;12",
 IF(Table1[[#This Row],[Store Age (Months)]] &lt; 24, "12–24",
 "&gt;24"))</f>
        <v>&gt;24</v>
      </c>
    </row>
    <row r="2550" spans="1:24" x14ac:dyDescent="0.2">
      <c r="A2550" s="4">
        <v>6</v>
      </c>
      <c r="B2550" s="4" t="str">
        <f t="shared" si="39"/>
        <v>June</v>
      </c>
      <c r="C2550" s="1" t="s">
        <v>352</v>
      </c>
      <c r="D2550" s="1" t="s">
        <v>1272</v>
      </c>
      <c r="E2550" s="1" t="s">
        <v>793</v>
      </c>
      <c r="F2550" s="1" t="s">
        <v>906</v>
      </c>
      <c r="G2550" s="1" t="s">
        <v>925</v>
      </c>
      <c r="H2550" s="6">
        <v>45125</v>
      </c>
      <c r="I2550" s="7">
        <v>128522657</v>
      </c>
      <c r="J2550" s="7">
        <v>86326831</v>
      </c>
      <c r="K2550" s="7">
        <v>12851769</v>
      </c>
      <c r="L2550" s="7">
        <v>-1187297</v>
      </c>
      <c r="M2550" s="7">
        <f>Table1[[#This Row],[Profit (EBIT)]] * (1 - 11%)</f>
        <v>-1056694.33</v>
      </c>
      <c r="N2550" s="9">
        <f>Table1[[#This Row],[Net Sales Actual]]/Table1[[#This Row],[Net Sales Target]]*100%</f>
        <v>0.67168570130012173</v>
      </c>
      <c r="O2550" s="9" t="str">
        <f>IF(Table1[[#This Row],[% Achievement]]&gt;=100%, "Achieved",
 IF(Table1[[#This Row],[% Achievement]]&gt;=50%, "Almost Achieve",
 IF(Table1[[#This Row],[% Achievement]]&gt;=0, "Needs Improvement",
 "Bad")))</f>
        <v>Almost Achieve</v>
      </c>
      <c r="P2550" s="7">
        <f>Table1[[#This Row],[Net Sales Actual]] - Table1[[#This Row],[Net Sales Target]]</f>
        <v>-42195826</v>
      </c>
      <c r="Q2550" s="7" t="str">
        <f>IF(Table1[[#This Row],[Profit]] &gt; 0, "Profit", "Loss")</f>
        <v>Loss</v>
      </c>
      <c r="R2550" s="9">
        <f>Table1[[#This Row],[Salary Cost]]/Table1[[#This Row],[Net Sales Actual]]</f>
        <v>0.14887340182799019</v>
      </c>
      <c r="S2550" s="9" t="str">
        <f>IF(Table1[[#This Row],[Salary Ratio]] &lt; 0.15, "Efficient",
 IF(Table1[[#This Row],[Salary Ratio]] &lt;= 0.25, "Needs Attention",
 "Too High"))</f>
        <v>Efficient</v>
      </c>
      <c r="T2550" s="9">
        <f>Table1[[#This Row],[Profit (EBIT)]]/Table1[[#This Row],[Net Sales Actual]]</f>
        <v>-1.3753510771176113E-2</v>
      </c>
      <c r="U2550" s="7" t="str">
        <f>IF(Table1[[#This Row],[Profit Ratio]] &gt; 0.15, "Healthy",
 IF(Table1[[#This Row],[Profit Ratio]] &gt;= 0.05, "Moderate",
 "Low"))</f>
        <v>Low</v>
      </c>
      <c r="V2550" s="7">
        <f ca="1">DATEDIF(Table1[[#This Row],[Store Open Date]], TODAY(), "d")</f>
        <v>807</v>
      </c>
      <c r="W2550" s="7">
        <f ca="1">INT(Table1[[#This Row],[Store Age (Days)]] / 30)</f>
        <v>26</v>
      </c>
      <c r="X2550" s="7" t="str">
        <f ca="1">IF(Table1[[#This Row],[Store Age (Months)]] &lt; 12, "&lt;12",
 IF(Table1[[#This Row],[Store Age (Months)]] &lt; 24, "12–24",
 "&gt;24"))</f>
        <v>&gt;24</v>
      </c>
    </row>
    <row r="2551" spans="1:24" x14ac:dyDescent="0.2">
      <c r="A2551" s="4">
        <v>6</v>
      </c>
      <c r="B2551" s="4" t="str">
        <f t="shared" si="39"/>
        <v>June</v>
      </c>
      <c r="C2551" s="1" t="s">
        <v>353</v>
      </c>
      <c r="D2551" s="1" t="s">
        <v>1273</v>
      </c>
      <c r="E2551" s="1" t="s">
        <v>794</v>
      </c>
      <c r="F2551" s="1" t="s">
        <v>906</v>
      </c>
      <c r="G2551" s="1" t="s">
        <v>925</v>
      </c>
      <c r="H2551" s="6">
        <v>45083</v>
      </c>
      <c r="I2551" s="7">
        <v>198818651</v>
      </c>
      <c r="J2551" s="7">
        <v>216948017</v>
      </c>
      <c r="K2551" s="7">
        <v>22567590</v>
      </c>
      <c r="L2551" s="7">
        <v>-1739162</v>
      </c>
      <c r="M2551" s="7">
        <f>Table1[[#This Row],[Profit (EBIT)]] * (1 - 11%)</f>
        <v>-1547854.18</v>
      </c>
      <c r="N2551" s="9">
        <f>Table1[[#This Row],[Net Sales Actual]]/Table1[[#This Row],[Net Sales Target]]*100%</f>
        <v>1.0911854391366935</v>
      </c>
      <c r="O2551" s="9" t="str">
        <f>IF(Table1[[#This Row],[% Achievement]]&gt;=100%, "Achieved",
 IF(Table1[[#This Row],[% Achievement]]&gt;=50%, "Almost Achieve",
 IF(Table1[[#This Row],[% Achievement]]&gt;=0, "Needs Improvement",
 "Bad")))</f>
        <v>Achieved</v>
      </c>
      <c r="P2551" s="7">
        <f>Table1[[#This Row],[Net Sales Actual]] - Table1[[#This Row],[Net Sales Target]]</f>
        <v>18129366</v>
      </c>
      <c r="Q2551" s="7" t="str">
        <f>IF(Table1[[#This Row],[Profit]] &gt; 0, "Profit", "Loss")</f>
        <v>Loss</v>
      </c>
      <c r="R2551" s="9">
        <f>Table1[[#This Row],[Salary Cost]]/Table1[[#This Row],[Net Sales Actual]]</f>
        <v>0.1040230296274153</v>
      </c>
      <c r="S2551" s="9" t="str">
        <f>IF(Table1[[#This Row],[Salary Ratio]] &lt; 0.15, "Efficient",
 IF(Table1[[#This Row],[Salary Ratio]] &lt;= 0.25, "Needs Attention",
 "Too High"))</f>
        <v>Efficient</v>
      </c>
      <c r="T2551" s="9">
        <f>Table1[[#This Row],[Profit (EBIT)]]/Table1[[#This Row],[Net Sales Actual]]</f>
        <v>-8.016491803195417E-3</v>
      </c>
      <c r="U2551" s="7" t="str">
        <f>IF(Table1[[#This Row],[Profit Ratio]] &gt; 0.15, "Healthy",
 IF(Table1[[#This Row],[Profit Ratio]] &gt;= 0.05, "Moderate",
 "Low"))</f>
        <v>Low</v>
      </c>
      <c r="V2551" s="7">
        <f ca="1">DATEDIF(Table1[[#This Row],[Store Open Date]], TODAY(), "d")</f>
        <v>849</v>
      </c>
      <c r="W2551" s="7">
        <f ca="1">INT(Table1[[#This Row],[Store Age (Days)]] / 30)</f>
        <v>28</v>
      </c>
      <c r="X2551" s="7" t="str">
        <f ca="1">IF(Table1[[#This Row],[Store Age (Months)]] &lt; 12, "&lt;12",
 IF(Table1[[#This Row],[Store Age (Months)]] &lt; 24, "12–24",
 "&gt;24"))</f>
        <v>&gt;24</v>
      </c>
    </row>
    <row r="2552" spans="1:24" x14ac:dyDescent="0.2">
      <c r="A2552" s="4">
        <v>6</v>
      </c>
      <c r="B2552" s="4" t="str">
        <f t="shared" si="39"/>
        <v>June</v>
      </c>
      <c r="C2552" s="1" t="s">
        <v>354</v>
      </c>
      <c r="D2552" s="1" t="s">
        <v>1274</v>
      </c>
      <c r="E2552" s="1" t="s">
        <v>795</v>
      </c>
      <c r="F2552" s="1" t="s">
        <v>906</v>
      </c>
      <c r="G2552" s="1" t="s">
        <v>925</v>
      </c>
      <c r="H2552" s="6">
        <v>45072</v>
      </c>
      <c r="I2552" s="7">
        <v>166179596</v>
      </c>
      <c r="J2552" s="7">
        <v>158531650</v>
      </c>
      <c r="K2552" s="7">
        <v>27997111</v>
      </c>
      <c r="L2552" s="7">
        <v>2457189</v>
      </c>
      <c r="M2552" s="7">
        <f>Table1[[#This Row],[Profit (EBIT)]] * (1 - 11%)</f>
        <v>2186898.21</v>
      </c>
      <c r="N2552" s="9">
        <f>Table1[[#This Row],[Net Sales Actual]]/Table1[[#This Row],[Net Sales Target]]*100%</f>
        <v>0.95397782769913586</v>
      </c>
      <c r="O2552" s="9" t="str">
        <f>IF(Table1[[#This Row],[% Achievement]]&gt;=100%, "Achieved",
 IF(Table1[[#This Row],[% Achievement]]&gt;=50%, "Almost Achieve",
 IF(Table1[[#This Row],[% Achievement]]&gt;=0, "Needs Improvement",
 "Bad")))</f>
        <v>Almost Achieve</v>
      </c>
      <c r="P2552" s="7">
        <f>Table1[[#This Row],[Net Sales Actual]] - Table1[[#This Row],[Net Sales Target]]</f>
        <v>-7647946</v>
      </c>
      <c r="Q2552" s="7" t="str">
        <f>IF(Table1[[#This Row],[Profit]] &gt; 0, "Profit", "Loss")</f>
        <v>Profit</v>
      </c>
      <c r="R2552" s="9">
        <f>Table1[[#This Row],[Salary Cost]]/Table1[[#This Row],[Net Sales Actual]]</f>
        <v>0.17660265946894516</v>
      </c>
      <c r="S2552" s="9" t="str">
        <f>IF(Table1[[#This Row],[Salary Ratio]] &lt; 0.15, "Efficient",
 IF(Table1[[#This Row],[Salary Ratio]] &lt;= 0.25, "Needs Attention",
 "Too High"))</f>
        <v>Needs Attention</v>
      </c>
      <c r="T2552" s="9">
        <f>Table1[[#This Row],[Profit (EBIT)]]/Table1[[#This Row],[Net Sales Actual]]</f>
        <v>1.5499674670641478E-2</v>
      </c>
      <c r="U2552" s="7" t="str">
        <f>IF(Table1[[#This Row],[Profit Ratio]] &gt; 0.15, "Healthy",
 IF(Table1[[#This Row],[Profit Ratio]] &gt;= 0.05, "Moderate",
 "Low"))</f>
        <v>Low</v>
      </c>
      <c r="V2552" s="7">
        <f ca="1">DATEDIF(Table1[[#This Row],[Store Open Date]], TODAY(), "d")</f>
        <v>860</v>
      </c>
      <c r="W2552" s="7">
        <f ca="1">INT(Table1[[#This Row],[Store Age (Days)]] / 30)</f>
        <v>28</v>
      </c>
      <c r="X2552" s="7" t="str">
        <f ca="1">IF(Table1[[#This Row],[Store Age (Months)]] &lt; 12, "&lt;12",
 IF(Table1[[#This Row],[Store Age (Months)]] &lt; 24, "12–24",
 "&gt;24"))</f>
        <v>&gt;24</v>
      </c>
    </row>
    <row r="2553" spans="1:24" x14ac:dyDescent="0.2">
      <c r="A2553" s="4">
        <v>6</v>
      </c>
      <c r="B2553" s="4" t="str">
        <f t="shared" si="39"/>
        <v>June</v>
      </c>
      <c r="C2553" s="1" t="s">
        <v>355</v>
      </c>
      <c r="D2553" s="1" t="s">
        <v>1275</v>
      </c>
      <c r="E2553" s="1" t="s">
        <v>796</v>
      </c>
      <c r="F2553" s="1" t="s">
        <v>906</v>
      </c>
      <c r="G2553" s="1" t="s">
        <v>925</v>
      </c>
      <c r="H2553" s="6">
        <v>45100</v>
      </c>
      <c r="I2553" s="7">
        <v>96083378</v>
      </c>
      <c r="J2553" s="7">
        <v>95386163</v>
      </c>
      <c r="K2553" s="7">
        <v>15400575</v>
      </c>
      <c r="L2553" s="7">
        <v>12965619</v>
      </c>
      <c r="M2553" s="7">
        <f>Table1[[#This Row],[Profit (EBIT)]] * (1 - 11%)</f>
        <v>11539400.91</v>
      </c>
      <c r="N2553" s="9">
        <f>Table1[[#This Row],[Net Sales Actual]]/Table1[[#This Row],[Net Sales Target]]*100%</f>
        <v>0.99274364604458432</v>
      </c>
      <c r="O2553" s="9" t="str">
        <f>IF(Table1[[#This Row],[% Achievement]]&gt;=100%, "Achieved",
 IF(Table1[[#This Row],[% Achievement]]&gt;=50%, "Almost Achieve",
 IF(Table1[[#This Row],[% Achievement]]&gt;=0, "Needs Improvement",
 "Bad")))</f>
        <v>Almost Achieve</v>
      </c>
      <c r="P2553" s="7">
        <f>Table1[[#This Row],[Net Sales Actual]] - Table1[[#This Row],[Net Sales Target]]</f>
        <v>-697215</v>
      </c>
      <c r="Q2553" s="7" t="str">
        <f>IF(Table1[[#This Row],[Profit]] &gt; 0, "Profit", "Loss")</f>
        <v>Profit</v>
      </c>
      <c r="R2553" s="9">
        <f>Table1[[#This Row],[Salary Cost]]/Table1[[#This Row],[Net Sales Actual]]</f>
        <v>0.16145502152130808</v>
      </c>
      <c r="S2553" s="9" t="str">
        <f>IF(Table1[[#This Row],[Salary Ratio]] &lt; 0.15, "Efficient",
 IF(Table1[[#This Row],[Salary Ratio]] &lt;= 0.25, "Needs Attention",
 "Too High"))</f>
        <v>Needs Attention</v>
      </c>
      <c r="T2553" s="9">
        <f>Table1[[#This Row],[Profit (EBIT)]]/Table1[[#This Row],[Net Sales Actual]]</f>
        <v>0.13592767118643823</v>
      </c>
      <c r="U2553" s="7" t="str">
        <f>IF(Table1[[#This Row],[Profit Ratio]] &gt; 0.15, "Healthy",
 IF(Table1[[#This Row],[Profit Ratio]] &gt;= 0.05, "Moderate",
 "Low"))</f>
        <v>Moderate</v>
      </c>
      <c r="V2553" s="7">
        <f ca="1">DATEDIF(Table1[[#This Row],[Store Open Date]], TODAY(), "d")</f>
        <v>832</v>
      </c>
      <c r="W2553" s="7">
        <f ca="1">INT(Table1[[#This Row],[Store Age (Days)]] / 30)</f>
        <v>27</v>
      </c>
      <c r="X2553" s="7" t="str">
        <f ca="1">IF(Table1[[#This Row],[Store Age (Months)]] &lt; 12, "&lt;12",
 IF(Table1[[#This Row],[Store Age (Months)]] &lt; 24, "12–24",
 "&gt;24"))</f>
        <v>&gt;24</v>
      </c>
    </row>
    <row r="2554" spans="1:24" x14ac:dyDescent="0.2">
      <c r="A2554" s="4">
        <v>6</v>
      </c>
      <c r="B2554" s="4" t="str">
        <f t="shared" si="39"/>
        <v>June</v>
      </c>
      <c r="C2554" s="1" t="s">
        <v>356</v>
      </c>
      <c r="D2554" s="1" t="s">
        <v>1276</v>
      </c>
      <c r="E2554" s="1" t="s">
        <v>797</v>
      </c>
      <c r="F2554" s="1" t="s">
        <v>906</v>
      </c>
      <c r="G2554" s="1" t="s">
        <v>925</v>
      </c>
      <c r="H2554" s="6">
        <v>45103</v>
      </c>
      <c r="I2554" s="7">
        <v>152629479</v>
      </c>
      <c r="J2554" s="7">
        <v>173083845</v>
      </c>
      <c r="K2554" s="7">
        <v>30022212</v>
      </c>
      <c r="L2554" s="7">
        <v>20807093</v>
      </c>
      <c r="M2554" s="7">
        <f>Table1[[#This Row],[Profit (EBIT)]] * (1 - 11%)</f>
        <v>18518312.77</v>
      </c>
      <c r="N2554" s="9">
        <f>Table1[[#This Row],[Net Sales Actual]]/Table1[[#This Row],[Net Sales Target]]*100%</f>
        <v>1.1340132072389502</v>
      </c>
      <c r="O2554" s="9" t="str">
        <f>IF(Table1[[#This Row],[% Achievement]]&gt;=100%, "Achieved",
 IF(Table1[[#This Row],[% Achievement]]&gt;=50%, "Almost Achieve",
 IF(Table1[[#This Row],[% Achievement]]&gt;=0, "Needs Improvement",
 "Bad")))</f>
        <v>Achieved</v>
      </c>
      <c r="P2554" s="7">
        <f>Table1[[#This Row],[Net Sales Actual]] - Table1[[#This Row],[Net Sales Target]]</f>
        <v>20454366</v>
      </c>
      <c r="Q2554" s="7" t="str">
        <f>IF(Table1[[#This Row],[Profit]] &gt; 0, "Profit", "Loss")</f>
        <v>Profit</v>
      </c>
      <c r="R2554" s="9">
        <f>Table1[[#This Row],[Salary Cost]]/Table1[[#This Row],[Net Sales Actual]]</f>
        <v>0.1734547323004062</v>
      </c>
      <c r="S2554" s="9" t="str">
        <f>IF(Table1[[#This Row],[Salary Ratio]] &lt; 0.15, "Efficient",
 IF(Table1[[#This Row],[Salary Ratio]] &lt;= 0.25, "Needs Attention",
 "Too High"))</f>
        <v>Needs Attention</v>
      </c>
      <c r="T2554" s="9">
        <f>Table1[[#This Row],[Profit (EBIT)]]/Table1[[#This Row],[Net Sales Actual]]</f>
        <v>0.12021395179890994</v>
      </c>
      <c r="U2554" s="7" t="str">
        <f>IF(Table1[[#This Row],[Profit Ratio]] &gt; 0.15, "Healthy",
 IF(Table1[[#This Row],[Profit Ratio]] &gt;= 0.05, "Moderate",
 "Low"))</f>
        <v>Moderate</v>
      </c>
      <c r="V2554" s="7">
        <f ca="1">DATEDIF(Table1[[#This Row],[Store Open Date]], TODAY(), "d")</f>
        <v>829</v>
      </c>
      <c r="W2554" s="7">
        <f ca="1">INT(Table1[[#This Row],[Store Age (Days)]] / 30)</f>
        <v>27</v>
      </c>
      <c r="X2554" s="7" t="str">
        <f ca="1">IF(Table1[[#This Row],[Store Age (Months)]] &lt; 12, "&lt;12",
 IF(Table1[[#This Row],[Store Age (Months)]] &lt; 24, "12–24",
 "&gt;24"))</f>
        <v>&gt;24</v>
      </c>
    </row>
    <row r="2555" spans="1:24" x14ac:dyDescent="0.2">
      <c r="A2555" s="4">
        <v>6</v>
      </c>
      <c r="B2555" s="4" t="str">
        <f t="shared" si="39"/>
        <v>June</v>
      </c>
      <c r="C2555" s="1" t="s">
        <v>357</v>
      </c>
      <c r="D2555" s="1" t="s">
        <v>1277</v>
      </c>
      <c r="E2555" s="1" t="s">
        <v>798</v>
      </c>
      <c r="F2555" s="1" t="s">
        <v>906</v>
      </c>
      <c r="G2555" s="1" t="s">
        <v>925</v>
      </c>
      <c r="H2555" s="6">
        <v>45149</v>
      </c>
      <c r="I2555" s="7">
        <v>148790628</v>
      </c>
      <c r="J2555" s="7">
        <v>115249017</v>
      </c>
      <c r="K2555" s="7">
        <v>12296172</v>
      </c>
      <c r="L2555" s="7">
        <v>-4653545</v>
      </c>
      <c r="M2555" s="7">
        <f>Table1[[#This Row],[Profit (EBIT)]] * (1 - 11%)</f>
        <v>-4141655.0500000003</v>
      </c>
      <c r="N2555" s="9">
        <f>Table1[[#This Row],[Net Sales Actual]]/Table1[[#This Row],[Net Sales Target]]*100%</f>
        <v>0.77457174923678662</v>
      </c>
      <c r="O2555" s="9" t="str">
        <f>IF(Table1[[#This Row],[% Achievement]]&gt;=100%, "Achieved",
 IF(Table1[[#This Row],[% Achievement]]&gt;=50%, "Almost Achieve",
 IF(Table1[[#This Row],[% Achievement]]&gt;=0, "Needs Improvement",
 "Bad")))</f>
        <v>Almost Achieve</v>
      </c>
      <c r="P2555" s="7">
        <f>Table1[[#This Row],[Net Sales Actual]] - Table1[[#This Row],[Net Sales Target]]</f>
        <v>-33541611</v>
      </c>
      <c r="Q2555" s="7" t="str">
        <f>IF(Table1[[#This Row],[Profit]] &gt; 0, "Profit", "Loss")</f>
        <v>Loss</v>
      </c>
      <c r="R2555" s="9">
        <f>Table1[[#This Row],[Salary Cost]]/Table1[[#This Row],[Net Sales Actual]]</f>
        <v>0.10669220718819666</v>
      </c>
      <c r="S2555" s="9" t="str">
        <f>IF(Table1[[#This Row],[Salary Ratio]] &lt; 0.15, "Efficient",
 IF(Table1[[#This Row],[Salary Ratio]] &lt;= 0.25, "Needs Attention",
 "Too High"))</f>
        <v>Efficient</v>
      </c>
      <c r="T2555" s="9">
        <f>Table1[[#This Row],[Profit (EBIT)]]/Table1[[#This Row],[Net Sales Actual]]</f>
        <v>-4.0378175199533371E-2</v>
      </c>
      <c r="U2555" s="7" t="str">
        <f>IF(Table1[[#This Row],[Profit Ratio]] &gt; 0.15, "Healthy",
 IF(Table1[[#This Row],[Profit Ratio]] &gt;= 0.05, "Moderate",
 "Low"))</f>
        <v>Low</v>
      </c>
      <c r="V2555" s="7">
        <f ca="1">DATEDIF(Table1[[#This Row],[Store Open Date]], TODAY(), "d")</f>
        <v>783</v>
      </c>
      <c r="W2555" s="7">
        <f ca="1">INT(Table1[[#This Row],[Store Age (Days)]] / 30)</f>
        <v>26</v>
      </c>
      <c r="X2555" s="7" t="str">
        <f ca="1">IF(Table1[[#This Row],[Store Age (Months)]] &lt; 12, "&lt;12",
 IF(Table1[[#This Row],[Store Age (Months)]] &lt; 24, "12–24",
 "&gt;24"))</f>
        <v>&gt;24</v>
      </c>
    </row>
    <row r="2556" spans="1:24" x14ac:dyDescent="0.2">
      <c r="A2556" s="4">
        <v>6</v>
      </c>
      <c r="B2556" s="4" t="str">
        <f t="shared" si="39"/>
        <v>June</v>
      </c>
      <c r="C2556" s="1" t="s">
        <v>358</v>
      </c>
      <c r="D2556" s="1" t="s">
        <v>1278</v>
      </c>
      <c r="E2556" s="1" t="s">
        <v>799</v>
      </c>
      <c r="F2556" s="1" t="s">
        <v>910</v>
      </c>
      <c r="G2556" s="1" t="s">
        <v>926</v>
      </c>
      <c r="H2556" s="6">
        <v>45104</v>
      </c>
      <c r="I2556" s="7">
        <v>92475610</v>
      </c>
      <c r="J2556" s="7">
        <v>90961867</v>
      </c>
      <c r="K2556" s="7">
        <v>11783973</v>
      </c>
      <c r="L2556" s="7">
        <v>6768953</v>
      </c>
      <c r="M2556" s="7">
        <f>Table1[[#This Row],[Profit (EBIT)]] * (1 - 11%)</f>
        <v>6024368.1699999999</v>
      </c>
      <c r="N2556" s="9">
        <f>Table1[[#This Row],[Net Sales Actual]]/Table1[[#This Row],[Net Sales Target]]*100%</f>
        <v>0.98363089467590425</v>
      </c>
      <c r="O2556" s="9" t="str">
        <f>IF(Table1[[#This Row],[% Achievement]]&gt;=100%, "Achieved",
 IF(Table1[[#This Row],[% Achievement]]&gt;=50%, "Almost Achieve",
 IF(Table1[[#This Row],[% Achievement]]&gt;=0, "Needs Improvement",
 "Bad")))</f>
        <v>Almost Achieve</v>
      </c>
      <c r="P2556" s="7">
        <f>Table1[[#This Row],[Net Sales Actual]] - Table1[[#This Row],[Net Sales Target]]</f>
        <v>-1513743</v>
      </c>
      <c r="Q2556" s="7" t="str">
        <f>IF(Table1[[#This Row],[Profit]] &gt; 0, "Profit", "Loss")</f>
        <v>Profit</v>
      </c>
      <c r="R2556" s="9">
        <f>Table1[[#This Row],[Salary Cost]]/Table1[[#This Row],[Net Sales Actual]]</f>
        <v>0.12954849530518101</v>
      </c>
      <c r="S2556" s="9" t="str">
        <f>IF(Table1[[#This Row],[Salary Ratio]] &lt; 0.15, "Efficient",
 IF(Table1[[#This Row],[Salary Ratio]] &lt;= 0.25, "Needs Attention",
 "Too High"))</f>
        <v>Efficient</v>
      </c>
      <c r="T2556" s="9">
        <f>Table1[[#This Row],[Profit (EBIT)]]/Table1[[#This Row],[Net Sales Actual]]</f>
        <v>7.4415282175331776E-2</v>
      </c>
      <c r="U2556" s="7" t="str">
        <f>IF(Table1[[#This Row],[Profit Ratio]] &gt; 0.15, "Healthy",
 IF(Table1[[#This Row],[Profit Ratio]] &gt;= 0.05, "Moderate",
 "Low"))</f>
        <v>Moderate</v>
      </c>
      <c r="V2556" s="7">
        <f ca="1">DATEDIF(Table1[[#This Row],[Store Open Date]], TODAY(), "d")</f>
        <v>828</v>
      </c>
      <c r="W2556" s="7">
        <f ca="1">INT(Table1[[#This Row],[Store Age (Days)]] / 30)</f>
        <v>27</v>
      </c>
      <c r="X2556" s="7" t="str">
        <f ca="1">IF(Table1[[#This Row],[Store Age (Months)]] &lt; 12, "&lt;12",
 IF(Table1[[#This Row],[Store Age (Months)]] &lt; 24, "12–24",
 "&gt;24"))</f>
        <v>&gt;24</v>
      </c>
    </row>
    <row r="2557" spans="1:24" x14ac:dyDescent="0.2">
      <c r="A2557" s="4">
        <v>6</v>
      </c>
      <c r="B2557" s="4" t="str">
        <f t="shared" si="39"/>
        <v>June</v>
      </c>
      <c r="C2557" s="1" t="s">
        <v>359</v>
      </c>
      <c r="D2557" s="1" t="s">
        <v>1279</v>
      </c>
      <c r="E2557" s="1" t="s">
        <v>800</v>
      </c>
      <c r="F2557" s="1" t="s">
        <v>910</v>
      </c>
      <c r="G2557" s="1" t="s">
        <v>926</v>
      </c>
      <c r="H2557" s="6">
        <v>45117</v>
      </c>
      <c r="I2557" s="7">
        <v>101367673</v>
      </c>
      <c r="J2557" s="7">
        <v>69928160</v>
      </c>
      <c r="K2557" s="7">
        <v>9390832</v>
      </c>
      <c r="L2557" s="7">
        <v>-2398831</v>
      </c>
      <c r="M2557" s="7">
        <f>Table1[[#This Row],[Profit (EBIT)]] * (1 - 11%)</f>
        <v>-2134959.59</v>
      </c>
      <c r="N2557" s="9">
        <f>Table1[[#This Row],[Net Sales Actual]]/Table1[[#This Row],[Net Sales Target]]*100%</f>
        <v>0.68984675222839531</v>
      </c>
      <c r="O2557" s="9" t="str">
        <f>IF(Table1[[#This Row],[% Achievement]]&gt;=100%, "Achieved",
 IF(Table1[[#This Row],[% Achievement]]&gt;=50%, "Almost Achieve",
 IF(Table1[[#This Row],[% Achievement]]&gt;=0, "Needs Improvement",
 "Bad")))</f>
        <v>Almost Achieve</v>
      </c>
      <c r="P2557" s="7">
        <f>Table1[[#This Row],[Net Sales Actual]] - Table1[[#This Row],[Net Sales Target]]</f>
        <v>-31439513</v>
      </c>
      <c r="Q2557" s="7" t="str">
        <f>IF(Table1[[#This Row],[Profit]] &gt; 0, "Profit", "Loss")</f>
        <v>Loss</v>
      </c>
      <c r="R2557" s="9">
        <f>Table1[[#This Row],[Salary Cost]]/Table1[[#This Row],[Net Sales Actual]]</f>
        <v>0.13429256539854617</v>
      </c>
      <c r="S2557" s="9" t="str">
        <f>IF(Table1[[#This Row],[Salary Ratio]] &lt; 0.15, "Efficient",
 IF(Table1[[#This Row],[Salary Ratio]] &lt;= 0.25, "Needs Attention",
 "Too High"))</f>
        <v>Efficient</v>
      </c>
      <c r="T2557" s="9">
        <f>Table1[[#This Row],[Profit (EBIT)]]/Table1[[#This Row],[Net Sales Actual]]</f>
        <v>-3.4304220216862566E-2</v>
      </c>
      <c r="U2557" s="7" t="str">
        <f>IF(Table1[[#This Row],[Profit Ratio]] &gt; 0.15, "Healthy",
 IF(Table1[[#This Row],[Profit Ratio]] &gt;= 0.05, "Moderate",
 "Low"))</f>
        <v>Low</v>
      </c>
      <c r="V2557" s="7">
        <f ca="1">DATEDIF(Table1[[#This Row],[Store Open Date]], TODAY(), "d")</f>
        <v>815</v>
      </c>
      <c r="W2557" s="7">
        <f ca="1">INT(Table1[[#This Row],[Store Age (Days)]] / 30)</f>
        <v>27</v>
      </c>
      <c r="X2557" s="7" t="str">
        <f ca="1">IF(Table1[[#This Row],[Store Age (Months)]] &lt; 12, "&lt;12",
 IF(Table1[[#This Row],[Store Age (Months)]] &lt; 24, "12–24",
 "&gt;24"))</f>
        <v>&gt;24</v>
      </c>
    </row>
    <row r="2558" spans="1:24" x14ac:dyDescent="0.2">
      <c r="A2558" s="4">
        <v>6</v>
      </c>
      <c r="B2558" s="4" t="str">
        <f t="shared" si="39"/>
        <v>June</v>
      </c>
      <c r="C2558" s="1" t="s">
        <v>360</v>
      </c>
      <c r="D2558" s="1" t="s">
        <v>1280</v>
      </c>
      <c r="E2558" s="1" t="s">
        <v>801</v>
      </c>
      <c r="F2558" s="1" t="s">
        <v>910</v>
      </c>
      <c r="G2558" s="1" t="s">
        <v>926</v>
      </c>
      <c r="H2558" s="6">
        <v>45154</v>
      </c>
      <c r="I2558" s="7">
        <v>69078709</v>
      </c>
      <c r="J2558" s="7">
        <v>58827053</v>
      </c>
      <c r="K2558" s="7">
        <v>7519301</v>
      </c>
      <c r="L2558" s="7">
        <v>7923230</v>
      </c>
      <c r="M2558" s="7">
        <f>Table1[[#This Row],[Profit (EBIT)]] * (1 - 11%)</f>
        <v>7051674.7000000002</v>
      </c>
      <c r="N2558" s="9">
        <f>Table1[[#This Row],[Net Sales Actual]]/Table1[[#This Row],[Net Sales Target]]*100%</f>
        <v>0.85159456294992431</v>
      </c>
      <c r="O2558" s="9" t="str">
        <f>IF(Table1[[#This Row],[% Achievement]]&gt;=100%, "Achieved",
 IF(Table1[[#This Row],[% Achievement]]&gt;=50%, "Almost Achieve",
 IF(Table1[[#This Row],[% Achievement]]&gt;=0, "Needs Improvement",
 "Bad")))</f>
        <v>Almost Achieve</v>
      </c>
      <c r="P2558" s="7">
        <f>Table1[[#This Row],[Net Sales Actual]] - Table1[[#This Row],[Net Sales Target]]</f>
        <v>-10251656</v>
      </c>
      <c r="Q2558" s="7" t="str">
        <f>IF(Table1[[#This Row],[Profit]] &gt; 0, "Profit", "Loss")</f>
        <v>Profit</v>
      </c>
      <c r="R2558" s="9">
        <f>Table1[[#This Row],[Salary Cost]]/Table1[[#This Row],[Net Sales Actual]]</f>
        <v>0.12782046042659997</v>
      </c>
      <c r="S2558" s="9" t="str">
        <f>IF(Table1[[#This Row],[Salary Ratio]] &lt; 0.15, "Efficient",
 IF(Table1[[#This Row],[Salary Ratio]] &lt;= 0.25, "Needs Attention",
 "Too High"))</f>
        <v>Efficient</v>
      </c>
      <c r="T2558" s="9">
        <f>Table1[[#This Row],[Profit (EBIT)]]/Table1[[#This Row],[Net Sales Actual]]</f>
        <v>0.13468684212346996</v>
      </c>
      <c r="U2558" s="7" t="str">
        <f>IF(Table1[[#This Row],[Profit Ratio]] &gt; 0.15, "Healthy",
 IF(Table1[[#This Row],[Profit Ratio]] &gt;= 0.05, "Moderate",
 "Low"))</f>
        <v>Moderate</v>
      </c>
      <c r="V2558" s="7">
        <f ca="1">DATEDIF(Table1[[#This Row],[Store Open Date]], TODAY(), "d")</f>
        <v>778</v>
      </c>
      <c r="W2558" s="7">
        <f ca="1">INT(Table1[[#This Row],[Store Age (Days)]] / 30)</f>
        <v>25</v>
      </c>
      <c r="X2558" s="7" t="str">
        <f ca="1">IF(Table1[[#This Row],[Store Age (Months)]] &lt; 12, "&lt;12",
 IF(Table1[[#This Row],[Store Age (Months)]] &lt; 24, "12–24",
 "&gt;24"))</f>
        <v>&gt;24</v>
      </c>
    </row>
    <row r="2559" spans="1:24" x14ac:dyDescent="0.2">
      <c r="A2559" s="4">
        <v>6</v>
      </c>
      <c r="B2559" s="4" t="str">
        <f t="shared" si="39"/>
        <v>June</v>
      </c>
      <c r="C2559" s="1" t="s">
        <v>361</v>
      </c>
      <c r="D2559" s="1" t="s">
        <v>1281</v>
      </c>
      <c r="E2559" s="1" t="s">
        <v>802</v>
      </c>
      <c r="F2559" s="1" t="s">
        <v>910</v>
      </c>
      <c r="G2559" s="1" t="s">
        <v>926</v>
      </c>
      <c r="H2559" s="6">
        <v>45160</v>
      </c>
      <c r="I2559" s="7">
        <v>135967765</v>
      </c>
      <c r="J2559" s="7">
        <v>159664088</v>
      </c>
      <c r="K2559" s="7">
        <v>21225574</v>
      </c>
      <c r="L2559" s="7">
        <v>-4015649</v>
      </c>
      <c r="M2559" s="7">
        <f>Table1[[#This Row],[Profit (EBIT)]] * (1 - 11%)</f>
        <v>-3573927.61</v>
      </c>
      <c r="N2559" s="9">
        <f>Table1[[#This Row],[Net Sales Actual]]/Table1[[#This Row],[Net Sales Target]]*100%</f>
        <v>1.174278977079604</v>
      </c>
      <c r="O2559" s="9" t="str">
        <f>IF(Table1[[#This Row],[% Achievement]]&gt;=100%, "Achieved",
 IF(Table1[[#This Row],[% Achievement]]&gt;=50%, "Almost Achieve",
 IF(Table1[[#This Row],[% Achievement]]&gt;=0, "Needs Improvement",
 "Bad")))</f>
        <v>Achieved</v>
      </c>
      <c r="P2559" s="7">
        <f>Table1[[#This Row],[Net Sales Actual]] - Table1[[#This Row],[Net Sales Target]]</f>
        <v>23696323</v>
      </c>
      <c r="Q2559" s="7" t="str">
        <f>IF(Table1[[#This Row],[Profit]] &gt; 0, "Profit", "Loss")</f>
        <v>Loss</v>
      </c>
      <c r="R2559" s="9">
        <f>Table1[[#This Row],[Salary Cost]]/Table1[[#This Row],[Net Sales Actual]]</f>
        <v>0.13293893614949906</v>
      </c>
      <c r="S2559" s="9" t="str">
        <f>IF(Table1[[#This Row],[Salary Ratio]] &lt; 0.15, "Efficient",
 IF(Table1[[#This Row],[Salary Ratio]] &lt;= 0.25, "Needs Attention",
 "Too High"))</f>
        <v>Efficient</v>
      </c>
      <c r="T2559" s="9">
        <f>Table1[[#This Row],[Profit (EBIT)]]/Table1[[#This Row],[Net Sales Actual]]</f>
        <v>-2.5150608695425611E-2</v>
      </c>
      <c r="U2559" s="7" t="str">
        <f>IF(Table1[[#This Row],[Profit Ratio]] &gt; 0.15, "Healthy",
 IF(Table1[[#This Row],[Profit Ratio]] &gt;= 0.05, "Moderate",
 "Low"))</f>
        <v>Low</v>
      </c>
      <c r="V2559" s="7">
        <f ca="1">DATEDIF(Table1[[#This Row],[Store Open Date]], TODAY(), "d")</f>
        <v>772</v>
      </c>
      <c r="W2559" s="7">
        <f ca="1">INT(Table1[[#This Row],[Store Age (Days)]] / 30)</f>
        <v>25</v>
      </c>
      <c r="X2559" s="7" t="str">
        <f ca="1">IF(Table1[[#This Row],[Store Age (Months)]] &lt; 12, "&lt;12",
 IF(Table1[[#This Row],[Store Age (Months)]] &lt; 24, "12–24",
 "&gt;24"))</f>
        <v>&gt;24</v>
      </c>
    </row>
    <row r="2560" spans="1:24" x14ac:dyDescent="0.2">
      <c r="A2560" s="4">
        <v>6</v>
      </c>
      <c r="B2560" s="4" t="str">
        <f t="shared" si="39"/>
        <v>June</v>
      </c>
      <c r="C2560" s="1" t="s">
        <v>362</v>
      </c>
      <c r="D2560" s="1" t="s">
        <v>1282</v>
      </c>
      <c r="E2560" s="1" t="s">
        <v>803</v>
      </c>
      <c r="F2560" s="1" t="s">
        <v>910</v>
      </c>
      <c r="G2560" s="1" t="s">
        <v>926</v>
      </c>
      <c r="H2560" s="6">
        <v>45154</v>
      </c>
      <c r="I2560" s="7">
        <v>100262680</v>
      </c>
      <c r="J2560" s="7">
        <v>108368226</v>
      </c>
      <c r="K2560" s="7">
        <v>10650812</v>
      </c>
      <c r="L2560" s="7">
        <v>15088150</v>
      </c>
      <c r="M2560" s="7">
        <f>Table1[[#This Row],[Profit (EBIT)]] * (1 - 11%)</f>
        <v>13428453.5</v>
      </c>
      <c r="N2560" s="9">
        <f>Table1[[#This Row],[Net Sales Actual]]/Table1[[#This Row],[Net Sales Target]]*100%</f>
        <v>1.0808431013413964</v>
      </c>
      <c r="O2560" s="9" t="str">
        <f>IF(Table1[[#This Row],[% Achievement]]&gt;=100%, "Achieved",
 IF(Table1[[#This Row],[% Achievement]]&gt;=50%, "Almost Achieve",
 IF(Table1[[#This Row],[% Achievement]]&gt;=0, "Needs Improvement",
 "Bad")))</f>
        <v>Achieved</v>
      </c>
      <c r="P2560" s="7">
        <f>Table1[[#This Row],[Net Sales Actual]] - Table1[[#This Row],[Net Sales Target]]</f>
        <v>8105546</v>
      </c>
      <c r="Q2560" s="7" t="str">
        <f>IF(Table1[[#This Row],[Profit]] &gt; 0, "Profit", "Loss")</f>
        <v>Profit</v>
      </c>
      <c r="R2560" s="9">
        <f>Table1[[#This Row],[Salary Cost]]/Table1[[#This Row],[Net Sales Actual]]</f>
        <v>9.8283531927522746E-2</v>
      </c>
      <c r="S2560" s="9" t="str">
        <f>IF(Table1[[#This Row],[Salary Ratio]] &lt; 0.15, "Efficient",
 IF(Table1[[#This Row],[Salary Ratio]] &lt;= 0.25, "Needs Attention",
 "Too High"))</f>
        <v>Efficient</v>
      </c>
      <c r="T2560" s="9">
        <f>Table1[[#This Row],[Profit (EBIT)]]/Table1[[#This Row],[Net Sales Actual]]</f>
        <v>0.13923038658951564</v>
      </c>
      <c r="U2560" s="7" t="str">
        <f>IF(Table1[[#This Row],[Profit Ratio]] &gt; 0.15, "Healthy",
 IF(Table1[[#This Row],[Profit Ratio]] &gt;= 0.05, "Moderate",
 "Low"))</f>
        <v>Moderate</v>
      </c>
      <c r="V2560" s="7">
        <f ca="1">DATEDIF(Table1[[#This Row],[Store Open Date]], TODAY(), "d")</f>
        <v>778</v>
      </c>
      <c r="W2560" s="7">
        <f ca="1">INT(Table1[[#This Row],[Store Age (Days)]] / 30)</f>
        <v>25</v>
      </c>
      <c r="X2560" s="7" t="str">
        <f ca="1">IF(Table1[[#This Row],[Store Age (Months)]] &lt; 12, "&lt;12",
 IF(Table1[[#This Row],[Store Age (Months)]] &lt; 24, "12–24",
 "&gt;24"))</f>
        <v>&gt;24</v>
      </c>
    </row>
    <row r="2561" spans="1:24" x14ac:dyDescent="0.2">
      <c r="A2561" s="4">
        <v>6</v>
      </c>
      <c r="B2561" s="4" t="str">
        <f t="shared" si="39"/>
        <v>June</v>
      </c>
      <c r="C2561" s="1" t="s">
        <v>363</v>
      </c>
      <c r="D2561" s="1" t="s">
        <v>1283</v>
      </c>
      <c r="E2561" s="1" t="s">
        <v>804</v>
      </c>
      <c r="F2561" s="1" t="s">
        <v>910</v>
      </c>
      <c r="G2561" s="1" t="s">
        <v>926</v>
      </c>
      <c r="H2561" s="6">
        <v>45164</v>
      </c>
      <c r="I2561" s="7">
        <v>136465957</v>
      </c>
      <c r="J2561" s="7">
        <v>168043268</v>
      </c>
      <c r="K2561" s="7">
        <v>16097842</v>
      </c>
      <c r="L2561" s="7">
        <v>9883582</v>
      </c>
      <c r="M2561" s="7">
        <f>Table1[[#This Row],[Profit (EBIT)]] * (1 - 11%)</f>
        <v>8796387.9800000004</v>
      </c>
      <c r="N2561" s="9">
        <f>Table1[[#This Row],[Net Sales Actual]]/Table1[[#This Row],[Net Sales Target]]*100%</f>
        <v>1.2313933210463617</v>
      </c>
      <c r="O2561" s="9" t="str">
        <f>IF(Table1[[#This Row],[% Achievement]]&gt;=100%, "Achieved",
 IF(Table1[[#This Row],[% Achievement]]&gt;=50%, "Almost Achieve",
 IF(Table1[[#This Row],[% Achievement]]&gt;=0, "Needs Improvement",
 "Bad")))</f>
        <v>Achieved</v>
      </c>
      <c r="P2561" s="7">
        <f>Table1[[#This Row],[Net Sales Actual]] - Table1[[#This Row],[Net Sales Target]]</f>
        <v>31577311</v>
      </c>
      <c r="Q2561" s="7" t="str">
        <f>IF(Table1[[#This Row],[Profit]] &gt; 0, "Profit", "Loss")</f>
        <v>Profit</v>
      </c>
      <c r="R2561" s="9">
        <f>Table1[[#This Row],[Salary Cost]]/Table1[[#This Row],[Net Sales Actual]]</f>
        <v>9.5795816110884016E-2</v>
      </c>
      <c r="S2561" s="9" t="str">
        <f>IF(Table1[[#This Row],[Salary Ratio]] &lt; 0.15, "Efficient",
 IF(Table1[[#This Row],[Salary Ratio]] &lt;= 0.25, "Needs Attention",
 "Too High"))</f>
        <v>Efficient</v>
      </c>
      <c r="T2561" s="9">
        <f>Table1[[#This Row],[Profit (EBIT)]]/Table1[[#This Row],[Net Sales Actual]]</f>
        <v>5.8815697395268464E-2</v>
      </c>
      <c r="U2561" s="7" t="str">
        <f>IF(Table1[[#This Row],[Profit Ratio]] &gt; 0.15, "Healthy",
 IF(Table1[[#This Row],[Profit Ratio]] &gt;= 0.05, "Moderate",
 "Low"))</f>
        <v>Moderate</v>
      </c>
      <c r="V2561" s="7">
        <f ca="1">DATEDIF(Table1[[#This Row],[Store Open Date]], TODAY(), "d")</f>
        <v>768</v>
      </c>
      <c r="W2561" s="7">
        <f ca="1">INT(Table1[[#This Row],[Store Age (Days)]] / 30)</f>
        <v>25</v>
      </c>
      <c r="X2561" s="7" t="str">
        <f ca="1">IF(Table1[[#This Row],[Store Age (Months)]] &lt; 12, "&lt;12",
 IF(Table1[[#This Row],[Store Age (Months)]] &lt; 24, "12–24",
 "&gt;24"))</f>
        <v>&gt;24</v>
      </c>
    </row>
    <row r="2562" spans="1:24" x14ac:dyDescent="0.2">
      <c r="A2562" s="4">
        <v>6</v>
      </c>
      <c r="B2562" s="4" t="str">
        <f t="shared" si="39"/>
        <v>June</v>
      </c>
      <c r="C2562" s="1" t="s">
        <v>364</v>
      </c>
      <c r="D2562" s="1" t="s">
        <v>1284</v>
      </c>
      <c r="E2562" s="1" t="s">
        <v>805</v>
      </c>
      <c r="F2562" s="1" t="s">
        <v>910</v>
      </c>
      <c r="G2562" s="1" t="s">
        <v>926</v>
      </c>
      <c r="H2562" s="6">
        <v>45345</v>
      </c>
      <c r="I2562" s="7">
        <v>197439953</v>
      </c>
      <c r="J2562" s="7">
        <v>187203892</v>
      </c>
      <c r="K2562" s="7">
        <v>16985394</v>
      </c>
      <c r="L2562" s="7">
        <v>-17545721</v>
      </c>
      <c r="M2562" s="7">
        <f>Table1[[#This Row],[Profit (EBIT)]] * (1 - 11%)</f>
        <v>-15615691.689999999</v>
      </c>
      <c r="N2562" s="9">
        <f>Table1[[#This Row],[Net Sales Actual]]/Table1[[#This Row],[Net Sales Target]]*100%</f>
        <v>0.94815608064898593</v>
      </c>
      <c r="O2562" s="9" t="str">
        <f>IF(Table1[[#This Row],[% Achievement]]&gt;=100%, "Achieved",
 IF(Table1[[#This Row],[% Achievement]]&gt;=50%, "Almost Achieve",
 IF(Table1[[#This Row],[% Achievement]]&gt;=0, "Needs Improvement",
 "Bad")))</f>
        <v>Almost Achieve</v>
      </c>
      <c r="P2562" s="7">
        <f>Table1[[#This Row],[Net Sales Actual]] - Table1[[#This Row],[Net Sales Target]]</f>
        <v>-10236061</v>
      </c>
      <c r="Q2562" s="7" t="str">
        <f>IF(Table1[[#This Row],[Profit]] &gt; 0, "Profit", "Loss")</f>
        <v>Loss</v>
      </c>
      <c r="R2562" s="9">
        <f>Table1[[#This Row],[Salary Cost]]/Table1[[#This Row],[Net Sales Actual]]</f>
        <v>9.07320559339653E-2</v>
      </c>
      <c r="S2562" s="9" t="str">
        <f>IF(Table1[[#This Row],[Salary Ratio]] &lt; 0.15, "Efficient",
 IF(Table1[[#This Row],[Salary Ratio]] &lt;= 0.25, "Needs Attention",
 "Too High"))</f>
        <v>Efficient</v>
      </c>
      <c r="T2562" s="9">
        <f>Table1[[#This Row],[Profit (EBIT)]]/Table1[[#This Row],[Net Sales Actual]]</f>
        <v>-9.3725193491169506E-2</v>
      </c>
      <c r="U2562" s="7" t="str">
        <f>IF(Table1[[#This Row],[Profit Ratio]] &gt; 0.15, "Healthy",
 IF(Table1[[#This Row],[Profit Ratio]] &gt;= 0.05, "Moderate",
 "Low"))</f>
        <v>Low</v>
      </c>
      <c r="V2562" s="7">
        <f ca="1">DATEDIF(Table1[[#This Row],[Store Open Date]], TODAY(), "d")</f>
        <v>587</v>
      </c>
      <c r="W2562" s="7">
        <f ca="1">INT(Table1[[#This Row],[Store Age (Days)]] / 30)</f>
        <v>19</v>
      </c>
      <c r="X2562" s="7" t="str">
        <f ca="1">IF(Table1[[#This Row],[Store Age (Months)]] &lt; 12, "&lt;12",
 IF(Table1[[#This Row],[Store Age (Months)]] &lt; 24, "12–24",
 "&gt;24"))</f>
        <v>12–24</v>
      </c>
    </row>
    <row r="2563" spans="1:24" x14ac:dyDescent="0.2">
      <c r="A2563" s="4">
        <v>6</v>
      </c>
      <c r="B2563" s="4" t="str">
        <f t="shared" ref="B2563:B2626" si="40">TEXT(DATE(2024, A2563, 1), "mmmm")</f>
        <v>June</v>
      </c>
      <c r="C2563" s="1" t="s">
        <v>365</v>
      </c>
      <c r="D2563" s="1" t="s">
        <v>1285</v>
      </c>
      <c r="E2563" s="1" t="s">
        <v>806</v>
      </c>
      <c r="F2563" s="1" t="s">
        <v>910</v>
      </c>
      <c r="G2563" s="1" t="s">
        <v>926</v>
      </c>
      <c r="H2563" s="6">
        <v>45444</v>
      </c>
      <c r="I2563" s="7">
        <v>117549193</v>
      </c>
      <c r="J2563" s="7">
        <v>78276285</v>
      </c>
      <c r="K2563" s="7">
        <v>8216440</v>
      </c>
      <c r="L2563" s="7">
        <v>5572862</v>
      </c>
      <c r="M2563" s="7">
        <f>Table1[[#This Row],[Profit (EBIT)]] * (1 - 11%)</f>
        <v>4959847.18</v>
      </c>
      <c r="N2563" s="9">
        <f>Table1[[#This Row],[Net Sales Actual]]/Table1[[#This Row],[Net Sales Target]]*100%</f>
        <v>0.66590235970399214</v>
      </c>
      <c r="O2563" s="9" t="str">
        <f>IF(Table1[[#This Row],[% Achievement]]&gt;=100%, "Achieved",
 IF(Table1[[#This Row],[% Achievement]]&gt;=50%, "Almost Achieve",
 IF(Table1[[#This Row],[% Achievement]]&gt;=0, "Needs Improvement",
 "Bad")))</f>
        <v>Almost Achieve</v>
      </c>
      <c r="P2563" s="7">
        <f>Table1[[#This Row],[Net Sales Actual]] - Table1[[#This Row],[Net Sales Target]]</f>
        <v>-39272908</v>
      </c>
      <c r="Q2563" s="7" t="str">
        <f>IF(Table1[[#This Row],[Profit]] &gt; 0, "Profit", "Loss")</f>
        <v>Profit</v>
      </c>
      <c r="R2563" s="9">
        <f>Table1[[#This Row],[Salary Cost]]/Table1[[#This Row],[Net Sales Actual]]</f>
        <v>0.10496716853642198</v>
      </c>
      <c r="S2563" s="9" t="str">
        <f>IF(Table1[[#This Row],[Salary Ratio]] &lt; 0.15, "Efficient",
 IF(Table1[[#This Row],[Salary Ratio]] &lt;= 0.25, "Needs Attention",
 "Too High"))</f>
        <v>Efficient</v>
      </c>
      <c r="T2563" s="9">
        <f>Table1[[#This Row],[Profit (EBIT)]]/Table1[[#This Row],[Net Sales Actual]]</f>
        <v>7.1194768632670796E-2</v>
      </c>
      <c r="U2563" s="7" t="str">
        <f>IF(Table1[[#This Row],[Profit Ratio]] &gt; 0.15, "Healthy",
 IF(Table1[[#This Row],[Profit Ratio]] &gt;= 0.05, "Moderate",
 "Low"))</f>
        <v>Moderate</v>
      </c>
      <c r="V2563" s="7">
        <f ca="1">DATEDIF(Table1[[#This Row],[Store Open Date]], TODAY(), "d")</f>
        <v>488</v>
      </c>
      <c r="W2563" s="7">
        <f ca="1">INT(Table1[[#This Row],[Store Age (Days)]] / 30)</f>
        <v>16</v>
      </c>
      <c r="X2563" s="7" t="str">
        <f ca="1">IF(Table1[[#This Row],[Store Age (Months)]] &lt; 12, "&lt;12",
 IF(Table1[[#This Row],[Store Age (Months)]] &lt; 24, "12–24",
 "&gt;24"))</f>
        <v>12–24</v>
      </c>
    </row>
    <row r="2564" spans="1:24" x14ac:dyDescent="0.2">
      <c r="A2564" s="4">
        <v>6</v>
      </c>
      <c r="B2564" s="4" t="str">
        <f t="shared" si="40"/>
        <v>June</v>
      </c>
      <c r="C2564" s="1" t="s">
        <v>366</v>
      </c>
      <c r="D2564" s="1" t="s">
        <v>1286</v>
      </c>
      <c r="E2564" s="1" t="s">
        <v>807</v>
      </c>
      <c r="F2564" s="1" t="s">
        <v>910</v>
      </c>
      <c r="G2564" s="1" t="s">
        <v>926</v>
      </c>
      <c r="H2564" s="6">
        <v>45370</v>
      </c>
      <c r="I2564" s="7">
        <v>99436484</v>
      </c>
      <c r="J2564" s="7">
        <v>72678548</v>
      </c>
      <c r="K2564" s="7">
        <v>9695556</v>
      </c>
      <c r="L2564" s="7">
        <v>3801623</v>
      </c>
      <c r="M2564" s="7">
        <f>Table1[[#This Row],[Profit (EBIT)]] * (1 - 11%)</f>
        <v>3383444.47</v>
      </c>
      <c r="N2564" s="9">
        <f>Table1[[#This Row],[Net Sales Actual]]/Table1[[#This Row],[Net Sales Target]]*100%</f>
        <v>0.73090424235032281</v>
      </c>
      <c r="O2564" s="9" t="str">
        <f>IF(Table1[[#This Row],[% Achievement]]&gt;=100%, "Achieved",
 IF(Table1[[#This Row],[% Achievement]]&gt;=50%, "Almost Achieve",
 IF(Table1[[#This Row],[% Achievement]]&gt;=0, "Needs Improvement",
 "Bad")))</f>
        <v>Almost Achieve</v>
      </c>
      <c r="P2564" s="7">
        <f>Table1[[#This Row],[Net Sales Actual]] - Table1[[#This Row],[Net Sales Target]]</f>
        <v>-26757936</v>
      </c>
      <c r="Q2564" s="7" t="str">
        <f>IF(Table1[[#This Row],[Profit]] &gt; 0, "Profit", "Loss")</f>
        <v>Profit</v>
      </c>
      <c r="R2564" s="9">
        <f>Table1[[#This Row],[Salary Cost]]/Table1[[#This Row],[Net Sales Actual]]</f>
        <v>0.13340327052213535</v>
      </c>
      <c r="S2564" s="9" t="str">
        <f>IF(Table1[[#This Row],[Salary Ratio]] &lt; 0.15, "Efficient",
 IF(Table1[[#This Row],[Salary Ratio]] &lt;= 0.25, "Needs Attention",
 "Too High"))</f>
        <v>Efficient</v>
      </c>
      <c r="T2564" s="9">
        <f>Table1[[#This Row],[Profit (EBIT)]]/Table1[[#This Row],[Net Sales Actual]]</f>
        <v>5.2307360350677339E-2</v>
      </c>
      <c r="U2564" s="7" t="str">
        <f>IF(Table1[[#This Row],[Profit Ratio]] &gt; 0.15, "Healthy",
 IF(Table1[[#This Row],[Profit Ratio]] &gt;= 0.05, "Moderate",
 "Low"))</f>
        <v>Moderate</v>
      </c>
      <c r="V2564" s="7">
        <f ca="1">DATEDIF(Table1[[#This Row],[Store Open Date]], TODAY(), "d")</f>
        <v>562</v>
      </c>
      <c r="W2564" s="7">
        <f ca="1">INT(Table1[[#This Row],[Store Age (Days)]] / 30)</f>
        <v>18</v>
      </c>
      <c r="X2564" s="7" t="str">
        <f ca="1">IF(Table1[[#This Row],[Store Age (Months)]] &lt; 12, "&lt;12",
 IF(Table1[[#This Row],[Store Age (Months)]] &lt; 24, "12–24",
 "&gt;24"))</f>
        <v>12–24</v>
      </c>
    </row>
    <row r="2565" spans="1:24" x14ac:dyDescent="0.2">
      <c r="A2565" s="4">
        <v>6</v>
      </c>
      <c r="B2565" s="4" t="str">
        <f t="shared" si="40"/>
        <v>June</v>
      </c>
      <c r="C2565" s="1" t="s">
        <v>367</v>
      </c>
      <c r="D2565" s="1" t="s">
        <v>1287</v>
      </c>
      <c r="E2565" s="1" t="s">
        <v>808</v>
      </c>
      <c r="F2565" s="1" t="s">
        <v>910</v>
      </c>
      <c r="G2565" s="1" t="s">
        <v>926</v>
      </c>
      <c r="H2565" s="6">
        <v>45217</v>
      </c>
      <c r="I2565" s="7">
        <v>267528555</v>
      </c>
      <c r="J2565" s="7">
        <v>229040989</v>
      </c>
      <c r="K2565" s="7">
        <v>29672485</v>
      </c>
      <c r="L2565" s="7">
        <v>12347144</v>
      </c>
      <c r="M2565" s="7">
        <f>Table1[[#This Row],[Profit (EBIT)]] * (1 - 11%)</f>
        <v>10988958.16</v>
      </c>
      <c r="N2565" s="9">
        <f>Table1[[#This Row],[Net Sales Actual]]/Table1[[#This Row],[Net Sales Target]]*100%</f>
        <v>0.85613660567934513</v>
      </c>
      <c r="O2565" s="9" t="str">
        <f>IF(Table1[[#This Row],[% Achievement]]&gt;=100%, "Achieved",
 IF(Table1[[#This Row],[% Achievement]]&gt;=50%, "Almost Achieve",
 IF(Table1[[#This Row],[% Achievement]]&gt;=0, "Needs Improvement",
 "Bad")))</f>
        <v>Almost Achieve</v>
      </c>
      <c r="P2565" s="7">
        <f>Table1[[#This Row],[Net Sales Actual]] - Table1[[#This Row],[Net Sales Target]]</f>
        <v>-38487566</v>
      </c>
      <c r="Q2565" s="7" t="str">
        <f>IF(Table1[[#This Row],[Profit]] &gt; 0, "Profit", "Loss")</f>
        <v>Profit</v>
      </c>
      <c r="R2565" s="9">
        <f>Table1[[#This Row],[Salary Cost]]/Table1[[#This Row],[Net Sales Actual]]</f>
        <v>0.12955098181138225</v>
      </c>
      <c r="S2565" s="9" t="str">
        <f>IF(Table1[[#This Row],[Salary Ratio]] &lt; 0.15, "Efficient",
 IF(Table1[[#This Row],[Salary Ratio]] &lt;= 0.25, "Needs Attention",
 "Too High"))</f>
        <v>Efficient</v>
      </c>
      <c r="T2565" s="9">
        <f>Table1[[#This Row],[Profit (EBIT)]]/Table1[[#This Row],[Net Sales Actual]]</f>
        <v>5.3908010325610323E-2</v>
      </c>
      <c r="U2565" s="7" t="str">
        <f>IF(Table1[[#This Row],[Profit Ratio]] &gt; 0.15, "Healthy",
 IF(Table1[[#This Row],[Profit Ratio]] &gt;= 0.05, "Moderate",
 "Low"))</f>
        <v>Moderate</v>
      </c>
      <c r="V2565" s="7">
        <f ca="1">DATEDIF(Table1[[#This Row],[Store Open Date]], TODAY(), "d")</f>
        <v>715</v>
      </c>
      <c r="W2565" s="7">
        <f ca="1">INT(Table1[[#This Row],[Store Age (Days)]] / 30)</f>
        <v>23</v>
      </c>
      <c r="X2565" s="7" t="str">
        <f ca="1">IF(Table1[[#This Row],[Store Age (Months)]] &lt; 12, "&lt;12",
 IF(Table1[[#This Row],[Store Age (Months)]] &lt; 24, "12–24",
 "&gt;24"))</f>
        <v>12–24</v>
      </c>
    </row>
    <row r="2566" spans="1:24" x14ac:dyDescent="0.2">
      <c r="A2566" s="4">
        <v>6</v>
      </c>
      <c r="B2566" s="4" t="str">
        <f t="shared" si="40"/>
        <v>June</v>
      </c>
      <c r="C2566" s="1" t="s">
        <v>368</v>
      </c>
      <c r="D2566" s="1" t="s">
        <v>1288</v>
      </c>
      <c r="E2566" s="1" t="s">
        <v>809</v>
      </c>
      <c r="F2566" s="1" t="s">
        <v>910</v>
      </c>
      <c r="G2566" s="1" t="s">
        <v>926</v>
      </c>
      <c r="H2566" s="6">
        <v>45259</v>
      </c>
      <c r="I2566" s="7">
        <v>114229882</v>
      </c>
      <c r="J2566" s="7">
        <v>79717193</v>
      </c>
      <c r="K2566" s="7">
        <v>10518669</v>
      </c>
      <c r="L2566" s="7">
        <v>9688636</v>
      </c>
      <c r="M2566" s="7">
        <f>Table1[[#This Row],[Profit (EBIT)]] * (1 - 11%)</f>
        <v>8622886.040000001</v>
      </c>
      <c r="N2566" s="9">
        <f>Table1[[#This Row],[Net Sales Actual]]/Table1[[#This Row],[Net Sales Target]]*100%</f>
        <v>0.69786636915198774</v>
      </c>
      <c r="O2566" s="9" t="str">
        <f>IF(Table1[[#This Row],[% Achievement]]&gt;=100%, "Achieved",
 IF(Table1[[#This Row],[% Achievement]]&gt;=50%, "Almost Achieve",
 IF(Table1[[#This Row],[% Achievement]]&gt;=0, "Needs Improvement",
 "Bad")))</f>
        <v>Almost Achieve</v>
      </c>
      <c r="P2566" s="7">
        <f>Table1[[#This Row],[Net Sales Actual]] - Table1[[#This Row],[Net Sales Target]]</f>
        <v>-34512689</v>
      </c>
      <c r="Q2566" s="7" t="str">
        <f>IF(Table1[[#This Row],[Profit]] &gt; 0, "Profit", "Loss")</f>
        <v>Profit</v>
      </c>
      <c r="R2566" s="9">
        <f>Table1[[#This Row],[Salary Cost]]/Table1[[#This Row],[Net Sales Actual]]</f>
        <v>0.13194981664745772</v>
      </c>
      <c r="S2566" s="9" t="str">
        <f>IF(Table1[[#This Row],[Salary Ratio]] &lt; 0.15, "Efficient",
 IF(Table1[[#This Row],[Salary Ratio]] &lt;= 0.25, "Needs Attention",
 "Too High"))</f>
        <v>Efficient</v>
      </c>
      <c r="T2566" s="9">
        <f>Table1[[#This Row],[Profit (EBIT)]]/Table1[[#This Row],[Net Sales Actual]]</f>
        <v>0.12153759603652878</v>
      </c>
      <c r="U2566" s="7" t="str">
        <f>IF(Table1[[#This Row],[Profit Ratio]] &gt; 0.15, "Healthy",
 IF(Table1[[#This Row],[Profit Ratio]] &gt;= 0.05, "Moderate",
 "Low"))</f>
        <v>Moderate</v>
      </c>
      <c r="V2566" s="7">
        <f ca="1">DATEDIF(Table1[[#This Row],[Store Open Date]], TODAY(), "d")</f>
        <v>673</v>
      </c>
      <c r="W2566" s="7">
        <f ca="1">INT(Table1[[#This Row],[Store Age (Days)]] / 30)</f>
        <v>22</v>
      </c>
      <c r="X2566" s="7" t="str">
        <f ca="1">IF(Table1[[#This Row],[Store Age (Months)]] &lt; 12, "&lt;12",
 IF(Table1[[#This Row],[Store Age (Months)]] &lt; 24, "12–24",
 "&gt;24"))</f>
        <v>12–24</v>
      </c>
    </row>
    <row r="2567" spans="1:24" x14ac:dyDescent="0.2">
      <c r="A2567" s="4">
        <v>6</v>
      </c>
      <c r="B2567" s="4" t="str">
        <f t="shared" si="40"/>
        <v>June</v>
      </c>
      <c r="C2567" s="1" t="s">
        <v>369</v>
      </c>
      <c r="D2567" s="1" t="s">
        <v>1289</v>
      </c>
      <c r="E2567" s="1" t="s">
        <v>810</v>
      </c>
      <c r="F2567" s="1" t="s">
        <v>910</v>
      </c>
      <c r="G2567" s="1" t="s">
        <v>926</v>
      </c>
      <c r="H2567" s="6">
        <v>45189</v>
      </c>
      <c r="I2567" s="7">
        <v>177640738</v>
      </c>
      <c r="J2567" s="7">
        <v>213466918</v>
      </c>
      <c r="K2567" s="7">
        <v>30117721</v>
      </c>
      <c r="L2567" s="7">
        <v>13952228</v>
      </c>
      <c r="M2567" s="7">
        <f>Table1[[#This Row],[Profit (EBIT)]] * (1 - 11%)</f>
        <v>12417482.92</v>
      </c>
      <c r="N2567" s="9">
        <f>Table1[[#This Row],[Net Sales Actual]]/Table1[[#This Row],[Net Sales Target]]*100%</f>
        <v>1.2016777255226219</v>
      </c>
      <c r="O2567" s="9" t="str">
        <f>IF(Table1[[#This Row],[% Achievement]]&gt;=100%, "Achieved",
 IF(Table1[[#This Row],[% Achievement]]&gt;=50%, "Almost Achieve",
 IF(Table1[[#This Row],[% Achievement]]&gt;=0, "Needs Improvement",
 "Bad")))</f>
        <v>Achieved</v>
      </c>
      <c r="P2567" s="7">
        <f>Table1[[#This Row],[Net Sales Actual]] - Table1[[#This Row],[Net Sales Target]]</f>
        <v>35826180</v>
      </c>
      <c r="Q2567" s="7" t="str">
        <f>IF(Table1[[#This Row],[Profit]] &gt; 0, "Profit", "Loss")</f>
        <v>Profit</v>
      </c>
      <c r="R2567" s="9">
        <f>Table1[[#This Row],[Salary Cost]]/Table1[[#This Row],[Net Sales Actual]]</f>
        <v>0.14108847067347458</v>
      </c>
      <c r="S2567" s="9" t="str">
        <f>IF(Table1[[#This Row],[Salary Ratio]] &lt; 0.15, "Efficient",
 IF(Table1[[#This Row],[Salary Ratio]] &lt;= 0.25, "Needs Attention",
 "Too High"))</f>
        <v>Efficient</v>
      </c>
      <c r="T2567" s="9">
        <f>Table1[[#This Row],[Profit (EBIT)]]/Table1[[#This Row],[Net Sales Actual]]</f>
        <v>6.5360141659046203E-2</v>
      </c>
      <c r="U2567" s="7" t="str">
        <f>IF(Table1[[#This Row],[Profit Ratio]] &gt; 0.15, "Healthy",
 IF(Table1[[#This Row],[Profit Ratio]] &gt;= 0.05, "Moderate",
 "Low"))</f>
        <v>Moderate</v>
      </c>
      <c r="V2567" s="7">
        <f ca="1">DATEDIF(Table1[[#This Row],[Store Open Date]], TODAY(), "d")</f>
        <v>743</v>
      </c>
      <c r="W2567" s="7">
        <f ca="1">INT(Table1[[#This Row],[Store Age (Days)]] / 30)</f>
        <v>24</v>
      </c>
      <c r="X2567" s="7" t="str">
        <f ca="1">IF(Table1[[#This Row],[Store Age (Months)]] &lt; 12, "&lt;12",
 IF(Table1[[#This Row],[Store Age (Months)]] &lt; 24, "12–24",
 "&gt;24"))</f>
        <v>&gt;24</v>
      </c>
    </row>
    <row r="2568" spans="1:24" x14ac:dyDescent="0.2">
      <c r="A2568" s="4">
        <v>6</v>
      </c>
      <c r="B2568" s="4" t="str">
        <f t="shared" si="40"/>
        <v>June</v>
      </c>
      <c r="C2568" s="1" t="s">
        <v>370</v>
      </c>
      <c r="D2568" s="1" t="s">
        <v>1290</v>
      </c>
      <c r="E2568" s="1" t="s">
        <v>811</v>
      </c>
      <c r="F2568" s="1" t="s">
        <v>910</v>
      </c>
      <c r="G2568" s="1" t="s">
        <v>926</v>
      </c>
      <c r="H2568" s="6">
        <v>45456</v>
      </c>
      <c r="I2568" s="7">
        <v>261197084</v>
      </c>
      <c r="J2568" s="7">
        <v>318715768</v>
      </c>
      <c r="K2568" s="7">
        <v>51990197</v>
      </c>
      <c r="L2568" s="7">
        <v>18362005</v>
      </c>
      <c r="M2568" s="7">
        <f>Table1[[#This Row],[Profit (EBIT)]] * (1 - 11%)</f>
        <v>16342184.450000001</v>
      </c>
      <c r="N2568" s="9">
        <f>Table1[[#This Row],[Net Sales Actual]]/Table1[[#This Row],[Net Sales Target]]*100%</f>
        <v>1.2202118152283814</v>
      </c>
      <c r="O2568" s="9" t="str">
        <f>IF(Table1[[#This Row],[% Achievement]]&gt;=100%, "Achieved",
 IF(Table1[[#This Row],[% Achievement]]&gt;=50%, "Almost Achieve",
 IF(Table1[[#This Row],[% Achievement]]&gt;=0, "Needs Improvement",
 "Bad")))</f>
        <v>Achieved</v>
      </c>
      <c r="P2568" s="7">
        <f>Table1[[#This Row],[Net Sales Actual]] - Table1[[#This Row],[Net Sales Target]]</f>
        <v>57518684</v>
      </c>
      <c r="Q2568" s="7" t="str">
        <f>IF(Table1[[#This Row],[Profit]] &gt; 0, "Profit", "Loss")</f>
        <v>Profit</v>
      </c>
      <c r="R2568" s="9">
        <f>Table1[[#This Row],[Salary Cost]]/Table1[[#This Row],[Net Sales Actual]]</f>
        <v>0.16312401901621634</v>
      </c>
      <c r="S2568" s="9" t="str">
        <f>IF(Table1[[#This Row],[Salary Ratio]] &lt; 0.15, "Efficient",
 IF(Table1[[#This Row],[Salary Ratio]] &lt;= 0.25, "Needs Attention",
 "Too High"))</f>
        <v>Needs Attention</v>
      </c>
      <c r="T2568" s="9">
        <f>Table1[[#This Row],[Profit (EBIT)]]/Table1[[#This Row],[Net Sales Actual]]</f>
        <v>5.7612477459853824E-2</v>
      </c>
      <c r="U2568" s="7" t="str">
        <f>IF(Table1[[#This Row],[Profit Ratio]] &gt; 0.15, "Healthy",
 IF(Table1[[#This Row],[Profit Ratio]] &gt;= 0.05, "Moderate",
 "Low"))</f>
        <v>Moderate</v>
      </c>
      <c r="V2568" s="7">
        <f ca="1">DATEDIF(Table1[[#This Row],[Store Open Date]], TODAY(), "d")</f>
        <v>476</v>
      </c>
      <c r="W2568" s="7">
        <f ca="1">INT(Table1[[#This Row],[Store Age (Days)]] / 30)</f>
        <v>15</v>
      </c>
      <c r="X2568" s="7" t="str">
        <f ca="1">IF(Table1[[#This Row],[Store Age (Months)]] &lt; 12, "&lt;12",
 IF(Table1[[#This Row],[Store Age (Months)]] &lt; 24, "12–24",
 "&gt;24"))</f>
        <v>12–24</v>
      </c>
    </row>
    <row r="2569" spans="1:24" x14ac:dyDescent="0.2">
      <c r="A2569" s="4">
        <v>6</v>
      </c>
      <c r="B2569" s="4" t="str">
        <f t="shared" si="40"/>
        <v>June</v>
      </c>
      <c r="C2569" s="1" t="s">
        <v>371</v>
      </c>
      <c r="D2569" s="1" t="s">
        <v>1291</v>
      </c>
      <c r="E2569" s="1" t="s">
        <v>812</v>
      </c>
      <c r="F2569" s="1" t="s">
        <v>910</v>
      </c>
      <c r="G2569" s="1" t="s">
        <v>926</v>
      </c>
      <c r="H2569" s="6">
        <v>45286</v>
      </c>
      <c r="I2569" s="7">
        <v>108299918</v>
      </c>
      <c r="J2569" s="7">
        <v>126375596</v>
      </c>
      <c r="K2569" s="7">
        <v>17275766</v>
      </c>
      <c r="L2569" s="7">
        <v>-8189584</v>
      </c>
      <c r="M2569" s="7">
        <f>Table1[[#This Row],[Profit (EBIT)]] * (1 - 11%)</f>
        <v>-7288729.7599999998</v>
      </c>
      <c r="N2569" s="9">
        <f>Table1[[#This Row],[Net Sales Actual]]/Table1[[#This Row],[Net Sales Target]]*100%</f>
        <v>1.166903893685312</v>
      </c>
      <c r="O2569" s="9" t="str">
        <f>IF(Table1[[#This Row],[% Achievement]]&gt;=100%, "Achieved",
 IF(Table1[[#This Row],[% Achievement]]&gt;=50%, "Almost Achieve",
 IF(Table1[[#This Row],[% Achievement]]&gt;=0, "Needs Improvement",
 "Bad")))</f>
        <v>Achieved</v>
      </c>
      <c r="P2569" s="7">
        <f>Table1[[#This Row],[Net Sales Actual]] - Table1[[#This Row],[Net Sales Target]]</f>
        <v>18075678</v>
      </c>
      <c r="Q2569" s="7" t="str">
        <f>IF(Table1[[#This Row],[Profit]] &gt; 0, "Profit", "Loss")</f>
        <v>Loss</v>
      </c>
      <c r="R2569" s="9">
        <f>Table1[[#This Row],[Salary Cost]]/Table1[[#This Row],[Net Sales Actual]]</f>
        <v>0.13670175688033945</v>
      </c>
      <c r="S2569" s="9" t="str">
        <f>IF(Table1[[#This Row],[Salary Ratio]] &lt; 0.15, "Efficient",
 IF(Table1[[#This Row],[Salary Ratio]] &lt;= 0.25, "Needs Attention",
 "Too High"))</f>
        <v>Efficient</v>
      </c>
      <c r="T2569" s="9">
        <f>Table1[[#This Row],[Profit (EBIT)]]/Table1[[#This Row],[Net Sales Actual]]</f>
        <v>-6.4803524250045874E-2</v>
      </c>
      <c r="U2569" s="7" t="str">
        <f>IF(Table1[[#This Row],[Profit Ratio]] &gt; 0.15, "Healthy",
 IF(Table1[[#This Row],[Profit Ratio]] &gt;= 0.05, "Moderate",
 "Low"))</f>
        <v>Low</v>
      </c>
      <c r="V2569" s="7">
        <f ca="1">DATEDIF(Table1[[#This Row],[Store Open Date]], TODAY(), "d")</f>
        <v>646</v>
      </c>
      <c r="W2569" s="7">
        <f ca="1">INT(Table1[[#This Row],[Store Age (Days)]] / 30)</f>
        <v>21</v>
      </c>
      <c r="X2569" s="7" t="str">
        <f ca="1">IF(Table1[[#This Row],[Store Age (Months)]] &lt; 12, "&lt;12",
 IF(Table1[[#This Row],[Store Age (Months)]] &lt; 24, "12–24",
 "&gt;24"))</f>
        <v>12–24</v>
      </c>
    </row>
    <row r="2570" spans="1:24" x14ac:dyDescent="0.2">
      <c r="A2570" s="4">
        <v>6</v>
      </c>
      <c r="B2570" s="4" t="str">
        <f t="shared" si="40"/>
        <v>June</v>
      </c>
      <c r="C2570" s="1" t="s">
        <v>372</v>
      </c>
      <c r="D2570" s="1" t="s">
        <v>1292</v>
      </c>
      <c r="E2570" s="1" t="s">
        <v>813</v>
      </c>
      <c r="F2570" s="1" t="s">
        <v>910</v>
      </c>
      <c r="G2570" s="1" t="s">
        <v>926</v>
      </c>
      <c r="H2570" s="6">
        <v>45266</v>
      </c>
      <c r="I2570" s="7">
        <v>119212697</v>
      </c>
      <c r="J2570" s="7">
        <v>117226341</v>
      </c>
      <c r="K2570" s="7">
        <v>19474848</v>
      </c>
      <c r="L2570" s="7">
        <v>-7076258</v>
      </c>
      <c r="M2570" s="7">
        <f>Table1[[#This Row],[Profit (EBIT)]] * (1 - 11%)</f>
        <v>-6297869.6200000001</v>
      </c>
      <c r="N2570" s="9">
        <f>Table1[[#This Row],[Net Sales Actual]]/Table1[[#This Row],[Net Sales Target]]*100%</f>
        <v>0.98333771443825313</v>
      </c>
      <c r="O2570" s="9" t="str">
        <f>IF(Table1[[#This Row],[% Achievement]]&gt;=100%, "Achieved",
 IF(Table1[[#This Row],[% Achievement]]&gt;=50%, "Almost Achieve",
 IF(Table1[[#This Row],[% Achievement]]&gt;=0, "Needs Improvement",
 "Bad")))</f>
        <v>Almost Achieve</v>
      </c>
      <c r="P2570" s="7">
        <f>Table1[[#This Row],[Net Sales Actual]] - Table1[[#This Row],[Net Sales Target]]</f>
        <v>-1986356</v>
      </c>
      <c r="Q2570" s="7" t="str">
        <f>IF(Table1[[#This Row],[Profit]] &gt; 0, "Profit", "Loss")</f>
        <v>Loss</v>
      </c>
      <c r="R2570" s="9">
        <f>Table1[[#This Row],[Salary Cost]]/Table1[[#This Row],[Net Sales Actual]]</f>
        <v>0.16613030683948413</v>
      </c>
      <c r="S2570" s="9" t="str">
        <f>IF(Table1[[#This Row],[Salary Ratio]] &lt; 0.15, "Efficient",
 IF(Table1[[#This Row],[Salary Ratio]] &lt;= 0.25, "Needs Attention",
 "Too High"))</f>
        <v>Needs Attention</v>
      </c>
      <c r="T2570" s="9">
        <f>Table1[[#This Row],[Profit (EBIT)]]/Table1[[#This Row],[Net Sales Actual]]</f>
        <v>-6.0364061009120812E-2</v>
      </c>
      <c r="U2570" s="7" t="str">
        <f>IF(Table1[[#This Row],[Profit Ratio]] &gt; 0.15, "Healthy",
 IF(Table1[[#This Row],[Profit Ratio]] &gt;= 0.05, "Moderate",
 "Low"))</f>
        <v>Low</v>
      </c>
      <c r="V2570" s="7">
        <f ca="1">DATEDIF(Table1[[#This Row],[Store Open Date]], TODAY(), "d")</f>
        <v>666</v>
      </c>
      <c r="W2570" s="7">
        <f ca="1">INT(Table1[[#This Row],[Store Age (Days)]] / 30)</f>
        <v>22</v>
      </c>
      <c r="X2570" s="7" t="str">
        <f ca="1">IF(Table1[[#This Row],[Store Age (Months)]] &lt; 12, "&lt;12",
 IF(Table1[[#This Row],[Store Age (Months)]] &lt; 24, "12–24",
 "&gt;24"))</f>
        <v>12–24</v>
      </c>
    </row>
    <row r="2571" spans="1:24" x14ac:dyDescent="0.2">
      <c r="A2571" s="4">
        <v>6</v>
      </c>
      <c r="B2571" s="4" t="str">
        <f t="shared" si="40"/>
        <v>June</v>
      </c>
      <c r="C2571" s="1" t="s">
        <v>373</v>
      </c>
      <c r="D2571" s="1" t="s">
        <v>1293</v>
      </c>
      <c r="E2571" s="1" t="s">
        <v>814</v>
      </c>
      <c r="F2571" s="1" t="s">
        <v>911</v>
      </c>
      <c r="G2571" s="1" t="s">
        <v>926</v>
      </c>
      <c r="H2571" s="6">
        <v>45235</v>
      </c>
      <c r="I2571" s="7">
        <v>169461412</v>
      </c>
      <c r="J2571" s="7">
        <v>114296501</v>
      </c>
      <c r="K2571" s="7">
        <v>17289960</v>
      </c>
      <c r="L2571" s="7">
        <v>2163208</v>
      </c>
      <c r="M2571" s="7">
        <f>Table1[[#This Row],[Profit (EBIT)]] * (1 - 11%)</f>
        <v>1925255.12</v>
      </c>
      <c r="N2571" s="9">
        <f>Table1[[#This Row],[Net Sales Actual]]/Table1[[#This Row],[Net Sales Target]]*100%</f>
        <v>0.67446918830111013</v>
      </c>
      <c r="O2571" s="9" t="str">
        <f>IF(Table1[[#This Row],[% Achievement]]&gt;=100%, "Achieved",
 IF(Table1[[#This Row],[% Achievement]]&gt;=50%, "Almost Achieve",
 IF(Table1[[#This Row],[% Achievement]]&gt;=0, "Needs Improvement",
 "Bad")))</f>
        <v>Almost Achieve</v>
      </c>
      <c r="P2571" s="7">
        <f>Table1[[#This Row],[Net Sales Actual]] - Table1[[#This Row],[Net Sales Target]]</f>
        <v>-55164911</v>
      </c>
      <c r="Q2571" s="7" t="str">
        <f>IF(Table1[[#This Row],[Profit]] &gt; 0, "Profit", "Loss")</f>
        <v>Profit</v>
      </c>
      <c r="R2571" s="9">
        <f>Table1[[#This Row],[Salary Cost]]/Table1[[#This Row],[Net Sales Actual]]</f>
        <v>0.15127287229903916</v>
      </c>
      <c r="S2571" s="9" t="str">
        <f>IF(Table1[[#This Row],[Salary Ratio]] &lt; 0.15, "Efficient",
 IF(Table1[[#This Row],[Salary Ratio]] &lt;= 0.25, "Needs Attention",
 "Too High"))</f>
        <v>Needs Attention</v>
      </c>
      <c r="T2571" s="9">
        <f>Table1[[#This Row],[Profit (EBIT)]]/Table1[[#This Row],[Net Sales Actual]]</f>
        <v>1.8926283666374003E-2</v>
      </c>
      <c r="U2571" s="7" t="str">
        <f>IF(Table1[[#This Row],[Profit Ratio]] &gt; 0.15, "Healthy",
 IF(Table1[[#This Row],[Profit Ratio]] &gt;= 0.05, "Moderate",
 "Low"))</f>
        <v>Low</v>
      </c>
      <c r="V2571" s="7">
        <f ca="1">DATEDIF(Table1[[#This Row],[Store Open Date]], TODAY(), "d")</f>
        <v>697</v>
      </c>
      <c r="W2571" s="7">
        <f ca="1">INT(Table1[[#This Row],[Store Age (Days)]] / 30)</f>
        <v>23</v>
      </c>
      <c r="X2571" s="7" t="str">
        <f ca="1">IF(Table1[[#This Row],[Store Age (Months)]] &lt; 12, "&lt;12",
 IF(Table1[[#This Row],[Store Age (Months)]] &lt; 24, "12–24",
 "&gt;24"))</f>
        <v>12–24</v>
      </c>
    </row>
    <row r="2572" spans="1:24" x14ac:dyDescent="0.2">
      <c r="A2572" s="4">
        <v>6</v>
      </c>
      <c r="B2572" s="4" t="str">
        <f t="shared" si="40"/>
        <v>June</v>
      </c>
      <c r="C2572" s="1" t="s">
        <v>374</v>
      </c>
      <c r="D2572" s="1" t="s">
        <v>1294</v>
      </c>
      <c r="E2572" s="1" t="s">
        <v>815</v>
      </c>
      <c r="F2572" s="1" t="s">
        <v>911</v>
      </c>
      <c r="G2572" s="1" t="s">
        <v>926</v>
      </c>
      <c r="H2572" s="6">
        <v>45170</v>
      </c>
      <c r="I2572" s="7">
        <v>172320938</v>
      </c>
      <c r="J2572" s="7">
        <v>154186391</v>
      </c>
      <c r="K2572" s="7">
        <v>16927233</v>
      </c>
      <c r="L2572" s="7">
        <v>-11977629</v>
      </c>
      <c r="M2572" s="7">
        <f>Table1[[#This Row],[Profit (EBIT)]] * (1 - 11%)</f>
        <v>-10660089.810000001</v>
      </c>
      <c r="N2572" s="9">
        <f>Table1[[#This Row],[Net Sales Actual]]/Table1[[#This Row],[Net Sales Target]]*100%</f>
        <v>0.894762950976973</v>
      </c>
      <c r="O2572" s="9" t="str">
        <f>IF(Table1[[#This Row],[% Achievement]]&gt;=100%, "Achieved",
 IF(Table1[[#This Row],[% Achievement]]&gt;=50%, "Almost Achieve",
 IF(Table1[[#This Row],[% Achievement]]&gt;=0, "Needs Improvement",
 "Bad")))</f>
        <v>Almost Achieve</v>
      </c>
      <c r="P2572" s="7">
        <f>Table1[[#This Row],[Net Sales Actual]] - Table1[[#This Row],[Net Sales Target]]</f>
        <v>-18134547</v>
      </c>
      <c r="Q2572" s="7" t="str">
        <f>IF(Table1[[#This Row],[Profit]] &gt; 0, "Profit", "Loss")</f>
        <v>Loss</v>
      </c>
      <c r="R2572" s="9">
        <f>Table1[[#This Row],[Salary Cost]]/Table1[[#This Row],[Net Sales Actual]]</f>
        <v>0.10978422213669947</v>
      </c>
      <c r="S2572" s="9" t="str">
        <f>IF(Table1[[#This Row],[Salary Ratio]] &lt; 0.15, "Efficient",
 IF(Table1[[#This Row],[Salary Ratio]] &lt;= 0.25, "Needs Attention",
 "Too High"))</f>
        <v>Efficient</v>
      </c>
      <c r="T2572" s="9">
        <f>Table1[[#This Row],[Profit (EBIT)]]/Table1[[#This Row],[Net Sales Actual]]</f>
        <v>-7.7682789786551271E-2</v>
      </c>
      <c r="U2572" s="7" t="str">
        <f>IF(Table1[[#This Row],[Profit Ratio]] &gt; 0.15, "Healthy",
 IF(Table1[[#This Row],[Profit Ratio]] &gt;= 0.05, "Moderate",
 "Low"))</f>
        <v>Low</v>
      </c>
      <c r="V2572" s="7">
        <f ca="1">DATEDIF(Table1[[#This Row],[Store Open Date]], TODAY(), "d")</f>
        <v>762</v>
      </c>
      <c r="W2572" s="7">
        <f ca="1">INT(Table1[[#This Row],[Store Age (Days)]] / 30)</f>
        <v>25</v>
      </c>
      <c r="X2572" s="7" t="str">
        <f ca="1">IF(Table1[[#This Row],[Store Age (Months)]] &lt; 12, "&lt;12",
 IF(Table1[[#This Row],[Store Age (Months)]] &lt; 24, "12–24",
 "&gt;24"))</f>
        <v>&gt;24</v>
      </c>
    </row>
    <row r="2573" spans="1:24" x14ac:dyDescent="0.2">
      <c r="A2573" s="4">
        <v>6</v>
      </c>
      <c r="B2573" s="4" t="str">
        <f t="shared" si="40"/>
        <v>June</v>
      </c>
      <c r="C2573" s="1" t="s">
        <v>375</v>
      </c>
      <c r="D2573" s="1" t="s">
        <v>1295</v>
      </c>
      <c r="E2573" s="1" t="s">
        <v>816</v>
      </c>
      <c r="F2573" s="1" t="s">
        <v>910</v>
      </c>
      <c r="G2573" s="1" t="s">
        <v>926</v>
      </c>
      <c r="H2573" s="6">
        <v>45319</v>
      </c>
      <c r="I2573" s="7">
        <v>146947963</v>
      </c>
      <c r="J2573" s="7">
        <v>145178223</v>
      </c>
      <c r="K2573" s="7">
        <v>16729117</v>
      </c>
      <c r="L2573" s="7">
        <v>15845218</v>
      </c>
      <c r="M2573" s="7">
        <f>Table1[[#This Row],[Profit (EBIT)]] * (1 - 11%)</f>
        <v>14102244.02</v>
      </c>
      <c r="N2573" s="9">
        <f>Table1[[#This Row],[Net Sales Actual]]/Table1[[#This Row],[Net Sales Target]]*100%</f>
        <v>0.98795668913083201</v>
      </c>
      <c r="O2573" s="9" t="str">
        <f>IF(Table1[[#This Row],[% Achievement]]&gt;=100%, "Achieved",
 IF(Table1[[#This Row],[% Achievement]]&gt;=50%, "Almost Achieve",
 IF(Table1[[#This Row],[% Achievement]]&gt;=0, "Needs Improvement",
 "Bad")))</f>
        <v>Almost Achieve</v>
      </c>
      <c r="P2573" s="7">
        <f>Table1[[#This Row],[Net Sales Actual]] - Table1[[#This Row],[Net Sales Target]]</f>
        <v>-1769740</v>
      </c>
      <c r="Q2573" s="7" t="str">
        <f>IF(Table1[[#This Row],[Profit]] &gt; 0, "Profit", "Loss")</f>
        <v>Profit</v>
      </c>
      <c r="R2573" s="9">
        <f>Table1[[#This Row],[Salary Cost]]/Table1[[#This Row],[Net Sales Actual]]</f>
        <v>0.11523158676491033</v>
      </c>
      <c r="S2573" s="9" t="str">
        <f>IF(Table1[[#This Row],[Salary Ratio]] &lt; 0.15, "Efficient",
 IF(Table1[[#This Row],[Salary Ratio]] &lt;= 0.25, "Needs Attention",
 "Too High"))</f>
        <v>Efficient</v>
      </c>
      <c r="T2573" s="9">
        <f>Table1[[#This Row],[Profit (EBIT)]]/Table1[[#This Row],[Net Sales Actual]]</f>
        <v>0.10914321495724603</v>
      </c>
      <c r="U2573" s="7" t="str">
        <f>IF(Table1[[#This Row],[Profit Ratio]] &gt; 0.15, "Healthy",
 IF(Table1[[#This Row],[Profit Ratio]] &gt;= 0.05, "Moderate",
 "Low"))</f>
        <v>Moderate</v>
      </c>
      <c r="V2573" s="7">
        <f ca="1">DATEDIF(Table1[[#This Row],[Store Open Date]], TODAY(), "d")</f>
        <v>613</v>
      </c>
      <c r="W2573" s="7">
        <f ca="1">INT(Table1[[#This Row],[Store Age (Days)]] / 30)</f>
        <v>20</v>
      </c>
      <c r="X2573" s="7" t="str">
        <f ca="1">IF(Table1[[#This Row],[Store Age (Months)]] &lt; 12, "&lt;12",
 IF(Table1[[#This Row],[Store Age (Months)]] &lt; 24, "12–24",
 "&gt;24"))</f>
        <v>12–24</v>
      </c>
    </row>
    <row r="2574" spans="1:24" x14ac:dyDescent="0.2">
      <c r="A2574" s="4">
        <v>6</v>
      </c>
      <c r="B2574" s="4" t="str">
        <f t="shared" si="40"/>
        <v>June</v>
      </c>
      <c r="C2574" s="1" t="s">
        <v>376</v>
      </c>
      <c r="D2574" s="1" t="s">
        <v>1296</v>
      </c>
      <c r="E2574" s="1" t="s">
        <v>817</v>
      </c>
      <c r="F2574" s="1" t="s">
        <v>910</v>
      </c>
      <c r="G2574" s="1" t="s">
        <v>926</v>
      </c>
      <c r="H2574" s="6">
        <v>45430</v>
      </c>
      <c r="I2574" s="7">
        <v>168058992</v>
      </c>
      <c r="J2574" s="7">
        <v>131259600</v>
      </c>
      <c r="K2574" s="7">
        <v>14573587</v>
      </c>
      <c r="L2574" s="7">
        <v>431394</v>
      </c>
      <c r="M2574" s="7">
        <f>Table1[[#This Row],[Profit (EBIT)]] * (1 - 11%)</f>
        <v>383940.66000000003</v>
      </c>
      <c r="N2574" s="9">
        <f>Table1[[#This Row],[Net Sales Actual]]/Table1[[#This Row],[Net Sales Target]]*100%</f>
        <v>0.78103288873706922</v>
      </c>
      <c r="O2574" s="9" t="str">
        <f>IF(Table1[[#This Row],[% Achievement]]&gt;=100%, "Achieved",
 IF(Table1[[#This Row],[% Achievement]]&gt;=50%, "Almost Achieve",
 IF(Table1[[#This Row],[% Achievement]]&gt;=0, "Needs Improvement",
 "Bad")))</f>
        <v>Almost Achieve</v>
      </c>
      <c r="P2574" s="7">
        <f>Table1[[#This Row],[Net Sales Actual]] - Table1[[#This Row],[Net Sales Target]]</f>
        <v>-36799392</v>
      </c>
      <c r="Q2574" s="7" t="str">
        <f>IF(Table1[[#This Row],[Profit]] &gt; 0, "Profit", "Loss")</f>
        <v>Profit</v>
      </c>
      <c r="R2574" s="9">
        <f>Table1[[#This Row],[Salary Cost]]/Table1[[#This Row],[Net Sales Actual]]</f>
        <v>0.1110287323746225</v>
      </c>
      <c r="S2574" s="9" t="str">
        <f>IF(Table1[[#This Row],[Salary Ratio]] &lt; 0.15, "Efficient",
 IF(Table1[[#This Row],[Salary Ratio]] &lt;= 0.25, "Needs Attention",
 "Too High"))</f>
        <v>Efficient</v>
      </c>
      <c r="T2574" s="9">
        <f>Table1[[#This Row],[Profit (EBIT)]]/Table1[[#This Row],[Net Sales Actual]]</f>
        <v>3.2865710393754056E-3</v>
      </c>
      <c r="U2574" s="7" t="str">
        <f>IF(Table1[[#This Row],[Profit Ratio]] &gt; 0.15, "Healthy",
 IF(Table1[[#This Row],[Profit Ratio]] &gt;= 0.05, "Moderate",
 "Low"))</f>
        <v>Low</v>
      </c>
      <c r="V2574" s="7">
        <f ca="1">DATEDIF(Table1[[#This Row],[Store Open Date]], TODAY(), "d")</f>
        <v>502</v>
      </c>
      <c r="W2574" s="7">
        <f ca="1">INT(Table1[[#This Row],[Store Age (Days)]] / 30)</f>
        <v>16</v>
      </c>
      <c r="X2574" s="7" t="str">
        <f ca="1">IF(Table1[[#This Row],[Store Age (Months)]] &lt; 12, "&lt;12",
 IF(Table1[[#This Row],[Store Age (Months)]] &lt; 24, "12–24",
 "&gt;24"))</f>
        <v>12–24</v>
      </c>
    </row>
    <row r="2575" spans="1:24" x14ac:dyDescent="0.2">
      <c r="A2575" s="4">
        <v>6</v>
      </c>
      <c r="B2575" s="4" t="str">
        <f t="shared" si="40"/>
        <v>June</v>
      </c>
      <c r="C2575" s="1" t="s">
        <v>377</v>
      </c>
      <c r="D2575" s="1" t="s">
        <v>1297</v>
      </c>
      <c r="E2575" s="1" t="s">
        <v>818</v>
      </c>
      <c r="F2575" s="1" t="s">
        <v>911</v>
      </c>
      <c r="G2575" s="1" t="s">
        <v>926</v>
      </c>
      <c r="H2575" s="6">
        <v>45296</v>
      </c>
      <c r="I2575" s="7">
        <v>73578336</v>
      </c>
      <c r="J2575" s="7">
        <v>79757751</v>
      </c>
      <c r="K2575" s="7">
        <v>12173608</v>
      </c>
      <c r="L2575" s="7">
        <v>-927652</v>
      </c>
      <c r="M2575" s="7">
        <f>Table1[[#This Row],[Profit (EBIT)]] * (1 - 11%)</f>
        <v>-825610.28</v>
      </c>
      <c r="N2575" s="9">
        <f>Table1[[#This Row],[Net Sales Actual]]/Table1[[#This Row],[Net Sales Target]]*100%</f>
        <v>1.0839841634907319</v>
      </c>
      <c r="O2575" s="9" t="str">
        <f>IF(Table1[[#This Row],[% Achievement]]&gt;=100%, "Achieved",
 IF(Table1[[#This Row],[% Achievement]]&gt;=50%, "Almost Achieve",
 IF(Table1[[#This Row],[% Achievement]]&gt;=0, "Needs Improvement",
 "Bad")))</f>
        <v>Achieved</v>
      </c>
      <c r="P2575" s="7">
        <f>Table1[[#This Row],[Net Sales Actual]] - Table1[[#This Row],[Net Sales Target]]</f>
        <v>6179415</v>
      </c>
      <c r="Q2575" s="7" t="str">
        <f>IF(Table1[[#This Row],[Profit]] &gt; 0, "Profit", "Loss")</f>
        <v>Loss</v>
      </c>
      <c r="R2575" s="9">
        <f>Table1[[#This Row],[Salary Cost]]/Table1[[#This Row],[Net Sales Actual]]</f>
        <v>0.15263228773840426</v>
      </c>
      <c r="S2575" s="9" t="str">
        <f>IF(Table1[[#This Row],[Salary Ratio]] &lt; 0.15, "Efficient",
 IF(Table1[[#This Row],[Salary Ratio]] &lt;= 0.25, "Needs Attention",
 "Too High"))</f>
        <v>Needs Attention</v>
      </c>
      <c r="T2575" s="9">
        <f>Table1[[#This Row],[Profit (EBIT)]]/Table1[[#This Row],[Net Sales Actual]]</f>
        <v>-1.163086958156581E-2</v>
      </c>
      <c r="U2575" s="7" t="str">
        <f>IF(Table1[[#This Row],[Profit Ratio]] &gt; 0.15, "Healthy",
 IF(Table1[[#This Row],[Profit Ratio]] &gt;= 0.05, "Moderate",
 "Low"))</f>
        <v>Low</v>
      </c>
      <c r="V2575" s="7">
        <f ca="1">DATEDIF(Table1[[#This Row],[Store Open Date]], TODAY(), "d")</f>
        <v>636</v>
      </c>
      <c r="W2575" s="7">
        <f ca="1">INT(Table1[[#This Row],[Store Age (Days)]] / 30)</f>
        <v>21</v>
      </c>
      <c r="X2575" s="7" t="str">
        <f ca="1">IF(Table1[[#This Row],[Store Age (Months)]] &lt; 12, "&lt;12",
 IF(Table1[[#This Row],[Store Age (Months)]] &lt; 24, "12–24",
 "&gt;24"))</f>
        <v>12–24</v>
      </c>
    </row>
    <row r="2576" spans="1:24" x14ac:dyDescent="0.2">
      <c r="A2576" s="4">
        <v>6</v>
      </c>
      <c r="B2576" s="4" t="str">
        <f t="shared" si="40"/>
        <v>June</v>
      </c>
      <c r="C2576" s="1" t="s">
        <v>378</v>
      </c>
      <c r="D2576" s="1" t="s">
        <v>1298</v>
      </c>
      <c r="E2576" s="1" t="s">
        <v>819</v>
      </c>
      <c r="F2576" s="1" t="s">
        <v>912</v>
      </c>
      <c r="G2576" s="1" t="s">
        <v>927</v>
      </c>
      <c r="H2576" s="6">
        <v>45192</v>
      </c>
      <c r="I2576" s="7">
        <v>76056367</v>
      </c>
      <c r="J2576" s="7">
        <v>94023556</v>
      </c>
      <c r="K2576" s="7">
        <v>11836546</v>
      </c>
      <c r="L2576" s="7">
        <v>11564959</v>
      </c>
      <c r="M2576" s="7">
        <f>Table1[[#This Row],[Profit (EBIT)]] * (1 - 11%)</f>
        <v>10292813.51</v>
      </c>
      <c r="N2576" s="9">
        <f>Table1[[#This Row],[Net Sales Actual]]/Table1[[#This Row],[Net Sales Target]]*100%</f>
        <v>1.2362351727896759</v>
      </c>
      <c r="O2576" s="9" t="str">
        <f>IF(Table1[[#This Row],[% Achievement]]&gt;=100%, "Achieved",
 IF(Table1[[#This Row],[% Achievement]]&gt;=50%, "Almost Achieve",
 IF(Table1[[#This Row],[% Achievement]]&gt;=0, "Needs Improvement",
 "Bad")))</f>
        <v>Achieved</v>
      </c>
      <c r="P2576" s="7">
        <f>Table1[[#This Row],[Net Sales Actual]] - Table1[[#This Row],[Net Sales Target]]</f>
        <v>17967189</v>
      </c>
      <c r="Q2576" s="7" t="str">
        <f>IF(Table1[[#This Row],[Profit]] &gt; 0, "Profit", "Loss")</f>
        <v>Profit</v>
      </c>
      <c r="R2576" s="9">
        <f>Table1[[#This Row],[Salary Cost]]/Table1[[#This Row],[Net Sales Actual]]</f>
        <v>0.1258891548411549</v>
      </c>
      <c r="S2576" s="9" t="str">
        <f>IF(Table1[[#This Row],[Salary Ratio]] &lt; 0.15, "Efficient",
 IF(Table1[[#This Row],[Salary Ratio]] &lt;= 0.25, "Needs Attention",
 "Too High"))</f>
        <v>Efficient</v>
      </c>
      <c r="T2576" s="9">
        <f>Table1[[#This Row],[Profit (EBIT)]]/Table1[[#This Row],[Net Sales Actual]]</f>
        <v>0.12300065528259747</v>
      </c>
      <c r="U2576" s="7" t="str">
        <f>IF(Table1[[#This Row],[Profit Ratio]] &gt; 0.15, "Healthy",
 IF(Table1[[#This Row],[Profit Ratio]] &gt;= 0.05, "Moderate",
 "Low"))</f>
        <v>Moderate</v>
      </c>
      <c r="V2576" s="7">
        <f ca="1">DATEDIF(Table1[[#This Row],[Store Open Date]], TODAY(), "d")</f>
        <v>740</v>
      </c>
      <c r="W2576" s="7">
        <f ca="1">INT(Table1[[#This Row],[Store Age (Days)]] / 30)</f>
        <v>24</v>
      </c>
      <c r="X2576" s="7" t="str">
        <f ca="1">IF(Table1[[#This Row],[Store Age (Months)]] &lt; 12, "&lt;12",
 IF(Table1[[#This Row],[Store Age (Months)]] &lt; 24, "12–24",
 "&gt;24"))</f>
        <v>&gt;24</v>
      </c>
    </row>
    <row r="2577" spans="1:24" x14ac:dyDescent="0.2">
      <c r="A2577" s="4">
        <v>6</v>
      </c>
      <c r="B2577" s="4" t="str">
        <f t="shared" si="40"/>
        <v>June</v>
      </c>
      <c r="C2577" s="1" t="s">
        <v>379</v>
      </c>
      <c r="D2577" s="1" t="s">
        <v>1299</v>
      </c>
      <c r="E2577" s="1" t="s">
        <v>820</v>
      </c>
      <c r="F2577" s="1" t="s">
        <v>912</v>
      </c>
      <c r="G2577" s="1" t="s">
        <v>927</v>
      </c>
      <c r="H2577" s="6">
        <v>45260</v>
      </c>
      <c r="I2577" s="7">
        <v>88138234</v>
      </c>
      <c r="J2577" s="7">
        <v>100337874</v>
      </c>
      <c r="K2577" s="7">
        <v>11657612</v>
      </c>
      <c r="L2577" s="7">
        <v>14419261</v>
      </c>
      <c r="M2577" s="7">
        <f>Table1[[#This Row],[Profit (EBIT)]] * (1 - 11%)</f>
        <v>12833142.290000001</v>
      </c>
      <c r="N2577" s="9">
        <f>Table1[[#This Row],[Net Sales Actual]]/Table1[[#This Row],[Net Sales Target]]*100%</f>
        <v>1.1384148450262799</v>
      </c>
      <c r="O2577" s="9" t="str">
        <f>IF(Table1[[#This Row],[% Achievement]]&gt;=100%, "Achieved",
 IF(Table1[[#This Row],[% Achievement]]&gt;=50%, "Almost Achieve",
 IF(Table1[[#This Row],[% Achievement]]&gt;=0, "Needs Improvement",
 "Bad")))</f>
        <v>Achieved</v>
      </c>
      <c r="P2577" s="7">
        <f>Table1[[#This Row],[Net Sales Actual]] - Table1[[#This Row],[Net Sales Target]]</f>
        <v>12199640</v>
      </c>
      <c r="Q2577" s="7" t="str">
        <f>IF(Table1[[#This Row],[Profit]] &gt; 0, "Profit", "Loss")</f>
        <v>Profit</v>
      </c>
      <c r="R2577" s="9">
        <f>Table1[[#This Row],[Salary Cost]]/Table1[[#This Row],[Net Sales Actual]]</f>
        <v>0.11618356593842122</v>
      </c>
      <c r="S2577" s="9" t="str">
        <f>IF(Table1[[#This Row],[Salary Ratio]] &lt; 0.15, "Efficient",
 IF(Table1[[#This Row],[Salary Ratio]] &lt;= 0.25, "Needs Attention",
 "Too High"))</f>
        <v>Efficient</v>
      </c>
      <c r="T2577" s="9">
        <f>Table1[[#This Row],[Profit (EBIT)]]/Table1[[#This Row],[Net Sales Actual]]</f>
        <v>0.14370706120402751</v>
      </c>
      <c r="U2577" s="7" t="str">
        <f>IF(Table1[[#This Row],[Profit Ratio]] &gt; 0.15, "Healthy",
 IF(Table1[[#This Row],[Profit Ratio]] &gt;= 0.05, "Moderate",
 "Low"))</f>
        <v>Moderate</v>
      </c>
      <c r="V2577" s="7">
        <f ca="1">DATEDIF(Table1[[#This Row],[Store Open Date]], TODAY(), "d")</f>
        <v>672</v>
      </c>
      <c r="W2577" s="7">
        <f ca="1">INT(Table1[[#This Row],[Store Age (Days)]] / 30)</f>
        <v>22</v>
      </c>
      <c r="X2577" s="7" t="str">
        <f ca="1">IF(Table1[[#This Row],[Store Age (Months)]] &lt; 12, "&lt;12",
 IF(Table1[[#This Row],[Store Age (Months)]] &lt; 24, "12–24",
 "&gt;24"))</f>
        <v>12–24</v>
      </c>
    </row>
    <row r="2578" spans="1:24" x14ac:dyDescent="0.2">
      <c r="A2578" s="4">
        <v>6</v>
      </c>
      <c r="B2578" s="4" t="str">
        <f t="shared" si="40"/>
        <v>June</v>
      </c>
      <c r="C2578" s="1" t="s">
        <v>380</v>
      </c>
      <c r="D2578" s="1" t="s">
        <v>1300</v>
      </c>
      <c r="E2578" s="1" t="s">
        <v>821</v>
      </c>
      <c r="F2578" s="1" t="s">
        <v>912</v>
      </c>
      <c r="G2578" s="1" t="s">
        <v>927</v>
      </c>
      <c r="H2578" s="6">
        <v>45240</v>
      </c>
      <c r="I2578" s="7">
        <v>151886818</v>
      </c>
      <c r="J2578" s="7">
        <v>187814231</v>
      </c>
      <c r="K2578" s="7">
        <v>25470532</v>
      </c>
      <c r="L2578" s="7">
        <v>-15096203</v>
      </c>
      <c r="M2578" s="7">
        <f>Table1[[#This Row],[Profit (EBIT)]] * (1 - 11%)</f>
        <v>-13435620.67</v>
      </c>
      <c r="N2578" s="9">
        <f>Table1[[#This Row],[Net Sales Actual]]/Table1[[#This Row],[Net Sales Target]]*100%</f>
        <v>1.2365406917669446</v>
      </c>
      <c r="O2578" s="9" t="str">
        <f>IF(Table1[[#This Row],[% Achievement]]&gt;=100%, "Achieved",
 IF(Table1[[#This Row],[% Achievement]]&gt;=50%, "Almost Achieve",
 IF(Table1[[#This Row],[% Achievement]]&gt;=0, "Needs Improvement",
 "Bad")))</f>
        <v>Achieved</v>
      </c>
      <c r="P2578" s="7">
        <f>Table1[[#This Row],[Net Sales Actual]] - Table1[[#This Row],[Net Sales Target]]</f>
        <v>35927413</v>
      </c>
      <c r="Q2578" s="7" t="str">
        <f>IF(Table1[[#This Row],[Profit]] &gt; 0, "Profit", "Loss")</f>
        <v>Loss</v>
      </c>
      <c r="R2578" s="9">
        <f>Table1[[#This Row],[Salary Cost]]/Table1[[#This Row],[Net Sales Actual]]</f>
        <v>0.1356155593981587</v>
      </c>
      <c r="S2578" s="9" t="str">
        <f>IF(Table1[[#This Row],[Salary Ratio]] &lt; 0.15, "Efficient",
 IF(Table1[[#This Row],[Salary Ratio]] &lt;= 0.25, "Needs Attention",
 "Too High"))</f>
        <v>Efficient</v>
      </c>
      <c r="T2578" s="9">
        <f>Table1[[#This Row],[Profit (EBIT)]]/Table1[[#This Row],[Net Sales Actual]]</f>
        <v>-8.0378376652406075E-2</v>
      </c>
      <c r="U2578" s="7" t="str">
        <f>IF(Table1[[#This Row],[Profit Ratio]] &gt; 0.15, "Healthy",
 IF(Table1[[#This Row],[Profit Ratio]] &gt;= 0.05, "Moderate",
 "Low"))</f>
        <v>Low</v>
      </c>
      <c r="V2578" s="7">
        <f ca="1">DATEDIF(Table1[[#This Row],[Store Open Date]], TODAY(), "d")</f>
        <v>692</v>
      </c>
      <c r="W2578" s="7">
        <f ca="1">INT(Table1[[#This Row],[Store Age (Days)]] / 30)</f>
        <v>23</v>
      </c>
      <c r="X2578" s="7" t="str">
        <f ca="1">IF(Table1[[#This Row],[Store Age (Months)]] &lt; 12, "&lt;12",
 IF(Table1[[#This Row],[Store Age (Months)]] &lt; 24, "12–24",
 "&gt;24"))</f>
        <v>12–24</v>
      </c>
    </row>
    <row r="2579" spans="1:24" x14ac:dyDescent="0.2">
      <c r="A2579" s="4">
        <v>6</v>
      </c>
      <c r="B2579" s="4" t="str">
        <f t="shared" si="40"/>
        <v>June</v>
      </c>
      <c r="C2579" s="1" t="s">
        <v>381</v>
      </c>
      <c r="D2579" s="1" t="s">
        <v>1301</v>
      </c>
      <c r="E2579" s="1" t="s">
        <v>822</v>
      </c>
      <c r="F2579" s="1" t="s">
        <v>912</v>
      </c>
      <c r="G2579" s="1" t="s">
        <v>927</v>
      </c>
      <c r="H2579" s="6">
        <v>45308</v>
      </c>
      <c r="I2579" s="7">
        <v>66356984</v>
      </c>
      <c r="J2579" s="7">
        <v>75957141</v>
      </c>
      <c r="K2579" s="7">
        <v>8403425</v>
      </c>
      <c r="L2579" s="7">
        <v>8195208</v>
      </c>
      <c r="M2579" s="7">
        <f>Table1[[#This Row],[Profit (EBIT)]] * (1 - 11%)</f>
        <v>7293735.1200000001</v>
      </c>
      <c r="N2579" s="9">
        <f>Table1[[#This Row],[Net Sales Actual]]/Table1[[#This Row],[Net Sales Target]]*100%</f>
        <v>1.1446744023206359</v>
      </c>
      <c r="O2579" s="9" t="str">
        <f>IF(Table1[[#This Row],[% Achievement]]&gt;=100%, "Achieved",
 IF(Table1[[#This Row],[% Achievement]]&gt;=50%, "Almost Achieve",
 IF(Table1[[#This Row],[% Achievement]]&gt;=0, "Needs Improvement",
 "Bad")))</f>
        <v>Achieved</v>
      </c>
      <c r="P2579" s="7">
        <f>Table1[[#This Row],[Net Sales Actual]] - Table1[[#This Row],[Net Sales Target]]</f>
        <v>9600157</v>
      </c>
      <c r="Q2579" s="7" t="str">
        <f>IF(Table1[[#This Row],[Profit]] &gt; 0, "Profit", "Loss")</f>
        <v>Profit</v>
      </c>
      <c r="R2579" s="9">
        <f>Table1[[#This Row],[Salary Cost]]/Table1[[#This Row],[Net Sales Actual]]</f>
        <v>0.11063377174767544</v>
      </c>
      <c r="S2579" s="9" t="str">
        <f>IF(Table1[[#This Row],[Salary Ratio]] &lt; 0.15, "Efficient",
 IF(Table1[[#This Row],[Salary Ratio]] &lt;= 0.25, "Needs Attention",
 "Too High"))</f>
        <v>Efficient</v>
      </c>
      <c r="T2579" s="9">
        <f>Table1[[#This Row],[Profit (EBIT)]]/Table1[[#This Row],[Net Sales Actual]]</f>
        <v>0.10789252849840675</v>
      </c>
      <c r="U2579" s="7" t="str">
        <f>IF(Table1[[#This Row],[Profit Ratio]] &gt; 0.15, "Healthy",
 IF(Table1[[#This Row],[Profit Ratio]] &gt;= 0.05, "Moderate",
 "Low"))</f>
        <v>Moderate</v>
      </c>
      <c r="V2579" s="7">
        <f ca="1">DATEDIF(Table1[[#This Row],[Store Open Date]], TODAY(), "d")</f>
        <v>624</v>
      </c>
      <c r="W2579" s="7">
        <f ca="1">INT(Table1[[#This Row],[Store Age (Days)]] / 30)</f>
        <v>20</v>
      </c>
      <c r="X2579" s="7" t="str">
        <f ca="1">IF(Table1[[#This Row],[Store Age (Months)]] &lt; 12, "&lt;12",
 IF(Table1[[#This Row],[Store Age (Months)]] &lt; 24, "12–24",
 "&gt;24"))</f>
        <v>12–24</v>
      </c>
    </row>
    <row r="2580" spans="1:24" x14ac:dyDescent="0.2">
      <c r="A2580" s="4">
        <v>6</v>
      </c>
      <c r="B2580" s="4" t="str">
        <f t="shared" si="40"/>
        <v>June</v>
      </c>
      <c r="C2580" s="1" t="s">
        <v>382</v>
      </c>
      <c r="D2580" s="1" t="s">
        <v>1302</v>
      </c>
      <c r="E2580" s="1" t="s">
        <v>823</v>
      </c>
      <c r="F2580" s="1" t="s">
        <v>912</v>
      </c>
      <c r="G2580" s="1" t="s">
        <v>927</v>
      </c>
      <c r="H2580" s="6">
        <v>45236</v>
      </c>
      <c r="I2580" s="7">
        <v>104754487</v>
      </c>
      <c r="J2580" s="7">
        <v>110569081</v>
      </c>
      <c r="K2580" s="7">
        <v>15832779</v>
      </c>
      <c r="L2580" s="7">
        <v>11426772</v>
      </c>
      <c r="M2580" s="7">
        <f>Table1[[#This Row],[Profit (EBIT)]] * (1 - 11%)</f>
        <v>10169827.08</v>
      </c>
      <c r="N2580" s="9">
        <f>Table1[[#This Row],[Net Sales Actual]]/Table1[[#This Row],[Net Sales Target]]*100%</f>
        <v>1.0555068729418722</v>
      </c>
      <c r="O2580" s="9" t="str">
        <f>IF(Table1[[#This Row],[% Achievement]]&gt;=100%, "Achieved",
 IF(Table1[[#This Row],[% Achievement]]&gt;=50%, "Almost Achieve",
 IF(Table1[[#This Row],[% Achievement]]&gt;=0, "Needs Improvement",
 "Bad")))</f>
        <v>Achieved</v>
      </c>
      <c r="P2580" s="7">
        <f>Table1[[#This Row],[Net Sales Actual]] - Table1[[#This Row],[Net Sales Target]]</f>
        <v>5814594</v>
      </c>
      <c r="Q2580" s="7" t="str">
        <f>IF(Table1[[#This Row],[Profit]] &gt; 0, "Profit", "Loss")</f>
        <v>Profit</v>
      </c>
      <c r="R2580" s="9">
        <f>Table1[[#This Row],[Salary Cost]]/Table1[[#This Row],[Net Sales Actual]]</f>
        <v>0.14319354793226508</v>
      </c>
      <c r="S2580" s="9" t="str">
        <f>IF(Table1[[#This Row],[Salary Ratio]] &lt; 0.15, "Efficient",
 IF(Table1[[#This Row],[Salary Ratio]] &lt;= 0.25, "Needs Attention",
 "Too High"))</f>
        <v>Efficient</v>
      </c>
      <c r="T2580" s="9">
        <f>Table1[[#This Row],[Profit (EBIT)]]/Table1[[#This Row],[Net Sales Actual]]</f>
        <v>0.10334509337198887</v>
      </c>
      <c r="U2580" s="7" t="str">
        <f>IF(Table1[[#This Row],[Profit Ratio]] &gt; 0.15, "Healthy",
 IF(Table1[[#This Row],[Profit Ratio]] &gt;= 0.05, "Moderate",
 "Low"))</f>
        <v>Moderate</v>
      </c>
      <c r="V2580" s="7">
        <f ca="1">DATEDIF(Table1[[#This Row],[Store Open Date]], TODAY(), "d")</f>
        <v>696</v>
      </c>
      <c r="W2580" s="7">
        <f ca="1">INT(Table1[[#This Row],[Store Age (Days)]] / 30)</f>
        <v>23</v>
      </c>
      <c r="X2580" s="7" t="str">
        <f ca="1">IF(Table1[[#This Row],[Store Age (Months)]] &lt; 12, "&lt;12",
 IF(Table1[[#This Row],[Store Age (Months)]] &lt; 24, "12–24",
 "&gt;24"))</f>
        <v>12–24</v>
      </c>
    </row>
    <row r="2581" spans="1:24" x14ac:dyDescent="0.2">
      <c r="A2581" s="4">
        <v>6</v>
      </c>
      <c r="B2581" s="4" t="str">
        <f t="shared" si="40"/>
        <v>June</v>
      </c>
      <c r="C2581" s="1" t="s">
        <v>383</v>
      </c>
      <c r="D2581" s="1" t="s">
        <v>1303</v>
      </c>
      <c r="E2581" s="1" t="s">
        <v>824</v>
      </c>
      <c r="F2581" s="1" t="s">
        <v>912</v>
      </c>
      <c r="G2581" s="1" t="s">
        <v>927</v>
      </c>
      <c r="H2581" s="6">
        <v>45336</v>
      </c>
      <c r="I2581" s="7">
        <v>101917379</v>
      </c>
      <c r="J2581" s="7">
        <v>75977361</v>
      </c>
      <c r="K2581" s="7">
        <v>12799583</v>
      </c>
      <c r="L2581" s="7">
        <v>3963989</v>
      </c>
      <c r="M2581" s="7">
        <f>Table1[[#This Row],[Profit (EBIT)]] * (1 - 11%)</f>
        <v>3527950.21</v>
      </c>
      <c r="N2581" s="9">
        <f>Table1[[#This Row],[Net Sales Actual]]/Table1[[#This Row],[Net Sales Target]]*100%</f>
        <v>0.74547993429069637</v>
      </c>
      <c r="O2581" s="9" t="str">
        <f>IF(Table1[[#This Row],[% Achievement]]&gt;=100%, "Achieved",
 IF(Table1[[#This Row],[% Achievement]]&gt;=50%, "Almost Achieve",
 IF(Table1[[#This Row],[% Achievement]]&gt;=0, "Needs Improvement",
 "Bad")))</f>
        <v>Almost Achieve</v>
      </c>
      <c r="P2581" s="7">
        <f>Table1[[#This Row],[Net Sales Actual]] - Table1[[#This Row],[Net Sales Target]]</f>
        <v>-25940018</v>
      </c>
      <c r="Q2581" s="7" t="str">
        <f>IF(Table1[[#This Row],[Profit]] &gt; 0, "Profit", "Loss")</f>
        <v>Profit</v>
      </c>
      <c r="R2581" s="9">
        <f>Table1[[#This Row],[Salary Cost]]/Table1[[#This Row],[Net Sales Actual]]</f>
        <v>0.16846574863267494</v>
      </c>
      <c r="S2581" s="9" t="str">
        <f>IF(Table1[[#This Row],[Salary Ratio]] &lt; 0.15, "Efficient",
 IF(Table1[[#This Row],[Salary Ratio]] &lt;= 0.25, "Needs Attention",
 "Too High"))</f>
        <v>Needs Attention</v>
      </c>
      <c r="T2581" s="9">
        <f>Table1[[#This Row],[Profit (EBIT)]]/Table1[[#This Row],[Net Sales Actual]]</f>
        <v>5.2173291462439715E-2</v>
      </c>
      <c r="U2581" s="7" t="str">
        <f>IF(Table1[[#This Row],[Profit Ratio]] &gt; 0.15, "Healthy",
 IF(Table1[[#This Row],[Profit Ratio]] &gt;= 0.05, "Moderate",
 "Low"))</f>
        <v>Moderate</v>
      </c>
      <c r="V2581" s="7">
        <f ca="1">DATEDIF(Table1[[#This Row],[Store Open Date]], TODAY(), "d")</f>
        <v>596</v>
      </c>
      <c r="W2581" s="7">
        <f ca="1">INT(Table1[[#This Row],[Store Age (Days)]] / 30)</f>
        <v>19</v>
      </c>
      <c r="X2581" s="7" t="str">
        <f ca="1">IF(Table1[[#This Row],[Store Age (Months)]] &lt; 12, "&lt;12",
 IF(Table1[[#This Row],[Store Age (Months)]] &lt; 24, "12–24",
 "&gt;24"))</f>
        <v>12–24</v>
      </c>
    </row>
    <row r="2582" spans="1:24" x14ac:dyDescent="0.2">
      <c r="A2582" s="4">
        <v>6</v>
      </c>
      <c r="B2582" s="4" t="str">
        <f t="shared" si="40"/>
        <v>June</v>
      </c>
      <c r="C2582" s="1" t="s">
        <v>384</v>
      </c>
      <c r="D2582" s="1" t="s">
        <v>1304</v>
      </c>
      <c r="E2582" s="1" t="s">
        <v>825</v>
      </c>
      <c r="F2582" s="1" t="s">
        <v>912</v>
      </c>
      <c r="G2582" s="1" t="s">
        <v>927</v>
      </c>
      <c r="H2582" s="6">
        <v>45290</v>
      </c>
      <c r="I2582" s="7">
        <v>127566012</v>
      </c>
      <c r="J2582" s="7">
        <v>144391361</v>
      </c>
      <c r="K2582" s="7">
        <v>18589215</v>
      </c>
      <c r="L2582" s="7">
        <v>20520661</v>
      </c>
      <c r="M2582" s="7">
        <f>Table1[[#This Row],[Profit (EBIT)]] * (1 - 11%)</f>
        <v>18263388.289999999</v>
      </c>
      <c r="N2582" s="9">
        <f>Table1[[#This Row],[Net Sales Actual]]/Table1[[#This Row],[Net Sales Target]]*100%</f>
        <v>1.1318952339750183</v>
      </c>
      <c r="O2582" s="9" t="str">
        <f>IF(Table1[[#This Row],[% Achievement]]&gt;=100%, "Achieved",
 IF(Table1[[#This Row],[% Achievement]]&gt;=50%, "Almost Achieve",
 IF(Table1[[#This Row],[% Achievement]]&gt;=0, "Needs Improvement",
 "Bad")))</f>
        <v>Achieved</v>
      </c>
      <c r="P2582" s="7">
        <f>Table1[[#This Row],[Net Sales Actual]] - Table1[[#This Row],[Net Sales Target]]</f>
        <v>16825349</v>
      </c>
      <c r="Q2582" s="7" t="str">
        <f>IF(Table1[[#This Row],[Profit]] &gt; 0, "Profit", "Loss")</f>
        <v>Profit</v>
      </c>
      <c r="R2582" s="9">
        <f>Table1[[#This Row],[Salary Cost]]/Table1[[#This Row],[Net Sales Actual]]</f>
        <v>0.12874187812385812</v>
      </c>
      <c r="S2582" s="9" t="str">
        <f>IF(Table1[[#This Row],[Salary Ratio]] &lt; 0.15, "Efficient",
 IF(Table1[[#This Row],[Salary Ratio]] &lt;= 0.25, "Needs Attention",
 "Too High"))</f>
        <v>Efficient</v>
      </c>
      <c r="T2582" s="9">
        <f>Table1[[#This Row],[Profit (EBIT)]]/Table1[[#This Row],[Net Sales Actual]]</f>
        <v>0.14211834321583824</v>
      </c>
      <c r="U2582" s="7" t="str">
        <f>IF(Table1[[#This Row],[Profit Ratio]] &gt; 0.15, "Healthy",
 IF(Table1[[#This Row],[Profit Ratio]] &gt;= 0.05, "Moderate",
 "Low"))</f>
        <v>Moderate</v>
      </c>
      <c r="V2582" s="7">
        <f ca="1">DATEDIF(Table1[[#This Row],[Store Open Date]], TODAY(), "d")</f>
        <v>642</v>
      </c>
      <c r="W2582" s="7">
        <f ca="1">INT(Table1[[#This Row],[Store Age (Days)]] / 30)</f>
        <v>21</v>
      </c>
      <c r="X2582" s="7" t="str">
        <f ca="1">IF(Table1[[#This Row],[Store Age (Months)]] &lt; 12, "&lt;12",
 IF(Table1[[#This Row],[Store Age (Months)]] &lt; 24, "12–24",
 "&gt;24"))</f>
        <v>12–24</v>
      </c>
    </row>
    <row r="2583" spans="1:24" x14ac:dyDescent="0.2">
      <c r="A2583" s="4">
        <v>6</v>
      </c>
      <c r="B2583" s="4" t="str">
        <f t="shared" si="40"/>
        <v>June</v>
      </c>
      <c r="C2583" s="1" t="s">
        <v>385</v>
      </c>
      <c r="D2583" s="1" t="s">
        <v>1305</v>
      </c>
      <c r="E2583" s="1" t="s">
        <v>826</v>
      </c>
      <c r="F2583" s="1" t="s">
        <v>912</v>
      </c>
      <c r="G2583" s="1" t="s">
        <v>927</v>
      </c>
      <c r="H2583" s="6">
        <v>45334</v>
      </c>
      <c r="I2583" s="7">
        <v>77009817</v>
      </c>
      <c r="J2583" s="7">
        <v>85246648</v>
      </c>
      <c r="K2583" s="7">
        <v>9231355</v>
      </c>
      <c r="L2583" s="7">
        <v>2389257</v>
      </c>
      <c r="M2583" s="7">
        <f>Table1[[#This Row],[Profit (EBIT)]] * (1 - 11%)</f>
        <v>2126438.73</v>
      </c>
      <c r="N2583" s="9">
        <f>Table1[[#This Row],[Net Sales Actual]]/Table1[[#This Row],[Net Sales Target]]*100%</f>
        <v>1.1069581946935414</v>
      </c>
      <c r="O2583" s="9" t="str">
        <f>IF(Table1[[#This Row],[% Achievement]]&gt;=100%, "Achieved",
 IF(Table1[[#This Row],[% Achievement]]&gt;=50%, "Almost Achieve",
 IF(Table1[[#This Row],[% Achievement]]&gt;=0, "Needs Improvement",
 "Bad")))</f>
        <v>Achieved</v>
      </c>
      <c r="P2583" s="7">
        <f>Table1[[#This Row],[Net Sales Actual]] - Table1[[#This Row],[Net Sales Target]]</f>
        <v>8236831</v>
      </c>
      <c r="Q2583" s="7" t="str">
        <f>IF(Table1[[#This Row],[Profit]] &gt; 0, "Profit", "Loss")</f>
        <v>Profit</v>
      </c>
      <c r="R2583" s="9">
        <f>Table1[[#This Row],[Salary Cost]]/Table1[[#This Row],[Net Sales Actual]]</f>
        <v>0.1082899470721711</v>
      </c>
      <c r="S2583" s="9" t="str">
        <f>IF(Table1[[#This Row],[Salary Ratio]] &lt; 0.15, "Efficient",
 IF(Table1[[#This Row],[Salary Ratio]] &lt;= 0.25, "Needs Attention",
 "Too High"))</f>
        <v>Efficient</v>
      </c>
      <c r="T2583" s="9">
        <f>Table1[[#This Row],[Profit (EBIT)]]/Table1[[#This Row],[Net Sales Actual]]</f>
        <v>2.8027577107782583E-2</v>
      </c>
      <c r="U2583" s="7" t="str">
        <f>IF(Table1[[#This Row],[Profit Ratio]] &gt; 0.15, "Healthy",
 IF(Table1[[#This Row],[Profit Ratio]] &gt;= 0.05, "Moderate",
 "Low"))</f>
        <v>Low</v>
      </c>
      <c r="V2583" s="7">
        <f ca="1">DATEDIF(Table1[[#This Row],[Store Open Date]], TODAY(), "d")</f>
        <v>598</v>
      </c>
      <c r="W2583" s="7">
        <f ca="1">INT(Table1[[#This Row],[Store Age (Days)]] / 30)</f>
        <v>19</v>
      </c>
      <c r="X2583" s="7" t="str">
        <f ca="1">IF(Table1[[#This Row],[Store Age (Months)]] &lt; 12, "&lt;12",
 IF(Table1[[#This Row],[Store Age (Months)]] &lt; 24, "12–24",
 "&gt;24"))</f>
        <v>12–24</v>
      </c>
    </row>
    <row r="2584" spans="1:24" x14ac:dyDescent="0.2">
      <c r="A2584" s="4">
        <v>6</v>
      </c>
      <c r="B2584" s="4" t="str">
        <f t="shared" si="40"/>
        <v>June</v>
      </c>
      <c r="C2584" s="1" t="s">
        <v>386</v>
      </c>
      <c r="D2584" s="1" t="s">
        <v>1306</v>
      </c>
      <c r="E2584" s="1" t="s">
        <v>827</v>
      </c>
      <c r="F2584" s="1" t="s">
        <v>913</v>
      </c>
      <c r="G2584" s="1" t="s">
        <v>927</v>
      </c>
      <c r="H2584" s="6">
        <v>45237</v>
      </c>
      <c r="I2584" s="7">
        <v>172787511</v>
      </c>
      <c r="J2584" s="7">
        <v>153208257</v>
      </c>
      <c r="K2584" s="7">
        <v>20795144</v>
      </c>
      <c r="L2584" s="7">
        <v>10692064</v>
      </c>
      <c r="M2584" s="7">
        <f>Table1[[#This Row],[Profit (EBIT)]] * (1 - 11%)</f>
        <v>9515936.9600000009</v>
      </c>
      <c r="N2584" s="9">
        <f>Table1[[#This Row],[Net Sales Actual]]/Table1[[#This Row],[Net Sales Target]]*100%</f>
        <v>0.88668594224961084</v>
      </c>
      <c r="O2584" s="9" t="str">
        <f>IF(Table1[[#This Row],[% Achievement]]&gt;=100%, "Achieved",
 IF(Table1[[#This Row],[% Achievement]]&gt;=50%, "Almost Achieve",
 IF(Table1[[#This Row],[% Achievement]]&gt;=0, "Needs Improvement",
 "Bad")))</f>
        <v>Almost Achieve</v>
      </c>
      <c r="P2584" s="7">
        <f>Table1[[#This Row],[Net Sales Actual]] - Table1[[#This Row],[Net Sales Target]]</f>
        <v>-19579254</v>
      </c>
      <c r="Q2584" s="7" t="str">
        <f>IF(Table1[[#This Row],[Profit]] &gt; 0, "Profit", "Loss")</f>
        <v>Profit</v>
      </c>
      <c r="R2584" s="9">
        <f>Table1[[#This Row],[Salary Cost]]/Table1[[#This Row],[Net Sales Actual]]</f>
        <v>0.13573122237138954</v>
      </c>
      <c r="S2584" s="9" t="str">
        <f>IF(Table1[[#This Row],[Salary Ratio]] &lt; 0.15, "Efficient",
 IF(Table1[[#This Row],[Salary Ratio]] &lt;= 0.25, "Needs Attention",
 "Too High"))</f>
        <v>Efficient</v>
      </c>
      <c r="T2584" s="9">
        <f>Table1[[#This Row],[Profit (EBIT)]]/Table1[[#This Row],[Net Sales Actual]]</f>
        <v>6.9787779127335151E-2</v>
      </c>
      <c r="U2584" s="7" t="str">
        <f>IF(Table1[[#This Row],[Profit Ratio]] &gt; 0.15, "Healthy",
 IF(Table1[[#This Row],[Profit Ratio]] &gt;= 0.05, "Moderate",
 "Low"))</f>
        <v>Moderate</v>
      </c>
      <c r="V2584" s="7">
        <f ca="1">DATEDIF(Table1[[#This Row],[Store Open Date]], TODAY(), "d")</f>
        <v>695</v>
      </c>
      <c r="W2584" s="7">
        <f ca="1">INT(Table1[[#This Row],[Store Age (Days)]] / 30)</f>
        <v>23</v>
      </c>
      <c r="X2584" s="7" t="str">
        <f ca="1">IF(Table1[[#This Row],[Store Age (Months)]] &lt; 12, "&lt;12",
 IF(Table1[[#This Row],[Store Age (Months)]] &lt; 24, "12–24",
 "&gt;24"))</f>
        <v>12–24</v>
      </c>
    </row>
    <row r="2585" spans="1:24" x14ac:dyDescent="0.2">
      <c r="A2585" s="4">
        <v>6</v>
      </c>
      <c r="B2585" s="4" t="str">
        <f t="shared" si="40"/>
        <v>June</v>
      </c>
      <c r="C2585" s="1" t="s">
        <v>387</v>
      </c>
      <c r="D2585" s="1" t="s">
        <v>1307</v>
      </c>
      <c r="E2585" s="1" t="s">
        <v>828</v>
      </c>
      <c r="F2585" s="1" t="s">
        <v>913</v>
      </c>
      <c r="G2585" s="1" t="s">
        <v>927</v>
      </c>
      <c r="H2585" s="6">
        <v>45273</v>
      </c>
      <c r="I2585" s="7">
        <v>213714491</v>
      </c>
      <c r="J2585" s="7">
        <v>207277176</v>
      </c>
      <c r="K2585" s="7">
        <v>25346229</v>
      </c>
      <c r="L2585" s="7">
        <v>11118696</v>
      </c>
      <c r="M2585" s="7">
        <f>Table1[[#This Row],[Profit (EBIT)]] * (1 - 11%)</f>
        <v>9895639.4399999995</v>
      </c>
      <c r="N2585" s="9">
        <f>Table1[[#This Row],[Net Sales Actual]]/Table1[[#This Row],[Net Sales Target]]*100%</f>
        <v>0.96987890259626808</v>
      </c>
      <c r="O2585" s="9" t="str">
        <f>IF(Table1[[#This Row],[% Achievement]]&gt;=100%, "Achieved",
 IF(Table1[[#This Row],[% Achievement]]&gt;=50%, "Almost Achieve",
 IF(Table1[[#This Row],[% Achievement]]&gt;=0, "Needs Improvement",
 "Bad")))</f>
        <v>Almost Achieve</v>
      </c>
      <c r="P2585" s="7">
        <f>Table1[[#This Row],[Net Sales Actual]] - Table1[[#This Row],[Net Sales Target]]</f>
        <v>-6437315</v>
      </c>
      <c r="Q2585" s="7" t="str">
        <f>IF(Table1[[#This Row],[Profit]] &gt; 0, "Profit", "Loss")</f>
        <v>Profit</v>
      </c>
      <c r="R2585" s="9">
        <f>Table1[[#This Row],[Salary Cost]]/Table1[[#This Row],[Net Sales Actual]]</f>
        <v>0.1222818136040217</v>
      </c>
      <c r="S2585" s="9" t="str">
        <f>IF(Table1[[#This Row],[Salary Ratio]] &lt; 0.15, "Efficient",
 IF(Table1[[#This Row],[Salary Ratio]] &lt;= 0.25, "Needs Attention",
 "Too High"))</f>
        <v>Efficient</v>
      </c>
      <c r="T2585" s="9">
        <f>Table1[[#This Row],[Profit (EBIT)]]/Table1[[#This Row],[Net Sales Actual]]</f>
        <v>5.3641680259094229E-2</v>
      </c>
      <c r="U2585" s="7" t="str">
        <f>IF(Table1[[#This Row],[Profit Ratio]] &gt; 0.15, "Healthy",
 IF(Table1[[#This Row],[Profit Ratio]] &gt;= 0.05, "Moderate",
 "Low"))</f>
        <v>Moderate</v>
      </c>
      <c r="V2585" s="7">
        <f ca="1">DATEDIF(Table1[[#This Row],[Store Open Date]], TODAY(), "d")</f>
        <v>659</v>
      </c>
      <c r="W2585" s="7">
        <f ca="1">INT(Table1[[#This Row],[Store Age (Days)]] / 30)</f>
        <v>21</v>
      </c>
      <c r="X2585" s="7" t="str">
        <f ca="1">IF(Table1[[#This Row],[Store Age (Months)]] &lt; 12, "&lt;12",
 IF(Table1[[#This Row],[Store Age (Months)]] &lt; 24, "12–24",
 "&gt;24"))</f>
        <v>12–24</v>
      </c>
    </row>
    <row r="2586" spans="1:24" x14ac:dyDescent="0.2">
      <c r="A2586" s="4">
        <v>6</v>
      </c>
      <c r="B2586" s="4" t="str">
        <f t="shared" si="40"/>
        <v>June</v>
      </c>
      <c r="C2586" s="1" t="s">
        <v>388</v>
      </c>
      <c r="D2586" s="1" t="s">
        <v>1308</v>
      </c>
      <c r="E2586" s="1" t="s">
        <v>829</v>
      </c>
      <c r="F2586" s="1" t="s">
        <v>913</v>
      </c>
      <c r="G2586" s="1" t="s">
        <v>927</v>
      </c>
      <c r="H2586" s="6">
        <v>45257</v>
      </c>
      <c r="I2586" s="7">
        <v>168461051</v>
      </c>
      <c r="J2586" s="7">
        <v>189334870</v>
      </c>
      <c r="K2586" s="7">
        <v>20627115</v>
      </c>
      <c r="L2586" s="7">
        <v>11253848</v>
      </c>
      <c r="M2586" s="7">
        <f>Table1[[#This Row],[Profit (EBIT)]] * (1 - 11%)</f>
        <v>10015924.720000001</v>
      </c>
      <c r="N2586" s="9">
        <f>Table1[[#This Row],[Net Sales Actual]]/Table1[[#This Row],[Net Sales Target]]*100%</f>
        <v>1.1239088731554927</v>
      </c>
      <c r="O2586" s="9" t="str">
        <f>IF(Table1[[#This Row],[% Achievement]]&gt;=100%, "Achieved",
 IF(Table1[[#This Row],[% Achievement]]&gt;=50%, "Almost Achieve",
 IF(Table1[[#This Row],[% Achievement]]&gt;=0, "Needs Improvement",
 "Bad")))</f>
        <v>Achieved</v>
      </c>
      <c r="P2586" s="7">
        <f>Table1[[#This Row],[Net Sales Actual]] - Table1[[#This Row],[Net Sales Target]]</f>
        <v>20873819</v>
      </c>
      <c r="Q2586" s="7" t="str">
        <f>IF(Table1[[#This Row],[Profit]] &gt; 0, "Profit", "Loss")</f>
        <v>Profit</v>
      </c>
      <c r="R2586" s="9">
        <f>Table1[[#This Row],[Salary Cost]]/Table1[[#This Row],[Net Sales Actual]]</f>
        <v>0.10894514570929274</v>
      </c>
      <c r="S2586" s="9" t="str">
        <f>IF(Table1[[#This Row],[Salary Ratio]] &lt; 0.15, "Efficient",
 IF(Table1[[#This Row],[Salary Ratio]] &lt;= 0.25, "Needs Attention",
 "Too High"))</f>
        <v>Efficient</v>
      </c>
      <c r="T2586" s="9">
        <f>Table1[[#This Row],[Profit (EBIT)]]/Table1[[#This Row],[Net Sales Actual]]</f>
        <v>5.9438855610696541E-2</v>
      </c>
      <c r="U2586" s="7" t="str">
        <f>IF(Table1[[#This Row],[Profit Ratio]] &gt; 0.15, "Healthy",
 IF(Table1[[#This Row],[Profit Ratio]] &gt;= 0.05, "Moderate",
 "Low"))</f>
        <v>Moderate</v>
      </c>
      <c r="V2586" s="7">
        <f ca="1">DATEDIF(Table1[[#This Row],[Store Open Date]], TODAY(), "d")</f>
        <v>675</v>
      </c>
      <c r="W2586" s="7">
        <f ca="1">INT(Table1[[#This Row],[Store Age (Days)]] / 30)</f>
        <v>22</v>
      </c>
      <c r="X2586" s="7" t="str">
        <f ca="1">IF(Table1[[#This Row],[Store Age (Months)]] &lt; 12, "&lt;12",
 IF(Table1[[#This Row],[Store Age (Months)]] &lt; 24, "12–24",
 "&gt;24"))</f>
        <v>12–24</v>
      </c>
    </row>
    <row r="2587" spans="1:24" x14ac:dyDescent="0.2">
      <c r="A2587" s="4">
        <v>6</v>
      </c>
      <c r="B2587" s="4" t="str">
        <f t="shared" si="40"/>
        <v>June</v>
      </c>
      <c r="C2587" s="1" t="s">
        <v>389</v>
      </c>
      <c r="D2587" s="1" t="s">
        <v>1309</v>
      </c>
      <c r="E2587" s="1" t="s">
        <v>830</v>
      </c>
      <c r="F2587" s="1" t="s">
        <v>913</v>
      </c>
      <c r="G2587" s="1" t="s">
        <v>927</v>
      </c>
      <c r="H2587" s="6">
        <v>45283</v>
      </c>
      <c r="I2587" s="7">
        <v>144479149</v>
      </c>
      <c r="J2587" s="7">
        <v>135365238</v>
      </c>
      <c r="K2587" s="7">
        <v>16333018</v>
      </c>
      <c r="L2587" s="7">
        <v>7712788</v>
      </c>
      <c r="M2587" s="7">
        <f>Table1[[#This Row],[Profit (EBIT)]] * (1 - 11%)</f>
        <v>6864381.3200000003</v>
      </c>
      <c r="N2587" s="9">
        <f>Table1[[#This Row],[Net Sales Actual]]/Table1[[#This Row],[Net Sales Target]]*100%</f>
        <v>0.93691884909981027</v>
      </c>
      <c r="O2587" s="9" t="str">
        <f>IF(Table1[[#This Row],[% Achievement]]&gt;=100%, "Achieved",
 IF(Table1[[#This Row],[% Achievement]]&gt;=50%, "Almost Achieve",
 IF(Table1[[#This Row],[% Achievement]]&gt;=0, "Needs Improvement",
 "Bad")))</f>
        <v>Almost Achieve</v>
      </c>
      <c r="P2587" s="7">
        <f>Table1[[#This Row],[Net Sales Actual]] - Table1[[#This Row],[Net Sales Target]]</f>
        <v>-9113911</v>
      </c>
      <c r="Q2587" s="7" t="str">
        <f>IF(Table1[[#This Row],[Profit]] &gt; 0, "Profit", "Loss")</f>
        <v>Profit</v>
      </c>
      <c r="R2587" s="9">
        <f>Table1[[#This Row],[Salary Cost]]/Table1[[#This Row],[Net Sales Actual]]</f>
        <v>0.12065887994080135</v>
      </c>
      <c r="S2587" s="9" t="str">
        <f>IF(Table1[[#This Row],[Salary Ratio]] &lt; 0.15, "Efficient",
 IF(Table1[[#This Row],[Salary Ratio]] &lt;= 0.25, "Needs Attention",
 "Too High"))</f>
        <v>Efficient</v>
      </c>
      <c r="T2587" s="9">
        <f>Table1[[#This Row],[Profit (EBIT)]]/Table1[[#This Row],[Net Sales Actual]]</f>
        <v>5.6977611933131604E-2</v>
      </c>
      <c r="U2587" s="7" t="str">
        <f>IF(Table1[[#This Row],[Profit Ratio]] &gt; 0.15, "Healthy",
 IF(Table1[[#This Row],[Profit Ratio]] &gt;= 0.05, "Moderate",
 "Low"))</f>
        <v>Moderate</v>
      </c>
      <c r="V2587" s="7">
        <f ca="1">DATEDIF(Table1[[#This Row],[Store Open Date]], TODAY(), "d")</f>
        <v>649</v>
      </c>
      <c r="W2587" s="7">
        <f ca="1">INT(Table1[[#This Row],[Store Age (Days)]] / 30)</f>
        <v>21</v>
      </c>
      <c r="X2587" s="7" t="str">
        <f ca="1">IF(Table1[[#This Row],[Store Age (Months)]] &lt; 12, "&lt;12",
 IF(Table1[[#This Row],[Store Age (Months)]] &lt; 24, "12–24",
 "&gt;24"))</f>
        <v>12–24</v>
      </c>
    </row>
    <row r="2588" spans="1:24" x14ac:dyDescent="0.2">
      <c r="A2588" s="4">
        <v>6</v>
      </c>
      <c r="B2588" s="4" t="str">
        <f t="shared" si="40"/>
        <v>June</v>
      </c>
      <c r="C2588" s="1" t="s">
        <v>390</v>
      </c>
      <c r="D2588" s="1" t="s">
        <v>1310</v>
      </c>
      <c r="E2588" s="1" t="s">
        <v>831</v>
      </c>
      <c r="F2588" s="1" t="s">
        <v>913</v>
      </c>
      <c r="G2588" s="1" t="s">
        <v>927</v>
      </c>
      <c r="H2588" s="6">
        <v>45223</v>
      </c>
      <c r="I2588" s="7">
        <v>136697378</v>
      </c>
      <c r="J2588" s="7">
        <v>99554913</v>
      </c>
      <c r="K2588" s="7">
        <v>12885834</v>
      </c>
      <c r="L2588" s="7">
        <v>-2745616</v>
      </c>
      <c r="M2588" s="7">
        <f>Table1[[#This Row],[Profit (EBIT)]] * (1 - 11%)</f>
        <v>-2443598.2400000002</v>
      </c>
      <c r="N2588" s="9">
        <f>Table1[[#This Row],[Net Sales Actual]]/Table1[[#This Row],[Net Sales Target]]*100%</f>
        <v>0.72828692442074494</v>
      </c>
      <c r="O2588" s="9" t="str">
        <f>IF(Table1[[#This Row],[% Achievement]]&gt;=100%, "Achieved",
 IF(Table1[[#This Row],[% Achievement]]&gt;=50%, "Almost Achieve",
 IF(Table1[[#This Row],[% Achievement]]&gt;=0, "Needs Improvement",
 "Bad")))</f>
        <v>Almost Achieve</v>
      </c>
      <c r="P2588" s="7">
        <f>Table1[[#This Row],[Net Sales Actual]] - Table1[[#This Row],[Net Sales Target]]</f>
        <v>-37142465</v>
      </c>
      <c r="Q2588" s="7" t="str">
        <f>IF(Table1[[#This Row],[Profit]] &gt; 0, "Profit", "Loss")</f>
        <v>Loss</v>
      </c>
      <c r="R2588" s="9">
        <f>Table1[[#This Row],[Salary Cost]]/Table1[[#This Row],[Net Sales Actual]]</f>
        <v>0.12943443584748049</v>
      </c>
      <c r="S2588" s="9" t="str">
        <f>IF(Table1[[#This Row],[Salary Ratio]] &lt; 0.15, "Efficient",
 IF(Table1[[#This Row],[Salary Ratio]] &lt;= 0.25, "Needs Attention",
 "Too High"))</f>
        <v>Efficient</v>
      </c>
      <c r="T2588" s="9">
        <f>Table1[[#This Row],[Profit (EBIT)]]/Table1[[#This Row],[Net Sales Actual]]</f>
        <v>-2.7578910143791699E-2</v>
      </c>
      <c r="U2588" s="7" t="str">
        <f>IF(Table1[[#This Row],[Profit Ratio]] &gt; 0.15, "Healthy",
 IF(Table1[[#This Row],[Profit Ratio]] &gt;= 0.05, "Moderate",
 "Low"))</f>
        <v>Low</v>
      </c>
      <c r="V2588" s="7">
        <f ca="1">DATEDIF(Table1[[#This Row],[Store Open Date]], TODAY(), "d")</f>
        <v>709</v>
      </c>
      <c r="W2588" s="7">
        <f ca="1">INT(Table1[[#This Row],[Store Age (Days)]] / 30)</f>
        <v>23</v>
      </c>
      <c r="X2588" s="7" t="str">
        <f ca="1">IF(Table1[[#This Row],[Store Age (Months)]] &lt; 12, "&lt;12",
 IF(Table1[[#This Row],[Store Age (Months)]] &lt; 24, "12–24",
 "&gt;24"))</f>
        <v>12–24</v>
      </c>
    </row>
    <row r="2589" spans="1:24" x14ac:dyDescent="0.2">
      <c r="A2589" s="4">
        <v>6</v>
      </c>
      <c r="B2589" s="4" t="str">
        <f t="shared" si="40"/>
        <v>June</v>
      </c>
      <c r="C2589" s="1" t="s">
        <v>391</v>
      </c>
      <c r="D2589" s="1" t="s">
        <v>1311</v>
      </c>
      <c r="E2589" s="1" t="s">
        <v>832</v>
      </c>
      <c r="F2589" s="1" t="s">
        <v>913</v>
      </c>
      <c r="G2589" s="1" t="s">
        <v>927</v>
      </c>
      <c r="H2589" s="6">
        <v>45327</v>
      </c>
      <c r="I2589" s="7">
        <v>210591429</v>
      </c>
      <c r="J2589" s="7">
        <v>256756339</v>
      </c>
      <c r="K2589" s="7">
        <v>42973597</v>
      </c>
      <c r="L2589" s="7">
        <v>-20963386</v>
      </c>
      <c r="M2589" s="7">
        <f>Table1[[#This Row],[Profit (EBIT)]] * (1 - 11%)</f>
        <v>-18657413.539999999</v>
      </c>
      <c r="N2589" s="9">
        <f>Table1[[#This Row],[Net Sales Actual]]/Table1[[#This Row],[Net Sales Target]]*100%</f>
        <v>1.2192155218244898</v>
      </c>
      <c r="O2589" s="9" t="str">
        <f>IF(Table1[[#This Row],[% Achievement]]&gt;=100%, "Achieved",
 IF(Table1[[#This Row],[% Achievement]]&gt;=50%, "Almost Achieve",
 IF(Table1[[#This Row],[% Achievement]]&gt;=0, "Needs Improvement",
 "Bad")))</f>
        <v>Achieved</v>
      </c>
      <c r="P2589" s="7">
        <f>Table1[[#This Row],[Net Sales Actual]] - Table1[[#This Row],[Net Sales Target]]</f>
        <v>46164910</v>
      </c>
      <c r="Q2589" s="7" t="str">
        <f>IF(Table1[[#This Row],[Profit]] &gt; 0, "Profit", "Loss")</f>
        <v>Loss</v>
      </c>
      <c r="R2589" s="9">
        <f>Table1[[#This Row],[Salary Cost]]/Table1[[#This Row],[Net Sales Actual]]</f>
        <v>0.16737112379531163</v>
      </c>
      <c r="S2589" s="9" t="str">
        <f>IF(Table1[[#This Row],[Salary Ratio]] &lt; 0.15, "Efficient",
 IF(Table1[[#This Row],[Salary Ratio]] &lt;= 0.25, "Needs Attention",
 "Too High"))</f>
        <v>Needs Attention</v>
      </c>
      <c r="T2589" s="9">
        <f>Table1[[#This Row],[Profit (EBIT)]]/Table1[[#This Row],[Net Sales Actual]]</f>
        <v>-8.1647004633447429E-2</v>
      </c>
      <c r="U2589" s="7" t="str">
        <f>IF(Table1[[#This Row],[Profit Ratio]] &gt; 0.15, "Healthy",
 IF(Table1[[#This Row],[Profit Ratio]] &gt;= 0.05, "Moderate",
 "Low"))</f>
        <v>Low</v>
      </c>
      <c r="V2589" s="7">
        <f ca="1">DATEDIF(Table1[[#This Row],[Store Open Date]], TODAY(), "d")</f>
        <v>605</v>
      </c>
      <c r="W2589" s="7">
        <f ca="1">INT(Table1[[#This Row],[Store Age (Days)]] / 30)</f>
        <v>20</v>
      </c>
      <c r="X2589" s="7" t="str">
        <f ca="1">IF(Table1[[#This Row],[Store Age (Months)]] &lt; 12, "&lt;12",
 IF(Table1[[#This Row],[Store Age (Months)]] &lt; 24, "12–24",
 "&gt;24"))</f>
        <v>12–24</v>
      </c>
    </row>
    <row r="2590" spans="1:24" x14ac:dyDescent="0.2">
      <c r="A2590" s="4">
        <v>6</v>
      </c>
      <c r="B2590" s="4" t="str">
        <f t="shared" si="40"/>
        <v>June</v>
      </c>
      <c r="C2590" s="1" t="s">
        <v>392</v>
      </c>
      <c r="D2590" s="1" t="s">
        <v>1312</v>
      </c>
      <c r="E2590" s="1" t="s">
        <v>833</v>
      </c>
      <c r="F2590" s="1" t="s">
        <v>913</v>
      </c>
      <c r="G2590" s="1" t="s">
        <v>927</v>
      </c>
      <c r="H2590" s="6">
        <v>45315</v>
      </c>
      <c r="I2590" s="7">
        <v>112851419</v>
      </c>
      <c r="J2590" s="7">
        <v>102911427</v>
      </c>
      <c r="K2590" s="7">
        <v>12868219</v>
      </c>
      <c r="L2590" s="7">
        <v>-6060308</v>
      </c>
      <c r="M2590" s="7">
        <f>Table1[[#This Row],[Profit (EBIT)]] * (1 - 11%)</f>
        <v>-5393674.1200000001</v>
      </c>
      <c r="N2590" s="9">
        <f>Table1[[#This Row],[Net Sales Actual]]/Table1[[#This Row],[Net Sales Target]]*100%</f>
        <v>0.91191965428454203</v>
      </c>
      <c r="O2590" s="9" t="str">
        <f>IF(Table1[[#This Row],[% Achievement]]&gt;=100%, "Achieved",
 IF(Table1[[#This Row],[% Achievement]]&gt;=50%, "Almost Achieve",
 IF(Table1[[#This Row],[% Achievement]]&gt;=0, "Needs Improvement",
 "Bad")))</f>
        <v>Almost Achieve</v>
      </c>
      <c r="P2590" s="7">
        <f>Table1[[#This Row],[Net Sales Actual]] - Table1[[#This Row],[Net Sales Target]]</f>
        <v>-9939992</v>
      </c>
      <c r="Q2590" s="7" t="str">
        <f>IF(Table1[[#This Row],[Profit]] &gt; 0, "Profit", "Loss")</f>
        <v>Loss</v>
      </c>
      <c r="R2590" s="9">
        <f>Table1[[#This Row],[Salary Cost]]/Table1[[#This Row],[Net Sales Actual]]</f>
        <v>0.12504169240603377</v>
      </c>
      <c r="S2590" s="9" t="str">
        <f>IF(Table1[[#This Row],[Salary Ratio]] &lt; 0.15, "Efficient",
 IF(Table1[[#This Row],[Salary Ratio]] &lt;= 0.25, "Needs Attention",
 "Too High"))</f>
        <v>Efficient</v>
      </c>
      <c r="T2590" s="9">
        <f>Table1[[#This Row],[Profit (EBIT)]]/Table1[[#This Row],[Net Sales Actual]]</f>
        <v>-5.8888581925892448E-2</v>
      </c>
      <c r="U2590" s="7" t="str">
        <f>IF(Table1[[#This Row],[Profit Ratio]] &gt; 0.15, "Healthy",
 IF(Table1[[#This Row],[Profit Ratio]] &gt;= 0.05, "Moderate",
 "Low"))</f>
        <v>Low</v>
      </c>
      <c r="V2590" s="7">
        <f ca="1">DATEDIF(Table1[[#This Row],[Store Open Date]], TODAY(), "d")</f>
        <v>617</v>
      </c>
      <c r="W2590" s="7">
        <f ca="1">INT(Table1[[#This Row],[Store Age (Days)]] / 30)</f>
        <v>20</v>
      </c>
      <c r="X2590" s="7" t="str">
        <f ca="1">IF(Table1[[#This Row],[Store Age (Months)]] &lt; 12, "&lt;12",
 IF(Table1[[#This Row],[Store Age (Months)]] &lt; 24, "12–24",
 "&gt;24"))</f>
        <v>12–24</v>
      </c>
    </row>
    <row r="2591" spans="1:24" x14ac:dyDescent="0.2">
      <c r="A2591" s="4">
        <v>6</v>
      </c>
      <c r="B2591" s="4" t="str">
        <f t="shared" si="40"/>
        <v>June</v>
      </c>
      <c r="C2591" s="1" t="s">
        <v>393</v>
      </c>
      <c r="D2591" s="1" t="s">
        <v>1313</v>
      </c>
      <c r="E2591" s="1" t="s">
        <v>834</v>
      </c>
      <c r="F2591" s="1" t="s">
        <v>913</v>
      </c>
      <c r="G2591" s="1" t="s">
        <v>927</v>
      </c>
      <c r="H2591" s="6">
        <v>45341</v>
      </c>
      <c r="I2591" s="7">
        <v>65508093</v>
      </c>
      <c r="J2591" s="7">
        <v>55364647</v>
      </c>
      <c r="K2591" s="7">
        <v>5892804</v>
      </c>
      <c r="L2591" s="7">
        <v>5210037</v>
      </c>
      <c r="M2591" s="7">
        <f>Table1[[#This Row],[Profit (EBIT)]] * (1 - 11%)</f>
        <v>4636932.93</v>
      </c>
      <c r="N2591" s="9">
        <f>Table1[[#This Row],[Net Sales Actual]]/Table1[[#This Row],[Net Sales Target]]*100%</f>
        <v>0.84515736093859428</v>
      </c>
      <c r="O2591" s="9" t="str">
        <f>IF(Table1[[#This Row],[% Achievement]]&gt;=100%, "Achieved",
 IF(Table1[[#This Row],[% Achievement]]&gt;=50%, "Almost Achieve",
 IF(Table1[[#This Row],[% Achievement]]&gt;=0, "Needs Improvement",
 "Bad")))</f>
        <v>Almost Achieve</v>
      </c>
      <c r="P2591" s="7">
        <f>Table1[[#This Row],[Net Sales Actual]] - Table1[[#This Row],[Net Sales Target]]</f>
        <v>-10143446</v>
      </c>
      <c r="Q2591" s="7" t="str">
        <f>IF(Table1[[#This Row],[Profit]] &gt; 0, "Profit", "Loss")</f>
        <v>Profit</v>
      </c>
      <c r="R2591" s="9">
        <f>Table1[[#This Row],[Salary Cost]]/Table1[[#This Row],[Net Sales Actual]]</f>
        <v>0.10643622454596342</v>
      </c>
      <c r="S2591" s="9" t="str">
        <f>IF(Table1[[#This Row],[Salary Ratio]] &lt; 0.15, "Efficient",
 IF(Table1[[#This Row],[Salary Ratio]] &lt;= 0.25, "Needs Attention",
 "Too High"))</f>
        <v>Efficient</v>
      </c>
      <c r="T2591" s="9">
        <f>Table1[[#This Row],[Profit (EBIT)]]/Table1[[#This Row],[Net Sales Actual]]</f>
        <v>9.4104040797008959E-2</v>
      </c>
      <c r="U2591" s="7" t="str">
        <f>IF(Table1[[#This Row],[Profit Ratio]] &gt; 0.15, "Healthy",
 IF(Table1[[#This Row],[Profit Ratio]] &gt;= 0.05, "Moderate",
 "Low"))</f>
        <v>Moderate</v>
      </c>
      <c r="V2591" s="7">
        <f ca="1">DATEDIF(Table1[[#This Row],[Store Open Date]], TODAY(), "d")</f>
        <v>591</v>
      </c>
      <c r="W2591" s="7">
        <f ca="1">INT(Table1[[#This Row],[Store Age (Days)]] / 30)</f>
        <v>19</v>
      </c>
      <c r="X2591" s="7" t="str">
        <f ca="1">IF(Table1[[#This Row],[Store Age (Months)]] &lt; 12, "&lt;12",
 IF(Table1[[#This Row],[Store Age (Months)]] &lt; 24, "12–24",
 "&gt;24"))</f>
        <v>12–24</v>
      </c>
    </row>
    <row r="2592" spans="1:24" x14ac:dyDescent="0.2">
      <c r="A2592" s="4">
        <v>6</v>
      </c>
      <c r="B2592" s="4" t="str">
        <f t="shared" si="40"/>
        <v>June</v>
      </c>
      <c r="C2592" s="1" t="s">
        <v>394</v>
      </c>
      <c r="D2592" s="1" t="s">
        <v>1314</v>
      </c>
      <c r="E2592" s="1" t="s">
        <v>835</v>
      </c>
      <c r="F2592" s="1" t="s">
        <v>913</v>
      </c>
      <c r="G2592" s="1" t="s">
        <v>927</v>
      </c>
      <c r="H2592" s="6">
        <v>45198</v>
      </c>
      <c r="I2592" s="7">
        <v>128202094</v>
      </c>
      <c r="J2592" s="7">
        <v>138438704</v>
      </c>
      <c r="K2592" s="7">
        <v>12933661</v>
      </c>
      <c r="L2592" s="7">
        <v>-8979388</v>
      </c>
      <c r="M2592" s="7">
        <f>Table1[[#This Row],[Profit (EBIT)]] * (1 - 11%)</f>
        <v>-7991655.3200000003</v>
      </c>
      <c r="N2592" s="9">
        <f>Table1[[#This Row],[Net Sales Actual]]/Table1[[#This Row],[Net Sales Target]]*100%</f>
        <v>1.079847447733576</v>
      </c>
      <c r="O2592" s="9" t="str">
        <f>IF(Table1[[#This Row],[% Achievement]]&gt;=100%, "Achieved",
 IF(Table1[[#This Row],[% Achievement]]&gt;=50%, "Almost Achieve",
 IF(Table1[[#This Row],[% Achievement]]&gt;=0, "Needs Improvement",
 "Bad")))</f>
        <v>Achieved</v>
      </c>
      <c r="P2592" s="7">
        <f>Table1[[#This Row],[Net Sales Actual]] - Table1[[#This Row],[Net Sales Target]]</f>
        <v>10236610</v>
      </c>
      <c r="Q2592" s="7" t="str">
        <f>IF(Table1[[#This Row],[Profit]] &gt; 0, "Profit", "Loss")</f>
        <v>Loss</v>
      </c>
      <c r="R2592" s="9">
        <f>Table1[[#This Row],[Salary Cost]]/Table1[[#This Row],[Net Sales Actual]]</f>
        <v>9.3425181154541875E-2</v>
      </c>
      <c r="S2592" s="9" t="str">
        <f>IF(Table1[[#This Row],[Salary Ratio]] &lt; 0.15, "Efficient",
 IF(Table1[[#This Row],[Salary Ratio]] &lt;= 0.25, "Needs Attention",
 "Too High"))</f>
        <v>Efficient</v>
      </c>
      <c r="T2592" s="9">
        <f>Table1[[#This Row],[Profit (EBIT)]]/Table1[[#This Row],[Net Sales Actual]]</f>
        <v>-6.4861832280660475E-2</v>
      </c>
      <c r="U2592" s="7" t="str">
        <f>IF(Table1[[#This Row],[Profit Ratio]] &gt; 0.15, "Healthy",
 IF(Table1[[#This Row],[Profit Ratio]] &gt;= 0.05, "Moderate",
 "Low"))</f>
        <v>Low</v>
      </c>
      <c r="V2592" s="7">
        <f ca="1">DATEDIF(Table1[[#This Row],[Store Open Date]], TODAY(), "d")</f>
        <v>734</v>
      </c>
      <c r="W2592" s="7">
        <f ca="1">INT(Table1[[#This Row],[Store Age (Days)]] / 30)</f>
        <v>24</v>
      </c>
      <c r="X2592" s="7" t="str">
        <f ca="1">IF(Table1[[#This Row],[Store Age (Months)]] &lt; 12, "&lt;12",
 IF(Table1[[#This Row],[Store Age (Months)]] &lt; 24, "12–24",
 "&gt;24"))</f>
        <v>&gt;24</v>
      </c>
    </row>
    <row r="2593" spans="1:24" x14ac:dyDescent="0.2">
      <c r="A2593" s="4">
        <v>6</v>
      </c>
      <c r="B2593" s="4" t="str">
        <f t="shared" si="40"/>
        <v>June</v>
      </c>
      <c r="C2593" s="1" t="s">
        <v>395</v>
      </c>
      <c r="D2593" s="1" t="s">
        <v>1315</v>
      </c>
      <c r="E2593" s="1" t="s">
        <v>836</v>
      </c>
      <c r="F2593" s="1" t="s">
        <v>913</v>
      </c>
      <c r="G2593" s="1" t="s">
        <v>927</v>
      </c>
      <c r="H2593" s="6">
        <v>45257</v>
      </c>
      <c r="I2593" s="7">
        <v>178424652</v>
      </c>
      <c r="J2593" s="7">
        <v>200042306</v>
      </c>
      <c r="K2593" s="7">
        <v>20655028</v>
      </c>
      <c r="L2593" s="7">
        <v>13503377</v>
      </c>
      <c r="M2593" s="7">
        <f>Table1[[#This Row],[Profit (EBIT)]] * (1 - 11%)</f>
        <v>12018005.529999999</v>
      </c>
      <c r="N2593" s="9">
        <f>Table1[[#This Row],[Net Sales Actual]]/Table1[[#This Row],[Net Sales Target]]*100%</f>
        <v>1.1211584484413062</v>
      </c>
      <c r="O2593" s="9" t="str">
        <f>IF(Table1[[#This Row],[% Achievement]]&gt;=100%, "Achieved",
 IF(Table1[[#This Row],[% Achievement]]&gt;=50%, "Almost Achieve",
 IF(Table1[[#This Row],[% Achievement]]&gt;=0, "Needs Improvement",
 "Bad")))</f>
        <v>Achieved</v>
      </c>
      <c r="P2593" s="7">
        <f>Table1[[#This Row],[Net Sales Actual]] - Table1[[#This Row],[Net Sales Target]]</f>
        <v>21617654</v>
      </c>
      <c r="Q2593" s="7" t="str">
        <f>IF(Table1[[#This Row],[Profit]] &gt; 0, "Profit", "Loss")</f>
        <v>Profit</v>
      </c>
      <c r="R2593" s="9">
        <f>Table1[[#This Row],[Salary Cost]]/Table1[[#This Row],[Net Sales Actual]]</f>
        <v>0.10325329882969855</v>
      </c>
      <c r="S2593" s="9" t="str">
        <f>IF(Table1[[#This Row],[Salary Ratio]] &lt; 0.15, "Efficient",
 IF(Table1[[#This Row],[Salary Ratio]] &lt;= 0.25, "Needs Attention",
 "Too High"))</f>
        <v>Efficient</v>
      </c>
      <c r="T2593" s="9">
        <f>Table1[[#This Row],[Profit (EBIT)]]/Table1[[#This Row],[Net Sales Actual]]</f>
        <v>6.7502606173716076E-2</v>
      </c>
      <c r="U2593" s="7" t="str">
        <f>IF(Table1[[#This Row],[Profit Ratio]] &gt; 0.15, "Healthy",
 IF(Table1[[#This Row],[Profit Ratio]] &gt;= 0.05, "Moderate",
 "Low"))</f>
        <v>Moderate</v>
      </c>
      <c r="V2593" s="7">
        <f ca="1">DATEDIF(Table1[[#This Row],[Store Open Date]], TODAY(), "d")</f>
        <v>675</v>
      </c>
      <c r="W2593" s="7">
        <f ca="1">INT(Table1[[#This Row],[Store Age (Days)]] / 30)</f>
        <v>22</v>
      </c>
      <c r="X2593" s="7" t="str">
        <f ca="1">IF(Table1[[#This Row],[Store Age (Months)]] &lt; 12, "&lt;12",
 IF(Table1[[#This Row],[Store Age (Months)]] &lt; 24, "12–24",
 "&gt;24"))</f>
        <v>12–24</v>
      </c>
    </row>
    <row r="2594" spans="1:24" x14ac:dyDescent="0.2">
      <c r="A2594" s="4">
        <v>6</v>
      </c>
      <c r="B2594" s="4" t="str">
        <f t="shared" si="40"/>
        <v>June</v>
      </c>
      <c r="C2594" s="1" t="s">
        <v>396</v>
      </c>
      <c r="D2594" s="1" t="s">
        <v>1316</v>
      </c>
      <c r="E2594" s="1" t="s">
        <v>837</v>
      </c>
      <c r="F2594" s="1" t="s">
        <v>913</v>
      </c>
      <c r="G2594" s="1" t="s">
        <v>927</v>
      </c>
      <c r="H2594" s="6">
        <v>45283</v>
      </c>
      <c r="I2594" s="7">
        <v>57298088</v>
      </c>
      <c r="J2594" s="7">
        <v>64116061</v>
      </c>
      <c r="K2594" s="7">
        <v>7517076</v>
      </c>
      <c r="L2594" s="7">
        <v>2923237</v>
      </c>
      <c r="M2594" s="7">
        <f>Table1[[#This Row],[Profit (EBIT)]] * (1 - 11%)</f>
        <v>2601680.9300000002</v>
      </c>
      <c r="N2594" s="9">
        <f>Table1[[#This Row],[Net Sales Actual]]/Table1[[#This Row],[Net Sales Target]]*100%</f>
        <v>1.1189912829202957</v>
      </c>
      <c r="O2594" s="9" t="str">
        <f>IF(Table1[[#This Row],[% Achievement]]&gt;=100%, "Achieved",
 IF(Table1[[#This Row],[% Achievement]]&gt;=50%, "Almost Achieve",
 IF(Table1[[#This Row],[% Achievement]]&gt;=0, "Needs Improvement",
 "Bad")))</f>
        <v>Achieved</v>
      </c>
      <c r="P2594" s="7">
        <f>Table1[[#This Row],[Net Sales Actual]] - Table1[[#This Row],[Net Sales Target]]</f>
        <v>6817973</v>
      </c>
      <c r="Q2594" s="7" t="str">
        <f>IF(Table1[[#This Row],[Profit]] &gt; 0, "Profit", "Loss")</f>
        <v>Profit</v>
      </c>
      <c r="R2594" s="9">
        <f>Table1[[#This Row],[Salary Cost]]/Table1[[#This Row],[Net Sales Actual]]</f>
        <v>0.11724170017244197</v>
      </c>
      <c r="S2594" s="9" t="str">
        <f>IF(Table1[[#This Row],[Salary Ratio]] &lt; 0.15, "Efficient",
 IF(Table1[[#This Row],[Salary Ratio]] &lt;= 0.25, "Needs Attention",
 "Too High"))</f>
        <v>Efficient</v>
      </c>
      <c r="T2594" s="9">
        <f>Table1[[#This Row],[Profit (EBIT)]]/Table1[[#This Row],[Net Sales Actual]]</f>
        <v>4.5592897542473795E-2</v>
      </c>
      <c r="U2594" s="7" t="str">
        <f>IF(Table1[[#This Row],[Profit Ratio]] &gt; 0.15, "Healthy",
 IF(Table1[[#This Row],[Profit Ratio]] &gt;= 0.05, "Moderate",
 "Low"))</f>
        <v>Low</v>
      </c>
      <c r="V2594" s="7">
        <f ca="1">DATEDIF(Table1[[#This Row],[Store Open Date]], TODAY(), "d")</f>
        <v>649</v>
      </c>
      <c r="W2594" s="7">
        <f ca="1">INT(Table1[[#This Row],[Store Age (Days)]] / 30)</f>
        <v>21</v>
      </c>
      <c r="X2594" s="7" t="str">
        <f ca="1">IF(Table1[[#This Row],[Store Age (Months)]] &lt; 12, "&lt;12",
 IF(Table1[[#This Row],[Store Age (Months)]] &lt; 24, "12–24",
 "&gt;24"))</f>
        <v>12–24</v>
      </c>
    </row>
    <row r="2595" spans="1:24" x14ac:dyDescent="0.2">
      <c r="A2595" s="4">
        <v>6</v>
      </c>
      <c r="B2595" s="4" t="str">
        <f t="shared" si="40"/>
        <v>June</v>
      </c>
      <c r="C2595" s="1" t="s">
        <v>397</v>
      </c>
      <c r="D2595" s="1" t="s">
        <v>1317</v>
      </c>
      <c r="E2595" s="1" t="s">
        <v>838</v>
      </c>
      <c r="F2595" s="1" t="s">
        <v>914</v>
      </c>
      <c r="G2595" s="1" t="s">
        <v>927</v>
      </c>
      <c r="H2595" s="6">
        <v>45519</v>
      </c>
      <c r="I2595" s="7">
        <v>137681770</v>
      </c>
      <c r="J2595" s="7">
        <v>104545384</v>
      </c>
      <c r="K2595" s="7">
        <v>17039610</v>
      </c>
      <c r="L2595" s="7">
        <v>10060766</v>
      </c>
      <c r="M2595" s="7">
        <f>Table1[[#This Row],[Profit (EBIT)]] * (1 - 11%)</f>
        <v>8954081.7400000002</v>
      </c>
      <c r="N2595" s="9">
        <f>Table1[[#This Row],[Net Sales Actual]]/Table1[[#This Row],[Net Sales Target]]*100%</f>
        <v>0.75932626374573775</v>
      </c>
      <c r="O2595" s="9" t="str">
        <f>IF(Table1[[#This Row],[% Achievement]]&gt;=100%, "Achieved",
 IF(Table1[[#This Row],[% Achievement]]&gt;=50%, "Almost Achieve",
 IF(Table1[[#This Row],[% Achievement]]&gt;=0, "Needs Improvement",
 "Bad")))</f>
        <v>Almost Achieve</v>
      </c>
      <c r="P2595" s="7">
        <f>Table1[[#This Row],[Net Sales Actual]] - Table1[[#This Row],[Net Sales Target]]</f>
        <v>-33136386</v>
      </c>
      <c r="Q2595" s="7" t="str">
        <f>IF(Table1[[#This Row],[Profit]] &gt; 0, "Profit", "Loss")</f>
        <v>Profit</v>
      </c>
      <c r="R2595" s="9">
        <f>Table1[[#This Row],[Salary Cost]]/Table1[[#This Row],[Net Sales Actual]]</f>
        <v>0.16298768389429799</v>
      </c>
      <c r="S2595" s="9" t="str">
        <f>IF(Table1[[#This Row],[Salary Ratio]] &lt; 0.15, "Efficient",
 IF(Table1[[#This Row],[Salary Ratio]] &lt;= 0.25, "Needs Attention",
 "Too High"))</f>
        <v>Needs Attention</v>
      </c>
      <c r="T2595" s="9">
        <f>Table1[[#This Row],[Profit (EBIT)]]/Table1[[#This Row],[Net Sales Actual]]</f>
        <v>9.6233478849721374E-2</v>
      </c>
      <c r="U2595" s="7" t="str">
        <f>IF(Table1[[#This Row],[Profit Ratio]] &gt; 0.15, "Healthy",
 IF(Table1[[#This Row],[Profit Ratio]] &gt;= 0.05, "Moderate",
 "Low"))</f>
        <v>Moderate</v>
      </c>
      <c r="V2595" s="7">
        <f ca="1">DATEDIF(Table1[[#This Row],[Store Open Date]], TODAY(), "d")</f>
        <v>413</v>
      </c>
      <c r="W2595" s="7">
        <f ca="1">INT(Table1[[#This Row],[Store Age (Days)]] / 30)</f>
        <v>13</v>
      </c>
      <c r="X2595" s="7" t="str">
        <f ca="1">IF(Table1[[#This Row],[Store Age (Months)]] &lt; 12, "&lt;12",
 IF(Table1[[#This Row],[Store Age (Months)]] &lt; 24, "12–24",
 "&gt;24"))</f>
        <v>12–24</v>
      </c>
    </row>
    <row r="2596" spans="1:24" x14ac:dyDescent="0.2">
      <c r="A2596" s="4">
        <v>6</v>
      </c>
      <c r="B2596" s="4" t="str">
        <f t="shared" si="40"/>
        <v>June</v>
      </c>
      <c r="C2596" s="1" t="s">
        <v>398</v>
      </c>
      <c r="D2596" s="1" t="s">
        <v>1318</v>
      </c>
      <c r="E2596" s="1" t="s">
        <v>839</v>
      </c>
      <c r="F2596" s="1" t="s">
        <v>915</v>
      </c>
      <c r="G2596" s="1" t="s">
        <v>927</v>
      </c>
      <c r="H2596" s="6">
        <v>45387</v>
      </c>
      <c r="I2596" s="7">
        <v>64037064</v>
      </c>
      <c r="J2596" s="7">
        <v>75708124</v>
      </c>
      <c r="K2596" s="7">
        <v>7753077</v>
      </c>
      <c r="L2596" s="7">
        <v>6317566</v>
      </c>
      <c r="M2596" s="7">
        <f>Table1[[#This Row],[Profit (EBIT)]] * (1 - 11%)</f>
        <v>5622633.7400000002</v>
      </c>
      <c r="N2596" s="9">
        <f>Table1[[#This Row],[Net Sales Actual]]/Table1[[#This Row],[Net Sales Target]]*100%</f>
        <v>1.182254764209677</v>
      </c>
      <c r="O2596" s="9" t="str">
        <f>IF(Table1[[#This Row],[% Achievement]]&gt;=100%, "Achieved",
 IF(Table1[[#This Row],[% Achievement]]&gt;=50%, "Almost Achieve",
 IF(Table1[[#This Row],[% Achievement]]&gt;=0, "Needs Improvement",
 "Bad")))</f>
        <v>Achieved</v>
      </c>
      <c r="P2596" s="7">
        <f>Table1[[#This Row],[Net Sales Actual]] - Table1[[#This Row],[Net Sales Target]]</f>
        <v>11671060</v>
      </c>
      <c r="Q2596" s="7" t="str">
        <f>IF(Table1[[#This Row],[Profit]] &gt; 0, "Profit", "Loss")</f>
        <v>Profit</v>
      </c>
      <c r="R2596" s="9">
        <f>Table1[[#This Row],[Salary Cost]]/Table1[[#This Row],[Net Sales Actual]]</f>
        <v>0.10240746422405078</v>
      </c>
      <c r="S2596" s="9" t="str">
        <f>IF(Table1[[#This Row],[Salary Ratio]] &lt; 0.15, "Efficient",
 IF(Table1[[#This Row],[Salary Ratio]] &lt;= 0.25, "Needs Attention",
 "Too High"))</f>
        <v>Efficient</v>
      </c>
      <c r="T2596" s="9">
        <f>Table1[[#This Row],[Profit (EBIT)]]/Table1[[#This Row],[Net Sales Actual]]</f>
        <v>8.3446341901167703E-2</v>
      </c>
      <c r="U2596" s="7" t="str">
        <f>IF(Table1[[#This Row],[Profit Ratio]] &gt; 0.15, "Healthy",
 IF(Table1[[#This Row],[Profit Ratio]] &gt;= 0.05, "Moderate",
 "Low"))</f>
        <v>Moderate</v>
      </c>
      <c r="V2596" s="7">
        <f ca="1">DATEDIF(Table1[[#This Row],[Store Open Date]], TODAY(), "d")</f>
        <v>545</v>
      </c>
      <c r="W2596" s="7">
        <f ca="1">INT(Table1[[#This Row],[Store Age (Days)]] / 30)</f>
        <v>18</v>
      </c>
      <c r="X2596" s="7" t="str">
        <f ca="1">IF(Table1[[#This Row],[Store Age (Months)]] &lt; 12, "&lt;12",
 IF(Table1[[#This Row],[Store Age (Months)]] &lt; 24, "12–24",
 "&gt;24"))</f>
        <v>12–24</v>
      </c>
    </row>
    <row r="2597" spans="1:24" x14ac:dyDescent="0.2">
      <c r="A2597" s="4">
        <v>6</v>
      </c>
      <c r="B2597" s="4" t="str">
        <f t="shared" si="40"/>
        <v>June</v>
      </c>
      <c r="C2597" s="1" t="s">
        <v>399</v>
      </c>
      <c r="D2597" s="1" t="s">
        <v>1319</v>
      </c>
      <c r="E2597" s="1" t="s">
        <v>840</v>
      </c>
      <c r="F2597" s="1" t="s">
        <v>915</v>
      </c>
      <c r="G2597" s="1" t="s">
        <v>927</v>
      </c>
      <c r="H2597" s="6">
        <v>45344</v>
      </c>
      <c r="I2597" s="7">
        <v>112122055</v>
      </c>
      <c r="J2597" s="7">
        <v>122331273</v>
      </c>
      <c r="K2597" s="7">
        <v>19595159</v>
      </c>
      <c r="L2597" s="7">
        <v>208735</v>
      </c>
      <c r="M2597" s="7">
        <f>Table1[[#This Row],[Profit (EBIT)]] * (1 - 11%)</f>
        <v>185774.15</v>
      </c>
      <c r="N2597" s="9">
        <f>Table1[[#This Row],[Net Sales Actual]]/Table1[[#This Row],[Net Sales Target]]*100%</f>
        <v>1.0910545030591885</v>
      </c>
      <c r="O2597" s="9" t="str">
        <f>IF(Table1[[#This Row],[% Achievement]]&gt;=100%, "Achieved",
 IF(Table1[[#This Row],[% Achievement]]&gt;=50%, "Almost Achieve",
 IF(Table1[[#This Row],[% Achievement]]&gt;=0, "Needs Improvement",
 "Bad")))</f>
        <v>Achieved</v>
      </c>
      <c r="P2597" s="7">
        <f>Table1[[#This Row],[Net Sales Actual]] - Table1[[#This Row],[Net Sales Target]]</f>
        <v>10209218</v>
      </c>
      <c r="Q2597" s="7" t="str">
        <f>IF(Table1[[#This Row],[Profit]] &gt; 0, "Profit", "Loss")</f>
        <v>Profit</v>
      </c>
      <c r="R2597" s="9">
        <f>Table1[[#This Row],[Salary Cost]]/Table1[[#This Row],[Net Sales Actual]]</f>
        <v>0.16018110920827253</v>
      </c>
      <c r="S2597" s="9" t="str">
        <f>IF(Table1[[#This Row],[Salary Ratio]] &lt; 0.15, "Efficient",
 IF(Table1[[#This Row],[Salary Ratio]] &lt;= 0.25, "Needs Attention",
 "Too High"))</f>
        <v>Needs Attention</v>
      </c>
      <c r="T2597" s="9">
        <f>Table1[[#This Row],[Profit (EBIT)]]/Table1[[#This Row],[Net Sales Actual]]</f>
        <v>1.7063093915486353E-3</v>
      </c>
      <c r="U2597" s="7" t="str">
        <f>IF(Table1[[#This Row],[Profit Ratio]] &gt; 0.15, "Healthy",
 IF(Table1[[#This Row],[Profit Ratio]] &gt;= 0.05, "Moderate",
 "Low"))</f>
        <v>Low</v>
      </c>
      <c r="V2597" s="7">
        <f ca="1">DATEDIF(Table1[[#This Row],[Store Open Date]], TODAY(), "d")</f>
        <v>588</v>
      </c>
      <c r="W2597" s="7">
        <f ca="1">INT(Table1[[#This Row],[Store Age (Days)]] / 30)</f>
        <v>19</v>
      </c>
      <c r="X2597" s="7" t="str">
        <f ca="1">IF(Table1[[#This Row],[Store Age (Months)]] &lt; 12, "&lt;12",
 IF(Table1[[#This Row],[Store Age (Months)]] &lt; 24, "12–24",
 "&gt;24"))</f>
        <v>12–24</v>
      </c>
    </row>
    <row r="2598" spans="1:24" x14ac:dyDescent="0.2">
      <c r="A2598" s="4">
        <v>6</v>
      </c>
      <c r="B2598" s="4" t="str">
        <f t="shared" si="40"/>
        <v>June</v>
      </c>
      <c r="C2598" s="1" t="s">
        <v>400</v>
      </c>
      <c r="D2598" s="1" t="s">
        <v>1320</v>
      </c>
      <c r="E2598" s="1" t="s">
        <v>841</v>
      </c>
      <c r="F2598" s="1" t="s">
        <v>915</v>
      </c>
      <c r="G2598" s="1" t="s">
        <v>927</v>
      </c>
      <c r="H2598" s="6">
        <v>45424</v>
      </c>
      <c r="I2598" s="7">
        <v>64867118</v>
      </c>
      <c r="J2598" s="7">
        <v>48384728</v>
      </c>
      <c r="K2598" s="7">
        <v>8037461</v>
      </c>
      <c r="L2598" s="7">
        <v>-2086975</v>
      </c>
      <c r="M2598" s="7">
        <f>Table1[[#This Row],[Profit (EBIT)]] * (1 - 11%)</f>
        <v>-1857407.75</v>
      </c>
      <c r="N2598" s="9">
        <f>Table1[[#This Row],[Net Sales Actual]]/Table1[[#This Row],[Net Sales Target]]*100%</f>
        <v>0.74590531369067448</v>
      </c>
      <c r="O2598" s="9" t="str">
        <f>IF(Table1[[#This Row],[% Achievement]]&gt;=100%, "Achieved",
 IF(Table1[[#This Row],[% Achievement]]&gt;=50%, "Almost Achieve",
 IF(Table1[[#This Row],[% Achievement]]&gt;=0, "Needs Improvement",
 "Bad")))</f>
        <v>Almost Achieve</v>
      </c>
      <c r="P2598" s="7">
        <f>Table1[[#This Row],[Net Sales Actual]] - Table1[[#This Row],[Net Sales Target]]</f>
        <v>-16482390</v>
      </c>
      <c r="Q2598" s="7" t="str">
        <f>IF(Table1[[#This Row],[Profit]] &gt; 0, "Profit", "Loss")</f>
        <v>Loss</v>
      </c>
      <c r="R2598" s="9">
        <f>Table1[[#This Row],[Salary Cost]]/Table1[[#This Row],[Net Sales Actual]]</f>
        <v>0.16611565947007081</v>
      </c>
      <c r="S2598" s="9" t="str">
        <f>IF(Table1[[#This Row],[Salary Ratio]] &lt; 0.15, "Efficient",
 IF(Table1[[#This Row],[Salary Ratio]] &lt;= 0.25, "Needs Attention",
 "Too High"))</f>
        <v>Needs Attention</v>
      </c>
      <c r="T2598" s="9">
        <f>Table1[[#This Row],[Profit (EBIT)]]/Table1[[#This Row],[Net Sales Actual]]</f>
        <v>-4.3132928224790271E-2</v>
      </c>
      <c r="U2598" s="7" t="str">
        <f>IF(Table1[[#This Row],[Profit Ratio]] &gt; 0.15, "Healthy",
 IF(Table1[[#This Row],[Profit Ratio]] &gt;= 0.05, "Moderate",
 "Low"))</f>
        <v>Low</v>
      </c>
      <c r="V2598" s="7">
        <f ca="1">DATEDIF(Table1[[#This Row],[Store Open Date]], TODAY(), "d")</f>
        <v>508</v>
      </c>
      <c r="W2598" s="7">
        <f ca="1">INT(Table1[[#This Row],[Store Age (Days)]] / 30)</f>
        <v>16</v>
      </c>
      <c r="X2598" s="7" t="str">
        <f ca="1">IF(Table1[[#This Row],[Store Age (Months)]] &lt; 12, "&lt;12",
 IF(Table1[[#This Row],[Store Age (Months)]] &lt; 24, "12–24",
 "&gt;24"))</f>
        <v>12–24</v>
      </c>
    </row>
    <row r="2599" spans="1:24" x14ac:dyDescent="0.2">
      <c r="A2599" s="4">
        <v>6</v>
      </c>
      <c r="B2599" s="4" t="str">
        <f t="shared" si="40"/>
        <v>June</v>
      </c>
      <c r="C2599" s="1" t="s">
        <v>401</v>
      </c>
      <c r="D2599" s="1" t="s">
        <v>1321</v>
      </c>
      <c r="E2599" s="1" t="s">
        <v>842</v>
      </c>
      <c r="F2599" s="1" t="s">
        <v>916</v>
      </c>
      <c r="G2599" s="1" t="s">
        <v>928</v>
      </c>
      <c r="H2599" s="6">
        <v>45248</v>
      </c>
      <c r="I2599" s="7">
        <v>120853849</v>
      </c>
      <c r="J2599" s="7">
        <v>95535479</v>
      </c>
      <c r="K2599" s="7">
        <v>14524534</v>
      </c>
      <c r="L2599" s="7">
        <v>10642986</v>
      </c>
      <c r="M2599" s="7">
        <f>Table1[[#This Row],[Profit (EBIT)]] * (1 - 11%)</f>
        <v>9472257.540000001</v>
      </c>
      <c r="N2599" s="9">
        <f>Table1[[#This Row],[Net Sales Actual]]/Table1[[#This Row],[Net Sales Target]]*100%</f>
        <v>0.79050423127193903</v>
      </c>
      <c r="O2599" s="9" t="str">
        <f>IF(Table1[[#This Row],[% Achievement]]&gt;=100%, "Achieved",
 IF(Table1[[#This Row],[% Achievement]]&gt;=50%, "Almost Achieve",
 IF(Table1[[#This Row],[% Achievement]]&gt;=0, "Needs Improvement",
 "Bad")))</f>
        <v>Almost Achieve</v>
      </c>
      <c r="P2599" s="7">
        <f>Table1[[#This Row],[Net Sales Actual]] - Table1[[#This Row],[Net Sales Target]]</f>
        <v>-25318370</v>
      </c>
      <c r="Q2599" s="7" t="str">
        <f>IF(Table1[[#This Row],[Profit]] &gt; 0, "Profit", "Loss")</f>
        <v>Profit</v>
      </c>
      <c r="R2599" s="9">
        <f>Table1[[#This Row],[Salary Cost]]/Table1[[#This Row],[Net Sales Actual]]</f>
        <v>0.15203287984770558</v>
      </c>
      <c r="S2599" s="9" t="str">
        <f>IF(Table1[[#This Row],[Salary Ratio]] &lt; 0.15, "Efficient",
 IF(Table1[[#This Row],[Salary Ratio]] &lt;= 0.25, "Needs Attention",
 "Too High"))</f>
        <v>Needs Attention</v>
      </c>
      <c r="T2599" s="9">
        <f>Table1[[#This Row],[Profit (EBIT)]]/Table1[[#This Row],[Net Sales Actual]]</f>
        <v>0.11140349230886255</v>
      </c>
      <c r="U2599" s="7" t="str">
        <f>IF(Table1[[#This Row],[Profit Ratio]] &gt; 0.15, "Healthy",
 IF(Table1[[#This Row],[Profit Ratio]] &gt;= 0.05, "Moderate",
 "Low"))</f>
        <v>Moderate</v>
      </c>
      <c r="V2599" s="7">
        <f ca="1">DATEDIF(Table1[[#This Row],[Store Open Date]], TODAY(), "d")</f>
        <v>684</v>
      </c>
      <c r="W2599" s="7">
        <f ca="1">INT(Table1[[#This Row],[Store Age (Days)]] / 30)</f>
        <v>22</v>
      </c>
      <c r="X2599" s="7" t="str">
        <f ca="1">IF(Table1[[#This Row],[Store Age (Months)]] &lt; 12, "&lt;12",
 IF(Table1[[#This Row],[Store Age (Months)]] &lt; 24, "12–24",
 "&gt;24"))</f>
        <v>12–24</v>
      </c>
    </row>
    <row r="2600" spans="1:24" x14ac:dyDescent="0.2">
      <c r="A2600" s="4">
        <v>6</v>
      </c>
      <c r="B2600" s="4" t="str">
        <f t="shared" si="40"/>
        <v>June</v>
      </c>
      <c r="C2600" s="1" t="s">
        <v>402</v>
      </c>
      <c r="D2600" s="1" t="s">
        <v>1322</v>
      </c>
      <c r="E2600" s="1" t="s">
        <v>843</v>
      </c>
      <c r="F2600" s="1" t="s">
        <v>916</v>
      </c>
      <c r="G2600" s="1" t="s">
        <v>928</v>
      </c>
      <c r="H2600" s="6">
        <v>45259</v>
      </c>
      <c r="I2600" s="7">
        <v>219747136</v>
      </c>
      <c r="J2600" s="7">
        <v>186748229</v>
      </c>
      <c r="K2600" s="7">
        <v>23275738</v>
      </c>
      <c r="L2600" s="7">
        <v>26874701</v>
      </c>
      <c r="M2600" s="7">
        <f>Table1[[#This Row],[Profit (EBIT)]] * (1 - 11%)</f>
        <v>23918483.890000001</v>
      </c>
      <c r="N2600" s="9">
        <f>Table1[[#This Row],[Net Sales Actual]]/Table1[[#This Row],[Net Sales Target]]*100%</f>
        <v>0.84983236823618946</v>
      </c>
      <c r="O2600" s="9" t="str">
        <f>IF(Table1[[#This Row],[% Achievement]]&gt;=100%, "Achieved",
 IF(Table1[[#This Row],[% Achievement]]&gt;=50%, "Almost Achieve",
 IF(Table1[[#This Row],[% Achievement]]&gt;=0, "Needs Improvement",
 "Bad")))</f>
        <v>Almost Achieve</v>
      </c>
      <c r="P2600" s="7">
        <f>Table1[[#This Row],[Net Sales Actual]] - Table1[[#This Row],[Net Sales Target]]</f>
        <v>-32998907</v>
      </c>
      <c r="Q2600" s="7" t="str">
        <f>IF(Table1[[#This Row],[Profit]] &gt; 0, "Profit", "Loss")</f>
        <v>Profit</v>
      </c>
      <c r="R2600" s="9">
        <f>Table1[[#This Row],[Salary Cost]]/Table1[[#This Row],[Net Sales Actual]]</f>
        <v>0.12463699454949048</v>
      </c>
      <c r="S2600" s="9" t="str">
        <f>IF(Table1[[#This Row],[Salary Ratio]] &lt; 0.15, "Efficient",
 IF(Table1[[#This Row],[Salary Ratio]] &lt;= 0.25, "Needs Attention",
 "Too High"))</f>
        <v>Efficient</v>
      </c>
      <c r="T2600" s="9">
        <f>Table1[[#This Row],[Profit (EBIT)]]/Table1[[#This Row],[Net Sales Actual]]</f>
        <v>0.14390873286407443</v>
      </c>
      <c r="U2600" s="7" t="str">
        <f>IF(Table1[[#This Row],[Profit Ratio]] &gt; 0.15, "Healthy",
 IF(Table1[[#This Row],[Profit Ratio]] &gt;= 0.05, "Moderate",
 "Low"))</f>
        <v>Moderate</v>
      </c>
      <c r="V2600" s="7">
        <f ca="1">DATEDIF(Table1[[#This Row],[Store Open Date]], TODAY(), "d")</f>
        <v>673</v>
      </c>
      <c r="W2600" s="7">
        <f ca="1">INT(Table1[[#This Row],[Store Age (Days)]] / 30)</f>
        <v>22</v>
      </c>
      <c r="X2600" s="7" t="str">
        <f ca="1">IF(Table1[[#This Row],[Store Age (Months)]] &lt; 12, "&lt;12",
 IF(Table1[[#This Row],[Store Age (Months)]] &lt; 24, "12–24",
 "&gt;24"))</f>
        <v>12–24</v>
      </c>
    </row>
    <row r="2601" spans="1:24" x14ac:dyDescent="0.2">
      <c r="A2601" s="4">
        <v>6</v>
      </c>
      <c r="B2601" s="4" t="str">
        <f t="shared" si="40"/>
        <v>June</v>
      </c>
      <c r="C2601" s="1" t="s">
        <v>403</v>
      </c>
      <c r="D2601" s="1" t="s">
        <v>1323</v>
      </c>
      <c r="E2601" s="1" t="s">
        <v>844</v>
      </c>
      <c r="F2601" s="1" t="s">
        <v>916</v>
      </c>
      <c r="G2601" s="1" t="s">
        <v>928</v>
      </c>
      <c r="H2601" s="6">
        <v>45291</v>
      </c>
      <c r="I2601" s="7">
        <v>109610989</v>
      </c>
      <c r="J2601" s="7">
        <v>93512194</v>
      </c>
      <c r="K2601" s="7">
        <v>9157464</v>
      </c>
      <c r="L2601" s="7">
        <v>5869924</v>
      </c>
      <c r="M2601" s="7">
        <f>Table1[[#This Row],[Profit (EBIT)]] * (1 - 11%)</f>
        <v>5224232.3600000003</v>
      </c>
      <c r="N2601" s="9">
        <f>Table1[[#This Row],[Net Sales Actual]]/Table1[[#This Row],[Net Sales Target]]*100%</f>
        <v>0.85312791037767211</v>
      </c>
      <c r="O2601" s="9" t="str">
        <f>IF(Table1[[#This Row],[% Achievement]]&gt;=100%, "Achieved",
 IF(Table1[[#This Row],[% Achievement]]&gt;=50%, "Almost Achieve",
 IF(Table1[[#This Row],[% Achievement]]&gt;=0, "Needs Improvement",
 "Bad")))</f>
        <v>Almost Achieve</v>
      </c>
      <c r="P2601" s="7">
        <f>Table1[[#This Row],[Net Sales Actual]] - Table1[[#This Row],[Net Sales Target]]</f>
        <v>-16098795</v>
      </c>
      <c r="Q2601" s="7" t="str">
        <f>IF(Table1[[#This Row],[Profit]] &gt; 0, "Profit", "Loss")</f>
        <v>Profit</v>
      </c>
      <c r="R2601" s="9">
        <f>Table1[[#This Row],[Salary Cost]]/Table1[[#This Row],[Net Sales Actual]]</f>
        <v>9.7928019954274623E-2</v>
      </c>
      <c r="S2601" s="9" t="str">
        <f>IF(Table1[[#This Row],[Salary Ratio]] &lt; 0.15, "Efficient",
 IF(Table1[[#This Row],[Salary Ratio]] &lt;= 0.25, "Needs Attention",
 "Too High"))</f>
        <v>Efficient</v>
      </c>
      <c r="T2601" s="9">
        <f>Table1[[#This Row],[Profit (EBIT)]]/Table1[[#This Row],[Net Sales Actual]]</f>
        <v>6.2771749318596887E-2</v>
      </c>
      <c r="U2601" s="7" t="str">
        <f>IF(Table1[[#This Row],[Profit Ratio]] &gt; 0.15, "Healthy",
 IF(Table1[[#This Row],[Profit Ratio]] &gt;= 0.05, "Moderate",
 "Low"))</f>
        <v>Moderate</v>
      </c>
      <c r="V2601" s="7">
        <f ca="1">DATEDIF(Table1[[#This Row],[Store Open Date]], TODAY(), "d")</f>
        <v>641</v>
      </c>
      <c r="W2601" s="7">
        <f ca="1">INT(Table1[[#This Row],[Store Age (Days)]] / 30)</f>
        <v>21</v>
      </c>
      <c r="X2601" s="7" t="str">
        <f ca="1">IF(Table1[[#This Row],[Store Age (Months)]] &lt; 12, "&lt;12",
 IF(Table1[[#This Row],[Store Age (Months)]] &lt; 24, "12–24",
 "&gt;24"))</f>
        <v>12–24</v>
      </c>
    </row>
    <row r="2602" spans="1:24" x14ac:dyDescent="0.2">
      <c r="A2602" s="4">
        <v>6</v>
      </c>
      <c r="B2602" s="4" t="str">
        <f t="shared" si="40"/>
        <v>June</v>
      </c>
      <c r="C2602" s="1" t="s">
        <v>404</v>
      </c>
      <c r="D2602" s="1" t="s">
        <v>1324</v>
      </c>
      <c r="E2602" s="1" t="s">
        <v>845</v>
      </c>
      <c r="F2602" s="1" t="s">
        <v>916</v>
      </c>
      <c r="G2602" s="1" t="s">
        <v>928</v>
      </c>
      <c r="H2602" s="6">
        <v>45291</v>
      </c>
      <c r="I2602" s="7">
        <v>87250765</v>
      </c>
      <c r="J2602" s="7">
        <v>76828519</v>
      </c>
      <c r="K2602" s="7">
        <v>9085281</v>
      </c>
      <c r="L2602" s="7">
        <v>7884474</v>
      </c>
      <c r="M2602" s="7">
        <f>Table1[[#This Row],[Profit (EBIT)]] * (1 - 11%)</f>
        <v>7017181.8600000003</v>
      </c>
      <c r="N2602" s="9">
        <f>Table1[[#This Row],[Net Sales Actual]]/Table1[[#This Row],[Net Sales Target]]*100%</f>
        <v>0.88054837112316442</v>
      </c>
      <c r="O2602" s="9" t="str">
        <f>IF(Table1[[#This Row],[% Achievement]]&gt;=100%, "Achieved",
 IF(Table1[[#This Row],[% Achievement]]&gt;=50%, "Almost Achieve",
 IF(Table1[[#This Row],[% Achievement]]&gt;=0, "Needs Improvement",
 "Bad")))</f>
        <v>Almost Achieve</v>
      </c>
      <c r="P2602" s="7">
        <f>Table1[[#This Row],[Net Sales Actual]] - Table1[[#This Row],[Net Sales Target]]</f>
        <v>-10422246</v>
      </c>
      <c r="Q2602" s="7" t="str">
        <f>IF(Table1[[#This Row],[Profit]] &gt; 0, "Profit", "Loss")</f>
        <v>Profit</v>
      </c>
      <c r="R2602" s="9">
        <f>Table1[[#This Row],[Salary Cost]]/Table1[[#This Row],[Net Sales Actual]]</f>
        <v>0.11825401710528873</v>
      </c>
      <c r="S2602" s="9" t="str">
        <f>IF(Table1[[#This Row],[Salary Ratio]] &lt; 0.15, "Efficient",
 IF(Table1[[#This Row],[Salary Ratio]] &lt;= 0.25, "Needs Attention",
 "Too High"))</f>
        <v>Efficient</v>
      </c>
      <c r="T2602" s="9">
        <f>Table1[[#This Row],[Profit (EBIT)]]/Table1[[#This Row],[Net Sales Actual]]</f>
        <v>0.10262431324492927</v>
      </c>
      <c r="U2602" s="7" t="str">
        <f>IF(Table1[[#This Row],[Profit Ratio]] &gt; 0.15, "Healthy",
 IF(Table1[[#This Row],[Profit Ratio]] &gt;= 0.05, "Moderate",
 "Low"))</f>
        <v>Moderate</v>
      </c>
      <c r="V2602" s="7">
        <f ca="1">DATEDIF(Table1[[#This Row],[Store Open Date]], TODAY(), "d")</f>
        <v>641</v>
      </c>
      <c r="W2602" s="7">
        <f ca="1">INT(Table1[[#This Row],[Store Age (Days)]] / 30)</f>
        <v>21</v>
      </c>
      <c r="X2602" s="7" t="str">
        <f ca="1">IF(Table1[[#This Row],[Store Age (Months)]] &lt; 12, "&lt;12",
 IF(Table1[[#This Row],[Store Age (Months)]] &lt; 24, "12–24",
 "&gt;24"))</f>
        <v>12–24</v>
      </c>
    </row>
    <row r="2603" spans="1:24" x14ac:dyDescent="0.2">
      <c r="A2603" s="4">
        <v>6</v>
      </c>
      <c r="B2603" s="4" t="str">
        <f t="shared" si="40"/>
        <v>June</v>
      </c>
      <c r="C2603" s="1" t="s">
        <v>405</v>
      </c>
      <c r="D2603" s="1" t="s">
        <v>1325</v>
      </c>
      <c r="E2603" s="1" t="s">
        <v>846</v>
      </c>
      <c r="F2603" s="1" t="s">
        <v>916</v>
      </c>
      <c r="G2603" s="1" t="s">
        <v>928</v>
      </c>
      <c r="H2603" s="6">
        <v>45274</v>
      </c>
      <c r="I2603" s="7">
        <v>229709404</v>
      </c>
      <c r="J2603" s="7">
        <v>246869818</v>
      </c>
      <c r="K2603" s="7">
        <v>37693497</v>
      </c>
      <c r="L2603" s="7">
        <v>-11407138</v>
      </c>
      <c r="M2603" s="7">
        <f>Table1[[#This Row],[Profit (EBIT)]] * (1 - 11%)</f>
        <v>-10152352.82</v>
      </c>
      <c r="N2603" s="9">
        <f>Table1[[#This Row],[Net Sales Actual]]/Table1[[#This Row],[Net Sales Target]]*100%</f>
        <v>1.0747048823477858</v>
      </c>
      <c r="O2603" s="9" t="str">
        <f>IF(Table1[[#This Row],[% Achievement]]&gt;=100%, "Achieved",
 IF(Table1[[#This Row],[% Achievement]]&gt;=50%, "Almost Achieve",
 IF(Table1[[#This Row],[% Achievement]]&gt;=0, "Needs Improvement",
 "Bad")))</f>
        <v>Achieved</v>
      </c>
      <c r="P2603" s="7">
        <f>Table1[[#This Row],[Net Sales Actual]] - Table1[[#This Row],[Net Sales Target]]</f>
        <v>17160414</v>
      </c>
      <c r="Q2603" s="7" t="str">
        <f>IF(Table1[[#This Row],[Profit]] &gt; 0, "Profit", "Loss")</f>
        <v>Loss</v>
      </c>
      <c r="R2603" s="9">
        <f>Table1[[#This Row],[Salary Cost]]/Table1[[#This Row],[Net Sales Actual]]</f>
        <v>0.1526857244250085</v>
      </c>
      <c r="S2603" s="9" t="str">
        <f>IF(Table1[[#This Row],[Salary Ratio]] &lt; 0.15, "Efficient",
 IF(Table1[[#This Row],[Salary Ratio]] &lt;= 0.25, "Needs Attention",
 "Too High"))</f>
        <v>Needs Attention</v>
      </c>
      <c r="T2603" s="9">
        <f>Table1[[#This Row],[Profit (EBIT)]]/Table1[[#This Row],[Net Sales Actual]]</f>
        <v>-4.6207098512139708E-2</v>
      </c>
      <c r="U2603" s="7" t="str">
        <f>IF(Table1[[#This Row],[Profit Ratio]] &gt; 0.15, "Healthy",
 IF(Table1[[#This Row],[Profit Ratio]] &gt;= 0.05, "Moderate",
 "Low"))</f>
        <v>Low</v>
      </c>
      <c r="V2603" s="7">
        <f ca="1">DATEDIF(Table1[[#This Row],[Store Open Date]], TODAY(), "d")</f>
        <v>658</v>
      </c>
      <c r="W2603" s="7">
        <f ca="1">INT(Table1[[#This Row],[Store Age (Days)]] / 30)</f>
        <v>21</v>
      </c>
      <c r="X2603" s="7" t="str">
        <f ca="1">IF(Table1[[#This Row],[Store Age (Months)]] &lt; 12, "&lt;12",
 IF(Table1[[#This Row],[Store Age (Months)]] &lt; 24, "12–24",
 "&gt;24"))</f>
        <v>12–24</v>
      </c>
    </row>
    <row r="2604" spans="1:24" x14ac:dyDescent="0.2">
      <c r="A2604" s="4">
        <v>6</v>
      </c>
      <c r="B2604" s="4" t="str">
        <f t="shared" si="40"/>
        <v>June</v>
      </c>
      <c r="C2604" s="1" t="s">
        <v>406</v>
      </c>
      <c r="D2604" s="1" t="s">
        <v>1326</v>
      </c>
      <c r="E2604" s="1" t="s">
        <v>847</v>
      </c>
      <c r="F2604" s="1" t="s">
        <v>916</v>
      </c>
      <c r="G2604" s="1" t="s">
        <v>928</v>
      </c>
      <c r="H2604" s="6">
        <v>45341</v>
      </c>
      <c r="I2604" s="7">
        <v>106585165</v>
      </c>
      <c r="J2604" s="7">
        <v>90998356</v>
      </c>
      <c r="K2604" s="7">
        <v>13967006</v>
      </c>
      <c r="L2604" s="7">
        <v>-3885707</v>
      </c>
      <c r="M2604" s="7">
        <f>Table1[[#This Row],[Profit (EBIT)]] * (1 - 11%)</f>
        <v>-3458279.23</v>
      </c>
      <c r="N2604" s="9">
        <f>Table1[[#This Row],[Net Sales Actual]]/Table1[[#This Row],[Net Sales Target]]*100%</f>
        <v>0.85376192831338205</v>
      </c>
      <c r="O2604" s="9" t="str">
        <f>IF(Table1[[#This Row],[% Achievement]]&gt;=100%, "Achieved",
 IF(Table1[[#This Row],[% Achievement]]&gt;=50%, "Almost Achieve",
 IF(Table1[[#This Row],[% Achievement]]&gt;=0, "Needs Improvement",
 "Bad")))</f>
        <v>Almost Achieve</v>
      </c>
      <c r="P2604" s="7">
        <f>Table1[[#This Row],[Net Sales Actual]] - Table1[[#This Row],[Net Sales Target]]</f>
        <v>-15586809</v>
      </c>
      <c r="Q2604" s="7" t="str">
        <f>IF(Table1[[#This Row],[Profit]] &gt; 0, "Profit", "Loss")</f>
        <v>Loss</v>
      </c>
      <c r="R2604" s="9">
        <f>Table1[[#This Row],[Salary Cost]]/Table1[[#This Row],[Net Sales Actual]]</f>
        <v>0.15348635529195714</v>
      </c>
      <c r="S2604" s="9" t="str">
        <f>IF(Table1[[#This Row],[Salary Ratio]] &lt; 0.15, "Efficient",
 IF(Table1[[#This Row],[Salary Ratio]] &lt;= 0.25, "Needs Attention",
 "Too High"))</f>
        <v>Needs Attention</v>
      </c>
      <c r="T2604" s="9">
        <f>Table1[[#This Row],[Profit (EBIT)]]/Table1[[#This Row],[Net Sales Actual]]</f>
        <v>-4.2700848353787839E-2</v>
      </c>
      <c r="U2604" s="7" t="str">
        <f>IF(Table1[[#This Row],[Profit Ratio]] &gt; 0.15, "Healthy",
 IF(Table1[[#This Row],[Profit Ratio]] &gt;= 0.05, "Moderate",
 "Low"))</f>
        <v>Low</v>
      </c>
      <c r="V2604" s="7">
        <f ca="1">DATEDIF(Table1[[#This Row],[Store Open Date]], TODAY(), "d")</f>
        <v>591</v>
      </c>
      <c r="W2604" s="7">
        <f ca="1">INT(Table1[[#This Row],[Store Age (Days)]] / 30)</f>
        <v>19</v>
      </c>
      <c r="X2604" s="7" t="str">
        <f ca="1">IF(Table1[[#This Row],[Store Age (Months)]] &lt; 12, "&lt;12",
 IF(Table1[[#This Row],[Store Age (Months)]] &lt; 24, "12–24",
 "&gt;24"))</f>
        <v>12–24</v>
      </c>
    </row>
    <row r="2605" spans="1:24" x14ac:dyDescent="0.2">
      <c r="A2605" s="4">
        <v>6</v>
      </c>
      <c r="B2605" s="4" t="str">
        <f t="shared" si="40"/>
        <v>June</v>
      </c>
      <c r="C2605" s="1" t="s">
        <v>407</v>
      </c>
      <c r="D2605" s="1" t="s">
        <v>1327</v>
      </c>
      <c r="E2605" s="1" t="s">
        <v>848</v>
      </c>
      <c r="F2605" s="1" t="s">
        <v>916</v>
      </c>
      <c r="G2605" s="1" t="s">
        <v>928</v>
      </c>
      <c r="H2605" s="6">
        <v>45207</v>
      </c>
      <c r="I2605" s="7">
        <v>121194934</v>
      </c>
      <c r="J2605" s="7">
        <v>130846087</v>
      </c>
      <c r="K2605" s="7">
        <v>14179699</v>
      </c>
      <c r="L2605" s="7">
        <v>17899621</v>
      </c>
      <c r="M2605" s="7">
        <f>Table1[[#This Row],[Profit (EBIT)]] * (1 - 11%)</f>
        <v>15930662.689999999</v>
      </c>
      <c r="N2605" s="9">
        <f>Table1[[#This Row],[Net Sales Actual]]/Table1[[#This Row],[Net Sales Target]]*100%</f>
        <v>1.0796333038144976</v>
      </c>
      <c r="O2605" s="9" t="str">
        <f>IF(Table1[[#This Row],[% Achievement]]&gt;=100%, "Achieved",
 IF(Table1[[#This Row],[% Achievement]]&gt;=50%, "Almost Achieve",
 IF(Table1[[#This Row],[% Achievement]]&gt;=0, "Needs Improvement",
 "Bad")))</f>
        <v>Achieved</v>
      </c>
      <c r="P2605" s="7">
        <f>Table1[[#This Row],[Net Sales Actual]] - Table1[[#This Row],[Net Sales Target]]</f>
        <v>9651153</v>
      </c>
      <c r="Q2605" s="7" t="str">
        <f>IF(Table1[[#This Row],[Profit]] &gt; 0, "Profit", "Loss")</f>
        <v>Profit</v>
      </c>
      <c r="R2605" s="9">
        <f>Table1[[#This Row],[Salary Cost]]/Table1[[#This Row],[Net Sales Actual]]</f>
        <v>0.10836930110107153</v>
      </c>
      <c r="S2605" s="9" t="str">
        <f>IF(Table1[[#This Row],[Salary Ratio]] &lt; 0.15, "Efficient",
 IF(Table1[[#This Row],[Salary Ratio]] &lt;= 0.25, "Needs Attention",
 "Too High"))</f>
        <v>Efficient</v>
      </c>
      <c r="T2605" s="9">
        <f>Table1[[#This Row],[Profit (EBIT)]]/Table1[[#This Row],[Net Sales Actual]]</f>
        <v>0.1367990546022213</v>
      </c>
      <c r="U2605" s="7" t="str">
        <f>IF(Table1[[#This Row],[Profit Ratio]] &gt; 0.15, "Healthy",
 IF(Table1[[#This Row],[Profit Ratio]] &gt;= 0.05, "Moderate",
 "Low"))</f>
        <v>Moderate</v>
      </c>
      <c r="V2605" s="7">
        <f ca="1">DATEDIF(Table1[[#This Row],[Store Open Date]], TODAY(), "d")</f>
        <v>725</v>
      </c>
      <c r="W2605" s="7">
        <f ca="1">INT(Table1[[#This Row],[Store Age (Days)]] / 30)</f>
        <v>24</v>
      </c>
      <c r="X2605" s="7" t="str">
        <f ca="1">IF(Table1[[#This Row],[Store Age (Months)]] &lt; 12, "&lt;12",
 IF(Table1[[#This Row],[Store Age (Months)]] &lt; 24, "12–24",
 "&gt;24"))</f>
        <v>&gt;24</v>
      </c>
    </row>
    <row r="2606" spans="1:24" x14ac:dyDescent="0.2">
      <c r="A2606" s="4">
        <v>6</v>
      </c>
      <c r="B2606" s="4" t="str">
        <f t="shared" si="40"/>
        <v>June</v>
      </c>
      <c r="C2606" s="1" t="s">
        <v>408</v>
      </c>
      <c r="D2606" s="1" t="s">
        <v>1328</v>
      </c>
      <c r="E2606" s="1" t="s">
        <v>849</v>
      </c>
      <c r="F2606" s="1" t="s">
        <v>916</v>
      </c>
      <c r="G2606" s="1" t="s">
        <v>928</v>
      </c>
      <c r="H2606" s="6">
        <v>45261</v>
      </c>
      <c r="I2606" s="7">
        <v>219783936</v>
      </c>
      <c r="J2606" s="7">
        <v>214560160</v>
      </c>
      <c r="K2606" s="7">
        <v>29832081</v>
      </c>
      <c r="L2606" s="7">
        <v>14171245</v>
      </c>
      <c r="M2606" s="7">
        <f>Table1[[#This Row],[Profit (EBIT)]] * (1 - 11%)</f>
        <v>12612408.050000001</v>
      </c>
      <c r="N2606" s="9">
        <f>Table1[[#This Row],[Net Sales Actual]]/Table1[[#This Row],[Net Sales Target]]*100%</f>
        <v>0.97623222108462016</v>
      </c>
      <c r="O2606" s="9" t="str">
        <f>IF(Table1[[#This Row],[% Achievement]]&gt;=100%, "Achieved",
 IF(Table1[[#This Row],[% Achievement]]&gt;=50%, "Almost Achieve",
 IF(Table1[[#This Row],[% Achievement]]&gt;=0, "Needs Improvement",
 "Bad")))</f>
        <v>Almost Achieve</v>
      </c>
      <c r="P2606" s="7">
        <f>Table1[[#This Row],[Net Sales Actual]] - Table1[[#This Row],[Net Sales Target]]</f>
        <v>-5223776</v>
      </c>
      <c r="Q2606" s="7" t="str">
        <f>IF(Table1[[#This Row],[Profit]] &gt; 0, "Profit", "Loss")</f>
        <v>Profit</v>
      </c>
      <c r="R2606" s="9">
        <f>Table1[[#This Row],[Salary Cost]]/Table1[[#This Row],[Net Sales Actual]]</f>
        <v>0.13903830515413487</v>
      </c>
      <c r="S2606" s="9" t="str">
        <f>IF(Table1[[#This Row],[Salary Ratio]] &lt; 0.15, "Efficient",
 IF(Table1[[#This Row],[Salary Ratio]] &lt;= 0.25, "Needs Attention",
 "Too High"))</f>
        <v>Efficient</v>
      </c>
      <c r="T2606" s="9">
        <f>Table1[[#This Row],[Profit (EBIT)]]/Table1[[#This Row],[Net Sales Actual]]</f>
        <v>6.6047886056759098E-2</v>
      </c>
      <c r="U2606" s="7" t="str">
        <f>IF(Table1[[#This Row],[Profit Ratio]] &gt; 0.15, "Healthy",
 IF(Table1[[#This Row],[Profit Ratio]] &gt;= 0.05, "Moderate",
 "Low"))</f>
        <v>Moderate</v>
      </c>
      <c r="V2606" s="7">
        <f ca="1">DATEDIF(Table1[[#This Row],[Store Open Date]], TODAY(), "d")</f>
        <v>671</v>
      </c>
      <c r="W2606" s="7">
        <f ca="1">INT(Table1[[#This Row],[Store Age (Days)]] / 30)</f>
        <v>22</v>
      </c>
      <c r="X2606" s="7" t="str">
        <f ca="1">IF(Table1[[#This Row],[Store Age (Months)]] &lt; 12, "&lt;12",
 IF(Table1[[#This Row],[Store Age (Months)]] &lt; 24, "12–24",
 "&gt;24"))</f>
        <v>12–24</v>
      </c>
    </row>
    <row r="2607" spans="1:24" x14ac:dyDescent="0.2">
      <c r="A2607" s="4">
        <v>6</v>
      </c>
      <c r="B2607" s="4" t="str">
        <f t="shared" si="40"/>
        <v>June</v>
      </c>
      <c r="C2607" s="1" t="s">
        <v>409</v>
      </c>
      <c r="D2607" s="1" t="s">
        <v>1329</v>
      </c>
      <c r="E2607" s="1" t="s">
        <v>850</v>
      </c>
      <c r="F2607" s="1" t="s">
        <v>916</v>
      </c>
      <c r="G2607" s="1" t="s">
        <v>928</v>
      </c>
      <c r="H2607" s="6">
        <v>45365</v>
      </c>
      <c r="I2607" s="7">
        <v>159955546</v>
      </c>
      <c r="J2607" s="7">
        <v>116402907</v>
      </c>
      <c r="K2607" s="7">
        <v>19149472</v>
      </c>
      <c r="L2607" s="7">
        <v>-8996567</v>
      </c>
      <c r="M2607" s="7">
        <f>Table1[[#This Row],[Profit (EBIT)]] * (1 - 11%)</f>
        <v>-8006944.6299999999</v>
      </c>
      <c r="N2607" s="9">
        <f>Table1[[#This Row],[Net Sales Actual]]/Table1[[#This Row],[Net Sales Target]]*100%</f>
        <v>0.72772035675461977</v>
      </c>
      <c r="O2607" s="9" t="str">
        <f>IF(Table1[[#This Row],[% Achievement]]&gt;=100%, "Achieved",
 IF(Table1[[#This Row],[% Achievement]]&gt;=50%, "Almost Achieve",
 IF(Table1[[#This Row],[% Achievement]]&gt;=0, "Needs Improvement",
 "Bad")))</f>
        <v>Almost Achieve</v>
      </c>
      <c r="P2607" s="7">
        <f>Table1[[#This Row],[Net Sales Actual]] - Table1[[#This Row],[Net Sales Target]]</f>
        <v>-43552639</v>
      </c>
      <c r="Q2607" s="7" t="str">
        <f>IF(Table1[[#This Row],[Profit]] &gt; 0, "Profit", "Loss")</f>
        <v>Loss</v>
      </c>
      <c r="R2607" s="9">
        <f>Table1[[#This Row],[Salary Cost]]/Table1[[#This Row],[Net Sales Actual]]</f>
        <v>0.1645102557447298</v>
      </c>
      <c r="S2607" s="9" t="str">
        <f>IF(Table1[[#This Row],[Salary Ratio]] &lt; 0.15, "Efficient",
 IF(Table1[[#This Row],[Salary Ratio]] &lt;= 0.25, "Needs Attention",
 "Too High"))</f>
        <v>Needs Attention</v>
      </c>
      <c r="T2607" s="9">
        <f>Table1[[#This Row],[Profit (EBIT)]]/Table1[[#This Row],[Net Sales Actual]]</f>
        <v>-7.7288164289573968E-2</v>
      </c>
      <c r="U2607" s="7" t="str">
        <f>IF(Table1[[#This Row],[Profit Ratio]] &gt; 0.15, "Healthy",
 IF(Table1[[#This Row],[Profit Ratio]] &gt;= 0.05, "Moderate",
 "Low"))</f>
        <v>Low</v>
      </c>
      <c r="V2607" s="7">
        <f ca="1">DATEDIF(Table1[[#This Row],[Store Open Date]], TODAY(), "d")</f>
        <v>567</v>
      </c>
      <c r="W2607" s="7">
        <f ca="1">INT(Table1[[#This Row],[Store Age (Days)]] / 30)</f>
        <v>18</v>
      </c>
      <c r="X2607" s="7" t="str">
        <f ca="1">IF(Table1[[#This Row],[Store Age (Months)]] &lt; 12, "&lt;12",
 IF(Table1[[#This Row],[Store Age (Months)]] &lt; 24, "12–24",
 "&gt;24"))</f>
        <v>12–24</v>
      </c>
    </row>
    <row r="2608" spans="1:24" x14ac:dyDescent="0.2">
      <c r="A2608" s="4">
        <v>6</v>
      </c>
      <c r="B2608" s="4" t="str">
        <f t="shared" si="40"/>
        <v>June</v>
      </c>
      <c r="C2608" s="1" t="s">
        <v>410</v>
      </c>
      <c r="D2608" s="1" t="s">
        <v>1330</v>
      </c>
      <c r="E2608" s="1" t="s">
        <v>851</v>
      </c>
      <c r="F2608" s="1" t="s">
        <v>916</v>
      </c>
      <c r="G2608" s="1" t="s">
        <v>928</v>
      </c>
      <c r="H2608" s="6">
        <v>45255</v>
      </c>
      <c r="I2608" s="7">
        <v>135662163</v>
      </c>
      <c r="J2608" s="7">
        <v>107749477</v>
      </c>
      <c r="K2608" s="7">
        <v>19377804</v>
      </c>
      <c r="L2608" s="7">
        <v>6793585</v>
      </c>
      <c r="M2608" s="7">
        <f>Table1[[#This Row],[Profit (EBIT)]] * (1 - 11%)</f>
        <v>6046290.6500000004</v>
      </c>
      <c r="N2608" s="9">
        <f>Table1[[#This Row],[Net Sales Actual]]/Table1[[#This Row],[Net Sales Target]]*100%</f>
        <v>0.79424855550917317</v>
      </c>
      <c r="O2608" s="9" t="str">
        <f>IF(Table1[[#This Row],[% Achievement]]&gt;=100%, "Achieved",
 IF(Table1[[#This Row],[% Achievement]]&gt;=50%, "Almost Achieve",
 IF(Table1[[#This Row],[% Achievement]]&gt;=0, "Needs Improvement",
 "Bad")))</f>
        <v>Almost Achieve</v>
      </c>
      <c r="P2608" s="7">
        <f>Table1[[#This Row],[Net Sales Actual]] - Table1[[#This Row],[Net Sales Target]]</f>
        <v>-27912686</v>
      </c>
      <c r="Q2608" s="7" t="str">
        <f>IF(Table1[[#This Row],[Profit]] &gt; 0, "Profit", "Loss")</f>
        <v>Profit</v>
      </c>
      <c r="R2608" s="9">
        <f>Table1[[#This Row],[Salary Cost]]/Table1[[#This Row],[Net Sales Actual]]</f>
        <v>0.17984128127136989</v>
      </c>
      <c r="S2608" s="9" t="str">
        <f>IF(Table1[[#This Row],[Salary Ratio]] &lt; 0.15, "Efficient",
 IF(Table1[[#This Row],[Salary Ratio]] &lt;= 0.25, "Needs Attention",
 "Too High"))</f>
        <v>Needs Attention</v>
      </c>
      <c r="T2608" s="9">
        <f>Table1[[#This Row],[Profit (EBIT)]]/Table1[[#This Row],[Net Sales Actual]]</f>
        <v>6.3049818794016055E-2</v>
      </c>
      <c r="U2608" s="7" t="str">
        <f>IF(Table1[[#This Row],[Profit Ratio]] &gt; 0.15, "Healthy",
 IF(Table1[[#This Row],[Profit Ratio]] &gt;= 0.05, "Moderate",
 "Low"))</f>
        <v>Moderate</v>
      </c>
      <c r="V2608" s="7">
        <f ca="1">DATEDIF(Table1[[#This Row],[Store Open Date]], TODAY(), "d")</f>
        <v>677</v>
      </c>
      <c r="W2608" s="7">
        <f ca="1">INT(Table1[[#This Row],[Store Age (Days)]] / 30)</f>
        <v>22</v>
      </c>
      <c r="X2608" s="7" t="str">
        <f ca="1">IF(Table1[[#This Row],[Store Age (Months)]] &lt; 12, "&lt;12",
 IF(Table1[[#This Row],[Store Age (Months)]] &lt; 24, "12–24",
 "&gt;24"))</f>
        <v>12–24</v>
      </c>
    </row>
    <row r="2609" spans="1:24" x14ac:dyDescent="0.2">
      <c r="A2609" s="4">
        <v>6</v>
      </c>
      <c r="B2609" s="4" t="str">
        <f t="shared" si="40"/>
        <v>June</v>
      </c>
      <c r="C2609" s="1" t="s">
        <v>411</v>
      </c>
      <c r="D2609" s="1" t="s">
        <v>1331</v>
      </c>
      <c r="E2609" s="1" t="s">
        <v>852</v>
      </c>
      <c r="F2609" s="1" t="s">
        <v>916</v>
      </c>
      <c r="G2609" s="1" t="s">
        <v>928</v>
      </c>
      <c r="H2609" s="6">
        <v>45444</v>
      </c>
      <c r="I2609" s="7">
        <v>66850981</v>
      </c>
      <c r="J2609" s="7">
        <v>51035571</v>
      </c>
      <c r="K2609" s="7">
        <v>8999978</v>
      </c>
      <c r="L2609" s="7">
        <v>-3073370</v>
      </c>
      <c r="M2609" s="7">
        <f>Table1[[#This Row],[Profit (EBIT)]] * (1 - 11%)</f>
        <v>-2735299.3</v>
      </c>
      <c r="N2609" s="9">
        <f>Table1[[#This Row],[Net Sales Actual]]/Table1[[#This Row],[Net Sales Target]]*100%</f>
        <v>0.76342291820669017</v>
      </c>
      <c r="O2609" s="9" t="str">
        <f>IF(Table1[[#This Row],[% Achievement]]&gt;=100%, "Achieved",
 IF(Table1[[#This Row],[% Achievement]]&gt;=50%, "Almost Achieve",
 IF(Table1[[#This Row],[% Achievement]]&gt;=0, "Needs Improvement",
 "Bad")))</f>
        <v>Almost Achieve</v>
      </c>
      <c r="P2609" s="7">
        <f>Table1[[#This Row],[Net Sales Actual]] - Table1[[#This Row],[Net Sales Target]]</f>
        <v>-15815410</v>
      </c>
      <c r="Q2609" s="7" t="str">
        <f>IF(Table1[[#This Row],[Profit]] &gt; 0, "Profit", "Loss")</f>
        <v>Loss</v>
      </c>
      <c r="R2609" s="9">
        <f>Table1[[#This Row],[Salary Cost]]/Table1[[#This Row],[Net Sales Actual]]</f>
        <v>0.17634715990539226</v>
      </c>
      <c r="S2609" s="9" t="str">
        <f>IF(Table1[[#This Row],[Salary Ratio]] &lt; 0.15, "Efficient",
 IF(Table1[[#This Row],[Salary Ratio]] &lt;= 0.25, "Needs Attention",
 "Too High"))</f>
        <v>Needs Attention</v>
      </c>
      <c r="T2609" s="9">
        <f>Table1[[#This Row],[Profit (EBIT)]]/Table1[[#This Row],[Net Sales Actual]]</f>
        <v>-6.0220155075760784E-2</v>
      </c>
      <c r="U2609" s="7" t="str">
        <f>IF(Table1[[#This Row],[Profit Ratio]] &gt; 0.15, "Healthy",
 IF(Table1[[#This Row],[Profit Ratio]] &gt;= 0.05, "Moderate",
 "Low"))</f>
        <v>Low</v>
      </c>
      <c r="V2609" s="7">
        <f ca="1">DATEDIF(Table1[[#This Row],[Store Open Date]], TODAY(), "d")</f>
        <v>488</v>
      </c>
      <c r="W2609" s="7">
        <f ca="1">INT(Table1[[#This Row],[Store Age (Days)]] / 30)</f>
        <v>16</v>
      </c>
      <c r="X2609" s="7" t="str">
        <f ca="1">IF(Table1[[#This Row],[Store Age (Months)]] &lt; 12, "&lt;12",
 IF(Table1[[#This Row],[Store Age (Months)]] &lt; 24, "12–24",
 "&gt;24"))</f>
        <v>12–24</v>
      </c>
    </row>
    <row r="2610" spans="1:24" x14ac:dyDescent="0.2">
      <c r="A2610" s="4">
        <v>6</v>
      </c>
      <c r="B2610" s="4" t="str">
        <f t="shared" si="40"/>
        <v>June</v>
      </c>
      <c r="C2610" s="1" t="s">
        <v>412</v>
      </c>
      <c r="D2610" s="1" t="s">
        <v>1332</v>
      </c>
      <c r="E2610" s="1" t="s">
        <v>853</v>
      </c>
      <c r="F2610" s="1" t="s">
        <v>916</v>
      </c>
      <c r="G2610" s="1" t="s">
        <v>928</v>
      </c>
      <c r="H2610" s="6">
        <v>45284</v>
      </c>
      <c r="I2610" s="7">
        <v>212897812</v>
      </c>
      <c r="J2610" s="7">
        <v>255807628</v>
      </c>
      <c r="K2610" s="7">
        <v>25860137</v>
      </c>
      <c r="L2610" s="7">
        <v>-10604758</v>
      </c>
      <c r="M2610" s="7">
        <f>Table1[[#This Row],[Profit (EBIT)]] * (1 - 11%)</f>
        <v>-9438234.620000001</v>
      </c>
      <c r="N2610" s="9">
        <f>Table1[[#This Row],[Net Sales Actual]]/Table1[[#This Row],[Net Sales Target]]*100%</f>
        <v>1.2015512305969589</v>
      </c>
      <c r="O2610" s="9" t="str">
        <f>IF(Table1[[#This Row],[% Achievement]]&gt;=100%, "Achieved",
 IF(Table1[[#This Row],[% Achievement]]&gt;=50%, "Almost Achieve",
 IF(Table1[[#This Row],[% Achievement]]&gt;=0, "Needs Improvement",
 "Bad")))</f>
        <v>Achieved</v>
      </c>
      <c r="P2610" s="7">
        <f>Table1[[#This Row],[Net Sales Actual]] - Table1[[#This Row],[Net Sales Target]]</f>
        <v>42909816</v>
      </c>
      <c r="Q2610" s="7" t="str">
        <f>IF(Table1[[#This Row],[Profit]] &gt; 0, "Profit", "Loss")</f>
        <v>Loss</v>
      </c>
      <c r="R2610" s="9">
        <f>Table1[[#This Row],[Salary Cost]]/Table1[[#This Row],[Net Sales Actual]]</f>
        <v>0.10109212615035858</v>
      </c>
      <c r="S2610" s="9" t="str">
        <f>IF(Table1[[#This Row],[Salary Ratio]] &lt; 0.15, "Efficient",
 IF(Table1[[#This Row],[Salary Ratio]] &lt;= 0.25, "Needs Attention",
 "Too High"))</f>
        <v>Efficient</v>
      </c>
      <c r="T2610" s="9">
        <f>Table1[[#This Row],[Profit (EBIT)]]/Table1[[#This Row],[Net Sales Actual]]</f>
        <v>-4.1455988169359831E-2</v>
      </c>
      <c r="U2610" s="7" t="str">
        <f>IF(Table1[[#This Row],[Profit Ratio]] &gt; 0.15, "Healthy",
 IF(Table1[[#This Row],[Profit Ratio]] &gt;= 0.05, "Moderate",
 "Low"))</f>
        <v>Low</v>
      </c>
      <c r="V2610" s="7">
        <f ca="1">DATEDIF(Table1[[#This Row],[Store Open Date]], TODAY(), "d")</f>
        <v>648</v>
      </c>
      <c r="W2610" s="7">
        <f ca="1">INT(Table1[[#This Row],[Store Age (Days)]] / 30)</f>
        <v>21</v>
      </c>
      <c r="X2610" s="7" t="str">
        <f ca="1">IF(Table1[[#This Row],[Store Age (Months)]] &lt; 12, "&lt;12",
 IF(Table1[[#This Row],[Store Age (Months)]] &lt; 24, "12–24",
 "&gt;24"))</f>
        <v>12–24</v>
      </c>
    </row>
    <row r="2611" spans="1:24" x14ac:dyDescent="0.2">
      <c r="A2611" s="4">
        <v>6</v>
      </c>
      <c r="B2611" s="4" t="str">
        <f t="shared" si="40"/>
        <v>June</v>
      </c>
      <c r="C2611" s="1" t="s">
        <v>413</v>
      </c>
      <c r="D2611" s="1" t="s">
        <v>1333</v>
      </c>
      <c r="E2611" s="1" t="s">
        <v>854</v>
      </c>
      <c r="F2611" s="1" t="s">
        <v>916</v>
      </c>
      <c r="G2611" s="1" t="s">
        <v>928</v>
      </c>
      <c r="H2611" s="6">
        <v>45269</v>
      </c>
      <c r="I2611" s="7">
        <v>177507372</v>
      </c>
      <c r="J2611" s="7">
        <v>146629837</v>
      </c>
      <c r="K2611" s="7">
        <v>13547450</v>
      </c>
      <c r="L2611" s="7">
        <v>-4725468</v>
      </c>
      <c r="M2611" s="7">
        <f>Table1[[#This Row],[Profit (EBIT)]] * (1 - 11%)</f>
        <v>-4205666.5200000005</v>
      </c>
      <c r="N2611" s="9">
        <f>Table1[[#This Row],[Net Sales Actual]]/Table1[[#This Row],[Net Sales Target]]*100%</f>
        <v>0.82604928092789298</v>
      </c>
      <c r="O2611" s="9" t="str">
        <f>IF(Table1[[#This Row],[% Achievement]]&gt;=100%, "Achieved",
 IF(Table1[[#This Row],[% Achievement]]&gt;=50%, "Almost Achieve",
 IF(Table1[[#This Row],[% Achievement]]&gt;=0, "Needs Improvement",
 "Bad")))</f>
        <v>Almost Achieve</v>
      </c>
      <c r="P2611" s="7">
        <f>Table1[[#This Row],[Net Sales Actual]] - Table1[[#This Row],[Net Sales Target]]</f>
        <v>-30877535</v>
      </c>
      <c r="Q2611" s="7" t="str">
        <f>IF(Table1[[#This Row],[Profit]] &gt; 0, "Profit", "Loss")</f>
        <v>Loss</v>
      </c>
      <c r="R2611" s="9">
        <f>Table1[[#This Row],[Salary Cost]]/Table1[[#This Row],[Net Sales Actual]]</f>
        <v>9.2392177998533817E-2</v>
      </c>
      <c r="S2611" s="9" t="str">
        <f>IF(Table1[[#This Row],[Salary Ratio]] &lt; 0.15, "Efficient",
 IF(Table1[[#This Row],[Salary Ratio]] &lt;= 0.25, "Needs Attention",
 "Too High"))</f>
        <v>Efficient</v>
      </c>
      <c r="T2611" s="9">
        <f>Table1[[#This Row],[Profit (EBIT)]]/Table1[[#This Row],[Net Sales Actual]]</f>
        <v>-3.2227192614283542E-2</v>
      </c>
      <c r="U2611" s="7" t="str">
        <f>IF(Table1[[#This Row],[Profit Ratio]] &gt; 0.15, "Healthy",
 IF(Table1[[#This Row],[Profit Ratio]] &gt;= 0.05, "Moderate",
 "Low"))</f>
        <v>Low</v>
      </c>
      <c r="V2611" s="7">
        <f ca="1">DATEDIF(Table1[[#This Row],[Store Open Date]], TODAY(), "d")</f>
        <v>663</v>
      </c>
      <c r="W2611" s="7">
        <f ca="1">INT(Table1[[#This Row],[Store Age (Days)]] / 30)</f>
        <v>22</v>
      </c>
      <c r="X2611" s="7" t="str">
        <f ca="1">IF(Table1[[#This Row],[Store Age (Months)]] &lt; 12, "&lt;12",
 IF(Table1[[#This Row],[Store Age (Months)]] &lt; 24, "12–24",
 "&gt;24"))</f>
        <v>12–24</v>
      </c>
    </row>
    <row r="2612" spans="1:24" x14ac:dyDescent="0.2">
      <c r="A2612" s="4">
        <v>6</v>
      </c>
      <c r="B2612" s="4" t="str">
        <f t="shared" si="40"/>
        <v>June</v>
      </c>
      <c r="C2612" s="1" t="s">
        <v>414</v>
      </c>
      <c r="D2612" s="1" t="s">
        <v>1334</v>
      </c>
      <c r="E2612" s="1" t="s">
        <v>855</v>
      </c>
      <c r="F2612" s="1" t="s">
        <v>916</v>
      </c>
      <c r="G2612" s="1" t="s">
        <v>928</v>
      </c>
      <c r="H2612" s="6">
        <v>45343</v>
      </c>
      <c r="I2612" s="7">
        <v>113649476</v>
      </c>
      <c r="J2612" s="7">
        <v>106106647</v>
      </c>
      <c r="K2612" s="7">
        <v>15497820</v>
      </c>
      <c r="L2612" s="7">
        <v>2162436</v>
      </c>
      <c r="M2612" s="7">
        <f>Table1[[#This Row],[Profit (EBIT)]] * (1 - 11%)</f>
        <v>1924568.04</v>
      </c>
      <c r="N2612" s="9">
        <f>Table1[[#This Row],[Net Sales Actual]]/Table1[[#This Row],[Net Sales Target]]*100%</f>
        <v>0.93363076306660664</v>
      </c>
      <c r="O2612" s="9" t="str">
        <f>IF(Table1[[#This Row],[% Achievement]]&gt;=100%, "Achieved",
 IF(Table1[[#This Row],[% Achievement]]&gt;=50%, "Almost Achieve",
 IF(Table1[[#This Row],[% Achievement]]&gt;=0, "Needs Improvement",
 "Bad")))</f>
        <v>Almost Achieve</v>
      </c>
      <c r="P2612" s="7">
        <f>Table1[[#This Row],[Net Sales Actual]] - Table1[[#This Row],[Net Sales Target]]</f>
        <v>-7542829</v>
      </c>
      <c r="Q2612" s="7" t="str">
        <f>IF(Table1[[#This Row],[Profit]] &gt; 0, "Profit", "Loss")</f>
        <v>Profit</v>
      </c>
      <c r="R2612" s="9">
        <f>Table1[[#This Row],[Salary Cost]]/Table1[[#This Row],[Net Sales Actual]]</f>
        <v>0.14605889864750887</v>
      </c>
      <c r="S2612" s="9" t="str">
        <f>IF(Table1[[#This Row],[Salary Ratio]] &lt; 0.15, "Efficient",
 IF(Table1[[#This Row],[Salary Ratio]] &lt;= 0.25, "Needs Attention",
 "Too High"))</f>
        <v>Efficient</v>
      </c>
      <c r="T2612" s="9">
        <f>Table1[[#This Row],[Profit (EBIT)]]/Table1[[#This Row],[Net Sales Actual]]</f>
        <v>2.0379835393347225E-2</v>
      </c>
      <c r="U2612" s="7" t="str">
        <f>IF(Table1[[#This Row],[Profit Ratio]] &gt; 0.15, "Healthy",
 IF(Table1[[#This Row],[Profit Ratio]] &gt;= 0.05, "Moderate",
 "Low"))</f>
        <v>Low</v>
      </c>
      <c r="V2612" s="7">
        <f ca="1">DATEDIF(Table1[[#This Row],[Store Open Date]], TODAY(), "d")</f>
        <v>589</v>
      </c>
      <c r="W2612" s="7">
        <f ca="1">INT(Table1[[#This Row],[Store Age (Days)]] / 30)</f>
        <v>19</v>
      </c>
      <c r="X2612" s="7" t="str">
        <f ca="1">IF(Table1[[#This Row],[Store Age (Months)]] &lt; 12, "&lt;12",
 IF(Table1[[#This Row],[Store Age (Months)]] &lt; 24, "12–24",
 "&gt;24"))</f>
        <v>12–24</v>
      </c>
    </row>
    <row r="2613" spans="1:24" x14ac:dyDescent="0.2">
      <c r="A2613" s="4">
        <v>6</v>
      </c>
      <c r="B2613" s="4" t="str">
        <f t="shared" si="40"/>
        <v>June</v>
      </c>
      <c r="C2613" s="1" t="s">
        <v>415</v>
      </c>
      <c r="D2613" s="1" t="s">
        <v>1335</v>
      </c>
      <c r="E2613" s="1" t="s">
        <v>856</v>
      </c>
      <c r="F2613" s="1" t="s">
        <v>916</v>
      </c>
      <c r="G2613" s="1" t="s">
        <v>928</v>
      </c>
      <c r="H2613" s="6">
        <v>45291</v>
      </c>
      <c r="I2613" s="7">
        <v>87812909</v>
      </c>
      <c r="J2613" s="7">
        <v>88399935</v>
      </c>
      <c r="K2613" s="7">
        <v>8468732</v>
      </c>
      <c r="L2613" s="7">
        <v>-6742955</v>
      </c>
      <c r="M2613" s="7">
        <f>Table1[[#This Row],[Profit (EBIT)]] * (1 - 11%)</f>
        <v>-6001229.9500000002</v>
      </c>
      <c r="N2613" s="9">
        <f>Table1[[#This Row],[Net Sales Actual]]/Table1[[#This Row],[Net Sales Target]]*100%</f>
        <v>1.0066849624580823</v>
      </c>
      <c r="O2613" s="9" t="str">
        <f>IF(Table1[[#This Row],[% Achievement]]&gt;=100%, "Achieved",
 IF(Table1[[#This Row],[% Achievement]]&gt;=50%, "Almost Achieve",
 IF(Table1[[#This Row],[% Achievement]]&gt;=0, "Needs Improvement",
 "Bad")))</f>
        <v>Achieved</v>
      </c>
      <c r="P2613" s="7">
        <f>Table1[[#This Row],[Net Sales Actual]] - Table1[[#This Row],[Net Sales Target]]</f>
        <v>587026</v>
      </c>
      <c r="Q2613" s="7" t="str">
        <f>IF(Table1[[#This Row],[Profit]] &gt; 0, "Profit", "Loss")</f>
        <v>Loss</v>
      </c>
      <c r="R2613" s="9">
        <f>Table1[[#This Row],[Salary Cost]]/Table1[[#This Row],[Net Sales Actual]]</f>
        <v>9.5800206187934417E-2</v>
      </c>
      <c r="S2613" s="9" t="str">
        <f>IF(Table1[[#This Row],[Salary Ratio]] &lt; 0.15, "Efficient",
 IF(Table1[[#This Row],[Salary Ratio]] &lt;= 0.25, "Needs Attention",
 "Too High"))</f>
        <v>Efficient</v>
      </c>
      <c r="T2613" s="9">
        <f>Table1[[#This Row],[Profit (EBIT)]]/Table1[[#This Row],[Net Sales Actual]]</f>
        <v>-7.6277827579850591E-2</v>
      </c>
      <c r="U2613" s="7" t="str">
        <f>IF(Table1[[#This Row],[Profit Ratio]] &gt; 0.15, "Healthy",
 IF(Table1[[#This Row],[Profit Ratio]] &gt;= 0.05, "Moderate",
 "Low"))</f>
        <v>Low</v>
      </c>
      <c r="V2613" s="7">
        <f ca="1">DATEDIF(Table1[[#This Row],[Store Open Date]], TODAY(), "d")</f>
        <v>641</v>
      </c>
      <c r="W2613" s="7">
        <f ca="1">INT(Table1[[#This Row],[Store Age (Days)]] / 30)</f>
        <v>21</v>
      </c>
      <c r="X2613" s="7" t="str">
        <f ca="1">IF(Table1[[#This Row],[Store Age (Months)]] &lt; 12, "&lt;12",
 IF(Table1[[#This Row],[Store Age (Months)]] &lt; 24, "12–24",
 "&gt;24"))</f>
        <v>12–24</v>
      </c>
    </row>
    <row r="2614" spans="1:24" x14ac:dyDescent="0.2">
      <c r="A2614" s="4">
        <v>6</v>
      </c>
      <c r="B2614" s="4" t="str">
        <f t="shared" si="40"/>
        <v>June</v>
      </c>
      <c r="C2614" s="1" t="s">
        <v>416</v>
      </c>
      <c r="D2614" s="1" t="s">
        <v>1336</v>
      </c>
      <c r="E2614" s="1" t="s">
        <v>857</v>
      </c>
      <c r="F2614" s="1" t="s">
        <v>916</v>
      </c>
      <c r="G2614" s="1" t="s">
        <v>928</v>
      </c>
      <c r="H2614" s="6">
        <v>45256</v>
      </c>
      <c r="I2614" s="7">
        <v>126360817</v>
      </c>
      <c r="J2614" s="7">
        <v>157895794</v>
      </c>
      <c r="K2614" s="7">
        <v>17742524</v>
      </c>
      <c r="L2614" s="7">
        <v>-9276983</v>
      </c>
      <c r="M2614" s="7">
        <f>Table1[[#This Row],[Profit (EBIT)]] * (1 - 11%)</f>
        <v>-8256514.8700000001</v>
      </c>
      <c r="N2614" s="9">
        <f>Table1[[#This Row],[Net Sales Actual]]/Table1[[#This Row],[Net Sales Target]]*100%</f>
        <v>1.2495629400686765</v>
      </c>
      <c r="O2614" s="9" t="str">
        <f>IF(Table1[[#This Row],[% Achievement]]&gt;=100%, "Achieved",
 IF(Table1[[#This Row],[% Achievement]]&gt;=50%, "Almost Achieve",
 IF(Table1[[#This Row],[% Achievement]]&gt;=0, "Needs Improvement",
 "Bad")))</f>
        <v>Achieved</v>
      </c>
      <c r="P2614" s="7">
        <f>Table1[[#This Row],[Net Sales Actual]] - Table1[[#This Row],[Net Sales Target]]</f>
        <v>31534977</v>
      </c>
      <c r="Q2614" s="7" t="str">
        <f>IF(Table1[[#This Row],[Profit]] &gt; 0, "Profit", "Loss")</f>
        <v>Loss</v>
      </c>
      <c r="R2614" s="9">
        <f>Table1[[#This Row],[Salary Cost]]/Table1[[#This Row],[Net Sales Actual]]</f>
        <v>0.11236856632165895</v>
      </c>
      <c r="S2614" s="9" t="str">
        <f>IF(Table1[[#This Row],[Salary Ratio]] &lt; 0.15, "Efficient",
 IF(Table1[[#This Row],[Salary Ratio]] &lt;= 0.25, "Needs Attention",
 "Too High"))</f>
        <v>Efficient</v>
      </c>
      <c r="T2614" s="9">
        <f>Table1[[#This Row],[Profit (EBIT)]]/Table1[[#This Row],[Net Sales Actual]]</f>
        <v>-5.8753832290174876E-2</v>
      </c>
      <c r="U2614" s="7" t="str">
        <f>IF(Table1[[#This Row],[Profit Ratio]] &gt; 0.15, "Healthy",
 IF(Table1[[#This Row],[Profit Ratio]] &gt;= 0.05, "Moderate",
 "Low"))</f>
        <v>Low</v>
      </c>
      <c r="V2614" s="7">
        <f ca="1">DATEDIF(Table1[[#This Row],[Store Open Date]], TODAY(), "d")</f>
        <v>676</v>
      </c>
      <c r="W2614" s="7">
        <f ca="1">INT(Table1[[#This Row],[Store Age (Days)]] / 30)</f>
        <v>22</v>
      </c>
      <c r="X2614" s="7" t="str">
        <f ca="1">IF(Table1[[#This Row],[Store Age (Months)]] &lt; 12, "&lt;12",
 IF(Table1[[#This Row],[Store Age (Months)]] &lt; 24, "12–24",
 "&gt;24"))</f>
        <v>12–24</v>
      </c>
    </row>
    <row r="2615" spans="1:24" x14ac:dyDescent="0.2">
      <c r="A2615" s="4">
        <v>6</v>
      </c>
      <c r="B2615" s="4" t="str">
        <f t="shared" si="40"/>
        <v>June</v>
      </c>
      <c r="C2615" s="1" t="s">
        <v>417</v>
      </c>
      <c r="D2615" s="1" t="s">
        <v>1337</v>
      </c>
      <c r="E2615" s="1" t="s">
        <v>858</v>
      </c>
      <c r="F2615" s="1" t="s">
        <v>916</v>
      </c>
      <c r="G2615" s="1" t="s">
        <v>928</v>
      </c>
      <c r="H2615" s="6">
        <v>45277</v>
      </c>
      <c r="I2615" s="7">
        <v>126051297</v>
      </c>
      <c r="J2615" s="7">
        <v>138118716</v>
      </c>
      <c r="K2615" s="7">
        <v>18471701</v>
      </c>
      <c r="L2615" s="7">
        <v>-10968116</v>
      </c>
      <c r="M2615" s="7">
        <f>Table1[[#This Row],[Profit (EBIT)]] * (1 - 11%)</f>
        <v>-9761623.2400000002</v>
      </c>
      <c r="N2615" s="9">
        <f>Table1[[#This Row],[Net Sales Actual]]/Table1[[#This Row],[Net Sales Target]]*100%</f>
        <v>1.0957341914538175</v>
      </c>
      <c r="O2615" s="9" t="str">
        <f>IF(Table1[[#This Row],[% Achievement]]&gt;=100%, "Achieved",
 IF(Table1[[#This Row],[% Achievement]]&gt;=50%, "Almost Achieve",
 IF(Table1[[#This Row],[% Achievement]]&gt;=0, "Needs Improvement",
 "Bad")))</f>
        <v>Achieved</v>
      </c>
      <c r="P2615" s="7">
        <f>Table1[[#This Row],[Net Sales Actual]] - Table1[[#This Row],[Net Sales Target]]</f>
        <v>12067419</v>
      </c>
      <c r="Q2615" s="7" t="str">
        <f>IF(Table1[[#This Row],[Profit]] &gt; 0, "Profit", "Loss")</f>
        <v>Loss</v>
      </c>
      <c r="R2615" s="9">
        <f>Table1[[#This Row],[Salary Cost]]/Table1[[#This Row],[Net Sales Actual]]</f>
        <v>0.13373785635250185</v>
      </c>
      <c r="S2615" s="9" t="str">
        <f>IF(Table1[[#This Row],[Salary Ratio]] &lt; 0.15, "Efficient",
 IF(Table1[[#This Row],[Salary Ratio]] &lt;= 0.25, "Needs Attention",
 "Too High"))</f>
        <v>Efficient</v>
      </c>
      <c r="T2615" s="9">
        <f>Table1[[#This Row],[Profit (EBIT)]]/Table1[[#This Row],[Net Sales Actual]]</f>
        <v>-7.9410787456205431E-2</v>
      </c>
      <c r="U2615" s="7" t="str">
        <f>IF(Table1[[#This Row],[Profit Ratio]] &gt; 0.15, "Healthy",
 IF(Table1[[#This Row],[Profit Ratio]] &gt;= 0.05, "Moderate",
 "Low"))</f>
        <v>Low</v>
      </c>
      <c r="V2615" s="7">
        <f ca="1">DATEDIF(Table1[[#This Row],[Store Open Date]], TODAY(), "d")</f>
        <v>655</v>
      </c>
      <c r="W2615" s="7">
        <f ca="1">INT(Table1[[#This Row],[Store Age (Days)]] / 30)</f>
        <v>21</v>
      </c>
      <c r="X2615" s="7" t="str">
        <f ca="1">IF(Table1[[#This Row],[Store Age (Months)]] &lt; 12, "&lt;12",
 IF(Table1[[#This Row],[Store Age (Months)]] &lt; 24, "12–24",
 "&gt;24"))</f>
        <v>12–24</v>
      </c>
    </row>
    <row r="2616" spans="1:24" x14ac:dyDescent="0.2">
      <c r="A2616" s="4">
        <v>6</v>
      </c>
      <c r="B2616" s="4" t="str">
        <f t="shared" si="40"/>
        <v>June</v>
      </c>
      <c r="C2616" s="1" t="s">
        <v>418</v>
      </c>
      <c r="D2616" s="1" t="s">
        <v>1338</v>
      </c>
      <c r="E2616" s="1" t="s">
        <v>859</v>
      </c>
      <c r="F2616" s="1" t="s">
        <v>917</v>
      </c>
      <c r="G2616" s="1" t="s">
        <v>928</v>
      </c>
      <c r="H2616" s="6">
        <v>45405</v>
      </c>
      <c r="I2616" s="7">
        <v>161484661</v>
      </c>
      <c r="J2616" s="7">
        <v>164038194</v>
      </c>
      <c r="K2616" s="7">
        <v>25255620</v>
      </c>
      <c r="L2616" s="7">
        <v>9472086</v>
      </c>
      <c r="M2616" s="7">
        <f>Table1[[#This Row],[Profit (EBIT)]] * (1 - 11%)</f>
        <v>8430156.540000001</v>
      </c>
      <c r="N2616" s="9">
        <f>Table1[[#This Row],[Net Sales Actual]]/Table1[[#This Row],[Net Sales Target]]*100%</f>
        <v>1.0158128517234215</v>
      </c>
      <c r="O2616" s="9" t="str">
        <f>IF(Table1[[#This Row],[% Achievement]]&gt;=100%, "Achieved",
 IF(Table1[[#This Row],[% Achievement]]&gt;=50%, "Almost Achieve",
 IF(Table1[[#This Row],[% Achievement]]&gt;=0, "Needs Improvement",
 "Bad")))</f>
        <v>Achieved</v>
      </c>
      <c r="P2616" s="7">
        <f>Table1[[#This Row],[Net Sales Actual]] - Table1[[#This Row],[Net Sales Target]]</f>
        <v>2553533</v>
      </c>
      <c r="Q2616" s="7" t="str">
        <f>IF(Table1[[#This Row],[Profit]] &gt; 0, "Profit", "Loss")</f>
        <v>Profit</v>
      </c>
      <c r="R2616" s="9">
        <f>Table1[[#This Row],[Salary Cost]]/Table1[[#This Row],[Net Sales Actual]]</f>
        <v>0.15396182671945291</v>
      </c>
      <c r="S2616" s="9" t="str">
        <f>IF(Table1[[#This Row],[Salary Ratio]] &lt; 0.15, "Efficient",
 IF(Table1[[#This Row],[Salary Ratio]] &lt;= 0.25, "Needs Attention",
 "Too High"))</f>
        <v>Needs Attention</v>
      </c>
      <c r="T2616" s="9">
        <f>Table1[[#This Row],[Profit (EBIT)]]/Table1[[#This Row],[Net Sales Actual]]</f>
        <v>5.7743174129312833E-2</v>
      </c>
      <c r="U2616" s="7" t="str">
        <f>IF(Table1[[#This Row],[Profit Ratio]] &gt; 0.15, "Healthy",
 IF(Table1[[#This Row],[Profit Ratio]] &gt;= 0.05, "Moderate",
 "Low"))</f>
        <v>Moderate</v>
      </c>
      <c r="V2616" s="7">
        <f ca="1">DATEDIF(Table1[[#This Row],[Store Open Date]], TODAY(), "d")</f>
        <v>527</v>
      </c>
      <c r="W2616" s="7">
        <f ca="1">INT(Table1[[#This Row],[Store Age (Days)]] / 30)</f>
        <v>17</v>
      </c>
      <c r="X2616" s="7" t="str">
        <f ca="1">IF(Table1[[#This Row],[Store Age (Months)]] &lt; 12, "&lt;12",
 IF(Table1[[#This Row],[Store Age (Months)]] &lt; 24, "12–24",
 "&gt;24"))</f>
        <v>12–24</v>
      </c>
    </row>
    <row r="2617" spans="1:24" x14ac:dyDescent="0.2">
      <c r="A2617" s="4">
        <v>6</v>
      </c>
      <c r="B2617" s="4" t="str">
        <f t="shared" si="40"/>
        <v>June</v>
      </c>
      <c r="C2617" s="1" t="s">
        <v>419</v>
      </c>
      <c r="D2617" s="1" t="s">
        <v>1339</v>
      </c>
      <c r="E2617" s="1" t="s">
        <v>860</v>
      </c>
      <c r="F2617" s="1" t="s">
        <v>917</v>
      </c>
      <c r="G2617" s="1" t="s">
        <v>928</v>
      </c>
      <c r="H2617" s="6">
        <v>45247</v>
      </c>
      <c r="I2617" s="7">
        <v>293982046</v>
      </c>
      <c r="J2617" s="7">
        <v>331782741</v>
      </c>
      <c r="K2617" s="7">
        <v>35314601</v>
      </c>
      <c r="L2617" s="7">
        <v>1741839</v>
      </c>
      <c r="M2617" s="7">
        <f>Table1[[#This Row],[Profit (EBIT)]] * (1 - 11%)</f>
        <v>1550236.71</v>
      </c>
      <c r="N2617" s="9">
        <f>Table1[[#This Row],[Net Sales Actual]]/Table1[[#This Row],[Net Sales Target]]*100%</f>
        <v>1.1285816447443868</v>
      </c>
      <c r="O2617" s="9" t="str">
        <f>IF(Table1[[#This Row],[% Achievement]]&gt;=100%, "Achieved",
 IF(Table1[[#This Row],[% Achievement]]&gt;=50%, "Almost Achieve",
 IF(Table1[[#This Row],[% Achievement]]&gt;=0, "Needs Improvement",
 "Bad")))</f>
        <v>Achieved</v>
      </c>
      <c r="P2617" s="7">
        <f>Table1[[#This Row],[Net Sales Actual]] - Table1[[#This Row],[Net Sales Target]]</f>
        <v>37800695</v>
      </c>
      <c r="Q2617" s="7" t="str">
        <f>IF(Table1[[#This Row],[Profit]] &gt; 0, "Profit", "Loss")</f>
        <v>Profit</v>
      </c>
      <c r="R2617" s="9">
        <f>Table1[[#This Row],[Salary Cost]]/Table1[[#This Row],[Net Sales Actual]]</f>
        <v>0.1064389331812772</v>
      </c>
      <c r="S2617" s="9" t="str">
        <f>IF(Table1[[#This Row],[Salary Ratio]] &lt; 0.15, "Efficient",
 IF(Table1[[#This Row],[Salary Ratio]] &lt;= 0.25, "Needs Attention",
 "Too High"))</f>
        <v>Efficient</v>
      </c>
      <c r="T2617" s="9">
        <f>Table1[[#This Row],[Profit (EBIT)]]/Table1[[#This Row],[Net Sales Actual]]</f>
        <v>5.24993854336745E-3</v>
      </c>
      <c r="U2617" s="7" t="str">
        <f>IF(Table1[[#This Row],[Profit Ratio]] &gt; 0.15, "Healthy",
 IF(Table1[[#This Row],[Profit Ratio]] &gt;= 0.05, "Moderate",
 "Low"))</f>
        <v>Low</v>
      </c>
      <c r="V2617" s="7">
        <f ca="1">DATEDIF(Table1[[#This Row],[Store Open Date]], TODAY(), "d")</f>
        <v>685</v>
      </c>
      <c r="W2617" s="7">
        <f ca="1">INT(Table1[[#This Row],[Store Age (Days)]] / 30)</f>
        <v>22</v>
      </c>
      <c r="X2617" s="7" t="str">
        <f ca="1">IF(Table1[[#This Row],[Store Age (Months)]] &lt; 12, "&lt;12",
 IF(Table1[[#This Row],[Store Age (Months)]] &lt; 24, "12–24",
 "&gt;24"))</f>
        <v>12–24</v>
      </c>
    </row>
    <row r="2618" spans="1:24" x14ac:dyDescent="0.2">
      <c r="A2618" s="4">
        <v>6</v>
      </c>
      <c r="B2618" s="4" t="str">
        <f t="shared" si="40"/>
        <v>June</v>
      </c>
      <c r="C2618" s="1" t="s">
        <v>420</v>
      </c>
      <c r="D2618" s="1" t="s">
        <v>1340</v>
      </c>
      <c r="E2618" s="1" t="s">
        <v>861</v>
      </c>
      <c r="F2618" s="1" t="s">
        <v>917</v>
      </c>
      <c r="G2618" s="1" t="s">
        <v>928</v>
      </c>
      <c r="H2618" s="6">
        <v>45266</v>
      </c>
      <c r="I2618" s="7">
        <v>287918698</v>
      </c>
      <c r="J2618" s="7">
        <v>273430781</v>
      </c>
      <c r="K2618" s="7">
        <v>46768268</v>
      </c>
      <c r="L2618" s="7">
        <v>39329891</v>
      </c>
      <c r="M2618" s="7">
        <f>Table1[[#This Row],[Profit (EBIT)]] * (1 - 11%)</f>
        <v>35003602.990000002</v>
      </c>
      <c r="N2618" s="9">
        <f>Table1[[#This Row],[Net Sales Actual]]/Table1[[#This Row],[Net Sales Target]]*100%</f>
        <v>0.9496805275216964</v>
      </c>
      <c r="O2618" s="9" t="str">
        <f>IF(Table1[[#This Row],[% Achievement]]&gt;=100%, "Achieved",
 IF(Table1[[#This Row],[% Achievement]]&gt;=50%, "Almost Achieve",
 IF(Table1[[#This Row],[% Achievement]]&gt;=0, "Needs Improvement",
 "Bad")))</f>
        <v>Almost Achieve</v>
      </c>
      <c r="P2618" s="7">
        <f>Table1[[#This Row],[Net Sales Actual]] - Table1[[#This Row],[Net Sales Target]]</f>
        <v>-14487917</v>
      </c>
      <c r="Q2618" s="7" t="str">
        <f>IF(Table1[[#This Row],[Profit]] &gt; 0, "Profit", "Loss")</f>
        <v>Profit</v>
      </c>
      <c r="R2618" s="9">
        <f>Table1[[#This Row],[Salary Cost]]/Table1[[#This Row],[Net Sales Actual]]</f>
        <v>0.17104244017062586</v>
      </c>
      <c r="S2618" s="9" t="str">
        <f>IF(Table1[[#This Row],[Salary Ratio]] &lt; 0.15, "Efficient",
 IF(Table1[[#This Row],[Salary Ratio]] &lt;= 0.25, "Needs Attention",
 "Too High"))</f>
        <v>Needs Attention</v>
      </c>
      <c r="T2618" s="9">
        <f>Table1[[#This Row],[Profit (EBIT)]]/Table1[[#This Row],[Net Sales Actual]]</f>
        <v>0.1438385643933775</v>
      </c>
      <c r="U2618" s="7" t="str">
        <f>IF(Table1[[#This Row],[Profit Ratio]] &gt; 0.15, "Healthy",
 IF(Table1[[#This Row],[Profit Ratio]] &gt;= 0.05, "Moderate",
 "Low"))</f>
        <v>Moderate</v>
      </c>
      <c r="V2618" s="7">
        <f ca="1">DATEDIF(Table1[[#This Row],[Store Open Date]], TODAY(), "d")</f>
        <v>666</v>
      </c>
      <c r="W2618" s="7">
        <f ca="1">INT(Table1[[#This Row],[Store Age (Days)]] / 30)</f>
        <v>22</v>
      </c>
      <c r="X2618" s="7" t="str">
        <f ca="1">IF(Table1[[#This Row],[Store Age (Months)]] &lt; 12, "&lt;12",
 IF(Table1[[#This Row],[Store Age (Months)]] &lt; 24, "12–24",
 "&gt;24"))</f>
        <v>12–24</v>
      </c>
    </row>
    <row r="2619" spans="1:24" x14ac:dyDescent="0.2">
      <c r="A2619" s="4">
        <v>6</v>
      </c>
      <c r="B2619" s="4" t="str">
        <f t="shared" si="40"/>
        <v>June</v>
      </c>
      <c r="C2619" s="1" t="s">
        <v>421</v>
      </c>
      <c r="D2619" s="1" t="s">
        <v>1341</v>
      </c>
      <c r="E2619" s="1" t="s">
        <v>862</v>
      </c>
      <c r="F2619" s="1" t="s">
        <v>917</v>
      </c>
      <c r="G2619" s="1" t="s">
        <v>928</v>
      </c>
      <c r="H2619" s="6">
        <v>45310</v>
      </c>
      <c r="I2619" s="7">
        <v>69317362</v>
      </c>
      <c r="J2619" s="7">
        <v>49860977</v>
      </c>
      <c r="K2619" s="7">
        <v>8735578</v>
      </c>
      <c r="L2619" s="7">
        <v>7322624</v>
      </c>
      <c r="M2619" s="7">
        <f>Table1[[#This Row],[Profit (EBIT)]] * (1 - 11%)</f>
        <v>6517135.3600000003</v>
      </c>
      <c r="N2619" s="9">
        <f>Table1[[#This Row],[Net Sales Actual]]/Table1[[#This Row],[Net Sales Target]]*100%</f>
        <v>0.71931440495384114</v>
      </c>
      <c r="O2619" s="9" t="str">
        <f>IF(Table1[[#This Row],[% Achievement]]&gt;=100%, "Achieved",
 IF(Table1[[#This Row],[% Achievement]]&gt;=50%, "Almost Achieve",
 IF(Table1[[#This Row],[% Achievement]]&gt;=0, "Needs Improvement",
 "Bad")))</f>
        <v>Almost Achieve</v>
      </c>
      <c r="P2619" s="7">
        <f>Table1[[#This Row],[Net Sales Actual]] - Table1[[#This Row],[Net Sales Target]]</f>
        <v>-19456385</v>
      </c>
      <c r="Q2619" s="7" t="str">
        <f>IF(Table1[[#This Row],[Profit]] &gt; 0, "Profit", "Loss")</f>
        <v>Profit</v>
      </c>
      <c r="R2619" s="9">
        <f>Table1[[#This Row],[Salary Cost]]/Table1[[#This Row],[Net Sales Actual]]</f>
        <v>0.17519869295782151</v>
      </c>
      <c r="S2619" s="9" t="str">
        <f>IF(Table1[[#This Row],[Salary Ratio]] &lt; 0.15, "Efficient",
 IF(Table1[[#This Row],[Salary Ratio]] &lt;= 0.25, "Needs Attention",
 "Too High"))</f>
        <v>Needs Attention</v>
      </c>
      <c r="T2619" s="9">
        <f>Table1[[#This Row],[Profit (EBIT)]]/Table1[[#This Row],[Net Sales Actual]]</f>
        <v>0.14686082063734932</v>
      </c>
      <c r="U2619" s="7" t="str">
        <f>IF(Table1[[#This Row],[Profit Ratio]] &gt; 0.15, "Healthy",
 IF(Table1[[#This Row],[Profit Ratio]] &gt;= 0.05, "Moderate",
 "Low"))</f>
        <v>Moderate</v>
      </c>
      <c r="V2619" s="7">
        <f ca="1">DATEDIF(Table1[[#This Row],[Store Open Date]], TODAY(), "d")</f>
        <v>622</v>
      </c>
      <c r="W2619" s="7">
        <f ca="1">INT(Table1[[#This Row],[Store Age (Days)]] / 30)</f>
        <v>20</v>
      </c>
      <c r="X2619" s="7" t="str">
        <f ca="1">IF(Table1[[#This Row],[Store Age (Months)]] &lt; 12, "&lt;12",
 IF(Table1[[#This Row],[Store Age (Months)]] &lt; 24, "12–24",
 "&gt;24"))</f>
        <v>12–24</v>
      </c>
    </row>
    <row r="2620" spans="1:24" x14ac:dyDescent="0.2">
      <c r="A2620" s="4">
        <v>6</v>
      </c>
      <c r="B2620" s="4" t="str">
        <f t="shared" si="40"/>
        <v>June</v>
      </c>
      <c r="C2620" s="1" t="s">
        <v>422</v>
      </c>
      <c r="D2620" s="1" t="s">
        <v>1342</v>
      </c>
      <c r="E2620" s="1" t="s">
        <v>863</v>
      </c>
      <c r="F2620" s="1" t="s">
        <v>917</v>
      </c>
      <c r="G2620" s="1" t="s">
        <v>928</v>
      </c>
      <c r="H2620" s="6">
        <v>45325</v>
      </c>
      <c r="I2620" s="7">
        <v>189646975</v>
      </c>
      <c r="J2620" s="7">
        <v>198774157</v>
      </c>
      <c r="K2620" s="7">
        <v>29615523</v>
      </c>
      <c r="L2620" s="7">
        <v>-1022943</v>
      </c>
      <c r="M2620" s="7">
        <f>Table1[[#This Row],[Profit (EBIT)]] * (1 - 11%)</f>
        <v>-910419.27</v>
      </c>
      <c r="N2620" s="9">
        <f>Table1[[#This Row],[Net Sales Actual]]/Table1[[#This Row],[Net Sales Target]]*100%</f>
        <v>1.0481272216443209</v>
      </c>
      <c r="O2620" s="9" t="str">
        <f>IF(Table1[[#This Row],[% Achievement]]&gt;=100%, "Achieved",
 IF(Table1[[#This Row],[% Achievement]]&gt;=50%, "Almost Achieve",
 IF(Table1[[#This Row],[% Achievement]]&gt;=0, "Needs Improvement",
 "Bad")))</f>
        <v>Achieved</v>
      </c>
      <c r="P2620" s="7">
        <f>Table1[[#This Row],[Net Sales Actual]] - Table1[[#This Row],[Net Sales Target]]</f>
        <v>9127182</v>
      </c>
      <c r="Q2620" s="7" t="str">
        <f>IF(Table1[[#This Row],[Profit]] &gt; 0, "Profit", "Loss")</f>
        <v>Loss</v>
      </c>
      <c r="R2620" s="9">
        <f>Table1[[#This Row],[Salary Cost]]/Table1[[#This Row],[Net Sales Actual]]</f>
        <v>0.1489908117180444</v>
      </c>
      <c r="S2620" s="9" t="str">
        <f>IF(Table1[[#This Row],[Salary Ratio]] &lt; 0.15, "Efficient",
 IF(Table1[[#This Row],[Salary Ratio]] &lt;= 0.25, "Needs Attention",
 "Too High"))</f>
        <v>Efficient</v>
      </c>
      <c r="T2620" s="9">
        <f>Table1[[#This Row],[Profit (EBIT)]]/Table1[[#This Row],[Net Sales Actual]]</f>
        <v>-5.1462575187779568E-3</v>
      </c>
      <c r="U2620" s="7" t="str">
        <f>IF(Table1[[#This Row],[Profit Ratio]] &gt; 0.15, "Healthy",
 IF(Table1[[#This Row],[Profit Ratio]] &gt;= 0.05, "Moderate",
 "Low"))</f>
        <v>Low</v>
      </c>
      <c r="V2620" s="7">
        <f ca="1">DATEDIF(Table1[[#This Row],[Store Open Date]], TODAY(), "d")</f>
        <v>607</v>
      </c>
      <c r="W2620" s="7">
        <f ca="1">INT(Table1[[#This Row],[Store Age (Days)]] / 30)</f>
        <v>20</v>
      </c>
      <c r="X2620" s="7" t="str">
        <f ca="1">IF(Table1[[#This Row],[Store Age (Months)]] &lt; 12, "&lt;12",
 IF(Table1[[#This Row],[Store Age (Months)]] &lt; 24, "12–24",
 "&gt;24"))</f>
        <v>12–24</v>
      </c>
    </row>
    <row r="2621" spans="1:24" x14ac:dyDescent="0.2">
      <c r="A2621" s="4">
        <v>6</v>
      </c>
      <c r="B2621" s="4" t="str">
        <f t="shared" si="40"/>
        <v>June</v>
      </c>
      <c r="C2621" s="1" t="s">
        <v>423</v>
      </c>
      <c r="D2621" s="1" t="s">
        <v>1343</v>
      </c>
      <c r="E2621" s="1" t="s">
        <v>864</v>
      </c>
      <c r="F2621" s="1" t="s">
        <v>917</v>
      </c>
      <c r="G2621" s="1" t="s">
        <v>928</v>
      </c>
      <c r="H2621" s="6">
        <v>45325</v>
      </c>
      <c r="I2621" s="7">
        <v>175393435</v>
      </c>
      <c r="J2621" s="7">
        <v>127448693</v>
      </c>
      <c r="K2621" s="7">
        <v>21229793</v>
      </c>
      <c r="L2621" s="7">
        <v>-7547525</v>
      </c>
      <c r="M2621" s="7">
        <f>Table1[[#This Row],[Profit (EBIT)]] * (1 - 11%)</f>
        <v>-6717297.25</v>
      </c>
      <c r="N2621" s="9">
        <f>Table1[[#This Row],[Net Sales Actual]]/Table1[[#This Row],[Net Sales Target]]*100%</f>
        <v>0.72664460331710823</v>
      </c>
      <c r="O2621" s="9" t="str">
        <f>IF(Table1[[#This Row],[% Achievement]]&gt;=100%, "Achieved",
 IF(Table1[[#This Row],[% Achievement]]&gt;=50%, "Almost Achieve",
 IF(Table1[[#This Row],[% Achievement]]&gt;=0, "Needs Improvement",
 "Bad")))</f>
        <v>Almost Achieve</v>
      </c>
      <c r="P2621" s="7">
        <f>Table1[[#This Row],[Net Sales Actual]] - Table1[[#This Row],[Net Sales Target]]</f>
        <v>-47944742</v>
      </c>
      <c r="Q2621" s="7" t="str">
        <f>IF(Table1[[#This Row],[Profit]] &gt; 0, "Profit", "Loss")</f>
        <v>Loss</v>
      </c>
      <c r="R2621" s="9">
        <f>Table1[[#This Row],[Salary Cost]]/Table1[[#This Row],[Net Sales Actual]]</f>
        <v>0.16657521156376237</v>
      </c>
      <c r="S2621" s="9" t="str">
        <f>IF(Table1[[#This Row],[Salary Ratio]] &lt; 0.15, "Efficient",
 IF(Table1[[#This Row],[Salary Ratio]] &lt;= 0.25, "Needs Attention",
 "Too High"))</f>
        <v>Needs Attention</v>
      </c>
      <c r="T2621" s="9">
        <f>Table1[[#This Row],[Profit (EBIT)]]/Table1[[#This Row],[Net Sales Actual]]</f>
        <v>-5.9220105144585512E-2</v>
      </c>
      <c r="U2621" s="7" t="str">
        <f>IF(Table1[[#This Row],[Profit Ratio]] &gt; 0.15, "Healthy",
 IF(Table1[[#This Row],[Profit Ratio]] &gt;= 0.05, "Moderate",
 "Low"))</f>
        <v>Low</v>
      </c>
      <c r="V2621" s="7">
        <f ca="1">DATEDIF(Table1[[#This Row],[Store Open Date]], TODAY(), "d")</f>
        <v>607</v>
      </c>
      <c r="W2621" s="7">
        <f ca="1">INT(Table1[[#This Row],[Store Age (Days)]] / 30)</f>
        <v>20</v>
      </c>
      <c r="X2621" s="7" t="str">
        <f ca="1">IF(Table1[[#This Row],[Store Age (Months)]] &lt; 12, "&lt;12",
 IF(Table1[[#This Row],[Store Age (Months)]] &lt; 24, "12–24",
 "&gt;24"))</f>
        <v>12–24</v>
      </c>
    </row>
    <row r="2622" spans="1:24" x14ac:dyDescent="0.2">
      <c r="A2622" s="4">
        <v>6</v>
      </c>
      <c r="B2622" s="4" t="str">
        <f t="shared" si="40"/>
        <v>June</v>
      </c>
      <c r="C2622" s="1" t="s">
        <v>424</v>
      </c>
      <c r="D2622" s="1" t="s">
        <v>1344</v>
      </c>
      <c r="E2622" s="1" t="s">
        <v>865</v>
      </c>
      <c r="F2622" s="1" t="s">
        <v>917</v>
      </c>
      <c r="G2622" s="1" t="s">
        <v>928</v>
      </c>
      <c r="H2622" s="6">
        <v>45289</v>
      </c>
      <c r="I2622" s="7">
        <v>148967353</v>
      </c>
      <c r="J2622" s="7">
        <v>128133503</v>
      </c>
      <c r="K2622" s="7">
        <v>12317331</v>
      </c>
      <c r="L2622" s="7">
        <v>756664</v>
      </c>
      <c r="M2622" s="7">
        <f>Table1[[#This Row],[Profit (EBIT)]] * (1 - 11%)</f>
        <v>673430.96</v>
      </c>
      <c r="N2622" s="9">
        <f>Table1[[#This Row],[Net Sales Actual]]/Table1[[#This Row],[Net Sales Target]]*100%</f>
        <v>0.8601448600620567</v>
      </c>
      <c r="O2622" s="9" t="str">
        <f>IF(Table1[[#This Row],[% Achievement]]&gt;=100%, "Achieved",
 IF(Table1[[#This Row],[% Achievement]]&gt;=50%, "Almost Achieve",
 IF(Table1[[#This Row],[% Achievement]]&gt;=0, "Needs Improvement",
 "Bad")))</f>
        <v>Almost Achieve</v>
      </c>
      <c r="P2622" s="7">
        <f>Table1[[#This Row],[Net Sales Actual]] - Table1[[#This Row],[Net Sales Target]]</f>
        <v>-20833850</v>
      </c>
      <c r="Q2622" s="7" t="str">
        <f>IF(Table1[[#This Row],[Profit]] &gt; 0, "Profit", "Loss")</f>
        <v>Profit</v>
      </c>
      <c r="R2622" s="9">
        <f>Table1[[#This Row],[Salary Cost]]/Table1[[#This Row],[Net Sales Actual]]</f>
        <v>9.6128886759616644E-2</v>
      </c>
      <c r="S2622" s="9" t="str">
        <f>IF(Table1[[#This Row],[Salary Ratio]] &lt; 0.15, "Efficient",
 IF(Table1[[#This Row],[Salary Ratio]] &lt;= 0.25, "Needs Attention",
 "Too High"))</f>
        <v>Efficient</v>
      </c>
      <c r="T2622" s="9">
        <f>Table1[[#This Row],[Profit (EBIT)]]/Table1[[#This Row],[Net Sales Actual]]</f>
        <v>5.9052783408255058E-3</v>
      </c>
      <c r="U2622" s="7" t="str">
        <f>IF(Table1[[#This Row],[Profit Ratio]] &gt; 0.15, "Healthy",
 IF(Table1[[#This Row],[Profit Ratio]] &gt;= 0.05, "Moderate",
 "Low"))</f>
        <v>Low</v>
      </c>
      <c r="V2622" s="7">
        <f ca="1">DATEDIF(Table1[[#This Row],[Store Open Date]], TODAY(), "d")</f>
        <v>643</v>
      </c>
      <c r="W2622" s="7">
        <f ca="1">INT(Table1[[#This Row],[Store Age (Days)]] / 30)</f>
        <v>21</v>
      </c>
      <c r="X2622" s="7" t="str">
        <f ca="1">IF(Table1[[#This Row],[Store Age (Months)]] &lt; 12, "&lt;12",
 IF(Table1[[#This Row],[Store Age (Months)]] &lt; 24, "12–24",
 "&gt;24"))</f>
        <v>12–24</v>
      </c>
    </row>
    <row r="2623" spans="1:24" x14ac:dyDescent="0.2">
      <c r="A2623" s="4">
        <v>6</v>
      </c>
      <c r="B2623" s="4" t="str">
        <f t="shared" si="40"/>
        <v>June</v>
      </c>
      <c r="C2623" s="1" t="s">
        <v>425</v>
      </c>
      <c r="D2623" s="1" t="s">
        <v>1345</v>
      </c>
      <c r="E2623" s="1" t="s">
        <v>866</v>
      </c>
      <c r="F2623" s="1" t="s">
        <v>917</v>
      </c>
      <c r="G2623" s="1" t="s">
        <v>928</v>
      </c>
      <c r="H2623" s="6">
        <v>45411</v>
      </c>
      <c r="I2623" s="7">
        <v>108335373</v>
      </c>
      <c r="J2623" s="7">
        <v>127321502</v>
      </c>
      <c r="K2623" s="7">
        <v>18311758</v>
      </c>
      <c r="L2623" s="7">
        <v>11719397</v>
      </c>
      <c r="M2623" s="7">
        <f>Table1[[#This Row],[Profit (EBIT)]] * (1 - 11%)</f>
        <v>10430263.33</v>
      </c>
      <c r="N2623" s="9">
        <f>Table1[[#This Row],[Net Sales Actual]]/Table1[[#This Row],[Net Sales Target]]*100%</f>
        <v>1.1752532757698633</v>
      </c>
      <c r="O2623" s="9" t="str">
        <f>IF(Table1[[#This Row],[% Achievement]]&gt;=100%, "Achieved",
 IF(Table1[[#This Row],[% Achievement]]&gt;=50%, "Almost Achieve",
 IF(Table1[[#This Row],[% Achievement]]&gt;=0, "Needs Improvement",
 "Bad")))</f>
        <v>Achieved</v>
      </c>
      <c r="P2623" s="7">
        <f>Table1[[#This Row],[Net Sales Actual]] - Table1[[#This Row],[Net Sales Target]]</f>
        <v>18986129</v>
      </c>
      <c r="Q2623" s="7" t="str">
        <f>IF(Table1[[#This Row],[Profit]] &gt; 0, "Profit", "Loss")</f>
        <v>Profit</v>
      </c>
      <c r="R2623" s="9">
        <f>Table1[[#This Row],[Salary Cost]]/Table1[[#This Row],[Net Sales Actual]]</f>
        <v>0.14382298129030868</v>
      </c>
      <c r="S2623" s="9" t="str">
        <f>IF(Table1[[#This Row],[Salary Ratio]] &lt; 0.15, "Efficient",
 IF(Table1[[#This Row],[Salary Ratio]] &lt;= 0.25, "Needs Attention",
 "Too High"))</f>
        <v>Efficient</v>
      </c>
      <c r="T2623" s="9">
        <f>Table1[[#This Row],[Profit (EBIT)]]/Table1[[#This Row],[Net Sales Actual]]</f>
        <v>9.2045701754288139E-2</v>
      </c>
      <c r="U2623" s="7" t="str">
        <f>IF(Table1[[#This Row],[Profit Ratio]] &gt; 0.15, "Healthy",
 IF(Table1[[#This Row],[Profit Ratio]] &gt;= 0.05, "Moderate",
 "Low"))</f>
        <v>Moderate</v>
      </c>
      <c r="V2623" s="7">
        <f ca="1">DATEDIF(Table1[[#This Row],[Store Open Date]], TODAY(), "d")</f>
        <v>521</v>
      </c>
      <c r="W2623" s="7">
        <f ca="1">INT(Table1[[#This Row],[Store Age (Days)]] / 30)</f>
        <v>17</v>
      </c>
      <c r="X2623" s="7" t="str">
        <f ca="1">IF(Table1[[#This Row],[Store Age (Months)]] &lt; 12, "&lt;12",
 IF(Table1[[#This Row],[Store Age (Months)]] &lt; 24, "12–24",
 "&gt;24"))</f>
        <v>12–24</v>
      </c>
    </row>
    <row r="2624" spans="1:24" x14ac:dyDescent="0.2">
      <c r="A2624" s="4">
        <v>6</v>
      </c>
      <c r="B2624" s="4" t="str">
        <f t="shared" si="40"/>
        <v>June</v>
      </c>
      <c r="C2624" s="1" t="s">
        <v>426</v>
      </c>
      <c r="D2624" s="1" t="s">
        <v>1346</v>
      </c>
      <c r="E2624" s="1" t="s">
        <v>867</v>
      </c>
      <c r="F2624" s="1" t="s">
        <v>918</v>
      </c>
      <c r="G2624" s="1" t="s">
        <v>929</v>
      </c>
      <c r="H2624" s="6">
        <v>45309</v>
      </c>
      <c r="I2624" s="7">
        <v>170764240</v>
      </c>
      <c r="J2624" s="7">
        <v>153284636</v>
      </c>
      <c r="K2624" s="7">
        <v>21685975</v>
      </c>
      <c r="L2624" s="7">
        <v>-8917612</v>
      </c>
      <c r="M2624" s="7">
        <f>Table1[[#This Row],[Profit (EBIT)]] * (1 - 11%)</f>
        <v>-7936674.6799999997</v>
      </c>
      <c r="N2624" s="9">
        <f>Table1[[#This Row],[Net Sales Actual]]/Table1[[#This Row],[Net Sales Target]]*100%</f>
        <v>0.89763896703431589</v>
      </c>
      <c r="O2624" s="9" t="str">
        <f>IF(Table1[[#This Row],[% Achievement]]&gt;=100%, "Achieved",
 IF(Table1[[#This Row],[% Achievement]]&gt;=50%, "Almost Achieve",
 IF(Table1[[#This Row],[% Achievement]]&gt;=0, "Needs Improvement",
 "Bad")))</f>
        <v>Almost Achieve</v>
      </c>
      <c r="P2624" s="7">
        <f>Table1[[#This Row],[Net Sales Actual]] - Table1[[#This Row],[Net Sales Target]]</f>
        <v>-17479604</v>
      </c>
      <c r="Q2624" s="7" t="str">
        <f>IF(Table1[[#This Row],[Profit]] &gt; 0, "Profit", "Loss")</f>
        <v>Loss</v>
      </c>
      <c r="R2624" s="9">
        <f>Table1[[#This Row],[Salary Cost]]/Table1[[#This Row],[Net Sales Actual]]</f>
        <v>0.1414752030333947</v>
      </c>
      <c r="S2624" s="9" t="str">
        <f>IF(Table1[[#This Row],[Salary Ratio]] &lt; 0.15, "Efficient",
 IF(Table1[[#This Row],[Salary Ratio]] &lt;= 0.25, "Needs Attention",
 "Too High"))</f>
        <v>Efficient</v>
      </c>
      <c r="T2624" s="9">
        <f>Table1[[#This Row],[Profit (EBIT)]]/Table1[[#This Row],[Net Sales Actual]]</f>
        <v>-5.8176815581178015E-2</v>
      </c>
      <c r="U2624" s="7" t="str">
        <f>IF(Table1[[#This Row],[Profit Ratio]] &gt; 0.15, "Healthy",
 IF(Table1[[#This Row],[Profit Ratio]] &gt;= 0.05, "Moderate",
 "Low"))</f>
        <v>Low</v>
      </c>
      <c r="V2624" s="7">
        <f ca="1">DATEDIF(Table1[[#This Row],[Store Open Date]], TODAY(), "d")</f>
        <v>623</v>
      </c>
      <c r="W2624" s="7">
        <f ca="1">INT(Table1[[#This Row],[Store Age (Days)]] / 30)</f>
        <v>20</v>
      </c>
      <c r="X2624" s="7" t="str">
        <f ca="1">IF(Table1[[#This Row],[Store Age (Months)]] &lt; 12, "&lt;12",
 IF(Table1[[#This Row],[Store Age (Months)]] &lt; 24, "12–24",
 "&gt;24"))</f>
        <v>12–24</v>
      </c>
    </row>
    <row r="2625" spans="1:24" x14ac:dyDescent="0.2">
      <c r="A2625" s="4">
        <v>6</v>
      </c>
      <c r="B2625" s="4" t="str">
        <f t="shared" si="40"/>
        <v>June</v>
      </c>
      <c r="C2625" s="1" t="s">
        <v>427</v>
      </c>
      <c r="D2625" s="1" t="s">
        <v>1347</v>
      </c>
      <c r="E2625" s="1" t="s">
        <v>868</v>
      </c>
      <c r="F2625" s="1" t="s">
        <v>918</v>
      </c>
      <c r="G2625" s="1" t="s">
        <v>929</v>
      </c>
      <c r="H2625" s="6">
        <v>45384</v>
      </c>
      <c r="I2625" s="7">
        <v>111028617</v>
      </c>
      <c r="J2625" s="7">
        <v>80543000</v>
      </c>
      <c r="K2625" s="7">
        <v>7651192</v>
      </c>
      <c r="L2625" s="7">
        <v>-3385052</v>
      </c>
      <c r="M2625" s="7">
        <f>Table1[[#This Row],[Profit (EBIT)]] * (1 - 11%)</f>
        <v>-3012696.2800000003</v>
      </c>
      <c r="N2625" s="9">
        <f>Table1[[#This Row],[Net Sales Actual]]/Table1[[#This Row],[Net Sales Target]]*100%</f>
        <v>0.72542559005305818</v>
      </c>
      <c r="O2625" s="9" t="str">
        <f>IF(Table1[[#This Row],[% Achievement]]&gt;=100%, "Achieved",
 IF(Table1[[#This Row],[% Achievement]]&gt;=50%, "Almost Achieve",
 IF(Table1[[#This Row],[% Achievement]]&gt;=0, "Needs Improvement",
 "Bad")))</f>
        <v>Almost Achieve</v>
      </c>
      <c r="P2625" s="7">
        <f>Table1[[#This Row],[Net Sales Actual]] - Table1[[#This Row],[Net Sales Target]]</f>
        <v>-30485617</v>
      </c>
      <c r="Q2625" s="7" t="str">
        <f>IF(Table1[[#This Row],[Profit]] &gt; 0, "Profit", "Loss")</f>
        <v>Loss</v>
      </c>
      <c r="R2625" s="9">
        <f>Table1[[#This Row],[Salary Cost]]/Table1[[#This Row],[Net Sales Actual]]</f>
        <v>9.4995120618799903E-2</v>
      </c>
      <c r="S2625" s="9" t="str">
        <f>IF(Table1[[#This Row],[Salary Ratio]] &lt; 0.15, "Efficient",
 IF(Table1[[#This Row],[Salary Ratio]] &lt;= 0.25, "Needs Attention",
 "Too High"))</f>
        <v>Efficient</v>
      </c>
      <c r="T2625" s="9">
        <f>Table1[[#This Row],[Profit (EBIT)]]/Table1[[#This Row],[Net Sales Actual]]</f>
        <v>-4.2027885725637239E-2</v>
      </c>
      <c r="U2625" s="7" t="str">
        <f>IF(Table1[[#This Row],[Profit Ratio]] &gt; 0.15, "Healthy",
 IF(Table1[[#This Row],[Profit Ratio]] &gt;= 0.05, "Moderate",
 "Low"))</f>
        <v>Low</v>
      </c>
      <c r="V2625" s="7">
        <f ca="1">DATEDIF(Table1[[#This Row],[Store Open Date]], TODAY(), "d")</f>
        <v>548</v>
      </c>
      <c r="W2625" s="7">
        <f ca="1">INT(Table1[[#This Row],[Store Age (Days)]] / 30)</f>
        <v>18</v>
      </c>
      <c r="X2625" s="7" t="str">
        <f ca="1">IF(Table1[[#This Row],[Store Age (Months)]] &lt; 12, "&lt;12",
 IF(Table1[[#This Row],[Store Age (Months)]] &lt; 24, "12–24",
 "&gt;24"))</f>
        <v>12–24</v>
      </c>
    </row>
    <row r="2626" spans="1:24" x14ac:dyDescent="0.2">
      <c r="A2626" s="4">
        <v>6</v>
      </c>
      <c r="B2626" s="4" t="str">
        <f t="shared" si="40"/>
        <v>June</v>
      </c>
      <c r="C2626" s="1" t="s">
        <v>428</v>
      </c>
      <c r="D2626" s="1" t="s">
        <v>1348</v>
      </c>
      <c r="E2626" s="1" t="s">
        <v>869</v>
      </c>
      <c r="F2626" s="1" t="s">
        <v>918</v>
      </c>
      <c r="G2626" s="1" t="s">
        <v>929</v>
      </c>
      <c r="H2626" s="6">
        <v>45239</v>
      </c>
      <c r="I2626" s="7">
        <v>104682505</v>
      </c>
      <c r="J2626" s="7">
        <v>103041541</v>
      </c>
      <c r="K2626" s="7">
        <v>11533075</v>
      </c>
      <c r="L2626" s="7">
        <v>3625492</v>
      </c>
      <c r="M2626" s="7">
        <f>Table1[[#This Row],[Profit (EBIT)]] * (1 - 11%)</f>
        <v>3226687.88</v>
      </c>
      <c r="N2626" s="9">
        <f>Table1[[#This Row],[Net Sales Actual]]/Table1[[#This Row],[Net Sales Target]]*100%</f>
        <v>0.9843243720619792</v>
      </c>
      <c r="O2626" s="9" t="str">
        <f>IF(Table1[[#This Row],[% Achievement]]&gt;=100%, "Achieved",
 IF(Table1[[#This Row],[% Achievement]]&gt;=50%, "Almost Achieve",
 IF(Table1[[#This Row],[% Achievement]]&gt;=0, "Needs Improvement",
 "Bad")))</f>
        <v>Almost Achieve</v>
      </c>
      <c r="P2626" s="7">
        <f>Table1[[#This Row],[Net Sales Actual]] - Table1[[#This Row],[Net Sales Target]]</f>
        <v>-1640964</v>
      </c>
      <c r="Q2626" s="7" t="str">
        <f>IF(Table1[[#This Row],[Profit]] &gt; 0, "Profit", "Loss")</f>
        <v>Profit</v>
      </c>
      <c r="R2626" s="9">
        <f>Table1[[#This Row],[Salary Cost]]/Table1[[#This Row],[Net Sales Actual]]</f>
        <v>0.11192646080477388</v>
      </c>
      <c r="S2626" s="9" t="str">
        <f>IF(Table1[[#This Row],[Salary Ratio]] &lt; 0.15, "Efficient",
 IF(Table1[[#This Row],[Salary Ratio]] &lt;= 0.25, "Needs Attention",
 "Too High"))</f>
        <v>Efficient</v>
      </c>
      <c r="T2626" s="9">
        <f>Table1[[#This Row],[Profit (EBIT)]]/Table1[[#This Row],[Net Sales Actual]]</f>
        <v>3.5184761066413009E-2</v>
      </c>
      <c r="U2626" s="7" t="str">
        <f>IF(Table1[[#This Row],[Profit Ratio]] &gt; 0.15, "Healthy",
 IF(Table1[[#This Row],[Profit Ratio]] &gt;= 0.05, "Moderate",
 "Low"))</f>
        <v>Low</v>
      </c>
      <c r="V2626" s="7">
        <f ca="1">DATEDIF(Table1[[#This Row],[Store Open Date]], TODAY(), "d")</f>
        <v>693</v>
      </c>
      <c r="W2626" s="7">
        <f ca="1">INT(Table1[[#This Row],[Store Age (Days)]] / 30)</f>
        <v>23</v>
      </c>
      <c r="X2626" s="7" t="str">
        <f ca="1">IF(Table1[[#This Row],[Store Age (Months)]] &lt; 12, "&lt;12",
 IF(Table1[[#This Row],[Store Age (Months)]] &lt; 24, "12–24",
 "&gt;24"))</f>
        <v>12–24</v>
      </c>
    </row>
    <row r="2627" spans="1:24" x14ac:dyDescent="0.2">
      <c r="A2627" s="4">
        <v>6</v>
      </c>
      <c r="B2627" s="4" t="str">
        <f t="shared" ref="B2627:B2648" si="41">TEXT(DATE(2024, A2627, 1), "mmmm")</f>
        <v>June</v>
      </c>
      <c r="C2627" s="1" t="s">
        <v>429</v>
      </c>
      <c r="D2627" s="1" t="s">
        <v>1349</v>
      </c>
      <c r="E2627" s="1" t="s">
        <v>870</v>
      </c>
      <c r="F2627" s="1" t="s">
        <v>918</v>
      </c>
      <c r="G2627" s="1" t="s">
        <v>929</v>
      </c>
      <c r="H2627" s="6">
        <v>45249</v>
      </c>
      <c r="I2627" s="7">
        <v>102081318</v>
      </c>
      <c r="J2627" s="7">
        <v>115481859</v>
      </c>
      <c r="K2627" s="7">
        <v>11387228</v>
      </c>
      <c r="L2627" s="7">
        <v>-3038616</v>
      </c>
      <c r="M2627" s="7">
        <f>Table1[[#This Row],[Profit (EBIT)]] * (1 - 11%)</f>
        <v>-2704368.24</v>
      </c>
      <c r="N2627" s="9">
        <f>Table1[[#This Row],[Net Sales Actual]]/Table1[[#This Row],[Net Sales Target]]*100%</f>
        <v>1.1312731973151051</v>
      </c>
      <c r="O2627" s="9" t="str">
        <f>IF(Table1[[#This Row],[% Achievement]]&gt;=100%, "Achieved",
 IF(Table1[[#This Row],[% Achievement]]&gt;=50%, "Almost Achieve",
 IF(Table1[[#This Row],[% Achievement]]&gt;=0, "Needs Improvement",
 "Bad")))</f>
        <v>Achieved</v>
      </c>
      <c r="P2627" s="7">
        <f>Table1[[#This Row],[Net Sales Actual]] - Table1[[#This Row],[Net Sales Target]]</f>
        <v>13400541</v>
      </c>
      <c r="Q2627" s="7" t="str">
        <f>IF(Table1[[#This Row],[Profit]] &gt; 0, "Profit", "Loss")</f>
        <v>Loss</v>
      </c>
      <c r="R2627" s="9">
        <f>Table1[[#This Row],[Salary Cost]]/Table1[[#This Row],[Net Sales Actual]]</f>
        <v>9.8606206192091178E-2</v>
      </c>
      <c r="S2627" s="9" t="str">
        <f>IF(Table1[[#This Row],[Salary Ratio]] &lt; 0.15, "Efficient",
 IF(Table1[[#This Row],[Salary Ratio]] &lt;= 0.25, "Needs Attention",
 "Too High"))</f>
        <v>Efficient</v>
      </c>
      <c r="T2627" s="9">
        <f>Table1[[#This Row],[Profit (EBIT)]]/Table1[[#This Row],[Net Sales Actual]]</f>
        <v>-2.6312496406903182E-2</v>
      </c>
      <c r="U2627" s="7" t="str">
        <f>IF(Table1[[#This Row],[Profit Ratio]] &gt; 0.15, "Healthy",
 IF(Table1[[#This Row],[Profit Ratio]] &gt;= 0.05, "Moderate",
 "Low"))</f>
        <v>Low</v>
      </c>
      <c r="V2627" s="7">
        <f ca="1">DATEDIF(Table1[[#This Row],[Store Open Date]], TODAY(), "d")</f>
        <v>683</v>
      </c>
      <c r="W2627" s="7">
        <f ca="1">INT(Table1[[#This Row],[Store Age (Days)]] / 30)</f>
        <v>22</v>
      </c>
      <c r="X2627" s="7" t="str">
        <f ca="1">IF(Table1[[#This Row],[Store Age (Months)]] &lt; 12, "&lt;12",
 IF(Table1[[#This Row],[Store Age (Months)]] &lt; 24, "12–24",
 "&gt;24"))</f>
        <v>12–24</v>
      </c>
    </row>
    <row r="2628" spans="1:24" x14ac:dyDescent="0.2">
      <c r="A2628" s="4">
        <v>6</v>
      </c>
      <c r="B2628" s="4" t="str">
        <f t="shared" si="41"/>
        <v>June</v>
      </c>
      <c r="C2628" s="1" t="s">
        <v>430</v>
      </c>
      <c r="D2628" s="1" t="s">
        <v>1350</v>
      </c>
      <c r="E2628" s="1" t="s">
        <v>871</v>
      </c>
      <c r="F2628" s="1" t="s">
        <v>918</v>
      </c>
      <c r="G2628" s="1" t="s">
        <v>929</v>
      </c>
      <c r="H2628" s="6">
        <v>45366</v>
      </c>
      <c r="I2628" s="7">
        <v>82800669</v>
      </c>
      <c r="J2628" s="7">
        <v>57819030</v>
      </c>
      <c r="K2628" s="7">
        <v>7703886</v>
      </c>
      <c r="L2628" s="7">
        <v>1542481</v>
      </c>
      <c r="M2628" s="7">
        <f>Table1[[#This Row],[Profit (EBIT)]] * (1 - 11%)</f>
        <v>1372808.09</v>
      </c>
      <c r="N2628" s="9">
        <f>Table1[[#This Row],[Net Sales Actual]]/Table1[[#This Row],[Net Sales Target]]*100%</f>
        <v>0.69829182177259941</v>
      </c>
      <c r="O2628" s="9" t="str">
        <f>IF(Table1[[#This Row],[% Achievement]]&gt;=100%, "Achieved",
 IF(Table1[[#This Row],[% Achievement]]&gt;=50%, "Almost Achieve",
 IF(Table1[[#This Row],[% Achievement]]&gt;=0, "Needs Improvement",
 "Bad")))</f>
        <v>Almost Achieve</v>
      </c>
      <c r="P2628" s="7">
        <f>Table1[[#This Row],[Net Sales Actual]] - Table1[[#This Row],[Net Sales Target]]</f>
        <v>-24981639</v>
      </c>
      <c r="Q2628" s="7" t="str">
        <f>IF(Table1[[#This Row],[Profit]] &gt; 0, "Profit", "Loss")</f>
        <v>Profit</v>
      </c>
      <c r="R2628" s="9">
        <f>Table1[[#This Row],[Salary Cost]]/Table1[[#This Row],[Net Sales Actual]]</f>
        <v>0.13324135669519188</v>
      </c>
      <c r="S2628" s="9" t="str">
        <f>IF(Table1[[#This Row],[Salary Ratio]] &lt; 0.15, "Efficient",
 IF(Table1[[#This Row],[Salary Ratio]] &lt;= 0.25, "Needs Attention",
 "Too High"))</f>
        <v>Efficient</v>
      </c>
      <c r="T2628" s="9">
        <f>Table1[[#This Row],[Profit (EBIT)]]/Table1[[#This Row],[Net Sales Actual]]</f>
        <v>2.6677739145744922E-2</v>
      </c>
      <c r="U2628" s="7" t="str">
        <f>IF(Table1[[#This Row],[Profit Ratio]] &gt; 0.15, "Healthy",
 IF(Table1[[#This Row],[Profit Ratio]] &gt;= 0.05, "Moderate",
 "Low"))</f>
        <v>Low</v>
      </c>
      <c r="V2628" s="7">
        <f ca="1">DATEDIF(Table1[[#This Row],[Store Open Date]], TODAY(), "d")</f>
        <v>566</v>
      </c>
      <c r="W2628" s="7">
        <f ca="1">INT(Table1[[#This Row],[Store Age (Days)]] / 30)</f>
        <v>18</v>
      </c>
      <c r="X2628" s="7" t="str">
        <f ca="1">IF(Table1[[#This Row],[Store Age (Months)]] &lt; 12, "&lt;12",
 IF(Table1[[#This Row],[Store Age (Months)]] &lt; 24, "12–24",
 "&gt;24"))</f>
        <v>12–24</v>
      </c>
    </row>
    <row r="2629" spans="1:24" x14ac:dyDescent="0.2">
      <c r="A2629" s="4">
        <v>6</v>
      </c>
      <c r="B2629" s="4" t="str">
        <f t="shared" si="41"/>
        <v>June</v>
      </c>
      <c r="C2629" s="1" t="s">
        <v>431</v>
      </c>
      <c r="D2629" s="1" t="s">
        <v>1351</v>
      </c>
      <c r="E2629" s="1" t="s">
        <v>872</v>
      </c>
      <c r="F2629" s="1" t="s">
        <v>918</v>
      </c>
      <c r="G2629" s="1" t="s">
        <v>929</v>
      </c>
      <c r="H2629" s="6">
        <v>45290</v>
      </c>
      <c r="I2629" s="7">
        <v>96571816</v>
      </c>
      <c r="J2629" s="7">
        <v>72932758</v>
      </c>
      <c r="K2629" s="7">
        <v>10602102</v>
      </c>
      <c r="L2629" s="7">
        <v>8177152</v>
      </c>
      <c r="M2629" s="7">
        <f>Table1[[#This Row],[Profit (EBIT)]] * (1 - 11%)</f>
        <v>7277665.2800000003</v>
      </c>
      <c r="N2629" s="9">
        <f>Table1[[#This Row],[Net Sales Actual]]/Table1[[#This Row],[Net Sales Target]]*100%</f>
        <v>0.75521783705506795</v>
      </c>
      <c r="O2629" s="9" t="str">
        <f>IF(Table1[[#This Row],[% Achievement]]&gt;=100%, "Achieved",
 IF(Table1[[#This Row],[% Achievement]]&gt;=50%, "Almost Achieve",
 IF(Table1[[#This Row],[% Achievement]]&gt;=0, "Needs Improvement",
 "Bad")))</f>
        <v>Almost Achieve</v>
      </c>
      <c r="P2629" s="7">
        <f>Table1[[#This Row],[Net Sales Actual]] - Table1[[#This Row],[Net Sales Target]]</f>
        <v>-23639058</v>
      </c>
      <c r="Q2629" s="7" t="str">
        <f>IF(Table1[[#This Row],[Profit]] &gt; 0, "Profit", "Loss")</f>
        <v>Profit</v>
      </c>
      <c r="R2629" s="9">
        <f>Table1[[#This Row],[Salary Cost]]/Table1[[#This Row],[Net Sales Actual]]</f>
        <v>0.14536817598478863</v>
      </c>
      <c r="S2629" s="9" t="str">
        <f>IF(Table1[[#This Row],[Salary Ratio]] &lt; 0.15, "Efficient",
 IF(Table1[[#This Row],[Salary Ratio]] &lt;= 0.25, "Needs Attention",
 "Too High"))</f>
        <v>Efficient</v>
      </c>
      <c r="T2629" s="9">
        <f>Table1[[#This Row],[Profit (EBIT)]]/Table1[[#This Row],[Net Sales Actual]]</f>
        <v>0.11211905629566346</v>
      </c>
      <c r="U2629" s="7" t="str">
        <f>IF(Table1[[#This Row],[Profit Ratio]] &gt; 0.15, "Healthy",
 IF(Table1[[#This Row],[Profit Ratio]] &gt;= 0.05, "Moderate",
 "Low"))</f>
        <v>Moderate</v>
      </c>
      <c r="V2629" s="7">
        <f ca="1">DATEDIF(Table1[[#This Row],[Store Open Date]], TODAY(), "d")</f>
        <v>642</v>
      </c>
      <c r="W2629" s="7">
        <f ca="1">INT(Table1[[#This Row],[Store Age (Days)]] / 30)</f>
        <v>21</v>
      </c>
      <c r="X2629" s="7" t="str">
        <f ca="1">IF(Table1[[#This Row],[Store Age (Months)]] &lt; 12, "&lt;12",
 IF(Table1[[#This Row],[Store Age (Months)]] &lt; 24, "12–24",
 "&gt;24"))</f>
        <v>12–24</v>
      </c>
    </row>
    <row r="2630" spans="1:24" x14ac:dyDescent="0.2">
      <c r="A2630" s="4">
        <v>6</v>
      </c>
      <c r="B2630" s="4" t="str">
        <f t="shared" si="41"/>
        <v>June</v>
      </c>
      <c r="C2630" s="1" t="s">
        <v>432</v>
      </c>
      <c r="D2630" s="1" t="s">
        <v>1352</v>
      </c>
      <c r="E2630" s="1" t="s">
        <v>873</v>
      </c>
      <c r="F2630" s="1" t="s">
        <v>918</v>
      </c>
      <c r="G2630" s="1" t="s">
        <v>929</v>
      </c>
      <c r="H2630" s="6">
        <v>45246</v>
      </c>
      <c r="I2630" s="7">
        <v>102101203</v>
      </c>
      <c r="J2630" s="7">
        <v>108398729</v>
      </c>
      <c r="K2630" s="7">
        <v>13532674</v>
      </c>
      <c r="L2630" s="7">
        <v>-970557</v>
      </c>
      <c r="M2630" s="7">
        <f>Table1[[#This Row],[Profit (EBIT)]] * (1 - 11%)</f>
        <v>-863795.73</v>
      </c>
      <c r="N2630" s="9">
        <f>Table1[[#This Row],[Net Sales Actual]]/Table1[[#This Row],[Net Sales Target]]*100%</f>
        <v>1.0616792536714774</v>
      </c>
      <c r="O2630" s="9" t="str">
        <f>IF(Table1[[#This Row],[% Achievement]]&gt;=100%, "Achieved",
 IF(Table1[[#This Row],[% Achievement]]&gt;=50%, "Almost Achieve",
 IF(Table1[[#This Row],[% Achievement]]&gt;=0, "Needs Improvement",
 "Bad")))</f>
        <v>Achieved</v>
      </c>
      <c r="P2630" s="7">
        <f>Table1[[#This Row],[Net Sales Actual]] - Table1[[#This Row],[Net Sales Target]]</f>
        <v>6297526</v>
      </c>
      <c r="Q2630" s="7" t="str">
        <f>IF(Table1[[#This Row],[Profit]] &gt; 0, "Profit", "Loss")</f>
        <v>Loss</v>
      </c>
      <c r="R2630" s="9">
        <f>Table1[[#This Row],[Salary Cost]]/Table1[[#This Row],[Net Sales Actual]]</f>
        <v>0.12484162983128705</v>
      </c>
      <c r="S2630" s="9" t="str">
        <f>IF(Table1[[#This Row],[Salary Ratio]] &lt; 0.15, "Efficient",
 IF(Table1[[#This Row],[Salary Ratio]] &lt;= 0.25, "Needs Attention",
 "Too High"))</f>
        <v>Efficient</v>
      </c>
      <c r="T2630" s="9">
        <f>Table1[[#This Row],[Profit (EBIT)]]/Table1[[#This Row],[Net Sales Actual]]</f>
        <v>-8.9535828413633885E-3</v>
      </c>
      <c r="U2630" s="7" t="str">
        <f>IF(Table1[[#This Row],[Profit Ratio]] &gt; 0.15, "Healthy",
 IF(Table1[[#This Row],[Profit Ratio]] &gt;= 0.05, "Moderate",
 "Low"))</f>
        <v>Low</v>
      </c>
      <c r="V2630" s="7">
        <f ca="1">DATEDIF(Table1[[#This Row],[Store Open Date]], TODAY(), "d")</f>
        <v>686</v>
      </c>
      <c r="W2630" s="7">
        <f ca="1">INT(Table1[[#This Row],[Store Age (Days)]] / 30)</f>
        <v>22</v>
      </c>
      <c r="X2630" s="7" t="str">
        <f ca="1">IF(Table1[[#This Row],[Store Age (Months)]] &lt; 12, "&lt;12",
 IF(Table1[[#This Row],[Store Age (Months)]] &lt; 24, "12–24",
 "&gt;24"))</f>
        <v>12–24</v>
      </c>
    </row>
    <row r="2631" spans="1:24" x14ac:dyDescent="0.2">
      <c r="A2631" s="4">
        <v>6</v>
      </c>
      <c r="B2631" s="4" t="str">
        <f t="shared" si="41"/>
        <v>June</v>
      </c>
      <c r="C2631" s="1" t="s">
        <v>433</v>
      </c>
      <c r="D2631" s="1" t="s">
        <v>1353</v>
      </c>
      <c r="E2631" s="1" t="s">
        <v>874</v>
      </c>
      <c r="F2631" s="1" t="s">
        <v>919</v>
      </c>
      <c r="G2631" s="1" t="s">
        <v>929</v>
      </c>
      <c r="H2631" s="6">
        <v>45343</v>
      </c>
      <c r="I2631" s="7">
        <v>92124123</v>
      </c>
      <c r="J2631" s="7">
        <v>113216806</v>
      </c>
      <c r="K2631" s="7">
        <v>17946304</v>
      </c>
      <c r="L2631" s="7">
        <v>6704322</v>
      </c>
      <c r="M2631" s="7">
        <f>Table1[[#This Row],[Profit (EBIT)]] * (1 - 11%)</f>
        <v>5966846.5800000001</v>
      </c>
      <c r="N2631" s="9">
        <f>Table1[[#This Row],[Net Sales Actual]]/Table1[[#This Row],[Net Sales Target]]*100%</f>
        <v>1.2289593899309088</v>
      </c>
      <c r="O2631" s="9" t="str">
        <f>IF(Table1[[#This Row],[% Achievement]]&gt;=100%, "Achieved",
 IF(Table1[[#This Row],[% Achievement]]&gt;=50%, "Almost Achieve",
 IF(Table1[[#This Row],[% Achievement]]&gt;=0, "Needs Improvement",
 "Bad")))</f>
        <v>Achieved</v>
      </c>
      <c r="P2631" s="7">
        <f>Table1[[#This Row],[Net Sales Actual]] - Table1[[#This Row],[Net Sales Target]]</f>
        <v>21092683</v>
      </c>
      <c r="Q2631" s="7" t="str">
        <f>IF(Table1[[#This Row],[Profit]] &gt; 0, "Profit", "Loss")</f>
        <v>Profit</v>
      </c>
      <c r="R2631" s="9">
        <f>Table1[[#This Row],[Salary Cost]]/Table1[[#This Row],[Net Sales Actual]]</f>
        <v>0.15851272115908305</v>
      </c>
      <c r="S2631" s="9" t="str">
        <f>IF(Table1[[#This Row],[Salary Ratio]] &lt; 0.15, "Efficient",
 IF(Table1[[#This Row],[Salary Ratio]] &lt;= 0.25, "Needs Attention",
 "Too High"))</f>
        <v>Needs Attention</v>
      </c>
      <c r="T2631" s="9">
        <f>Table1[[#This Row],[Profit (EBIT)]]/Table1[[#This Row],[Net Sales Actual]]</f>
        <v>5.9216667885861399E-2</v>
      </c>
      <c r="U2631" s="7" t="str">
        <f>IF(Table1[[#This Row],[Profit Ratio]] &gt; 0.15, "Healthy",
 IF(Table1[[#This Row],[Profit Ratio]] &gt;= 0.05, "Moderate",
 "Low"))</f>
        <v>Moderate</v>
      </c>
      <c r="V2631" s="7">
        <f ca="1">DATEDIF(Table1[[#This Row],[Store Open Date]], TODAY(), "d")</f>
        <v>589</v>
      </c>
      <c r="W2631" s="7">
        <f ca="1">INT(Table1[[#This Row],[Store Age (Days)]] / 30)</f>
        <v>19</v>
      </c>
      <c r="X2631" s="7" t="str">
        <f ca="1">IF(Table1[[#This Row],[Store Age (Months)]] &lt; 12, "&lt;12",
 IF(Table1[[#This Row],[Store Age (Months)]] &lt; 24, "12–24",
 "&gt;24"))</f>
        <v>12–24</v>
      </c>
    </row>
    <row r="2632" spans="1:24" x14ac:dyDescent="0.2">
      <c r="A2632" s="4">
        <v>6</v>
      </c>
      <c r="B2632" s="4" t="str">
        <f t="shared" si="41"/>
        <v>June</v>
      </c>
      <c r="C2632" s="1" t="s">
        <v>434</v>
      </c>
      <c r="D2632" s="1" t="s">
        <v>1354</v>
      </c>
      <c r="E2632" s="1" t="s">
        <v>875</v>
      </c>
      <c r="F2632" s="1" t="s">
        <v>919</v>
      </c>
      <c r="G2632" s="1" t="s">
        <v>929</v>
      </c>
      <c r="H2632" s="6">
        <v>45375</v>
      </c>
      <c r="I2632" s="7">
        <v>151614992</v>
      </c>
      <c r="J2632" s="7">
        <v>168542757</v>
      </c>
      <c r="K2632" s="7">
        <v>29177675</v>
      </c>
      <c r="L2632" s="7">
        <v>-11701052</v>
      </c>
      <c r="M2632" s="7">
        <f>Table1[[#This Row],[Profit (EBIT)]] * (1 - 11%)</f>
        <v>-10413936.279999999</v>
      </c>
      <c r="N2632" s="9">
        <f>Table1[[#This Row],[Net Sales Actual]]/Table1[[#This Row],[Net Sales Target]]*100%</f>
        <v>1.1116496777574607</v>
      </c>
      <c r="O2632" s="9" t="str">
        <f>IF(Table1[[#This Row],[% Achievement]]&gt;=100%, "Achieved",
 IF(Table1[[#This Row],[% Achievement]]&gt;=50%, "Almost Achieve",
 IF(Table1[[#This Row],[% Achievement]]&gt;=0, "Needs Improvement",
 "Bad")))</f>
        <v>Achieved</v>
      </c>
      <c r="P2632" s="7">
        <f>Table1[[#This Row],[Net Sales Actual]] - Table1[[#This Row],[Net Sales Target]]</f>
        <v>16927765</v>
      </c>
      <c r="Q2632" s="7" t="str">
        <f>IF(Table1[[#This Row],[Profit]] &gt; 0, "Profit", "Loss")</f>
        <v>Loss</v>
      </c>
      <c r="R2632" s="9">
        <f>Table1[[#This Row],[Salary Cost]]/Table1[[#This Row],[Net Sales Actual]]</f>
        <v>0.17311734730908668</v>
      </c>
      <c r="S2632" s="9" t="str">
        <f>IF(Table1[[#This Row],[Salary Ratio]] &lt; 0.15, "Efficient",
 IF(Table1[[#This Row],[Salary Ratio]] &lt;= 0.25, "Needs Attention",
 "Too High"))</f>
        <v>Needs Attention</v>
      </c>
      <c r="T2632" s="9">
        <f>Table1[[#This Row],[Profit (EBIT)]]/Table1[[#This Row],[Net Sales Actual]]</f>
        <v>-6.9424828502123059E-2</v>
      </c>
      <c r="U2632" s="7" t="str">
        <f>IF(Table1[[#This Row],[Profit Ratio]] &gt; 0.15, "Healthy",
 IF(Table1[[#This Row],[Profit Ratio]] &gt;= 0.05, "Moderate",
 "Low"))</f>
        <v>Low</v>
      </c>
      <c r="V2632" s="7">
        <f ca="1">DATEDIF(Table1[[#This Row],[Store Open Date]], TODAY(), "d")</f>
        <v>557</v>
      </c>
      <c r="W2632" s="7">
        <f ca="1">INT(Table1[[#This Row],[Store Age (Days)]] / 30)</f>
        <v>18</v>
      </c>
      <c r="X2632" s="7" t="str">
        <f ca="1">IF(Table1[[#This Row],[Store Age (Months)]] &lt; 12, "&lt;12",
 IF(Table1[[#This Row],[Store Age (Months)]] &lt; 24, "12–24",
 "&gt;24"))</f>
        <v>12–24</v>
      </c>
    </row>
    <row r="2633" spans="1:24" x14ac:dyDescent="0.2">
      <c r="A2633" s="4">
        <v>6</v>
      </c>
      <c r="B2633" s="4" t="str">
        <f t="shared" si="41"/>
        <v>June</v>
      </c>
      <c r="C2633" s="1" t="s">
        <v>435</v>
      </c>
      <c r="D2633" s="1" t="s">
        <v>1355</v>
      </c>
      <c r="E2633" s="1" t="s">
        <v>876</v>
      </c>
      <c r="F2633" s="1" t="s">
        <v>919</v>
      </c>
      <c r="G2633" s="1" t="s">
        <v>929</v>
      </c>
      <c r="H2633" s="6">
        <v>45282</v>
      </c>
      <c r="I2633" s="7">
        <v>434939270</v>
      </c>
      <c r="J2633" s="7">
        <v>426561498</v>
      </c>
      <c r="K2633" s="7">
        <v>62933576</v>
      </c>
      <c r="L2633" s="7">
        <v>-35687602</v>
      </c>
      <c r="M2633" s="7">
        <f>Table1[[#This Row],[Profit (EBIT)]] * (1 - 11%)</f>
        <v>-31761965.780000001</v>
      </c>
      <c r="N2633" s="9">
        <f>Table1[[#This Row],[Net Sales Actual]]/Table1[[#This Row],[Net Sales Target]]*100%</f>
        <v>0.98073806487972448</v>
      </c>
      <c r="O2633" s="9" t="str">
        <f>IF(Table1[[#This Row],[% Achievement]]&gt;=100%, "Achieved",
 IF(Table1[[#This Row],[% Achievement]]&gt;=50%, "Almost Achieve",
 IF(Table1[[#This Row],[% Achievement]]&gt;=0, "Needs Improvement",
 "Bad")))</f>
        <v>Almost Achieve</v>
      </c>
      <c r="P2633" s="7">
        <f>Table1[[#This Row],[Net Sales Actual]] - Table1[[#This Row],[Net Sales Target]]</f>
        <v>-8377772</v>
      </c>
      <c r="Q2633" s="7" t="str">
        <f>IF(Table1[[#This Row],[Profit]] &gt; 0, "Profit", "Loss")</f>
        <v>Loss</v>
      </c>
      <c r="R2633" s="9">
        <f>Table1[[#This Row],[Salary Cost]]/Table1[[#This Row],[Net Sales Actual]]</f>
        <v>0.14753693499079001</v>
      </c>
      <c r="S2633" s="9" t="str">
        <f>IF(Table1[[#This Row],[Salary Ratio]] &lt; 0.15, "Efficient",
 IF(Table1[[#This Row],[Salary Ratio]] &lt;= 0.25, "Needs Attention",
 "Too High"))</f>
        <v>Efficient</v>
      </c>
      <c r="T2633" s="9">
        <f>Table1[[#This Row],[Profit (EBIT)]]/Table1[[#This Row],[Net Sales Actual]]</f>
        <v>-8.3663439310221105E-2</v>
      </c>
      <c r="U2633" s="7" t="str">
        <f>IF(Table1[[#This Row],[Profit Ratio]] &gt; 0.15, "Healthy",
 IF(Table1[[#This Row],[Profit Ratio]] &gt;= 0.05, "Moderate",
 "Low"))</f>
        <v>Low</v>
      </c>
      <c r="V2633" s="7">
        <f ca="1">DATEDIF(Table1[[#This Row],[Store Open Date]], TODAY(), "d")</f>
        <v>650</v>
      </c>
      <c r="W2633" s="7">
        <f ca="1">INT(Table1[[#This Row],[Store Age (Days)]] / 30)</f>
        <v>21</v>
      </c>
      <c r="X2633" s="7" t="str">
        <f ca="1">IF(Table1[[#This Row],[Store Age (Months)]] &lt; 12, "&lt;12",
 IF(Table1[[#This Row],[Store Age (Months)]] &lt; 24, "12–24",
 "&gt;24"))</f>
        <v>12–24</v>
      </c>
    </row>
    <row r="2634" spans="1:24" x14ac:dyDescent="0.2">
      <c r="A2634" s="4">
        <v>6</v>
      </c>
      <c r="B2634" s="4" t="str">
        <f t="shared" si="41"/>
        <v>June</v>
      </c>
      <c r="C2634" s="1" t="s">
        <v>436</v>
      </c>
      <c r="D2634" s="1" t="s">
        <v>1356</v>
      </c>
      <c r="E2634" s="1" t="s">
        <v>877</v>
      </c>
      <c r="F2634" s="1" t="s">
        <v>919</v>
      </c>
      <c r="G2634" s="1" t="s">
        <v>929</v>
      </c>
      <c r="H2634" s="6">
        <v>45292</v>
      </c>
      <c r="I2634" s="7">
        <v>175337291</v>
      </c>
      <c r="J2634" s="7">
        <v>137745272</v>
      </c>
      <c r="K2634" s="7">
        <v>19537091</v>
      </c>
      <c r="L2634" s="7">
        <v>-5452409</v>
      </c>
      <c r="M2634" s="7">
        <f>Table1[[#This Row],[Profit (EBIT)]] * (1 - 11%)</f>
        <v>-4852644.01</v>
      </c>
      <c r="N2634" s="9">
        <f>Table1[[#This Row],[Net Sales Actual]]/Table1[[#This Row],[Net Sales Target]]*100%</f>
        <v>0.78560168926072893</v>
      </c>
      <c r="O2634" s="9" t="str">
        <f>IF(Table1[[#This Row],[% Achievement]]&gt;=100%, "Achieved",
 IF(Table1[[#This Row],[% Achievement]]&gt;=50%, "Almost Achieve",
 IF(Table1[[#This Row],[% Achievement]]&gt;=0, "Needs Improvement",
 "Bad")))</f>
        <v>Almost Achieve</v>
      </c>
      <c r="P2634" s="7">
        <f>Table1[[#This Row],[Net Sales Actual]] - Table1[[#This Row],[Net Sales Target]]</f>
        <v>-37592019</v>
      </c>
      <c r="Q2634" s="7" t="str">
        <f>IF(Table1[[#This Row],[Profit]] &gt; 0, "Profit", "Loss")</f>
        <v>Loss</v>
      </c>
      <c r="R2634" s="9">
        <f>Table1[[#This Row],[Salary Cost]]/Table1[[#This Row],[Net Sales Actual]]</f>
        <v>0.14183492991323871</v>
      </c>
      <c r="S2634" s="9" t="str">
        <f>IF(Table1[[#This Row],[Salary Ratio]] &lt; 0.15, "Efficient",
 IF(Table1[[#This Row],[Salary Ratio]] &lt;= 0.25, "Needs Attention",
 "Too High"))</f>
        <v>Efficient</v>
      </c>
      <c r="T2634" s="9">
        <f>Table1[[#This Row],[Profit (EBIT)]]/Table1[[#This Row],[Net Sales Actual]]</f>
        <v>-3.9583275134118578E-2</v>
      </c>
      <c r="U2634" s="7" t="str">
        <f>IF(Table1[[#This Row],[Profit Ratio]] &gt; 0.15, "Healthy",
 IF(Table1[[#This Row],[Profit Ratio]] &gt;= 0.05, "Moderate",
 "Low"))</f>
        <v>Low</v>
      </c>
      <c r="V2634" s="7">
        <f ca="1">DATEDIF(Table1[[#This Row],[Store Open Date]], TODAY(), "d")</f>
        <v>640</v>
      </c>
      <c r="W2634" s="7">
        <f ca="1">INT(Table1[[#This Row],[Store Age (Days)]] / 30)</f>
        <v>21</v>
      </c>
      <c r="X2634" s="7" t="str">
        <f ca="1">IF(Table1[[#This Row],[Store Age (Months)]] &lt; 12, "&lt;12",
 IF(Table1[[#This Row],[Store Age (Months)]] &lt; 24, "12–24",
 "&gt;24"))</f>
        <v>12–24</v>
      </c>
    </row>
    <row r="2635" spans="1:24" x14ac:dyDescent="0.2">
      <c r="A2635" s="4">
        <v>6</v>
      </c>
      <c r="B2635" s="4" t="str">
        <f t="shared" si="41"/>
        <v>June</v>
      </c>
      <c r="C2635" s="1" t="s">
        <v>437</v>
      </c>
      <c r="D2635" s="1" t="s">
        <v>1357</v>
      </c>
      <c r="E2635" s="1" t="s">
        <v>878</v>
      </c>
      <c r="F2635" s="1" t="s">
        <v>919</v>
      </c>
      <c r="G2635" s="1" t="s">
        <v>929</v>
      </c>
      <c r="H2635" s="6">
        <v>45324</v>
      </c>
      <c r="I2635" s="7">
        <v>119176006</v>
      </c>
      <c r="J2635" s="7">
        <v>131479014</v>
      </c>
      <c r="K2635" s="7">
        <v>22635917</v>
      </c>
      <c r="L2635" s="7">
        <v>13630549</v>
      </c>
      <c r="M2635" s="7">
        <f>Table1[[#This Row],[Profit (EBIT)]] * (1 - 11%)</f>
        <v>12131188.609999999</v>
      </c>
      <c r="N2635" s="9">
        <f>Table1[[#This Row],[Net Sales Actual]]/Table1[[#This Row],[Net Sales Target]]*100%</f>
        <v>1.1032339345220212</v>
      </c>
      <c r="O2635" s="9" t="str">
        <f>IF(Table1[[#This Row],[% Achievement]]&gt;=100%, "Achieved",
 IF(Table1[[#This Row],[% Achievement]]&gt;=50%, "Almost Achieve",
 IF(Table1[[#This Row],[% Achievement]]&gt;=0, "Needs Improvement",
 "Bad")))</f>
        <v>Achieved</v>
      </c>
      <c r="P2635" s="7">
        <f>Table1[[#This Row],[Net Sales Actual]] - Table1[[#This Row],[Net Sales Target]]</f>
        <v>12303008</v>
      </c>
      <c r="Q2635" s="7" t="str">
        <f>IF(Table1[[#This Row],[Profit]] &gt; 0, "Profit", "Loss")</f>
        <v>Profit</v>
      </c>
      <c r="R2635" s="9">
        <f>Table1[[#This Row],[Salary Cost]]/Table1[[#This Row],[Net Sales Actual]]</f>
        <v>0.1721637264483897</v>
      </c>
      <c r="S2635" s="9" t="str">
        <f>IF(Table1[[#This Row],[Salary Ratio]] &lt; 0.15, "Efficient",
 IF(Table1[[#This Row],[Salary Ratio]] &lt;= 0.25, "Needs Attention",
 "Too High"))</f>
        <v>Needs Attention</v>
      </c>
      <c r="T2635" s="9">
        <f>Table1[[#This Row],[Profit (EBIT)]]/Table1[[#This Row],[Net Sales Actual]]</f>
        <v>0.10367090979249358</v>
      </c>
      <c r="U2635" s="7" t="str">
        <f>IF(Table1[[#This Row],[Profit Ratio]] &gt; 0.15, "Healthy",
 IF(Table1[[#This Row],[Profit Ratio]] &gt;= 0.05, "Moderate",
 "Low"))</f>
        <v>Moderate</v>
      </c>
      <c r="V2635" s="7">
        <f ca="1">DATEDIF(Table1[[#This Row],[Store Open Date]], TODAY(), "d")</f>
        <v>608</v>
      </c>
      <c r="W2635" s="7">
        <f ca="1">INT(Table1[[#This Row],[Store Age (Days)]] / 30)</f>
        <v>20</v>
      </c>
      <c r="X2635" s="7" t="str">
        <f ca="1">IF(Table1[[#This Row],[Store Age (Months)]] &lt; 12, "&lt;12",
 IF(Table1[[#This Row],[Store Age (Months)]] &lt; 24, "12–24",
 "&gt;24"))</f>
        <v>12–24</v>
      </c>
    </row>
    <row r="2636" spans="1:24" x14ac:dyDescent="0.2">
      <c r="A2636" s="4">
        <v>6</v>
      </c>
      <c r="B2636" s="4" t="str">
        <f t="shared" si="41"/>
        <v>June</v>
      </c>
      <c r="C2636" s="1" t="s">
        <v>438</v>
      </c>
      <c r="D2636" s="1" t="s">
        <v>1358</v>
      </c>
      <c r="E2636" s="1" t="s">
        <v>879</v>
      </c>
      <c r="F2636" s="1" t="s">
        <v>920</v>
      </c>
      <c r="G2636" s="1" t="s">
        <v>929</v>
      </c>
      <c r="H2636" s="6">
        <v>45291</v>
      </c>
      <c r="I2636" s="7">
        <v>174769525</v>
      </c>
      <c r="J2636" s="7">
        <v>170859157</v>
      </c>
      <c r="K2636" s="7">
        <v>15782151</v>
      </c>
      <c r="L2636" s="7">
        <v>4455939</v>
      </c>
      <c r="M2636" s="7">
        <f>Table1[[#This Row],[Profit (EBIT)]] * (1 - 11%)</f>
        <v>3965785.71</v>
      </c>
      <c r="N2636" s="9">
        <f>Table1[[#This Row],[Net Sales Actual]]/Table1[[#This Row],[Net Sales Target]]*100%</f>
        <v>0.97762557287948226</v>
      </c>
      <c r="O2636" s="9" t="str">
        <f>IF(Table1[[#This Row],[% Achievement]]&gt;=100%, "Achieved",
 IF(Table1[[#This Row],[% Achievement]]&gt;=50%, "Almost Achieve",
 IF(Table1[[#This Row],[% Achievement]]&gt;=0, "Needs Improvement",
 "Bad")))</f>
        <v>Almost Achieve</v>
      </c>
      <c r="P2636" s="7">
        <f>Table1[[#This Row],[Net Sales Actual]] - Table1[[#This Row],[Net Sales Target]]</f>
        <v>-3910368</v>
      </c>
      <c r="Q2636" s="7" t="str">
        <f>IF(Table1[[#This Row],[Profit]] &gt; 0, "Profit", "Loss")</f>
        <v>Profit</v>
      </c>
      <c r="R2636" s="9">
        <f>Table1[[#This Row],[Salary Cost]]/Table1[[#This Row],[Net Sales Actual]]</f>
        <v>9.2369360104006606E-2</v>
      </c>
      <c r="S2636" s="9" t="str">
        <f>IF(Table1[[#This Row],[Salary Ratio]] &lt; 0.15, "Efficient",
 IF(Table1[[#This Row],[Salary Ratio]] &lt;= 0.25, "Needs Attention",
 "Too High"))</f>
        <v>Efficient</v>
      </c>
      <c r="T2636" s="9">
        <f>Table1[[#This Row],[Profit (EBIT)]]/Table1[[#This Row],[Net Sales Actual]]</f>
        <v>2.6079603096719015E-2</v>
      </c>
      <c r="U2636" s="7" t="str">
        <f>IF(Table1[[#This Row],[Profit Ratio]] &gt; 0.15, "Healthy",
 IF(Table1[[#This Row],[Profit Ratio]] &gt;= 0.05, "Moderate",
 "Low"))</f>
        <v>Low</v>
      </c>
      <c r="V2636" s="7">
        <f ca="1">DATEDIF(Table1[[#This Row],[Store Open Date]], TODAY(), "d")</f>
        <v>641</v>
      </c>
      <c r="W2636" s="7">
        <f ca="1">INT(Table1[[#This Row],[Store Age (Days)]] / 30)</f>
        <v>21</v>
      </c>
      <c r="X2636" s="7" t="str">
        <f ca="1">IF(Table1[[#This Row],[Store Age (Months)]] &lt; 12, "&lt;12",
 IF(Table1[[#This Row],[Store Age (Months)]] &lt; 24, "12–24",
 "&gt;24"))</f>
        <v>12–24</v>
      </c>
    </row>
    <row r="2637" spans="1:24" x14ac:dyDescent="0.2">
      <c r="A2637" s="4">
        <v>6</v>
      </c>
      <c r="B2637" s="4" t="str">
        <f t="shared" si="41"/>
        <v>June</v>
      </c>
      <c r="C2637" s="1" t="s">
        <v>439</v>
      </c>
      <c r="D2637" s="1" t="s">
        <v>1359</v>
      </c>
      <c r="E2637" s="1" t="s">
        <v>880</v>
      </c>
      <c r="F2637" s="1" t="s">
        <v>920</v>
      </c>
      <c r="G2637" s="1" t="s">
        <v>929</v>
      </c>
      <c r="H2637" s="6">
        <v>45271</v>
      </c>
      <c r="I2637" s="7">
        <v>167201275</v>
      </c>
      <c r="J2637" s="7">
        <v>115362999</v>
      </c>
      <c r="K2637" s="7">
        <v>11162118</v>
      </c>
      <c r="L2637" s="7">
        <v>-6024337</v>
      </c>
      <c r="M2637" s="7">
        <f>Table1[[#This Row],[Profit (EBIT)]] * (1 - 11%)</f>
        <v>-5361659.93</v>
      </c>
      <c r="N2637" s="9">
        <f>Table1[[#This Row],[Net Sales Actual]]/Table1[[#This Row],[Net Sales Target]]*100%</f>
        <v>0.6899648283184443</v>
      </c>
      <c r="O2637" s="9" t="str">
        <f>IF(Table1[[#This Row],[% Achievement]]&gt;=100%, "Achieved",
 IF(Table1[[#This Row],[% Achievement]]&gt;=50%, "Almost Achieve",
 IF(Table1[[#This Row],[% Achievement]]&gt;=0, "Needs Improvement",
 "Bad")))</f>
        <v>Almost Achieve</v>
      </c>
      <c r="P2637" s="7">
        <f>Table1[[#This Row],[Net Sales Actual]] - Table1[[#This Row],[Net Sales Target]]</f>
        <v>-51838276</v>
      </c>
      <c r="Q2637" s="7" t="str">
        <f>IF(Table1[[#This Row],[Profit]] &gt; 0, "Profit", "Loss")</f>
        <v>Loss</v>
      </c>
      <c r="R2637" s="9">
        <f>Table1[[#This Row],[Salary Cost]]/Table1[[#This Row],[Net Sales Actual]]</f>
        <v>9.6756482552954437E-2</v>
      </c>
      <c r="S2637" s="9" t="str">
        <f>IF(Table1[[#This Row],[Salary Ratio]] &lt; 0.15, "Efficient",
 IF(Table1[[#This Row],[Salary Ratio]] &lt;= 0.25, "Needs Attention",
 "Too High"))</f>
        <v>Efficient</v>
      </c>
      <c r="T2637" s="9">
        <f>Table1[[#This Row],[Profit (EBIT)]]/Table1[[#This Row],[Net Sales Actual]]</f>
        <v>-5.2220703797757548E-2</v>
      </c>
      <c r="U2637" s="7" t="str">
        <f>IF(Table1[[#This Row],[Profit Ratio]] &gt; 0.15, "Healthy",
 IF(Table1[[#This Row],[Profit Ratio]] &gt;= 0.05, "Moderate",
 "Low"))</f>
        <v>Low</v>
      </c>
      <c r="V2637" s="7">
        <f ca="1">DATEDIF(Table1[[#This Row],[Store Open Date]], TODAY(), "d")</f>
        <v>661</v>
      </c>
      <c r="W2637" s="7">
        <f ca="1">INT(Table1[[#This Row],[Store Age (Days)]] / 30)</f>
        <v>22</v>
      </c>
      <c r="X2637" s="7" t="str">
        <f ca="1">IF(Table1[[#This Row],[Store Age (Months)]] &lt; 12, "&lt;12",
 IF(Table1[[#This Row],[Store Age (Months)]] &lt; 24, "12–24",
 "&gt;24"))</f>
        <v>12–24</v>
      </c>
    </row>
    <row r="2638" spans="1:24" x14ac:dyDescent="0.2">
      <c r="A2638" s="4">
        <v>6</v>
      </c>
      <c r="B2638" s="4" t="str">
        <f t="shared" si="41"/>
        <v>June</v>
      </c>
      <c r="C2638" s="1" t="s">
        <v>440</v>
      </c>
      <c r="D2638" s="1" t="s">
        <v>1360</v>
      </c>
      <c r="E2638" s="1" t="s">
        <v>881</v>
      </c>
      <c r="F2638" s="1" t="s">
        <v>920</v>
      </c>
      <c r="G2638" s="1" t="s">
        <v>929</v>
      </c>
      <c r="H2638" s="6">
        <v>45374</v>
      </c>
      <c r="I2638" s="7">
        <v>110315877</v>
      </c>
      <c r="J2638" s="7">
        <v>133834963</v>
      </c>
      <c r="K2638" s="7">
        <v>13084572</v>
      </c>
      <c r="L2638" s="7">
        <v>-9971044</v>
      </c>
      <c r="M2638" s="7">
        <f>Table1[[#This Row],[Profit (EBIT)]] * (1 - 11%)</f>
        <v>-8874229.1600000001</v>
      </c>
      <c r="N2638" s="9">
        <f>Table1[[#This Row],[Net Sales Actual]]/Table1[[#This Row],[Net Sales Target]]*100%</f>
        <v>1.2131976524104504</v>
      </c>
      <c r="O2638" s="9" t="str">
        <f>IF(Table1[[#This Row],[% Achievement]]&gt;=100%, "Achieved",
 IF(Table1[[#This Row],[% Achievement]]&gt;=50%, "Almost Achieve",
 IF(Table1[[#This Row],[% Achievement]]&gt;=0, "Needs Improvement",
 "Bad")))</f>
        <v>Achieved</v>
      </c>
      <c r="P2638" s="7">
        <f>Table1[[#This Row],[Net Sales Actual]] - Table1[[#This Row],[Net Sales Target]]</f>
        <v>23519086</v>
      </c>
      <c r="Q2638" s="7" t="str">
        <f>IF(Table1[[#This Row],[Profit]] &gt; 0, "Profit", "Loss")</f>
        <v>Loss</v>
      </c>
      <c r="R2638" s="9">
        <f>Table1[[#This Row],[Salary Cost]]/Table1[[#This Row],[Net Sales Actual]]</f>
        <v>9.7766470783871323E-2</v>
      </c>
      <c r="S2638" s="9" t="str">
        <f>IF(Table1[[#This Row],[Salary Ratio]] &lt; 0.15, "Efficient",
 IF(Table1[[#This Row],[Salary Ratio]] &lt;= 0.25, "Needs Attention",
 "Too High"))</f>
        <v>Efficient</v>
      </c>
      <c r="T2638" s="9">
        <f>Table1[[#This Row],[Profit (EBIT)]]/Table1[[#This Row],[Net Sales Actual]]</f>
        <v>-7.4502534886941321E-2</v>
      </c>
      <c r="U2638" s="7" t="str">
        <f>IF(Table1[[#This Row],[Profit Ratio]] &gt; 0.15, "Healthy",
 IF(Table1[[#This Row],[Profit Ratio]] &gt;= 0.05, "Moderate",
 "Low"))</f>
        <v>Low</v>
      </c>
      <c r="V2638" s="7">
        <f ca="1">DATEDIF(Table1[[#This Row],[Store Open Date]], TODAY(), "d")</f>
        <v>558</v>
      </c>
      <c r="W2638" s="7">
        <f ca="1">INT(Table1[[#This Row],[Store Age (Days)]] / 30)</f>
        <v>18</v>
      </c>
      <c r="X2638" s="7" t="str">
        <f ca="1">IF(Table1[[#This Row],[Store Age (Months)]] &lt; 12, "&lt;12",
 IF(Table1[[#This Row],[Store Age (Months)]] &lt; 24, "12–24",
 "&gt;24"))</f>
        <v>12–24</v>
      </c>
    </row>
    <row r="2639" spans="1:24" x14ac:dyDescent="0.2">
      <c r="A2639" s="4">
        <v>6</v>
      </c>
      <c r="B2639" s="4" t="str">
        <f t="shared" si="41"/>
        <v>June</v>
      </c>
      <c r="C2639" s="1" t="s">
        <v>441</v>
      </c>
      <c r="D2639" s="1" t="s">
        <v>1361</v>
      </c>
      <c r="E2639" s="1" t="s">
        <v>882</v>
      </c>
      <c r="F2639" s="1" t="s">
        <v>920</v>
      </c>
      <c r="G2639" s="1" t="s">
        <v>929</v>
      </c>
      <c r="H2639" s="6">
        <v>45304</v>
      </c>
      <c r="I2639" s="7">
        <v>154001996</v>
      </c>
      <c r="J2639" s="7">
        <v>184665957</v>
      </c>
      <c r="K2639" s="7">
        <v>21968478</v>
      </c>
      <c r="L2639" s="7">
        <v>11645862</v>
      </c>
      <c r="M2639" s="7">
        <f>Table1[[#This Row],[Profit (EBIT)]] * (1 - 11%)</f>
        <v>10364817.18</v>
      </c>
      <c r="N2639" s="9">
        <f>Table1[[#This Row],[Net Sales Actual]]/Table1[[#This Row],[Net Sales Target]]*100%</f>
        <v>1.1991140491451813</v>
      </c>
      <c r="O2639" s="9" t="str">
        <f>IF(Table1[[#This Row],[% Achievement]]&gt;=100%, "Achieved",
 IF(Table1[[#This Row],[% Achievement]]&gt;=50%, "Almost Achieve",
 IF(Table1[[#This Row],[% Achievement]]&gt;=0, "Needs Improvement",
 "Bad")))</f>
        <v>Achieved</v>
      </c>
      <c r="P2639" s="7">
        <f>Table1[[#This Row],[Net Sales Actual]] - Table1[[#This Row],[Net Sales Target]]</f>
        <v>30663961</v>
      </c>
      <c r="Q2639" s="7" t="str">
        <f>IF(Table1[[#This Row],[Profit]] &gt; 0, "Profit", "Loss")</f>
        <v>Profit</v>
      </c>
      <c r="R2639" s="9">
        <f>Table1[[#This Row],[Salary Cost]]/Table1[[#This Row],[Net Sales Actual]]</f>
        <v>0.11896333442768772</v>
      </c>
      <c r="S2639" s="9" t="str">
        <f>IF(Table1[[#This Row],[Salary Ratio]] &lt; 0.15, "Efficient",
 IF(Table1[[#This Row],[Salary Ratio]] &lt;= 0.25, "Needs Attention",
 "Too High"))</f>
        <v>Efficient</v>
      </c>
      <c r="T2639" s="9">
        <f>Table1[[#This Row],[Profit (EBIT)]]/Table1[[#This Row],[Net Sales Actual]]</f>
        <v>6.3064477011320494E-2</v>
      </c>
      <c r="U2639" s="7" t="str">
        <f>IF(Table1[[#This Row],[Profit Ratio]] &gt; 0.15, "Healthy",
 IF(Table1[[#This Row],[Profit Ratio]] &gt;= 0.05, "Moderate",
 "Low"))</f>
        <v>Moderate</v>
      </c>
      <c r="V2639" s="7">
        <f ca="1">DATEDIF(Table1[[#This Row],[Store Open Date]], TODAY(), "d")</f>
        <v>628</v>
      </c>
      <c r="W2639" s="7">
        <f ca="1">INT(Table1[[#This Row],[Store Age (Days)]] / 30)</f>
        <v>20</v>
      </c>
      <c r="X2639" s="7" t="str">
        <f ca="1">IF(Table1[[#This Row],[Store Age (Months)]] &lt; 12, "&lt;12",
 IF(Table1[[#This Row],[Store Age (Months)]] &lt; 24, "12–24",
 "&gt;24"))</f>
        <v>12–24</v>
      </c>
    </row>
    <row r="2640" spans="1:24" x14ac:dyDescent="0.2">
      <c r="A2640" s="4">
        <v>6</v>
      </c>
      <c r="B2640" s="4" t="str">
        <f t="shared" si="41"/>
        <v>June</v>
      </c>
      <c r="C2640" s="1" t="s">
        <v>442</v>
      </c>
      <c r="D2640" s="1" t="s">
        <v>1362</v>
      </c>
      <c r="E2640" s="1" t="s">
        <v>883</v>
      </c>
      <c r="F2640" s="1" t="s">
        <v>920</v>
      </c>
      <c r="G2640" s="1" t="s">
        <v>929</v>
      </c>
      <c r="H2640" s="6">
        <v>45302</v>
      </c>
      <c r="I2640" s="7">
        <v>78304919</v>
      </c>
      <c r="J2640" s="7">
        <v>86290395</v>
      </c>
      <c r="K2640" s="7">
        <v>12457350</v>
      </c>
      <c r="L2640" s="7">
        <v>11925400</v>
      </c>
      <c r="M2640" s="7">
        <f>Table1[[#This Row],[Profit (EBIT)]] * (1 - 11%)</f>
        <v>10613606</v>
      </c>
      <c r="N2640" s="9">
        <f>Table1[[#This Row],[Net Sales Actual]]/Table1[[#This Row],[Net Sales Target]]*100%</f>
        <v>1.1019792383668769</v>
      </c>
      <c r="O2640" s="9" t="str">
        <f>IF(Table1[[#This Row],[% Achievement]]&gt;=100%, "Achieved",
 IF(Table1[[#This Row],[% Achievement]]&gt;=50%, "Almost Achieve",
 IF(Table1[[#This Row],[% Achievement]]&gt;=0, "Needs Improvement",
 "Bad")))</f>
        <v>Achieved</v>
      </c>
      <c r="P2640" s="7">
        <f>Table1[[#This Row],[Net Sales Actual]] - Table1[[#This Row],[Net Sales Target]]</f>
        <v>7985476</v>
      </c>
      <c r="Q2640" s="7" t="str">
        <f>IF(Table1[[#This Row],[Profit]] &gt; 0, "Profit", "Loss")</f>
        <v>Profit</v>
      </c>
      <c r="R2640" s="9">
        <f>Table1[[#This Row],[Salary Cost]]/Table1[[#This Row],[Net Sales Actual]]</f>
        <v>0.14436543024284451</v>
      </c>
      <c r="S2640" s="9" t="str">
        <f>IF(Table1[[#This Row],[Salary Ratio]] &lt; 0.15, "Efficient",
 IF(Table1[[#This Row],[Salary Ratio]] &lt;= 0.25, "Needs Attention",
 "Too High"))</f>
        <v>Efficient</v>
      </c>
      <c r="T2640" s="9">
        <f>Table1[[#This Row],[Profit (EBIT)]]/Table1[[#This Row],[Net Sales Actual]]</f>
        <v>0.13820078121093315</v>
      </c>
      <c r="U2640" s="7" t="str">
        <f>IF(Table1[[#This Row],[Profit Ratio]] &gt; 0.15, "Healthy",
 IF(Table1[[#This Row],[Profit Ratio]] &gt;= 0.05, "Moderate",
 "Low"))</f>
        <v>Moderate</v>
      </c>
      <c r="V2640" s="7">
        <f ca="1">DATEDIF(Table1[[#This Row],[Store Open Date]], TODAY(), "d")</f>
        <v>630</v>
      </c>
      <c r="W2640" s="7">
        <f ca="1">INT(Table1[[#This Row],[Store Age (Days)]] / 30)</f>
        <v>21</v>
      </c>
      <c r="X2640" s="7" t="str">
        <f ca="1">IF(Table1[[#This Row],[Store Age (Months)]] &lt; 12, "&lt;12",
 IF(Table1[[#This Row],[Store Age (Months)]] &lt; 24, "12–24",
 "&gt;24"))</f>
        <v>12–24</v>
      </c>
    </row>
    <row r="2641" spans="1:24" x14ac:dyDescent="0.2">
      <c r="A2641" s="4">
        <v>6</v>
      </c>
      <c r="B2641" s="4" t="str">
        <f t="shared" si="41"/>
        <v>June</v>
      </c>
      <c r="C2641" s="1" t="s">
        <v>443</v>
      </c>
      <c r="D2641" s="1" t="s">
        <v>1363</v>
      </c>
      <c r="E2641" s="1" t="s">
        <v>884</v>
      </c>
      <c r="F2641" s="1" t="s">
        <v>920</v>
      </c>
      <c r="G2641" s="1" t="s">
        <v>929</v>
      </c>
      <c r="H2641" s="6">
        <v>45305</v>
      </c>
      <c r="I2641" s="7">
        <v>152994328</v>
      </c>
      <c r="J2641" s="7">
        <v>176228712</v>
      </c>
      <c r="K2641" s="7">
        <v>22033792</v>
      </c>
      <c r="L2641" s="7">
        <v>-2376131</v>
      </c>
      <c r="M2641" s="7">
        <f>Table1[[#This Row],[Profit (EBIT)]] * (1 - 11%)</f>
        <v>-2114756.59</v>
      </c>
      <c r="N2641" s="9">
        <f>Table1[[#This Row],[Net Sales Actual]]/Table1[[#This Row],[Net Sales Target]]*100%</f>
        <v>1.1518643488535079</v>
      </c>
      <c r="O2641" s="9" t="str">
        <f>IF(Table1[[#This Row],[% Achievement]]&gt;=100%, "Achieved",
 IF(Table1[[#This Row],[% Achievement]]&gt;=50%, "Almost Achieve",
 IF(Table1[[#This Row],[% Achievement]]&gt;=0, "Needs Improvement",
 "Bad")))</f>
        <v>Achieved</v>
      </c>
      <c r="P2641" s="7">
        <f>Table1[[#This Row],[Net Sales Actual]] - Table1[[#This Row],[Net Sales Target]]</f>
        <v>23234384</v>
      </c>
      <c r="Q2641" s="7" t="str">
        <f>IF(Table1[[#This Row],[Profit]] &gt; 0, "Profit", "Loss")</f>
        <v>Loss</v>
      </c>
      <c r="R2641" s="9">
        <f>Table1[[#This Row],[Salary Cost]]/Table1[[#This Row],[Net Sales Actual]]</f>
        <v>0.12502952413338866</v>
      </c>
      <c r="S2641" s="9" t="str">
        <f>IF(Table1[[#This Row],[Salary Ratio]] &lt; 0.15, "Efficient",
 IF(Table1[[#This Row],[Salary Ratio]] &lt;= 0.25, "Needs Attention",
 "Too High"))</f>
        <v>Efficient</v>
      </c>
      <c r="T2641" s="9">
        <f>Table1[[#This Row],[Profit (EBIT)]]/Table1[[#This Row],[Net Sales Actual]]</f>
        <v>-1.3483222870062173E-2</v>
      </c>
      <c r="U2641" s="7" t="str">
        <f>IF(Table1[[#This Row],[Profit Ratio]] &gt; 0.15, "Healthy",
 IF(Table1[[#This Row],[Profit Ratio]] &gt;= 0.05, "Moderate",
 "Low"))</f>
        <v>Low</v>
      </c>
      <c r="V2641" s="7">
        <f ca="1">DATEDIF(Table1[[#This Row],[Store Open Date]], TODAY(), "d")</f>
        <v>627</v>
      </c>
      <c r="W2641" s="7">
        <f ca="1">INT(Table1[[#This Row],[Store Age (Days)]] / 30)</f>
        <v>20</v>
      </c>
      <c r="X2641" s="7" t="str">
        <f ca="1">IF(Table1[[#This Row],[Store Age (Months)]] &lt; 12, "&lt;12",
 IF(Table1[[#This Row],[Store Age (Months)]] &lt; 24, "12–24",
 "&gt;24"))</f>
        <v>12–24</v>
      </c>
    </row>
    <row r="2642" spans="1:24" x14ac:dyDescent="0.2">
      <c r="A2642" s="4">
        <v>6</v>
      </c>
      <c r="B2642" s="4" t="str">
        <f t="shared" si="41"/>
        <v>June</v>
      </c>
      <c r="C2642" s="1" t="s">
        <v>444</v>
      </c>
      <c r="D2642" s="1" t="s">
        <v>1364</v>
      </c>
      <c r="E2642" s="1" t="s">
        <v>885</v>
      </c>
      <c r="F2642" s="1" t="s">
        <v>921</v>
      </c>
      <c r="G2642" s="1" t="s">
        <v>929</v>
      </c>
      <c r="H2642" s="6">
        <v>45337</v>
      </c>
      <c r="I2642" s="7">
        <v>84266560</v>
      </c>
      <c r="J2642" s="7">
        <v>72047259</v>
      </c>
      <c r="K2642" s="7">
        <v>11600335</v>
      </c>
      <c r="L2642" s="7">
        <v>-1316854</v>
      </c>
      <c r="M2642" s="7">
        <f>Table1[[#This Row],[Profit (EBIT)]] * (1 - 11%)</f>
        <v>-1172000.06</v>
      </c>
      <c r="N2642" s="9">
        <f>Table1[[#This Row],[Net Sales Actual]]/Table1[[#This Row],[Net Sales Target]]*100%</f>
        <v>0.8549922887560617</v>
      </c>
      <c r="O2642" s="9" t="str">
        <f>IF(Table1[[#This Row],[% Achievement]]&gt;=100%, "Achieved",
 IF(Table1[[#This Row],[% Achievement]]&gt;=50%, "Almost Achieve",
 IF(Table1[[#This Row],[% Achievement]]&gt;=0, "Needs Improvement",
 "Bad")))</f>
        <v>Almost Achieve</v>
      </c>
      <c r="P2642" s="7">
        <f>Table1[[#This Row],[Net Sales Actual]] - Table1[[#This Row],[Net Sales Target]]</f>
        <v>-12219301</v>
      </c>
      <c r="Q2642" s="7" t="str">
        <f>IF(Table1[[#This Row],[Profit]] &gt; 0, "Profit", "Loss")</f>
        <v>Loss</v>
      </c>
      <c r="R2642" s="9">
        <f>Table1[[#This Row],[Salary Cost]]/Table1[[#This Row],[Net Sales Actual]]</f>
        <v>0.16101008089704008</v>
      </c>
      <c r="S2642" s="9" t="str">
        <f>IF(Table1[[#This Row],[Salary Ratio]] &lt; 0.15, "Efficient",
 IF(Table1[[#This Row],[Salary Ratio]] &lt;= 0.25, "Needs Attention",
 "Too High"))</f>
        <v>Needs Attention</v>
      </c>
      <c r="T2642" s="9">
        <f>Table1[[#This Row],[Profit (EBIT)]]/Table1[[#This Row],[Net Sales Actual]]</f>
        <v>-1.8277641901685671E-2</v>
      </c>
      <c r="U2642" s="7" t="str">
        <f>IF(Table1[[#This Row],[Profit Ratio]] &gt; 0.15, "Healthy",
 IF(Table1[[#This Row],[Profit Ratio]] &gt;= 0.05, "Moderate",
 "Low"))</f>
        <v>Low</v>
      </c>
      <c r="V2642" s="7">
        <f ca="1">DATEDIF(Table1[[#This Row],[Store Open Date]], TODAY(), "d")</f>
        <v>595</v>
      </c>
      <c r="W2642" s="7">
        <f ca="1">INT(Table1[[#This Row],[Store Age (Days)]] / 30)</f>
        <v>19</v>
      </c>
      <c r="X2642" s="7" t="str">
        <f ca="1">IF(Table1[[#This Row],[Store Age (Months)]] &lt; 12, "&lt;12",
 IF(Table1[[#This Row],[Store Age (Months)]] &lt; 24, "12–24",
 "&gt;24"))</f>
        <v>12–24</v>
      </c>
    </row>
    <row r="2643" spans="1:24" x14ac:dyDescent="0.2">
      <c r="A2643" s="4">
        <v>6</v>
      </c>
      <c r="B2643" s="4" t="str">
        <f t="shared" si="41"/>
        <v>June</v>
      </c>
      <c r="C2643" s="1" t="s">
        <v>445</v>
      </c>
      <c r="D2643" s="1" t="s">
        <v>1365</v>
      </c>
      <c r="E2643" s="1" t="s">
        <v>886</v>
      </c>
      <c r="F2643" s="1" t="s">
        <v>921</v>
      </c>
      <c r="G2643" s="1" t="s">
        <v>929</v>
      </c>
      <c r="H2643" s="6">
        <v>45390</v>
      </c>
      <c r="I2643" s="7">
        <v>181379287</v>
      </c>
      <c r="J2643" s="7">
        <v>135093955</v>
      </c>
      <c r="K2643" s="7">
        <v>18457389</v>
      </c>
      <c r="L2643" s="7">
        <v>19436442</v>
      </c>
      <c r="M2643" s="7">
        <f>Table1[[#This Row],[Profit (EBIT)]] * (1 - 11%)</f>
        <v>17298433.379999999</v>
      </c>
      <c r="N2643" s="9">
        <f>Table1[[#This Row],[Net Sales Actual]]/Table1[[#This Row],[Net Sales Target]]*100%</f>
        <v>0.7448146766615088</v>
      </c>
      <c r="O2643" s="9" t="str">
        <f>IF(Table1[[#This Row],[% Achievement]]&gt;=100%, "Achieved",
 IF(Table1[[#This Row],[% Achievement]]&gt;=50%, "Almost Achieve",
 IF(Table1[[#This Row],[% Achievement]]&gt;=0, "Needs Improvement",
 "Bad")))</f>
        <v>Almost Achieve</v>
      </c>
      <c r="P2643" s="7">
        <f>Table1[[#This Row],[Net Sales Actual]] - Table1[[#This Row],[Net Sales Target]]</f>
        <v>-46285332</v>
      </c>
      <c r="Q2643" s="7" t="str">
        <f>IF(Table1[[#This Row],[Profit]] &gt; 0, "Profit", "Loss")</f>
        <v>Profit</v>
      </c>
      <c r="R2643" s="9">
        <f>Table1[[#This Row],[Salary Cost]]/Table1[[#This Row],[Net Sales Actual]]</f>
        <v>0.13662631314628401</v>
      </c>
      <c r="S2643" s="9" t="str">
        <f>IF(Table1[[#This Row],[Salary Ratio]] &lt; 0.15, "Efficient",
 IF(Table1[[#This Row],[Salary Ratio]] &lt;= 0.25, "Needs Attention",
 "Too High"))</f>
        <v>Efficient</v>
      </c>
      <c r="T2643" s="9">
        <f>Table1[[#This Row],[Profit (EBIT)]]/Table1[[#This Row],[Net Sales Actual]]</f>
        <v>0.14387351380748309</v>
      </c>
      <c r="U2643" s="7" t="str">
        <f>IF(Table1[[#This Row],[Profit Ratio]] &gt; 0.15, "Healthy",
 IF(Table1[[#This Row],[Profit Ratio]] &gt;= 0.05, "Moderate",
 "Low"))</f>
        <v>Moderate</v>
      </c>
      <c r="V2643" s="7">
        <f ca="1">DATEDIF(Table1[[#This Row],[Store Open Date]], TODAY(), "d")</f>
        <v>542</v>
      </c>
      <c r="W2643" s="7">
        <f ca="1">INT(Table1[[#This Row],[Store Age (Days)]] / 30)</f>
        <v>18</v>
      </c>
      <c r="X2643" s="7" t="str">
        <f ca="1">IF(Table1[[#This Row],[Store Age (Months)]] &lt; 12, "&lt;12",
 IF(Table1[[#This Row],[Store Age (Months)]] &lt; 24, "12–24",
 "&gt;24"))</f>
        <v>12–24</v>
      </c>
    </row>
    <row r="2644" spans="1:24" x14ac:dyDescent="0.2">
      <c r="A2644" s="4">
        <v>6</v>
      </c>
      <c r="B2644" s="4" t="str">
        <f t="shared" si="41"/>
        <v>June</v>
      </c>
      <c r="C2644" s="1" t="s">
        <v>446</v>
      </c>
      <c r="D2644" s="1" t="s">
        <v>1366</v>
      </c>
      <c r="E2644" s="1" t="s">
        <v>887</v>
      </c>
      <c r="F2644" s="1" t="s">
        <v>921</v>
      </c>
      <c r="G2644" s="1" t="s">
        <v>929</v>
      </c>
      <c r="H2644" s="6">
        <v>45429</v>
      </c>
      <c r="I2644" s="7">
        <v>197358082</v>
      </c>
      <c r="J2644" s="7">
        <v>184654014</v>
      </c>
      <c r="K2644" s="7">
        <v>30832525</v>
      </c>
      <c r="L2644" s="7">
        <v>-17546773</v>
      </c>
      <c r="M2644" s="7">
        <f>Table1[[#This Row],[Profit (EBIT)]] * (1 - 11%)</f>
        <v>-15616627.970000001</v>
      </c>
      <c r="N2644" s="9">
        <f>Table1[[#This Row],[Net Sales Actual]]/Table1[[#This Row],[Net Sales Target]]*100%</f>
        <v>0.93562935010687831</v>
      </c>
      <c r="O2644" s="9" t="str">
        <f>IF(Table1[[#This Row],[% Achievement]]&gt;=100%, "Achieved",
 IF(Table1[[#This Row],[% Achievement]]&gt;=50%, "Almost Achieve",
 IF(Table1[[#This Row],[% Achievement]]&gt;=0, "Needs Improvement",
 "Bad")))</f>
        <v>Almost Achieve</v>
      </c>
      <c r="P2644" s="7">
        <f>Table1[[#This Row],[Net Sales Actual]] - Table1[[#This Row],[Net Sales Target]]</f>
        <v>-12704068</v>
      </c>
      <c r="Q2644" s="7" t="str">
        <f>IF(Table1[[#This Row],[Profit]] &gt; 0, "Profit", "Loss")</f>
        <v>Loss</v>
      </c>
      <c r="R2644" s="9">
        <f>Table1[[#This Row],[Salary Cost]]/Table1[[#This Row],[Net Sales Actual]]</f>
        <v>0.1669745722397348</v>
      </c>
      <c r="S2644" s="9" t="str">
        <f>IF(Table1[[#This Row],[Salary Ratio]] &lt; 0.15, "Efficient",
 IF(Table1[[#This Row],[Salary Ratio]] &lt;= 0.25, "Needs Attention",
 "Too High"))</f>
        <v>Needs Attention</v>
      </c>
      <c r="T2644" s="9">
        <f>Table1[[#This Row],[Profit (EBIT)]]/Table1[[#This Row],[Net Sales Actual]]</f>
        <v>-9.5025137119412961E-2</v>
      </c>
      <c r="U2644" s="7" t="str">
        <f>IF(Table1[[#This Row],[Profit Ratio]] &gt; 0.15, "Healthy",
 IF(Table1[[#This Row],[Profit Ratio]] &gt;= 0.05, "Moderate",
 "Low"))</f>
        <v>Low</v>
      </c>
      <c r="V2644" s="7">
        <f ca="1">DATEDIF(Table1[[#This Row],[Store Open Date]], TODAY(), "d")</f>
        <v>503</v>
      </c>
      <c r="W2644" s="7">
        <f ca="1">INT(Table1[[#This Row],[Store Age (Days)]] / 30)</f>
        <v>16</v>
      </c>
      <c r="X2644" s="7" t="str">
        <f ca="1">IF(Table1[[#This Row],[Store Age (Months)]] &lt; 12, "&lt;12",
 IF(Table1[[#This Row],[Store Age (Months)]] &lt; 24, "12–24",
 "&gt;24"))</f>
        <v>12–24</v>
      </c>
    </row>
    <row r="2645" spans="1:24" x14ac:dyDescent="0.2">
      <c r="A2645" s="4">
        <v>6</v>
      </c>
      <c r="B2645" s="4" t="str">
        <f t="shared" si="41"/>
        <v>June</v>
      </c>
      <c r="C2645" s="1" t="s">
        <v>447</v>
      </c>
      <c r="D2645" s="1" t="s">
        <v>1367</v>
      </c>
      <c r="E2645" s="1" t="s">
        <v>888</v>
      </c>
      <c r="F2645" s="1" t="s">
        <v>921</v>
      </c>
      <c r="G2645" s="1" t="s">
        <v>929</v>
      </c>
      <c r="H2645" s="6">
        <v>45383</v>
      </c>
      <c r="I2645" s="7">
        <v>116180658</v>
      </c>
      <c r="J2645" s="7">
        <v>106149318</v>
      </c>
      <c r="K2645" s="7">
        <v>10015490</v>
      </c>
      <c r="L2645" s="7">
        <v>10905084</v>
      </c>
      <c r="M2645" s="7">
        <f>Table1[[#This Row],[Profit (EBIT)]] * (1 - 11%)</f>
        <v>9705524.7599999998</v>
      </c>
      <c r="N2645" s="9">
        <f>Table1[[#This Row],[Net Sales Actual]]/Table1[[#This Row],[Net Sales Target]]*100%</f>
        <v>0.91365740070089807</v>
      </c>
      <c r="O2645" s="9" t="str">
        <f>IF(Table1[[#This Row],[% Achievement]]&gt;=100%, "Achieved",
 IF(Table1[[#This Row],[% Achievement]]&gt;=50%, "Almost Achieve",
 IF(Table1[[#This Row],[% Achievement]]&gt;=0, "Needs Improvement",
 "Bad")))</f>
        <v>Almost Achieve</v>
      </c>
      <c r="P2645" s="7">
        <f>Table1[[#This Row],[Net Sales Actual]] - Table1[[#This Row],[Net Sales Target]]</f>
        <v>-10031340</v>
      </c>
      <c r="Q2645" s="7" t="str">
        <f>IF(Table1[[#This Row],[Profit]] &gt; 0, "Profit", "Loss")</f>
        <v>Profit</v>
      </c>
      <c r="R2645" s="9">
        <f>Table1[[#This Row],[Salary Cost]]/Table1[[#This Row],[Net Sales Actual]]</f>
        <v>9.4352843604704084E-2</v>
      </c>
      <c r="S2645" s="9" t="str">
        <f>IF(Table1[[#This Row],[Salary Ratio]] &lt; 0.15, "Efficient",
 IF(Table1[[#This Row],[Salary Ratio]] &lt;= 0.25, "Needs Attention",
 "Too High"))</f>
        <v>Efficient</v>
      </c>
      <c r="T2645" s="9">
        <f>Table1[[#This Row],[Profit (EBIT)]]/Table1[[#This Row],[Net Sales Actual]]</f>
        <v>0.10273343442489193</v>
      </c>
      <c r="U2645" s="7" t="str">
        <f>IF(Table1[[#This Row],[Profit Ratio]] &gt; 0.15, "Healthy",
 IF(Table1[[#This Row],[Profit Ratio]] &gt;= 0.05, "Moderate",
 "Low"))</f>
        <v>Moderate</v>
      </c>
      <c r="V2645" s="7">
        <f ca="1">DATEDIF(Table1[[#This Row],[Store Open Date]], TODAY(), "d")</f>
        <v>549</v>
      </c>
      <c r="W2645" s="7">
        <f ca="1">INT(Table1[[#This Row],[Store Age (Days)]] / 30)</f>
        <v>18</v>
      </c>
      <c r="X2645" s="7" t="str">
        <f ca="1">IF(Table1[[#This Row],[Store Age (Months)]] &lt; 12, "&lt;12",
 IF(Table1[[#This Row],[Store Age (Months)]] &lt; 24, "12–24",
 "&gt;24"))</f>
        <v>12–24</v>
      </c>
    </row>
    <row r="2646" spans="1:24" x14ac:dyDescent="0.2">
      <c r="A2646" s="4">
        <v>6</v>
      </c>
      <c r="B2646" s="4" t="str">
        <f t="shared" si="41"/>
        <v>June</v>
      </c>
      <c r="C2646" s="1" t="s">
        <v>448</v>
      </c>
      <c r="D2646" s="1" t="s">
        <v>1368</v>
      </c>
      <c r="E2646" s="1" t="s">
        <v>889</v>
      </c>
      <c r="F2646" s="1" t="s">
        <v>921</v>
      </c>
      <c r="G2646" s="1" t="s">
        <v>929</v>
      </c>
      <c r="H2646" s="6">
        <v>45521</v>
      </c>
      <c r="I2646" s="7">
        <v>59978790</v>
      </c>
      <c r="J2646" s="7">
        <v>47407544</v>
      </c>
      <c r="K2646" s="7">
        <v>8411928</v>
      </c>
      <c r="L2646" s="7">
        <v>-1576715</v>
      </c>
      <c r="M2646" s="7">
        <f>Table1[[#This Row],[Profit (EBIT)]] * (1 - 11%)</f>
        <v>-1403276.35</v>
      </c>
      <c r="N2646" s="9">
        <f>Table1[[#This Row],[Net Sales Actual]]/Table1[[#This Row],[Net Sales Target]]*100%</f>
        <v>0.7904051415508716</v>
      </c>
      <c r="O2646" s="9" t="str">
        <f>IF(Table1[[#This Row],[% Achievement]]&gt;=100%, "Achieved",
 IF(Table1[[#This Row],[% Achievement]]&gt;=50%, "Almost Achieve",
 IF(Table1[[#This Row],[% Achievement]]&gt;=0, "Needs Improvement",
 "Bad")))</f>
        <v>Almost Achieve</v>
      </c>
      <c r="P2646" s="7">
        <f>Table1[[#This Row],[Net Sales Actual]] - Table1[[#This Row],[Net Sales Target]]</f>
        <v>-12571246</v>
      </c>
      <c r="Q2646" s="7" t="str">
        <f>IF(Table1[[#This Row],[Profit]] &gt; 0, "Profit", "Loss")</f>
        <v>Loss</v>
      </c>
      <c r="R2646" s="9">
        <f>Table1[[#This Row],[Salary Cost]]/Table1[[#This Row],[Net Sales Actual]]</f>
        <v>0.17743859500504813</v>
      </c>
      <c r="S2646" s="9" t="str">
        <f>IF(Table1[[#This Row],[Salary Ratio]] &lt; 0.15, "Efficient",
 IF(Table1[[#This Row],[Salary Ratio]] &lt;= 0.25, "Needs Attention",
 "Too High"))</f>
        <v>Needs Attention</v>
      </c>
      <c r="T2646" s="9">
        <f>Table1[[#This Row],[Profit (EBIT)]]/Table1[[#This Row],[Net Sales Actual]]</f>
        <v>-3.3258736204516311E-2</v>
      </c>
      <c r="U2646" s="7" t="str">
        <f>IF(Table1[[#This Row],[Profit Ratio]] &gt; 0.15, "Healthy",
 IF(Table1[[#This Row],[Profit Ratio]] &gt;= 0.05, "Moderate",
 "Low"))</f>
        <v>Low</v>
      </c>
      <c r="V2646" s="7">
        <f ca="1">DATEDIF(Table1[[#This Row],[Store Open Date]], TODAY(), "d")</f>
        <v>411</v>
      </c>
      <c r="W2646" s="7">
        <f ca="1">INT(Table1[[#This Row],[Store Age (Days)]] / 30)</f>
        <v>13</v>
      </c>
      <c r="X2646" s="7" t="str">
        <f ca="1">IF(Table1[[#This Row],[Store Age (Months)]] &lt; 12, "&lt;12",
 IF(Table1[[#This Row],[Store Age (Months)]] &lt; 24, "12–24",
 "&gt;24"))</f>
        <v>12–24</v>
      </c>
    </row>
    <row r="2647" spans="1:24" x14ac:dyDescent="0.2">
      <c r="A2647" s="4">
        <v>6</v>
      </c>
      <c r="B2647" s="4" t="str">
        <f t="shared" si="41"/>
        <v>June</v>
      </c>
      <c r="C2647" s="1" t="s">
        <v>449</v>
      </c>
      <c r="D2647" s="1" t="s">
        <v>1369</v>
      </c>
      <c r="E2647" s="1" t="s">
        <v>890</v>
      </c>
      <c r="F2647" s="1" t="s">
        <v>898</v>
      </c>
      <c r="G2647" s="1" t="s">
        <v>924</v>
      </c>
      <c r="H2647" s="6">
        <v>45256</v>
      </c>
      <c r="I2647" s="7">
        <v>130732934</v>
      </c>
      <c r="J2647" s="7">
        <v>129222423</v>
      </c>
      <c r="K2647" s="7">
        <v>11829034</v>
      </c>
      <c r="L2647" s="7">
        <v>12664122</v>
      </c>
      <c r="M2647" s="7">
        <f>Table1[[#This Row],[Profit (EBIT)]] * (1 - 11%)</f>
        <v>11271068.58</v>
      </c>
      <c r="N2647" s="9">
        <f>Table1[[#This Row],[Net Sales Actual]]/Table1[[#This Row],[Net Sales Target]]*100%</f>
        <v>0.98844582651223911</v>
      </c>
      <c r="O2647" s="9" t="str">
        <f>IF(Table1[[#This Row],[% Achievement]]&gt;=100%, "Achieved",
 IF(Table1[[#This Row],[% Achievement]]&gt;=50%, "Almost Achieve",
 IF(Table1[[#This Row],[% Achievement]]&gt;=0, "Needs Improvement",
 "Bad")))</f>
        <v>Almost Achieve</v>
      </c>
      <c r="P2647" s="7">
        <f>Table1[[#This Row],[Net Sales Actual]] - Table1[[#This Row],[Net Sales Target]]</f>
        <v>-1510511</v>
      </c>
      <c r="Q2647" s="7" t="str">
        <f>IF(Table1[[#This Row],[Profit]] &gt; 0, "Profit", "Loss")</f>
        <v>Profit</v>
      </c>
      <c r="R2647" s="9">
        <f>Table1[[#This Row],[Salary Cost]]/Table1[[#This Row],[Net Sales Actual]]</f>
        <v>9.1540103686184551E-2</v>
      </c>
      <c r="S2647" s="9" t="str">
        <f>IF(Table1[[#This Row],[Salary Ratio]] &lt; 0.15, "Efficient",
 IF(Table1[[#This Row],[Salary Ratio]] &lt;= 0.25, "Needs Attention",
 "Too High"))</f>
        <v>Efficient</v>
      </c>
      <c r="T2647" s="9">
        <f>Table1[[#This Row],[Profit (EBIT)]]/Table1[[#This Row],[Net Sales Actual]]</f>
        <v>9.800251153006162E-2</v>
      </c>
      <c r="U2647" s="7" t="str">
        <f>IF(Table1[[#This Row],[Profit Ratio]] &gt; 0.15, "Healthy",
 IF(Table1[[#This Row],[Profit Ratio]] &gt;= 0.05, "Moderate",
 "Low"))</f>
        <v>Moderate</v>
      </c>
      <c r="V2647" s="7">
        <f ca="1">DATEDIF(Table1[[#This Row],[Store Open Date]], TODAY(), "d")</f>
        <v>676</v>
      </c>
      <c r="W2647" s="7">
        <f ca="1">INT(Table1[[#This Row],[Store Age (Days)]] / 30)</f>
        <v>22</v>
      </c>
      <c r="X2647" s="7" t="str">
        <f ca="1">IF(Table1[[#This Row],[Store Age (Months)]] &lt; 12, "&lt;12",
 IF(Table1[[#This Row],[Store Age (Months)]] &lt; 24, "12–24",
 "&gt;24"))</f>
        <v>12–24</v>
      </c>
    </row>
    <row r="2648" spans="1:24" x14ac:dyDescent="0.2">
      <c r="A2648" s="4">
        <v>6</v>
      </c>
      <c r="B2648" s="4" t="str">
        <f t="shared" si="41"/>
        <v>June</v>
      </c>
      <c r="C2648" s="1" t="s">
        <v>450</v>
      </c>
      <c r="D2648" s="1" t="s">
        <v>1370</v>
      </c>
      <c r="E2648" s="1" t="s">
        <v>891</v>
      </c>
      <c r="F2648" s="1" t="s">
        <v>903</v>
      </c>
      <c r="G2648" s="1" t="s">
        <v>925</v>
      </c>
      <c r="H2648" s="6">
        <v>45618</v>
      </c>
      <c r="I2648" s="7">
        <v>89314970</v>
      </c>
      <c r="J2648" s="7">
        <v>83946680</v>
      </c>
      <c r="K2648" s="7">
        <v>14005758</v>
      </c>
      <c r="L2648" s="7">
        <v>7462007</v>
      </c>
      <c r="M2648" s="7">
        <f>Table1[[#This Row],[Profit (EBIT)]] * (1 - 11%)</f>
        <v>6641186.2300000004</v>
      </c>
      <c r="N2648" s="9">
        <f>Table1[[#This Row],[Net Sales Actual]]/Table1[[#This Row],[Net Sales Target]]*100%</f>
        <v>0.93989484629508357</v>
      </c>
      <c r="O2648" s="9" t="str">
        <f>IF(Table1[[#This Row],[% Achievement]]&gt;=100%, "Achieved",
 IF(Table1[[#This Row],[% Achievement]]&gt;=50%, "Almost Achieve",
 IF(Table1[[#This Row],[% Achievement]]&gt;=0, "Needs Improvement",
 "Bad")))</f>
        <v>Almost Achieve</v>
      </c>
      <c r="P2648" s="7">
        <f>Table1[[#This Row],[Net Sales Actual]] - Table1[[#This Row],[Net Sales Target]]</f>
        <v>-5368290</v>
      </c>
      <c r="Q2648" s="7" t="str">
        <f>IF(Table1[[#This Row],[Profit]] &gt; 0, "Profit", "Loss")</f>
        <v>Profit</v>
      </c>
      <c r="R2648" s="9">
        <f>Table1[[#This Row],[Salary Cost]]/Table1[[#This Row],[Net Sales Actual]]</f>
        <v>0.16684111867199514</v>
      </c>
      <c r="S2648" s="9" t="str">
        <f>IF(Table1[[#This Row],[Salary Ratio]] &lt; 0.15, "Efficient",
 IF(Table1[[#This Row],[Salary Ratio]] &lt;= 0.25, "Needs Attention",
 "Too High"))</f>
        <v>Needs Attention</v>
      </c>
      <c r="T2648" s="9">
        <f>Table1[[#This Row],[Profit (EBIT)]]/Table1[[#This Row],[Net Sales Actual]]</f>
        <v>8.8889840551168914E-2</v>
      </c>
      <c r="U2648" s="7" t="str">
        <f>IF(Table1[[#This Row],[Profit Ratio]] &gt; 0.15, "Healthy",
 IF(Table1[[#This Row],[Profit Ratio]] &gt;= 0.05, "Moderate",
 "Low"))</f>
        <v>Moderate</v>
      </c>
      <c r="V2648" s="7">
        <f ca="1">DATEDIF(Table1[[#This Row],[Store Open Date]], TODAY(), "d")</f>
        <v>314</v>
      </c>
      <c r="W2648" s="7">
        <f ca="1">INT(Table1[[#This Row],[Store Age (Days)]] / 30)</f>
        <v>10</v>
      </c>
      <c r="X2648" s="7" t="str">
        <f ca="1">IF(Table1[[#This Row],[Store Age (Months)]] &lt; 12, "&lt;12",
 IF(Table1[[#This Row],[Store Age (Months)]] &lt; 24, "12–24",
 "&gt;24"))</f>
        <v>&lt;12</v>
      </c>
    </row>
  </sheetData>
  <sheetProtection selectLockedCells="1" selectUnlockedCells="1"/>
  <phoneticPr fontId="6" type="noConversion"/>
  <pageMargins left="0.7" right="0.7" top="0.75" bottom="0.75" header="0.51180555555555551" footer="0.51180555555555551"/>
  <pageSetup firstPageNumber="0" orientation="portrait" horizontalDpi="300" verticalDpi="300"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229A4-276F-42F6-87E1-1DF090811FCD}">
  <dimension ref="A2:Q461"/>
  <sheetViews>
    <sheetView topLeftCell="B1" zoomScale="113" workbookViewId="0">
      <selection activeCell="C33" sqref="C33"/>
    </sheetView>
  </sheetViews>
  <sheetFormatPr baseColWidth="10" defaultColWidth="8.83203125" defaultRowHeight="15" x14ac:dyDescent="0.2"/>
  <cols>
    <col min="1" max="1" width="15" bestFit="1" customWidth="1"/>
    <col min="2" max="2" width="13.6640625" bestFit="1" customWidth="1"/>
    <col min="3" max="3" width="18.1640625" bestFit="1" customWidth="1"/>
    <col min="4" max="4" width="11.33203125" bestFit="1" customWidth="1"/>
    <col min="5" max="5" width="18.1640625" bestFit="1" customWidth="1"/>
    <col min="11" max="11" width="11" bestFit="1" customWidth="1"/>
    <col min="12" max="12" width="15.5" bestFit="1" customWidth="1"/>
    <col min="13" max="13" width="16.1640625" bestFit="1" customWidth="1"/>
    <col min="14" max="14" width="16" bestFit="1" customWidth="1"/>
    <col min="15" max="15" width="13.6640625" bestFit="1" customWidth="1"/>
    <col min="16" max="16" width="21.33203125" bestFit="1" customWidth="1"/>
    <col min="17" max="17" width="27.5" bestFit="1" customWidth="1"/>
    <col min="18" max="18" width="20.5" bestFit="1" customWidth="1"/>
    <col min="19" max="19" width="22.33203125" bestFit="1" customWidth="1"/>
  </cols>
  <sheetData>
    <row r="2" spans="1:17" x14ac:dyDescent="0.2">
      <c r="K2" s="8" t="s">
        <v>1371</v>
      </c>
      <c r="L2" t="s">
        <v>6</v>
      </c>
      <c r="M2" t="s">
        <v>1398</v>
      </c>
    </row>
    <row r="3" spans="1:17" x14ac:dyDescent="0.2">
      <c r="A3" s="8" t="s">
        <v>1372</v>
      </c>
      <c r="B3" t="s">
        <v>1392</v>
      </c>
      <c r="C3" t="s">
        <v>1393</v>
      </c>
      <c r="K3" t="s">
        <v>1375</v>
      </c>
      <c r="L3" s="10">
        <v>7723936897.1499939</v>
      </c>
      <c r="M3" s="10">
        <v>-1881784929.0765002</v>
      </c>
      <c r="P3" s="8" t="s">
        <v>1384</v>
      </c>
      <c r="Q3" t="s">
        <v>1403</v>
      </c>
    </row>
    <row r="4" spans="1:17" x14ac:dyDescent="0.2">
      <c r="A4" s="2" t="s">
        <v>1375</v>
      </c>
      <c r="B4" s="10">
        <v>54509074868</v>
      </c>
      <c r="C4" s="10">
        <v>64333317482</v>
      </c>
      <c r="K4" t="s">
        <v>1374</v>
      </c>
      <c r="L4" s="10">
        <v>8046115598</v>
      </c>
      <c r="M4" s="10">
        <v>1473356357.0900004</v>
      </c>
      <c r="P4" t="s">
        <v>1398</v>
      </c>
      <c r="Q4" s="10">
        <v>1455</v>
      </c>
    </row>
    <row r="5" spans="1:17" x14ac:dyDescent="0.2">
      <c r="A5" s="2" t="s">
        <v>1374</v>
      </c>
      <c r="B5" s="10">
        <v>60272210242</v>
      </c>
      <c r="C5" s="10">
        <v>63154931738</v>
      </c>
      <c r="K5" t="s">
        <v>1377</v>
      </c>
      <c r="L5" s="10">
        <v>8089964056</v>
      </c>
      <c r="M5" s="10">
        <v>1532185524.4100003</v>
      </c>
      <c r="P5" t="s">
        <v>1400</v>
      </c>
      <c r="Q5" s="10">
        <v>1191</v>
      </c>
    </row>
    <row r="6" spans="1:17" x14ac:dyDescent="0.2">
      <c r="A6" s="2" t="s">
        <v>1377</v>
      </c>
      <c r="B6" s="10">
        <v>59549457853</v>
      </c>
      <c r="C6" s="10">
        <v>62038575977</v>
      </c>
      <c r="K6" t="s">
        <v>1373</v>
      </c>
      <c r="L6" s="10">
        <v>7712194627</v>
      </c>
      <c r="M6" s="10">
        <v>1041502029.1100004</v>
      </c>
    </row>
    <row r="7" spans="1:17" x14ac:dyDescent="0.2">
      <c r="A7" s="2" t="s">
        <v>1373</v>
      </c>
      <c r="B7" s="10">
        <v>57853782352</v>
      </c>
      <c r="C7" s="10">
        <v>60478906267</v>
      </c>
      <c r="K7" t="s">
        <v>1378</v>
      </c>
      <c r="L7" s="10">
        <v>7484529236</v>
      </c>
      <c r="M7" s="10">
        <v>1102097854.4400005</v>
      </c>
      <c r="P7" s="8" t="s">
        <v>1386</v>
      </c>
      <c r="Q7" t="s">
        <v>1408</v>
      </c>
    </row>
    <row r="8" spans="1:17" x14ac:dyDescent="0.2">
      <c r="A8" s="2" t="s">
        <v>1378</v>
      </c>
      <c r="B8" s="10">
        <v>55321817726</v>
      </c>
      <c r="C8" s="10">
        <v>58686810404</v>
      </c>
      <c r="K8" t="s">
        <v>1376</v>
      </c>
      <c r="L8" s="10">
        <v>7376908540</v>
      </c>
      <c r="M8" s="10">
        <v>1023953537.7699993</v>
      </c>
      <c r="P8" t="s">
        <v>1405</v>
      </c>
      <c r="Q8" s="10">
        <v>916</v>
      </c>
    </row>
    <row r="9" spans="1:17" x14ac:dyDescent="0.2">
      <c r="A9" s="2" t="s">
        <v>1376</v>
      </c>
      <c r="B9" s="10">
        <v>54226582481</v>
      </c>
      <c r="C9" s="10">
        <v>57433126867</v>
      </c>
      <c r="P9" t="s">
        <v>1406</v>
      </c>
      <c r="Q9" s="10">
        <v>1727</v>
      </c>
    </row>
    <row r="10" spans="1:17" x14ac:dyDescent="0.2">
      <c r="A10" s="2" t="s">
        <v>1379</v>
      </c>
      <c r="B10" s="10">
        <v>341732925522</v>
      </c>
      <c r="C10" s="10">
        <v>366125668735</v>
      </c>
      <c r="P10" t="s">
        <v>1407</v>
      </c>
      <c r="Q10" s="10">
        <v>3</v>
      </c>
    </row>
    <row r="13" spans="1:17" x14ac:dyDescent="0.2">
      <c r="A13" s="8" t="s">
        <v>1402</v>
      </c>
      <c r="B13" t="s">
        <v>1399</v>
      </c>
    </row>
    <row r="14" spans="1:17" x14ac:dyDescent="0.2">
      <c r="A14" t="s">
        <v>1110</v>
      </c>
      <c r="B14" s="10">
        <v>129040587.23540001</v>
      </c>
    </row>
    <row r="15" spans="1:17" x14ac:dyDescent="0.2">
      <c r="A15" t="s">
        <v>1338</v>
      </c>
      <c r="B15" s="10">
        <v>97064840.981200024</v>
      </c>
    </row>
    <row r="16" spans="1:17" x14ac:dyDescent="0.2">
      <c r="A16" t="s">
        <v>1307</v>
      </c>
      <c r="B16" s="10">
        <v>94380844.547499999</v>
      </c>
    </row>
    <row r="17" spans="1:12" x14ac:dyDescent="0.2">
      <c r="A17" t="s">
        <v>1290</v>
      </c>
      <c r="B17" s="10">
        <v>93741281.158000037</v>
      </c>
    </row>
    <row r="18" spans="1:12" x14ac:dyDescent="0.2">
      <c r="A18" t="s">
        <v>1163</v>
      </c>
      <c r="B18" s="10">
        <v>89435057.04460001</v>
      </c>
    </row>
    <row r="20" spans="1:12" x14ac:dyDescent="0.2">
      <c r="A20" s="8" t="s">
        <v>1402</v>
      </c>
      <c r="C20" s="8"/>
      <c r="D20" s="8"/>
      <c r="E20" s="8"/>
      <c r="F20" s="8"/>
      <c r="G20" s="8"/>
      <c r="H20" s="8"/>
      <c r="I20" s="8"/>
      <c r="J20" s="8"/>
      <c r="K20" s="8"/>
      <c r="L20" s="8"/>
    </row>
    <row r="21" spans="1:12" x14ac:dyDescent="0.2">
      <c r="A21" t="s">
        <v>930</v>
      </c>
      <c r="D21" s="8"/>
      <c r="E21" s="8"/>
      <c r="F21" s="8"/>
      <c r="G21" s="8"/>
      <c r="H21" s="8"/>
      <c r="I21" s="8"/>
      <c r="J21" s="8"/>
      <c r="K21" s="8"/>
      <c r="L21" s="8"/>
    </row>
    <row r="22" spans="1:12" x14ac:dyDescent="0.2">
      <c r="A22" t="s">
        <v>939</v>
      </c>
    </row>
    <row r="23" spans="1:12" x14ac:dyDescent="0.2">
      <c r="A23" t="s">
        <v>1029</v>
      </c>
    </row>
    <row r="24" spans="1:12" x14ac:dyDescent="0.2">
      <c r="A24" t="s">
        <v>1030</v>
      </c>
    </row>
    <row r="25" spans="1:12" x14ac:dyDescent="0.2">
      <c r="A25" t="s">
        <v>1031</v>
      </c>
    </row>
    <row r="26" spans="1:12" x14ac:dyDescent="0.2">
      <c r="A26" t="s">
        <v>1032</v>
      </c>
    </row>
    <row r="27" spans="1:12" x14ac:dyDescent="0.2">
      <c r="A27" t="s">
        <v>1033</v>
      </c>
    </row>
    <row r="28" spans="1:12" x14ac:dyDescent="0.2">
      <c r="A28" t="s">
        <v>1034</v>
      </c>
      <c r="K28" s="8" t="s">
        <v>1</v>
      </c>
      <c r="L28" t="s">
        <v>1391</v>
      </c>
    </row>
    <row r="29" spans="1:12" x14ac:dyDescent="0.2">
      <c r="A29" t="s">
        <v>1035</v>
      </c>
      <c r="K29" t="s">
        <v>816</v>
      </c>
      <c r="L29" s="10">
        <v>82343062.279999986</v>
      </c>
    </row>
    <row r="30" spans="1:12" x14ac:dyDescent="0.2">
      <c r="A30" t="s">
        <v>1036</v>
      </c>
      <c r="K30" t="s">
        <v>860</v>
      </c>
      <c r="L30" s="10">
        <v>83747751.75999999</v>
      </c>
    </row>
    <row r="31" spans="1:12" x14ac:dyDescent="0.2">
      <c r="A31" t="s">
        <v>1037</v>
      </c>
      <c r="K31" t="s">
        <v>459</v>
      </c>
      <c r="L31" s="10">
        <v>84342924.780000001</v>
      </c>
    </row>
    <row r="32" spans="1:12" x14ac:dyDescent="0.2">
      <c r="A32" t="s">
        <v>1038</v>
      </c>
      <c r="K32" t="s">
        <v>599</v>
      </c>
      <c r="L32" s="10">
        <v>84689355.450000018</v>
      </c>
    </row>
    <row r="33" spans="1:15" x14ac:dyDescent="0.2">
      <c r="A33" t="s">
        <v>940</v>
      </c>
      <c r="K33" t="s">
        <v>829</v>
      </c>
      <c r="L33" s="10">
        <v>99324088.230000004</v>
      </c>
    </row>
    <row r="34" spans="1:15" x14ac:dyDescent="0.2">
      <c r="A34" t="s">
        <v>1039</v>
      </c>
      <c r="K34" t="s">
        <v>684</v>
      </c>
      <c r="L34" s="10">
        <v>100488828.13999999</v>
      </c>
    </row>
    <row r="35" spans="1:15" x14ac:dyDescent="0.2">
      <c r="A35" t="s">
        <v>1040</v>
      </c>
      <c r="K35" t="s">
        <v>811</v>
      </c>
      <c r="L35" s="10">
        <v>105327282.20000005</v>
      </c>
    </row>
    <row r="36" spans="1:15" x14ac:dyDescent="0.2">
      <c r="A36" t="s">
        <v>1041</v>
      </c>
      <c r="K36" t="s">
        <v>828</v>
      </c>
      <c r="L36" s="10">
        <v>106045892.75000001</v>
      </c>
    </row>
    <row r="37" spans="1:15" x14ac:dyDescent="0.2">
      <c r="A37" t="s">
        <v>1042</v>
      </c>
      <c r="F37" s="8"/>
      <c r="G37" s="8"/>
      <c r="H37" s="8"/>
      <c r="I37" s="8"/>
      <c r="J37" s="8"/>
      <c r="K37" t="s">
        <v>859</v>
      </c>
      <c r="L37" s="10">
        <v>109061619.08000003</v>
      </c>
    </row>
    <row r="38" spans="1:15" x14ac:dyDescent="0.2">
      <c r="A38" t="s">
        <v>1043</v>
      </c>
      <c r="K38" t="s">
        <v>631</v>
      </c>
      <c r="L38" s="10">
        <v>144989423.86000001</v>
      </c>
    </row>
    <row r="39" spans="1:15" x14ac:dyDescent="0.2">
      <c r="A39" t="s">
        <v>1044</v>
      </c>
    </row>
    <row r="40" spans="1:15" x14ac:dyDescent="0.2">
      <c r="A40" t="s">
        <v>1045</v>
      </c>
    </row>
    <row r="41" spans="1:15" x14ac:dyDescent="0.2">
      <c r="A41" t="s">
        <v>1046</v>
      </c>
    </row>
    <row r="42" spans="1:15" x14ac:dyDescent="0.2">
      <c r="A42" t="s">
        <v>1047</v>
      </c>
    </row>
    <row r="43" spans="1:15" x14ac:dyDescent="0.2">
      <c r="A43" t="s">
        <v>1048</v>
      </c>
    </row>
    <row r="44" spans="1:15" x14ac:dyDescent="0.2">
      <c r="A44" t="s">
        <v>941</v>
      </c>
      <c r="M44" s="8" t="s">
        <v>1371</v>
      </c>
      <c r="N44" s="8" t="s">
        <v>1383</v>
      </c>
      <c r="O44" t="s">
        <v>1397</v>
      </c>
    </row>
    <row r="45" spans="1:15" x14ac:dyDescent="0.2">
      <c r="A45" t="s">
        <v>1049</v>
      </c>
      <c r="M45" t="s">
        <v>1376</v>
      </c>
      <c r="N45" t="s">
        <v>1394</v>
      </c>
      <c r="O45" s="11">
        <v>0.12100699657336629</v>
      </c>
    </row>
    <row r="46" spans="1:15" x14ac:dyDescent="0.2">
      <c r="A46" t="s">
        <v>1050</v>
      </c>
      <c r="M46" t="s">
        <v>1376</v>
      </c>
      <c r="N46" t="s">
        <v>1395</v>
      </c>
      <c r="O46" s="11">
        <v>0.16522684536590809</v>
      </c>
    </row>
    <row r="47" spans="1:15" x14ac:dyDescent="0.2">
      <c r="A47" t="s">
        <v>1051</v>
      </c>
      <c r="M47" t="s">
        <v>1378</v>
      </c>
      <c r="N47" t="s">
        <v>1394</v>
      </c>
      <c r="O47" s="11">
        <v>0.118391425208146</v>
      </c>
    </row>
    <row r="48" spans="1:15" x14ac:dyDescent="0.2">
      <c r="A48" t="s">
        <v>1052</v>
      </c>
      <c r="M48" t="s">
        <v>1378</v>
      </c>
      <c r="N48" t="s">
        <v>1395</v>
      </c>
      <c r="O48" s="11">
        <v>0.16526859904246727</v>
      </c>
    </row>
    <row r="49" spans="1:15" x14ac:dyDescent="0.2">
      <c r="A49" t="s">
        <v>1053</v>
      </c>
      <c r="M49" t="s">
        <v>1373</v>
      </c>
      <c r="N49" t="s">
        <v>1394</v>
      </c>
      <c r="O49" s="11">
        <v>0.11888304326079759</v>
      </c>
    </row>
    <row r="50" spans="1:15" x14ac:dyDescent="0.2">
      <c r="A50" t="s">
        <v>1054</v>
      </c>
      <c r="M50" t="s">
        <v>1373</v>
      </c>
      <c r="N50" t="s">
        <v>1395</v>
      </c>
      <c r="O50" s="11">
        <v>0.16674007164314855</v>
      </c>
    </row>
    <row r="51" spans="1:15" x14ac:dyDescent="0.2">
      <c r="A51" t="s">
        <v>1055</v>
      </c>
      <c r="M51" t="s">
        <v>1377</v>
      </c>
      <c r="N51" t="s">
        <v>1394</v>
      </c>
      <c r="O51" s="11">
        <v>0.11936114833187139</v>
      </c>
    </row>
    <row r="52" spans="1:15" x14ac:dyDescent="0.2">
      <c r="A52" t="s">
        <v>1056</v>
      </c>
      <c r="M52" t="s">
        <v>1377</v>
      </c>
      <c r="N52" t="s">
        <v>1395</v>
      </c>
      <c r="O52" s="11">
        <v>0.16558997772721126</v>
      </c>
    </row>
    <row r="53" spans="1:15" x14ac:dyDescent="0.2">
      <c r="A53" t="s">
        <v>1057</v>
      </c>
      <c r="M53" t="s">
        <v>1374</v>
      </c>
      <c r="N53" t="s">
        <v>1394</v>
      </c>
      <c r="O53" s="11">
        <v>0.12000656588563463</v>
      </c>
    </row>
    <row r="54" spans="1:15" x14ac:dyDescent="0.2">
      <c r="A54" t="s">
        <v>1058</v>
      </c>
      <c r="M54" t="s">
        <v>1374</v>
      </c>
      <c r="N54" t="s">
        <v>1395</v>
      </c>
      <c r="O54" s="11">
        <v>0.16455745550197665</v>
      </c>
    </row>
    <row r="55" spans="1:15" x14ac:dyDescent="0.2">
      <c r="A55" t="s">
        <v>942</v>
      </c>
      <c r="M55" t="s">
        <v>1375</v>
      </c>
      <c r="N55" t="s">
        <v>1394</v>
      </c>
      <c r="O55" s="11">
        <v>0.12491840745846995</v>
      </c>
    </row>
    <row r="56" spans="1:15" x14ac:dyDescent="0.2">
      <c r="A56" t="s">
        <v>1059</v>
      </c>
      <c r="M56" t="s">
        <v>1375</v>
      </c>
      <c r="N56" t="s">
        <v>1395</v>
      </c>
      <c r="O56" s="11">
        <v>0.17737843887595253</v>
      </c>
    </row>
    <row r="57" spans="1:15" x14ac:dyDescent="0.2">
      <c r="A57" t="s">
        <v>1060</v>
      </c>
      <c r="M57" t="s">
        <v>1375</v>
      </c>
      <c r="N57" t="s">
        <v>1396</v>
      </c>
      <c r="O57" s="11">
        <v>0.28487729188725058</v>
      </c>
    </row>
    <row r="58" spans="1:15" x14ac:dyDescent="0.2">
      <c r="A58" t="s">
        <v>1061</v>
      </c>
    </row>
    <row r="59" spans="1:15" x14ac:dyDescent="0.2">
      <c r="A59" t="s">
        <v>1062</v>
      </c>
    </row>
    <row r="60" spans="1:15" x14ac:dyDescent="0.2">
      <c r="A60" t="s">
        <v>1063</v>
      </c>
    </row>
    <row r="61" spans="1:15" x14ac:dyDescent="0.2">
      <c r="A61" t="s">
        <v>1064</v>
      </c>
      <c r="M61" s="8" t="s">
        <v>3</v>
      </c>
      <c r="N61" s="8" t="s">
        <v>2</v>
      </c>
      <c r="O61" t="s">
        <v>1399</v>
      </c>
    </row>
    <row r="62" spans="1:15" x14ac:dyDescent="0.2">
      <c r="A62" t="s">
        <v>1065</v>
      </c>
      <c r="M62" t="s">
        <v>922</v>
      </c>
      <c r="N62" t="s">
        <v>893</v>
      </c>
      <c r="O62" s="10">
        <v>14078746.044200031</v>
      </c>
    </row>
    <row r="63" spans="1:15" x14ac:dyDescent="0.2">
      <c r="A63" t="s">
        <v>1066</v>
      </c>
      <c r="M63" t="s">
        <v>922</v>
      </c>
      <c r="N63" t="s">
        <v>892</v>
      </c>
      <c r="O63" s="10">
        <v>46628601.456699975</v>
      </c>
    </row>
    <row r="64" spans="1:15" x14ac:dyDescent="0.2">
      <c r="A64" t="s">
        <v>1067</v>
      </c>
      <c r="M64" t="s">
        <v>922</v>
      </c>
      <c r="N64" t="s">
        <v>895</v>
      </c>
      <c r="O64" s="10">
        <v>243697006.07639995</v>
      </c>
    </row>
    <row r="65" spans="1:15" x14ac:dyDescent="0.2">
      <c r="A65" t="s">
        <v>1068</v>
      </c>
      <c r="M65" t="s">
        <v>928</v>
      </c>
      <c r="N65" t="s">
        <v>916</v>
      </c>
      <c r="O65" s="10">
        <v>261455554.00600016</v>
      </c>
    </row>
    <row r="66" spans="1:15" x14ac:dyDescent="0.2">
      <c r="A66" t="s">
        <v>943</v>
      </c>
      <c r="M66" t="s">
        <v>928</v>
      </c>
      <c r="N66" t="s">
        <v>917</v>
      </c>
      <c r="O66" s="10">
        <v>281203532.09869999</v>
      </c>
    </row>
    <row r="67" spans="1:15" x14ac:dyDescent="0.2">
      <c r="A67" t="s">
        <v>1069</v>
      </c>
      <c r="M67" t="s">
        <v>926</v>
      </c>
      <c r="N67" t="s">
        <v>911</v>
      </c>
      <c r="O67" s="10">
        <v>79490209.095200002</v>
      </c>
    </row>
    <row r="68" spans="1:15" x14ac:dyDescent="0.2">
      <c r="A68" t="s">
        <v>1070</v>
      </c>
      <c r="M68" t="s">
        <v>926</v>
      </c>
      <c r="N68" t="s">
        <v>910</v>
      </c>
      <c r="O68" s="10">
        <v>493050640.84010023</v>
      </c>
    </row>
    <row r="69" spans="1:15" x14ac:dyDescent="0.2">
      <c r="A69" t="s">
        <v>1071</v>
      </c>
      <c r="M69" t="s">
        <v>923</v>
      </c>
      <c r="N69" t="s">
        <v>898</v>
      </c>
      <c r="O69" s="10">
        <v>144001781.06000003</v>
      </c>
    </row>
    <row r="70" spans="1:15" x14ac:dyDescent="0.2">
      <c r="A70" t="s">
        <v>1072</v>
      </c>
      <c r="M70" t="s">
        <v>923</v>
      </c>
      <c r="N70" t="s">
        <v>900</v>
      </c>
      <c r="O70" s="10">
        <v>146255274.50789997</v>
      </c>
    </row>
    <row r="71" spans="1:15" x14ac:dyDescent="0.2">
      <c r="A71" t="s">
        <v>1073</v>
      </c>
      <c r="M71" t="s">
        <v>923</v>
      </c>
      <c r="N71" t="s">
        <v>897</v>
      </c>
      <c r="O71" s="10">
        <v>147987262.67470008</v>
      </c>
    </row>
    <row r="72" spans="1:15" x14ac:dyDescent="0.2">
      <c r="A72" t="s">
        <v>1074</v>
      </c>
      <c r="M72" t="s">
        <v>923</v>
      </c>
      <c r="N72" t="s">
        <v>899</v>
      </c>
      <c r="O72" s="10">
        <v>206140680.79829982</v>
      </c>
    </row>
    <row r="73" spans="1:15" x14ac:dyDescent="0.2">
      <c r="A73" t="s">
        <v>1075</v>
      </c>
      <c r="M73" t="s">
        <v>923</v>
      </c>
      <c r="N73" t="s">
        <v>896</v>
      </c>
      <c r="O73" s="10">
        <v>260989899.92730001</v>
      </c>
    </row>
    <row r="74" spans="1:15" x14ac:dyDescent="0.2">
      <c r="A74" t="s">
        <v>1076</v>
      </c>
      <c r="M74" t="s">
        <v>925</v>
      </c>
      <c r="N74" t="s">
        <v>905</v>
      </c>
      <c r="O74" s="10">
        <v>46798592.035200045</v>
      </c>
    </row>
    <row r="75" spans="1:15" x14ac:dyDescent="0.2">
      <c r="A75" t="s">
        <v>1077</v>
      </c>
      <c r="M75" t="s">
        <v>925</v>
      </c>
      <c r="N75" t="s">
        <v>906</v>
      </c>
      <c r="O75" s="10">
        <v>106604324.07490009</v>
      </c>
    </row>
    <row r="76" spans="1:15" x14ac:dyDescent="0.2">
      <c r="A76" t="s">
        <v>1078</v>
      </c>
      <c r="M76" t="s">
        <v>925</v>
      </c>
      <c r="N76" t="s">
        <v>907</v>
      </c>
      <c r="O76" s="10">
        <v>167741480.64640003</v>
      </c>
    </row>
    <row r="77" spans="1:15" x14ac:dyDescent="0.2">
      <c r="A77" t="s">
        <v>944</v>
      </c>
      <c r="M77" t="s">
        <v>925</v>
      </c>
      <c r="N77" t="s">
        <v>903</v>
      </c>
      <c r="O77" s="10">
        <v>197729370.56900015</v>
      </c>
    </row>
    <row r="78" spans="1:15" x14ac:dyDescent="0.2">
      <c r="A78" t="s">
        <v>1079</v>
      </c>
      <c r="M78" t="s">
        <v>925</v>
      </c>
      <c r="N78" t="s">
        <v>909</v>
      </c>
      <c r="O78" s="10">
        <v>211757095.21830013</v>
      </c>
    </row>
    <row r="79" spans="1:15" x14ac:dyDescent="0.2">
      <c r="A79" t="s">
        <v>1080</v>
      </c>
      <c r="M79" t="s">
        <v>925</v>
      </c>
      <c r="N79" t="s">
        <v>904</v>
      </c>
      <c r="O79" s="10">
        <v>220506639.80160004</v>
      </c>
    </row>
    <row r="80" spans="1:15" x14ac:dyDescent="0.2">
      <c r="A80" t="s">
        <v>1081</v>
      </c>
      <c r="M80" t="s">
        <v>925</v>
      </c>
      <c r="N80" t="s">
        <v>908</v>
      </c>
      <c r="O80" s="10">
        <v>314047965.79879993</v>
      </c>
    </row>
    <row r="81" spans="1:1" x14ac:dyDescent="0.2">
      <c r="A81" t="s">
        <v>1082</v>
      </c>
    </row>
    <row r="82" spans="1:1" x14ac:dyDescent="0.2">
      <c r="A82" t="s">
        <v>1083</v>
      </c>
    </row>
    <row r="83" spans="1:1" x14ac:dyDescent="0.2">
      <c r="A83" t="s">
        <v>1084</v>
      </c>
    </row>
    <row r="84" spans="1:1" x14ac:dyDescent="0.2">
      <c r="A84" t="s">
        <v>1085</v>
      </c>
    </row>
    <row r="85" spans="1:1" x14ac:dyDescent="0.2">
      <c r="A85" t="s">
        <v>1086</v>
      </c>
    </row>
    <row r="86" spans="1:1" x14ac:dyDescent="0.2">
      <c r="A86" t="s">
        <v>1087</v>
      </c>
    </row>
    <row r="87" spans="1:1" x14ac:dyDescent="0.2">
      <c r="A87" t="s">
        <v>1088</v>
      </c>
    </row>
    <row r="88" spans="1:1" x14ac:dyDescent="0.2">
      <c r="A88" t="s">
        <v>945</v>
      </c>
    </row>
    <row r="89" spans="1:1" x14ac:dyDescent="0.2">
      <c r="A89" t="s">
        <v>1089</v>
      </c>
    </row>
    <row r="90" spans="1:1" x14ac:dyDescent="0.2">
      <c r="A90" t="s">
        <v>1090</v>
      </c>
    </row>
    <row r="91" spans="1:1" x14ac:dyDescent="0.2">
      <c r="A91" t="s">
        <v>1091</v>
      </c>
    </row>
    <row r="92" spans="1:1" x14ac:dyDescent="0.2">
      <c r="A92" t="s">
        <v>1092</v>
      </c>
    </row>
    <row r="93" spans="1:1" x14ac:dyDescent="0.2">
      <c r="A93" t="s">
        <v>1093</v>
      </c>
    </row>
    <row r="94" spans="1:1" x14ac:dyDescent="0.2">
      <c r="A94" t="s">
        <v>1094</v>
      </c>
    </row>
    <row r="95" spans="1:1" x14ac:dyDescent="0.2">
      <c r="A95" t="s">
        <v>1095</v>
      </c>
    </row>
    <row r="96" spans="1:1" x14ac:dyDescent="0.2">
      <c r="A96" t="s">
        <v>1096</v>
      </c>
    </row>
    <row r="97" spans="1:1" x14ac:dyDescent="0.2">
      <c r="A97" t="s">
        <v>1097</v>
      </c>
    </row>
    <row r="98" spans="1:1" x14ac:dyDescent="0.2">
      <c r="A98" t="s">
        <v>1098</v>
      </c>
    </row>
    <row r="99" spans="1:1" x14ac:dyDescent="0.2">
      <c r="A99" t="s">
        <v>946</v>
      </c>
    </row>
    <row r="100" spans="1:1" x14ac:dyDescent="0.2">
      <c r="A100" t="s">
        <v>1099</v>
      </c>
    </row>
    <row r="101" spans="1:1" x14ac:dyDescent="0.2">
      <c r="A101" t="s">
        <v>1100</v>
      </c>
    </row>
    <row r="102" spans="1:1" x14ac:dyDescent="0.2">
      <c r="A102" t="s">
        <v>1101</v>
      </c>
    </row>
    <row r="103" spans="1:1" x14ac:dyDescent="0.2">
      <c r="A103" t="s">
        <v>1102</v>
      </c>
    </row>
    <row r="104" spans="1:1" x14ac:dyDescent="0.2">
      <c r="A104" t="s">
        <v>1103</v>
      </c>
    </row>
    <row r="105" spans="1:1" x14ac:dyDescent="0.2">
      <c r="A105" t="s">
        <v>1104</v>
      </c>
    </row>
    <row r="106" spans="1:1" x14ac:dyDescent="0.2">
      <c r="A106" t="s">
        <v>1105</v>
      </c>
    </row>
    <row r="107" spans="1:1" x14ac:dyDescent="0.2">
      <c r="A107" t="s">
        <v>1106</v>
      </c>
    </row>
    <row r="108" spans="1:1" x14ac:dyDescent="0.2">
      <c r="A108" t="s">
        <v>1107</v>
      </c>
    </row>
    <row r="109" spans="1:1" x14ac:dyDescent="0.2">
      <c r="A109" t="s">
        <v>1108</v>
      </c>
    </row>
    <row r="110" spans="1:1" x14ac:dyDescent="0.2">
      <c r="A110" t="s">
        <v>947</v>
      </c>
    </row>
    <row r="111" spans="1:1" x14ac:dyDescent="0.2">
      <c r="A111" t="s">
        <v>1109</v>
      </c>
    </row>
    <row r="112" spans="1:1" x14ac:dyDescent="0.2">
      <c r="A112" t="s">
        <v>1110</v>
      </c>
    </row>
    <row r="113" spans="1:1" x14ac:dyDescent="0.2">
      <c r="A113" t="s">
        <v>1111</v>
      </c>
    </row>
    <row r="114" spans="1:1" x14ac:dyDescent="0.2">
      <c r="A114" t="s">
        <v>1112</v>
      </c>
    </row>
    <row r="115" spans="1:1" x14ac:dyDescent="0.2">
      <c r="A115" t="s">
        <v>1113</v>
      </c>
    </row>
    <row r="116" spans="1:1" x14ac:dyDescent="0.2">
      <c r="A116" t="s">
        <v>1114</v>
      </c>
    </row>
    <row r="117" spans="1:1" x14ac:dyDescent="0.2">
      <c r="A117" t="s">
        <v>1115</v>
      </c>
    </row>
    <row r="118" spans="1:1" x14ac:dyDescent="0.2">
      <c r="A118" t="s">
        <v>1116</v>
      </c>
    </row>
    <row r="119" spans="1:1" x14ac:dyDescent="0.2">
      <c r="A119" t="s">
        <v>1117</v>
      </c>
    </row>
    <row r="120" spans="1:1" x14ac:dyDescent="0.2">
      <c r="A120" t="s">
        <v>1118</v>
      </c>
    </row>
    <row r="121" spans="1:1" x14ac:dyDescent="0.2">
      <c r="A121" t="s">
        <v>948</v>
      </c>
    </row>
    <row r="122" spans="1:1" x14ac:dyDescent="0.2">
      <c r="A122" t="s">
        <v>1119</v>
      </c>
    </row>
    <row r="123" spans="1:1" x14ac:dyDescent="0.2">
      <c r="A123" t="s">
        <v>1120</v>
      </c>
    </row>
    <row r="124" spans="1:1" x14ac:dyDescent="0.2">
      <c r="A124" t="s">
        <v>1121</v>
      </c>
    </row>
    <row r="125" spans="1:1" x14ac:dyDescent="0.2">
      <c r="A125" t="s">
        <v>1122</v>
      </c>
    </row>
    <row r="126" spans="1:1" x14ac:dyDescent="0.2">
      <c r="A126" t="s">
        <v>1123</v>
      </c>
    </row>
    <row r="127" spans="1:1" x14ac:dyDescent="0.2">
      <c r="A127" t="s">
        <v>1124</v>
      </c>
    </row>
    <row r="128" spans="1:1" x14ac:dyDescent="0.2">
      <c r="A128" t="s">
        <v>1125</v>
      </c>
    </row>
    <row r="129" spans="1:1" x14ac:dyDescent="0.2">
      <c r="A129" t="s">
        <v>1126</v>
      </c>
    </row>
    <row r="130" spans="1:1" x14ac:dyDescent="0.2">
      <c r="A130" t="s">
        <v>1127</v>
      </c>
    </row>
    <row r="131" spans="1:1" x14ac:dyDescent="0.2">
      <c r="A131" t="s">
        <v>1128</v>
      </c>
    </row>
    <row r="132" spans="1:1" x14ac:dyDescent="0.2">
      <c r="A132" t="s">
        <v>931</v>
      </c>
    </row>
    <row r="133" spans="1:1" x14ac:dyDescent="0.2">
      <c r="A133" t="s">
        <v>949</v>
      </c>
    </row>
    <row r="134" spans="1:1" x14ac:dyDescent="0.2">
      <c r="A134" t="s">
        <v>1129</v>
      </c>
    </row>
    <row r="135" spans="1:1" x14ac:dyDescent="0.2">
      <c r="A135" t="s">
        <v>1130</v>
      </c>
    </row>
    <row r="136" spans="1:1" x14ac:dyDescent="0.2">
      <c r="A136" t="s">
        <v>1131</v>
      </c>
    </row>
    <row r="137" spans="1:1" x14ac:dyDescent="0.2">
      <c r="A137" t="s">
        <v>1132</v>
      </c>
    </row>
    <row r="138" spans="1:1" x14ac:dyDescent="0.2">
      <c r="A138" t="s">
        <v>1133</v>
      </c>
    </row>
    <row r="139" spans="1:1" x14ac:dyDescent="0.2">
      <c r="A139" t="s">
        <v>1134</v>
      </c>
    </row>
    <row r="140" spans="1:1" x14ac:dyDescent="0.2">
      <c r="A140" t="s">
        <v>1135</v>
      </c>
    </row>
    <row r="141" spans="1:1" x14ac:dyDescent="0.2">
      <c r="A141" t="s">
        <v>1136</v>
      </c>
    </row>
    <row r="142" spans="1:1" x14ac:dyDescent="0.2">
      <c r="A142" t="s">
        <v>1137</v>
      </c>
    </row>
    <row r="143" spans="1:1" x14ac:dyDescent="0.2">
      <c r="A143" t="s">
        <v>1138</v>
      </c>
    </row>
    <row r="144" spans="1:1" x14ac:dyDescent="0.2">
      <c r="A144" t="s">
        <v>950</v>
      </c>
    </row>
    <row r="145" spans="1:1" x14ac:dyDescent="0.2">
      <c r="A145" t="s">
        <v>1139</v>
      </c>
    </row>
    <row r="146" spans="1:1" x14ac:dyDescent="0.2">
      <c r="A146" t="s">
        <v>1140</v>
      </c>
    </row>
    <row r="147" spans="1:1" x14ac:dyDescent="0.2">
      <c r="A147" t="s">
        <v>1141</v>
      </c>
    </row>
    <row r="148" spans="1:1" x14ac:dyDescent="0.2">
      <c r="A148" t="s">
        <v>1142</v>
      </c>
    </row>
    <row r="149" spans="1:1" x14ac:dyDescent="0.2">
      <c r="A149" t="s">
        <v>1143</v>
      </c>
    </row>
    <row r="150" spans="1:1" x14ac:dyDescent="0.2">
      <c r="A150" t="s">
        <v>1144</v>
      </c>
    </row>
    <row r="151" spans="1:1" x14ac:dyDescent="0.2">
      <c r="A151" t="s">
        <v>1145</v>
      </c>
    </row>
    <row r="152" spans="1:1" x14ac:dyDescent="0.2">
      <c r="A152" t="s">
        <v>1146</v>
      </c>
    </row>
    <row r="153" spans="1:1" x14ac:dyDescent="0.2">
      <c r="A153" t="s">
        <v>1147</v>
      </c>
    </row>
    <row r="154" spans="1:1" x14ac:dyDescent="0.2">
      <c r="A154" t="s">
        <v>1148</v>
      </c>
    </row>
    <row r="155" spans="1:1" x14ac:dyDescent="0.2">
      <c r="A155" t="s">
        <v>951</v>
      </c>
    </row>
    <row r="156" spans="1:1" x14ac:dyDescent="0.2">
      <c r="A156" t="s">
        <v>1149</v>
      </c>
    </row>
    <row r="157" spans="1:1" x14ac:dyDescent="0.2">
      <c r="A157" t="s">
        <v>1150</v>
      </c>
    </row>
    <row r="158" spans="1:1" x14ac:dyDescent="0.2">
      <c r="A158" t="s">
        <v>1151</v>
      </c>
    </row>
    <row r="159" spans="1:1" x14ac:dyDescent="0.2">
      <c r="A159" t="s">
        <v>1152</v>
      </c>
    </row>
    <row r="160" spans="1:1" x14ac:dyDescent="0.2">
      <c r="A160" t="s">
        <v>1153</v>
      </c>
    </row>
    <row r="161" spans="1:1" x14ac:dyDescent="0.2">
      <c r="A161" t="s">
        <v>1154</v>
      </c>
    </row>
    <row r="162" spans="1:1" x14ac:dyDescent="0.2">
      <c r="A162" t="s">
        <v>1155</v>
      </c>
    </row>
    <row r="163" spans="1:1" x14ac:dyDescent="0.2">
      <c r="A163" t="s">
        <v>1156</v>
      </c>
    </row>
    <row r="164" spans="1:1" x14ac:dyDescent="0.2">
      <c r="A164" t="s">
        <v>1157</v>
      </c>
    </row>
    <row r="165" spans="1:1" x14ac:dyDescent="0.2">
      <c r="A165" t="s">
        <v>1158</v>
      </c>
    </row>
    <row r="166" spans="1:1" x14ac:dyDescent="0.2">
      <c r="A166" t="s">
        <v>952</v>
      </c>
    </row>
    <row r="167" spans="1:1" x14ac:dyDescent="0.2">
      <c r="A167" t="s">
        <v>1159</v>
      </c>
    </row>
    <row r="168" spans="1:1" x14ac:dyDescent="0.2">
      <c r="A168" t="s">
        <v>1160</v>
      </c>
    </row>
    <row r="169" spans="1:1" x14ac:dyDescent="0.2">
      <c r="A169" t="s">
        <v>1161</v>
      </c>
    </row>
    <row r="170" spans="1:1" x14ac:dyDescent="0.2">
      <c r="A170" t="s">
        <v>1162</v>
      </c>
    </row>
    <row r="171" spans="1:1" x14ac:dyDescent="0.2">
      <c r="A171" t="s">
        <v>1163</v>
      </c>
    </row>
    <row r="172" spans="1:1" x14ac:dyDescent="0.2">
      <c r="A172" t="s">
        <v>1164</v>
      </c>
    </row>
    <row r="173" spans="1:1" x14ac:dyDescent="0.2">
      <c r="A173" t="s">
        <v>1165</v>
      </c>
    </row>
    <row r="174" spans="1:1" x14ac:dyDescent="0.2">
      <c r="A174" t="s">
        <v>1166</v>
      </c>
    </row>
    <row r="175" spans="1:1" x14ac:dyDescent="0.2">
      <c r="A175" t="s">
        <v>1167</v>
      </c>
    </row>
    <row r="176" spans="1:1" x14ac:dyDescent="0.2">
      <c r="A176" t="s">
        <v>1168</v>
      </c>
    </row>
    <row r="177" spans="1:1" x14ac:dyDescent="0.2">
      <c r="A177" t="s">
        <v>953</v>
      </c>
    </row>
    <row r="178" spans="1:1" x14ac:dyDescent="0.2">
      <c r="A178" t="s">
        <v>1169</v>
      </c>
    </row>
    <row r="179" spans="1:1" x14ac:dyDescent="0.2">
      <c r="A179" t="s">
        <v>1170</v>
      </c>
    </row>
    <row r="180" spans="1:1" x14ac:dyDescent="0.2">
      <c r="A180" t="s">
        <v>1171</v>
      </c>
    </row>
    <row r="181" spans="1:1" x14ac:dyDescent="0.2">
      <c r="A181" t="s">
        <v>1172</v>
      </c>
    </row>
    <row r="182" spans="1:1" x14ac:dyDescent="0.2">
      <c r="A182" t="s">
        <v>1173</v>
      </c>
    </row>
    <row r="183" spans="1:1" x14ac:dyDescent="0.2">
      <c r="A183" t="s">
        <v>1174</v>
      </c>
    </row>
    <row r="184" spans="1:1" x14ac:dyDescent="0.2">
      <c r="A184" t="s">
        <v>1175</v>
      </c>
    </row>
    <row r="185" spans="1:1" x14ac:dyDescent="0.2">
      <c r="A185" t="s">
        <v>1176</v>
      </c>
    </row>
    <row r="186" spans="1:1" x14ac:dyDescent="0.2">
      <c r="A186" t="s">
        <v>1177</v>
      </c>
    </row>
    <row r="187" spans="1:1" x14ac:dyDescent="0.2">
      <c r="A187" t="s">
        <v>1178</v>
      </c>
    </row>
    <row r="188" spans="1:1" x14ac:dyDescent="0.2">
      <c r="A188" t="s">
        <v>954</v>
      </c>
    </row>
    <row r="189" spans="1:1" x14ac:dyDescent="0.2">
      <c r="A189" t="s">
        <v>1179</v>
      </c>
    </row>
    <row r="190" spans="1:1" x14ac:dyDescent="0.2">
      <c r="A190" t="s">
        <v>1180</v>
      </c>
    </row>
    <row r="191" spans="1:1" x14ac:dyDescent="0.2">
      <c r="A191" t="s">
        <v>1181</v>
      </c>
    </row>
    <row r="192" spans="1:1" x14ac:dyDescent="0.2">
      <c r="A192" t="s">
        <v>1182</v>
      </c>
    </row>
    <row r="193" spans="1:1" x14ac:dyDescent="0.2">
      <c r="A193" t="s">
        <v>1183</v>
      </c>
    </row>
    <row r="194" spans="1:1" x14ac:dyDescent="0.2">
      <c r="A194" t="s">
        <v>1184</v>
      </c>
    </row>
    <row r="195" spans="1:1" x14ac:dyDescent="0.2">
      <c r="A195" t="s">
        <v>1185</v>
      </c>
    </row>
    <row r="196" spans="1:1" x14ac:dyDescent="0.2">
      <c r="A196" t="s">
        <v>1186</v>
      </c>
    </row>
    <row r="197" spans="1:1" x14ac:dyDescent="0.2">
      <c r="A197" t="s">
        <v>1187</v>
      </c>
    </row>
    <row r="198" spans="1:1" x14ac:dyDescent="0.2">
      <c r="A198" t="s">
        <v>1188</v>
      </c>
    </row>
    <row r="199" spans="1:1" x14ac:dyDescent="0.2">
      <c r="A199" t="s">
        <v>955</v>
      </c>
    </row>
    <row r="200" spans="1:1" x14ac:dyDescent="0.2">
      <c r="A200" t="s">
        <v>1189</v>
      </c>
    </row>
    <row r="201" spans="1:1" x14ac:dyDescent="0.2">
      <c r="A201" t="s">
        <v>1190</v>
      </c>
    </row>
    <row r="202" spans="1:1" x14ac:dyDescent="0.2">
      <c r="A202" t="s">
        <v>1191</v>
      </c>
    </row>
    <row r="203" spans="1:1" x14ac:dyDescent="0.2">
      <c r="A203" t="s">
        <v>1192</v>
      </c>
    </row>
    <row r="204" spans="1:1" x14ac:dyDescent="0.2">
      <c r="A204" t="s">
        <v>1193</v>
      </c>
    </row>
    <row r="205" spans="1:1" x14ac:dyDescent="0.2">
      <c r="A205" t="s">
        <v>1194</v>
      </c>
    </row>
    <row r="206" spans="1:1" x14ac:dyDescent="0.2">
      <c r="A206" t="s">
        <v>1195</v>
      </c>
    </row>
    <row r="207" spans="1:1" x14ac:dyDescent="0.2">
      <c r="A207" t="s">
        <v>1196</v>
      </c>
    </row>
    <row r="208" spans="1:1" x14ac:dyDescent="0.2">
      <c r="A208" t="s">
        <v>1197</v>
      </c>
    </row>
    <row r="209" spans="1:1" x14ac:dyDescent="0.2">
      <c r="A209" t="s">
        <v>1198</v>
      </c>
    </row>
    <row r="210" spans="1:1" x14ac:dyDescent="0.2">
      <c r="A210" t="s">
        <v>956</v>
      </c>
    </row>
    <row r="211" spans="1:1" x14ac:dyDescent="0.2">
      <c r="A211" t="s">
        <v>1199</v>
      </c>
    </row>
    <row r="212" spans="1:1" x14ac:dyDescent="0.2">
      <c r="A212" t="s">
        <v>1200</v>
      </c>
    </row>
    <row r="213" spans="1:1" x14ac:dyDescent="0.2">
      <c r="A213" t="s">
        <v>1201</v>
      </c>
    </row>
    <row r="214" spans="1:1" x14ac:dyDescent="0.2">
      <c r="A214" t="s">
        <v>1202</v>
      </c>
    </row>
    <row r="215" spans="1:1" x14ac:dyDescent="0.2">
      <c r="A215" t="s">
        <v>1203</v>
      </c>
    </row>
    <row r="216" spans="1:1" x14ac:dyDescent="0.2">
      <c r="A216" t="s">
        <v>1204</v>
      </c>
    </row>
    <row r="217" spans="1:1" x14ac:dyDescent="0.2">
      <c r="A217" t="s">
        <v>1205</v>
      </c>
    </row>
    <row r="218" spans="1:1" x14ac:dyDescent="0.2">
      <c r="A218" t="s">
        <v>1206</v>
      </c>
    </row>
    <row r="219" spans="1:1" x14ac:dyDescent="0.2">
      <c r="A219" t="s">
        <v>1207</v>
      </c>
    </row>
    <row r="220" spans="1:1" x14ac:dyDescent="0.2">
      <c r="A220" t="s">
        <v>1208</v>
      </c>
    </row>
    <row r="221" spans="1:1" x14ac:dyDescent="0.2">
      <c r="A221" t="s">
        <v>957</v>
      </c>
    </row>
    <row r="222" spans="1:1" x14ac:dyDescent="0.2">
      <c r="A222" t="s">
        <v>1209</v>
      </c>
    </row>
    <row r="223" spans="1:1" x14ac:dyDescent="0.2">
      <c r="A223" t="s">
        <v>1210</v>
      </c>
    </row>
    <row r="224" spans="1:1" x14ac:dyDescent="0.2">
      <c r="A224" t="s">
        <v>1211</v>
      </c>
    </row>
    <row r="225" spans="1:1" x14ac:dyDescent="0.2">
      <c r="A225" t="s">
        <v>1212</v>
      </c>
    </row>
    <row r="226" spans="1:1" x14ac:dyDescent="0.2">
      <c r="A226" t="s">
        <v>1213</v>
      </c>
    </row>
    <row r="227" spans="1:1" x14ac:dyDescent="0.2">
      <c r="A227" t="s">
        <v>1214</v>
      </c>
    </row>
    <row r="228" spans="1:1" x14ac:dyDescent="0.2">
      <c r="A228" t="s">
        <v>1215</v>
      </c>
    </row>
    <row r="229" spans="1:1" x14ac:dyDescent="0.2">
      <c r="A229" t="s">
        <v>1216</v>
      </c>
    </row>
    <row r="230" spans="1:1" x14ac:dyDescent="0.2">
      <c r="A230" t="s">
        <v>1217</v>
      </c>
    </row>
    <row r="231" spans="1:1" x14ac:dyDescent="0.2">
      <c r="A231" t="s">
        <v>1218</v>
      </c>
    </row>
    <row r="232" spans="1:1" x14ac:dyDescent="0.2">
      <c r="A232" t="s">
        <v>958</v>
      </c>
    </row>
    <row r="233" spans="1:1" x14ac:dyDescent="0.2">
      <c r="A233" t="s">
        <v>1219</v>
      </c>
    </row>
    <row r="234" spans="1:1" x14ac:dyDescent="0.2">
      <c r="A234" t="s">
        <v>1220</v>
      </c>
    </row>
    <row r="235" spans="1:1" x14ac:dyDescent="0.2">
      <c r="A235" t="s">
        <v>1221</v>
      </c>
    </row>
    <row r="236" spans="1:1" x14ac:dyDescent="0.2">
      <c r="A236" t="s">
        <v>1222</v>
      </c>
    </row>
    <row r="237" spans="1:1" x14ac:dyDescent="0.2">
      <c r="A237" t="s">
        <v>1223</v>
      </c>
    </row>
    <row r="238" spans="1:1" x14ac:dyDescent="0.2">
      <c r="A238" t="s">
        <v>1224</v>
      </c>
    </row>
    <row r="239" spans="1:1" x14ac:dyDescent="0.2">
      <c r="A239" t="s">
        <v>1225</v>
      </c>
    </row>
    <row r="240" spans="1:1" x14ac:dyDescent="0.2">
      <c r="A240" t="s">
        <v>1226</v>
      </c>
    </row>
    <row r="241" spans="1:1" x14ac:dyDescent="0.2">
      <c r="A241" t="s">
        <v>1227</v>
      </c>
    </row>
    <row r="242" spans="1:1" x14ac:dyDescent="0.2">
      <c r="A242" t="s">
        <v>1228</v>
      </c>
    </row>
    <row r="243" spans="1:1" x14ac:dyDescent="0.2">
      <c r="A243" t="s">
        <v>932</v>
      </c>
    </row>
    <row r="244" spans="1:1" x14ac:dyDescent="0.2">
      <c r="A244" t="s">
        <v>959</v>
      </c>
    </row>
    <row r="245" spans="1:1" x14ac:dyDescent="0.2">
      <c r="A245" t="s">
        <v>1229</v>
      </c>
    </row>
    <row r="246" spans="1:1" x14ac:dyDescent="0.2">
      <c r="A246" t="s">
        <v>1230</v>
      </c>
    </row>
    <row r="247" spans="1:1" x14ac:dyDescent="0.2">
      <c r="A247" t="s">
        <v>1231</v>
      </c>
    </row>
    <row r="248" spans="1:1" x14ac:dyDescent="0.2">
      <c r="A248" t="s">
        <v>1232</v>
      </c>
    </row>
    <row r="249" spans="1:1" x14ac:dyDescent="0.2">
      <c r="A249" t="s">
        <v>1233</v>
      </c>
    </row>
    <row r="250" spans="1:1" x14ac:dyDescent="0.2">
      <c r="A250" t="s">
        <v>1234</v>
      </c>
    </row>
    <row r="251" spans="1:1" x14ac:dyDescent="0.2">
      <c r="A251" t="s">
        <v>1235</v>
      </c>
    </row>
    <row r="252" spans="1:1" x14ac:dyDescent="0.2">
      <c r="A252" t="s">
        <v>1236</v>
      </c>
    </row>
    <row r="253" spans="1:1" x14ac:dyDescent="0.2">
      <c r="A253" t="s">
        <v>1237</v>
      </c>
    </row>
    <row r="254" spans="1:1" x14ac:dyDescent="0.2">
      <c r="A254" t="s">
        <v>1238</v>
      </c>
    </row>
    <row r="255" spans="1:1" x14ac:dyDescent="0.2">
      <c r="A255" t="s">
        <v>960</v>
      </c>
    </row>
    <row r="256" spans="1:1" x14ac:dyDescent="0.2">
      <c r="A256" t="s">
        <v>1239</v>
      </c>
    </row>
    <row r="257" spans="1:1" x14ac:dyDescent="0.2">
      <c r="A257" t="s">
        <v>1240</v>
      </c>
    </row>
    <row r="258" spans="1:1" x14ac:dyDescent="0.2">
      <c r="A258" t="s">
        <v>1241</v>
      </c>
    </row>
    <row r="259" spans="1:1" x14ac:dyDescent="0.2">
      <c r="A259" t="s">
        <v>1242</v>
      </c>
    </row>
    <row r="260" spans="1:1" x14ac:dyDescent="0.2">
      <c r="A260" t="s">
        <v>1243</v>
      </c>
    </row>
    <row r="261" spans="1:1" x14ac:dyDescent="0.2">
      <c r="A261" t="s">
        <v>1244</v>
      </c>
    </row>
    <row r="262" spans="1:1" x14ac:dyDescent="0.2">
      <c r="A262" t="s">
        <v>1245</v>
      </c>
    </row>
    <row r="263" spans="1:1" x14ac:dyDescent="0.2">
      <c r="A263" t="s">
        <v>1246</v>
      </c>
    </row>
    <row r="264" spans="1:1" x14ac:dyDescent="0.2">
      <c r="A264" t="s">
        <v>1247</v>
      </c>
    </row>
    <row r="265" spans="1:1" x14ac:dyDescent="0.2">
      <c r="A265" t="s">
        <v>1248</v>
      </c>
    </row>
    <row r="266" spans="1:1" x14ac:dyDescent="0.2">
      <c r="A266" t="s">
        <v>961</v>
      </c>
    </row>
    <row r="267" spans="1:1" x14ac:dyDescent="0.2">
      <c r="A267" t="s">
        <v>1249</v>
      </c>
    </row>
    <row r="268" spans="1:1" x14ac:dyDescent="0.2">
      <c r="A268" t="s">
        <v>1250</v>
      </c>
    </row>
    <row r="269" spans="1:1" x14ac:dyDescent="0.2">
      <c r="A269" t="s">
        <v>1251</v>
      </c>
    </row>
    <row r="270" spans="1:1" x14ac:dyDescent="0.2">
      <c r="A270" t="s">
        <v>1252</v>
      </c>
    </row>
    <row r="271" spans="1:1" x14ac:dyDescent="0.2">
      <c r="A271" t="s">
        <v>1253</v>
      </c>
    </row>
    <row r="272" spans="1:1" x14ac:dyDescent="0.2">
      <c r="A272" t="s">
        <v>1254</v>
      </c>
    </row>
    <row r="273" spans="1:1" x14ac:dyDescent="0.2">
      <c r="A273" t="s">
        <v>1255</v>
      </c>
    </row>
    <row r="274" spans="1:1" x14ac:dyDescent="0.2">
      <c r="A274" t="s">
        <v>1256</v>
      </c>
    </row>
    <row r="275" spans="1:1" x14ac:dyDescent="0.2">
      <c r="A275" t="s">
        <v>1257</v>
      </c>
    </row>
    <row r="276" spans="1:1" x14ac:dyDescent="0.2">
      <c r="A276" t="s">
        <v>1258</v>
      </c>
    </row>
    <row r="277" spans="1:1" x14ac:dyDescent="0.2">
      <c r="A277" t="s">
        <v>962</v>
      </c>
    </row>
    <row r="278" spans="1:1" x14ac:dyDescent="0.2">
      <c r="A278" t="s">
        <v>1259</v>
      </c>
    </row>
    <row r="279" spans="1:1" x14ac:dyDescent="0.2">
      <c r="A279" t="s">
        <v>1260</v>
      </c>
    </row>
    <row r="280" spans="1:1" x14ac:dyDescent="0.2">
      <c r="A280" t="s">
        <v>1261</v>
      </c>
    </row>
    <row r="281" spans="1:1" x14ac:dyDescent="0.2">
      <c r="A281" t="s">
        <v>1262</v>
      </c>
    </row>
    <row r="282" spans="1:1" x14ac:dyDescent="0.2">
      <c r="A282" t="s">
        <v>1263</v>
      </c>
    </row>
    <row r="283" spans="1:1" x14ac:dyDescent="0.2">
      <c r="A283" t="s">
        <v>1264</v>
      </c>
    </row>
    <row r="284" spans="1:1" x14ac:dyDescent="0.2">
      <c r="A284" t="s">
        <v>1265</v>
      </c>
    </row>
    <row r="285" spans="1:1" x14ac:dyDescent="0.2">
      <c r="A285" t="s">
        <v>1266</v>
      </c>
    </row>
    <row r="286" spans="1:1" x14ac:dyDescent="0.2">
      <c r="A286" t="s">
        <v>1267</v>
      </c>
    </row>
    <row r="287" spans="1:1" x14ac:dyDescent="0.2">
      <c r="A287" t="s">
        <v>1268</v>
      </c>
    </row>
    <row r="288" spans="1:1" x14ac:dyDescent="0.2">
      <c r="A288" t="s">
        <v>963</v>
      </c>
    </row>
    <row r="289" spans="1:1" x14ac:dyDescent="0.2">
      <c r="A289" t="s">
        <v>1269</v>
      </c>
    </row>
    <row r="290" spans="1:1" x14ac:dyDescent="0.2">
      <c r="A290" t="s">
        <v>1270</v>
      </c>
    </row>
    <row r="291" spans="1:1" x14ac:dyDescent="0.2">
      <c r="A291" t="s">
        <v>1271</v>
      </c>
    </row>
    <row r="292" spans="1:1" x14ac:dyDescent="0.2">
      <c r="A292" t="s">
        <v>1272</v>
      </c>
    </row>
    <row r="293" spans="1:1" x14ac:dyDescent="0.2">
      <c r="A293" t="s">
        <v>1273</v>
      </c>
    </row>
    <row r="294" spans="1:1" x14ac:dyDescent="0.2">
      <c r="A294" t="s">
        <v>1274</v>
      </c>
    </row>
    <row r="295" spans="1:1" x14ac:dyDescent="0.2">
      <c r="A295" t="s">
        <v>1275</v>
      </c>
    </row>
    <row r="296" spans="1:1" x14ac:dyDescent="0.2">
      <c r="A296" t="s">
        <v>1276</v>
      </c>
    </row>
    <row r="297" spans="1:1" x14ac:dyDescent="0.2">
      <c r="A297" t="s">
        <v>1277</v>
      </c>
    </row>
    <row r="298" spans="1:1" x14ac:dyDescent="0.2">
      <c r="A298" t="s">
        <v>1278</v>
      </c>
    </row>
    <row r="299" spans="1:1" x14ac:dyDescent="0.2">
      <c r="A299" t="s">
        <v>964</v>
      </c>
    </row>
    <row r="300" spans="1:1" x14ac:dyDescent="0.2">
      <c r="A300" t="s">
        <v>1279</v>
      </c>
    </row>
    <row r="301" spans="1:1" x14ac:dyDescent="0.2">
      <c r="A301" t="s">
        <v>1280</v>
      </c>
    </row>
    <row r="302" spans="1:1" x14ac:dyDescent="0.2">
      <c r="A302" t="s">
        <v>1281</v>
      </c>
    </row>
    <row r="303" spans="1:1" x14ac:dyDescent="0.2">
      <c r="A303" t="s">
        <v>1282</v>
      </c>
    </row>
    <row r="304" spans="1:1" x14ac:dyDescent="0.2">
      <c r="A304" t="s">
        <v>1283</v>
      </c>
    </row>
    <row r="305" spans="1:1" x14ac:dyDescent="0.2">
      <c r="A305" t="s">
        <v>1284</v>
      </c>
    </row>
    <row r="306" spans="1:1" x14ac:dyDescent="0.2">
      <c r="A306" t="s">
        <v>1285</v>
      </c>
    </row>
    <row r="307" spans="1:1" x14ac:dyDescent="0.2">
      <c r="A307" t="s">
        <v>1286</v>
      </c>
    </row>
    <row r="308" spans="1:1" x14ac:dyDescent="0.2">
      <c r="A308" t="s">
        <v>1287</v>
      </c>
    </row>
    <row r="309" spans="1:1" x14ac:dyDescent="0.2">
      <c r="A309" t="s">
        <v>1288</v>
      </c>
    </row>
    <row r="310" spans="1:1" x14ac:dyDescent="0.2">
      <c r="A310" t="s">
        <v>965</v>
      </c>
    </row>
    <row r="311" spans="1:1" x14ac:dyDescent="0.2">
      <c r="A311" t="s">
        <v>1289</v>
      </c>
    </row>
    <row r="312" spans="1:1" x14ac:dyDescent="0.2">
      <c r="A312" t="s">
        <v>1290</v>
      </c>
    </row>
    <row r="313" spans="1:1" x14ac:dyDescent="0.2">
      <c r="A313" t="s">
        <v>1291</v>
      </c>
    </row>
    <row r="314" spans="1:1" x14ac:dyDescent="0.2">
      <c r="A314" t="s">
        <v>1292</v>
      </c>
    </row>
    <row r="315" spans="1:1" x14ac:dyDescent="0.2">
      <c r="A315" t="s">
        <v>1293</v>
      </c>
    </row>
    <row r="316" spans="1:1" x14ac:dyDescent="0.2">
      <c r="A316" t="s">
        <v>1294</v>
      </c>
    </row>
    <row r="317" spans="1:1" x14ac:dyDescent="0.2">
      <c r="A317" t="s">
        <v>1295</v>
      </c>
    </row>
    <row r="318" spans="1:1" x14ac:dyDescent="0.2">
      <c r="A318" t="s">
        <v>1296</v>
      </c>
    </row>
    <row r="319" spans="1:1" x14ac:dyDescent="0.2">
      <c r="A319" t="s">
        <v>1297</v>
      </c>
    </row>
    <row r="320" spans="1:1" x14ac:dyDescent="0.2">
      <c r="A320" t="s">
        <v>1298</v>
      </c>
    </row>
    <row r="321" spans="1:1" x14ac:dyDescent="0.2">
      <c r="A321" t="s">
        <v>966</v>
      </c>
    </row>
    <row r="322" spans="1:1" x14ac:dyDescent="0.2">
      <c r="A322" t="s">
        <v>1299</v>
      </c>
    </row>
    <row r="323" spans="1:1" x14ac:dyDescent="0.2">
      <c r="A323" t="s">
        <v>1300</v>
      </c>
    </row>
    <row r="324" spans="1:1" x14ac:dyDescent="0.2">
      <c r="A324" t="s">
        <v>1301</v>
      </c>
    </row>
    <row r="325" spans="1:1" x14ac:dyDescent="0.2">
      <c r="A325" t="s">
        <v>1302</v>
      </c>
    </row>
    <row r="326" spans="1:1" x14ac:dyDescent="0.2">
      <c r="A326" t="s">
        <v>1303</v>
      </c>
    </row>
    <row r="327" spans="1:1" x14ac:dyDescent="0.2">
      <c r="A327" t="s">
        <v>1304</v>
      </c>
    </row>
    <row r="328" spans="1:1" x14ac:dyDescent="0.2">
      <c r="A328" t="s">
        <v>1305</v>
      </c>
    </row>
    <row r="329" spans="1:1" x14ac:dyDescent="0.2">
      <c r="A329" t="s">
        <v>1306</v>
      </c>
    </row>
    <row r="330" spans="1:1" x14ac:dyDescent="0.2">
      <c r="A330" t="s">
        <v>1307</v>
      </c>
    </row>
    <row r="331" spans="1:1" x14ac:dyDescent="0.2">
      <c r="A331" t="s">
        <v>1308</v>
      </c>
    </row>
    <row r="332" spans="1:1" x14ac:dyDescent="0.2">
      <c r="A332" t="s">
        <v>967</v>
      </c>
    </row>
    <row r="333" spans="1:1" x14ac:dyDescent="0.2">
      <c r="A333" t="s">
        <v>1309</v>
      </c>
    </row>
    <row r="334" spans="1:1" x14ac:dyDescent="0.2">
      <c r="A334" t="s">
        <v>1310</v>
      </c>
    </row>
    <row r="335" spans="1:1" x14ac:dyDescent="0.2">
      <c r="A335" t="s">
        <v>1311</v>
      </c>
    </row>
    <row r="336" spans="1:1" x14ac:dyDescent="0.2">
      <c r="A336" t="s">
        <v>1312</v>
      </c>
    </row>
    <row r="337" spans="1:1" x14ac:dyDescent="0.2">
      <c r="A337" t="s">
        <v>1313</v>
      </c>
    </row>
    <row r="338" spans="1:1" x14ac:dyDescent="0.2">
      <c r="A338" t="s">
        <v>1314</v>
      </c>
    </row>
    <row r="339" spans="1:1" x14ac:dyDescent="0.2">
      <c r="A339" t="s">
        <v>1315</v>
      </c>
    </row>
    <row r="340" spans="1:1" x14ac:dyDescent="0.2">
      <c r="A340" t="s">
        <v>1316</v>
      </c>
    </row>
    <row r="341" spans="1:1" x14ac:dyDescent="0.2">
      <c r="A341" t="s">
        <v>1317</v>
      </c>
    </row>
    <row r="342" spans="1:1" x14ac:dyDescent="0.2">
      <c r="A342" t="s">
        <v>1318</v>
      </c>
    </row>
    <row r="343" spans="1:1" x14ac:dyDescent="0.2">
      <c r="A343" t="s">
        <v>968</v>
      </c>
    </row>
    <row r="344" spans="1:1" x14ac:dyDescent="0.2">
      <c r="A344" t="s">
        <v>1319</v>
      </c>
    </row>
    <row r="345" spans="1:1" x14ac:dyDescent="0.2">
      <c r="A345" t="s">
        <v>1320</v>
      </c>
    </row>
    <row r="346" spans="1:1" x14ac:dyDescent="0.2">
      <c r="A346" t="s">
        <v>1321</v>
      </c>
    </row>
    <row r="347" spans="1:1" x14ac:dyDescent="0.2">
      <c r="A347" t="s">
        <v>1322</v>
      </c>
    </row>
    <row r="348" spans="1:1" x14ac:dyDescent="0.2">
      <c r="A348" t="s">
        <v>1323</v>
      </c>
    </row>
    <row r="349" spans="1:1" x14ac:dyDescent="0.2">
      <c r="A349" t="s">
        <v>1324</v>
      </c>
    </row>
    <row r="350" spans="1:1" x14ac:dyDescent="0.2">
      <c r="A350" t="s">
        <v>1325</v>
      </c>
    </row>
    <row r="351" spans="1:1" x14ac:dyDescent="0.2">
      <c r="A351" t="s">
        <v>1326</v>
      </c>
    </row>
    <row r="352" spans="1:1" x14ac:dyDescent="0.2">
      <c r="A352" t="s">
        <v>1327</v>
      </c>
    </row>
    <row r="353" spans="1:1" x14ac:dyDescent="0.2">
      <c r="A353" t="s">
        <v>1328</v>
      </c>
    </row>
    <row r="354" spans="1:1" x14ac:dyDescent="0.2">
      <c r="A354" t="s">
        <v>933</v>
      </c>
    </row>
    <row r="355" spans="1:1" x14ac:dyDescent="0.2">
      <c r="A355" t="s">
        <v>969</v>
      </c>
    </row>
    <row r="356" spans="1:1" x14ac:dyDescent="0.2">
      <c r="A356" t="s">
        <v>1329</v>
      </c>
    </row>
    <row r="357" spans="1:1" x14ac:dyDescent="0.2">
      <c r="A357" t="s">
        <v>1330</v>
      </c>
    </row>
    <row r="358" spans="1:1" x14ac:dyDescent="0.2">
      <c r="A358" t="s">
        <v>1331</v>
      </c>
    </row>
    <row r="359" spans="1:1" x14ac:dyDescent="0.2">
      <c r="A359" t="s">
        <v>1332</v>
      </c>
    </row>
    <row r="360" spans="1:1" x14ac:dyDescent="0.2">
      <c r="A360" t="s">
        <v>1333</v>
      </c>
    </row>
    <row r="361" spans="1:1" x14ac:dyDescent="0.2">
      <c r="A361" t="s">
        <v>1334</v>
      </c>
    </row>
    <row r="362" spans="1:1" x14ac:dyDescent="0.2">
      <c r="A362" t="s">
        <v>1335</v>
      </c>
    </row>
    <row r="363" spans="1:1" x14ac:dyDescent="0.2">
      <c r="A363" t="s">
        <v>1336</v>
      </c>
    </row>
    <row r="364" spans="1:1" x14ac:dyDescent="0.2">
      <c r="A364" t="s">
        <v>1337</v>
      </c>
    </row>
    <row r="365" spans="1:1" x14ac:dyDescent="0.2">
      <c r="A365" t="s">
        <v>1338</v>
      </c>
    </row>
    <row r="366" spans="1:1" x14ac:dyDescent="0.2">
      <c r="A366" t="s">
        <v>970</v>
      </c>
    </row>
    <row r="367" spans="1:1" x14ac:dyDescent="0.2">
      <c r="A367" t="s">
        <v>1339</v>
      </c>
    </row>
    <row r="368" spans="1:1" x14ac:dyDescent="0.2">
      <c r="A368" t="s">
        <v>1340</v>
      </c>
    </row>
    <row r="369" spans="1:1" x14ac:dyDescent="0.2">
      <c r="A369" t="s">
        <v>1341</v>
      </c>
    </row>
    <row r="370" spans="1:1" x14ac:dyDescent="0.2">
      <c r="A370" t="s">
        <v>1342</v>
      </c>
    </row>
    <row r="371" spans="1:1" x14ac:dyDescent="0.2">
      <c r="A371" t="s">
        <v>1343</v>
      </c>
    </row>
    <row r="372" spans="1:1" x14ac:dyDescent="0.2">
      <c r="A372" t="s">
        <v>1344</v>
      </c>
    </row>
    <row r="373" spans="1:1" x14ac:dyDescent="0.2">
      <c r="A373" t="s">
        <v>1345</v>
      </c>
    </row>
    <row r="374" spans="1:1" x14ac:dyDescent="0.2">
      <c r="A374" t="s">
        <v>1346</v>
      </c>
    </row>
    <row r="375" spans="1:1" x14ac:dyDescent="0.2">
      <c r="A375" t="s">
        <v>1347</v>
      </c>
    </row>
    <row r="376" spans="1:1" x14ac:dyDescent="0.2">
      <c r="A376" t="s">
        <v>1348</v>
      </c>
    </row>
    <row r="377" spans="1:1" x14ac:dyDescent="0.2">
      <c r="A377" t="s">
        <v>971</v>
      </c>
    </row>
    <row r="378" spans="1:1" x14ac:dyDescent="0.2">
      <c r="A378" t="s">
        <v>1349</v>
      </c>
    </row>
    <row r="379" spans="1:1" x14ac:dyDescent="0.2">
      <c r="A379" t="s">
        <v>1350</v>
      </c>
    </row>
    <row r="380" spans="1:1" x14ac:dyDescent="0.2">
      <c r="A380" t="s">
        <v>1351</v>
      </c>
    </row>
    <row r="381" spans="1:1" x14ac:dyDescent="0.2">
      <c r="A381" t="s">
        <v>1352</v>
      </c>
    </row>
    <row r="382" spans="1:1" x14ac:dyDescent="0.2">
      <c r="A382" t="s">
        <v>1353</v>
      </c>
    </row>
    <row r="383" spans="1:1" x14ac:dyDescent="0.2">
      <c r="A383" t="s">
        <v>1354</v>
      </c>
    </row>
    <row r="384" spans="1:1" x14ac:dyDescent="0.2">
      <c r="A384" t="s">
        <v>1355</v>
      </c>
    </row>
    <row r="385" spans="1:1" x14ac:dyDescent="0.2">
      <c r="A385" t="s">
        <v>1356</v>
      </c>
    </row>
    <row r="386" spans="1:1" x14ac:dyDescent="0.2">
      <c r="A386" t="s">
        <v>1357</v>
      </c>
    </row>
    <row r="387" spans="1:1" x14ac:dyDescent="0.2">
      <c r="A387" t="s">
        <v>1358</v>
      </c>
    </row>
    <row r="388" spans="1:1" x14ac:dyDescent="0.2">
      <c r="A388" t="s">
        <v>972</v>
      </c>
    </row>
    <row r="389" spans="1:1" x14ac:dyDescent="0.2">
      <c r="A389" t="s">
        <v>1359</v>
      </c>
    </row>
    <row r="390" spans="1:1" x14ac:dyDescent="0.2">
      <c r="A390" t="s">
        <v>1360</v>
      </c>
    </row>
    <row r="391" spans="1:1" x14ac:dyDescent="0.2">
      <c r="A391" t="s">
        <v>1361</v>
      </c>
    </row>
    <row r="392" spans="1:1" x14ac:dyDescent="0.2">
      <c r="A392" t="s">
        <v>1362</v>
      </c>
    </row>
    <row r="393" spans="1:1" x14ac:dyDescent="0.2">
      <c r="A393" t="s">
        <v>1363</v>
      </c>
    </row>
    <row r="394" spans="1:1" x14ac:dyDescent="0.2">
      <c r="A394" t="s">
        <v>1364</v>
      </c>
    </row>
    <row r="395" spans="1:1" x14ac:dyDescent="0.2">
      <c r="A395" t="s">
        <v>1365</v>
      </c>
    </row>
    <row r="396" spans="1:1" x14ac:dyDescent="0.2">
      <c r="A396" t="s">
        <v>1366</v>
      </c>
    </row>
    <row r="397" spans="1:1" x14ac:dyDescent="0.2">
      <c r="A397" t="s">
        <v>1367</v>
      </c>
    </row>
    <row r="398" spans="1:1" x14ac:dyDescent="0.2">
      <c r="A398" t="s">
        <v>1368</v>
      </c>
    </row>
    <row r="399" spans="1:1" x14ac:dyDescent="0.2">
      <c r="A399" t="s">
        <v>973</v>
      </c>
    </row>
    <row r="400" spans="1:1" x14ac:dyDescent="0.2">
      <c r="A400" t="s">
        <v>1369</v>
      </c>
    </row>
    <row r="401" spans="1:1" x14ac:dyDescent="0.2">
      <c r="A401" t="s">
        <v>1370</v>
      </c>
    </row>
    <row r="402" spans="1:1" x14ac:dyDescent="0.2">
      <c r="A402" t="s">
        <v>974</v>
      </c>
    </row>
    <row r="403" spans="1:1" x14ac:dyDescent="0.2">
      <c r="A403" t="s">
        <v>975</v>
      </c>
    </row>
    <row r="404" spans="1:1" x14ac:dyDescent="0.2">
      <c r="A404" t="s">
        <v>976</v>
      </c>
    </row>
    <row r="405" spans="1:1" x14ac:dyDescent="0.2">
      <c r="A405" t="s">
        <v>977</v>
      </c>
    </row>
    <row r="406" spans="1:1" x14ac:dyDescent="0.2">
      <c r="A406" t="s">
        <v>978</v>
      </c>
    </row>
    <row r="407" spans="1:1" x14ac:dyDescent="0.2">
      <c r="A407" t="s">
        <v>934</v>
      </c>
    </row>
    <row r="408" spans="1:1" x14ac:dyDescent="0.2">
      <c r="A408" t="s">
        <v>979</v>
      </c>
    </row>
    <row r="409" spans="1:1" x14ac:dyDescent="0.2">
      <c r="A409" t="s">
        <v>980</v>
      </c>
    </row>
    <row r="410" spans="1:1" x14ac:dyDescent="0.2">
      <c r="A410" t="s">
        <v>981</v>
      </c>
    </row>
    <row r="411" spans="1:1" x14ac:dyDescent="0.2">
      <c r="A411" t="s">
        <v>982</v>
      </c>
    </row>
    <row r="412" spans="1:1" x14ac:dyDescent="0.2">
      <c r="A412" t="s">
        <v>983</v>
      </c>
    </row>
    <row r="413" spans="1:1" x14ac:dyDescent="0.2">
      <c r="A413" t="s">
        <v>984</v>
      </c>
    </row>
    <row r="414" spans="1:1" x14ac:dyDescent="0.2">
      <c r="A414" t="s">
        <v>985</v>
      </c>
    </row>
    <row r="415" spans="1:1" x14ac:dyDescent="0.2">
      <c r="A415" t="s">
        <v>986</v>
      </c>
    </row>
    <row r="416" spans="1:1" x14ac:dyDescent="0.2">
      <c r="A416" t="s">
        <v>987</v>
      </c>
    </row>
    <row r="417" spans="1:1" x14ac:dyDescent="0.2">
      <c r="A417" t="s">
        <v>988</v>
      </c>
    </row>
    <row r="418" spans="1:1" x14ac:dyDescent="0.2">
      <c r="A418" t="s">
        <v>935</v>
      </c>
    </row>
    <row r="419" spans="1:1" x14ac:dyDescent="0.2">
      <c r="A419" t="s">
        <v>989</v>
      </c>
    </row>
    <row r="420" spans="1:1" x14ac:dyDescent="0.2">
      <c r="A420" t="s">
        <v>990</v>
      </c>
    </row>
    <row r="421" spans="1:1" x14ac:dyDescent="0.2">
      <c r="A421" t="s">
        <v>991</v>
      </c>
    </row>
    <row r="422" spans="1:1" x14ac:dyDescent="0.2">
      <c r="A422" t="s">
        <v>992</v>
      </c>
    </row>
    <row r="423" spans="1:1" x14ac:dyDescent="0.2">
      <c r="A423" t="s">
        <v>993</v>
      </c>
    </row>
    <row r="424" spans="1:1" x14ac:dyDescent="0.2">
      <c r="A424" t="s">
        <v>994</v>
      </c>
    </row>
    <row r="425" spans="1:1" x14ac:dyDescent="0.2">
      <c r="A425" t="s">
        <v>995</v>
      </c>
    </row>
    <row r="426" spans="1:1" x14ac:dyDescent="0.2">
      <c r="A426" t="s">
        <v>996</v>
      </c>
    </row>
    <row r="427" spans="1:1" x14ac:dyDescent="0.2">
      <c r="A427" t="s">
        <v>997</v>
      </c>
    </row>
    <row r="428" spans="1:1" x14ac:dyDescent="0.2">
      <c r="A428" t="s">
        <v>998</v>
      </c>
    </row>
    <row r="429" spans="1:1" x14ac:dyDescent="0.2">
      <c r="A429" t="s">
        <v>936</v>
      </c>
    </row>
    <row r="430" spans="1:1" x14ac:dyDescent="0.2">
      <c r="A430" t="s">
        <v>999</v>
      </c>
    </row>
    <row r="431" spans="1:1" x14ac:dyDescent="0.2">
      <c r="A431" t="s">
        <v>1000</v>
      </c>
    </row>
    <row r="432" spans="1:1" x14ac:dyDescent="0.2">
      <c r="A432" t="s">
        <v>1001</v>
      </c>
    </row>
    <row r="433" spans="1:1" x14ac:dyDescent="0.2">
      <c r="A433" t="s">
        <v>1002</v>
      </c>
    </row>
    <row r="434" spans="1:1" x14ac:dyDescent="0.2">
      <c r="A434" t="s">
        <v>1003</v>
      </c>
    </row>
    <row r="435" spans="1:1" x14ac:dyDescent="0.2">
      <c r="A435" t="s">
        <v>1004</v>
      </c>
    </row>
    <row r="436" spans="1:1" x14ac:dyDescent="0.2">
      <c r="A436" t="s">
        <v>1005</v>
      </c>
    </row>
    <row r="437" spans="1:1" x14ac:dyDescent="0.2">
      <c r="A437" t="s">
        <v>1006</v>
      </c>
    </row>
    <row r="438" spans="1:1" x14ac:dyDescent="0.2">
      <c r="A438" t="s">
        <v>1007</v>
      </c>
    </row>
    <row r="439" spans="1:1" x14ac:dyDescent="0.2">
      <c r="A439" t="s">
        <v>1008</v>
      </c>
    </row>
    <row r="440" spans="1:1" x14ac:dyDescent="0.2">
      <c r="A440" t="s">
        <v>937</v>
      </c>
    </row>
    <row r="441" spans="1:1" x14ac:dyDescent="0.2">
      <c r="A441" t="s">
        <v>1009</v>
      </c>
    </row>
    <row r="442" spans="1:1" x14ac:dyDescent="0.2">
      <c r="A442" t="s">
        <v>1010</v>
      </c>
    </row>
    <row r="443" spans="1:1" x14ac:dyDescent="0.2">
      <c r="A443" t="s">
        <v>1011</v>
      </c>
    </row>
    <row r="444" spans="1:1" x14ac:dyDescent="0.2">
      <c r="A444" t="s">
        <v>1012</v>
      </c>
    </row>
    <row r="445" spans="1:1" x14ac:dyDescent="0.2">
      <c r="A445" t="s">
        <v>1013</v>
      </c>
    </row>
    <row r="446" spans="1:1" x14ac:dyDescent="0.2">
      <c r="A446" t="s">
        <v>1014</v>
      </c>
    </row>
    <row r="447" spans="1:1" x14ac:dyDescent="0.2">
      <c r="A447" t="s">
        <v>1015</v>
      </c>
    </row>
    <row r="448" spans="1:1" x14ac:dyDescent="0.2">
      <c r="A448" t="s">
        <v>1016</v>
      </c>
    </row>
    <row r="449" spans="1:1" x14ac:dyDescent="0.2">
      <c r="A449" t="s">
        <v>1017</v>
      </c>
    </row>
    <row r="450" spans="1:1" x14ac:dyDescent="0.2">
      <c r="A450" t="s">
        <v>1018</v>
      </c>
    </row>
    <row r="451" spans="1:1" x14ac:dyDescent="0.2">
      <c r="A451" t="s">
        <v>938</v>
      </c>
    </row>
    <row r="452" spans="1:1" x14ac:dyDescent="0.2">
      <c r="A452" t="s">
        <v>1019</v>
      </c>
    </row>
    <row r="453" spans="1:1" x14ac:dyDescent="0.2">
      <c r="A453" t="s">
        <v>1020</v>
      </c>
    </row>
    <row r="454" spans="1:1" x14ac:dyDescent="0.2">
      <c r="A454" t="s">
        <v>1021</v>
      </c>
    </row>
    <row r="455" spans="1:1" x14ac:dyDescent="0.2">
      <c r="A455" t="s">
        <v>1022</v>
      </c>
    </row>
    <row r="456" spans="1:1" x14ac:dyDescent="0.2">
      <c r="A456" t="s">
        <v>1023</v>
      </c>
    </row>
    <row r="457" spans="1:1" x14ac:dyDescent="0.2">
      <c r="A457" t="s">
        <v>1024</v>
      </c>
    </row>
    <row r="458" spans="1:1" x14ac:dyDescent="0.2">
      <c r="A458" t="s">
        <v>1025</v>
      </c>
    </row>
    <row r="459" spans="1:1" x14ac:dyDescent="0.2">
      <c r="A459" t="s">
        <v>1026</v>
      </c>
    </row>
    <row r="460" spans="1:1" x14ac:dyDescent="0.2">
      <c r="A460" t="s">
        <v>1027</v>
      </c>
    </row>
    <row r="461" spans="1:1" x14ac:dyDescent="0.2">
      <c r="A461" t="s">
        <v>1028</v>
      </c>
    </row>
  </sheetData>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D0E4D-BD90-416A-91F0-23C9731D7437}">
  <dimension ref="A1:AH63"/>
  <sheetViews>
    <sheetView zoomScale="90" zoomScaleNormal="90" workbookViewId="0">
      <selection activeCell="AC2" sqref="AC2"/>
    </sheetView>
  </sheetViews>
  <sheetFormatPr baseColWidth="10" defaultColWidth="8.83203125" defaultRowHeight="15" x14ac:dyDescent="0.2"/>
  <cols>
    <col min="1" max="1" width="11.83203125" bestFit="1" customWidth="1"/>
    <col min="27" max="27" width="7.6640625" customWidth="1"/>
    <col min="28" max="28" width="1.6640625" customWidth="1"/>
    <col min="29" max="29" width="27.1640625" bestFit="1" customWidth="1"/>
    <col min="30" max="30" width="18.33203125" customWidth="1"/>
    <col min="31" max="31" width="14" customWidth="1"/>
  </cols>
  <sheetData>
    <row r="1" spans="1:34" ht="15" customHeight="1" x14ac:dyDescent="0.2">
      <c r="A1" s="30" t="s">
        <v>1401</v>
      </c>
      <c r="B1" s="30"/>
      <c r="C1" s="30"/>
      <c r="D1" s="30"/>
      <c r="E1" s="30"/>
      <c r="F1" s="30"/>
      <c r="G1" s="30"/>
      <c r="H1" s="30"/>
      <c r="I1" s="30"/>
      <c r="J1" s="30"/>
      <c r="K1" s="30"/>
      <c r="L1" s="30"/>
      <c r="M1" s="23">
        <v>441</v>
      </c>
      <c r="N1" s="24"/>
      <c r="O1" s="31" t="str">
        <f>IF('Master Data'!J1&gt;=1000000000, LEFT(ROUND('Master Data'!J1/1000000000,2),3)&amp;"B",
 IF('Master Data'!J1&gt;=1000000, LEFT(ROUND('Master Data'!J1/1000000,2),3)&amp;"M",
 IF('Master Data'!J1&gt;=1000, LEFT(ROUND('Master Data'!J1/1000,2),3)&amp;"K",
 'Master Data'!J1)))</f>
        <v>341B</v>
      </c>
      <c r="P1" s="32"/>
      <c r="Q1" s="23" t="str">
        <f>IF('Master Data'!J1&gt;=1000000000, LEFT(ROUND('Master Data'!J1/1000000000,2),3)&amp;"B",
 IF('Master Data'!J1&gt;=1000000, LEFT(ROUND('Master Data'!J1/1000000,2),3)&amp;"M",
 IF('Master Data'!J1&gt;=1000, LEFT(ROUND('Master Data'!J1/1000,2),3)&amp;"K",
 'Master Data'!J1)))</f>
        <v>341B</v>
      </c>
      <c r="R1" s="24"/>
      <c r="S1" s="23" t="str">
        <f>IF('Master Data'!K1&gt;=1000000000, LEFT(ROUND('Master Data'!K1/1000000000,2),3)&amp;"B",
 IF('Master Data'!K1&gt;=1000000, LEFT(ROUND('Master Data'!K1/1000000,2),3)&amp;"M",
 IF('Master Data'!K1&gt;=1000, LEFT(ROUND('Master Data'!K1/1000,2),3)&amp;"K",
 'Master Data'!K1)))</f>
        <v>46.B</v>
      </c>
      <c r="T1" s="24"/>
      <c r="U1" s="23" t="str">
        <f>IF('Master Data'!M1&gt;=1000000000, ROUND('Master Data'!M1/1000000000,0)&amp;"B",
 IF('Master Data'!M1&gt;=1000000, ROUND('Master Data'!M1/1000000,0)&amp;"M",
 IF('Master Data'!M1&gt;=1000, ROUND('Master Data'!M1/1000,0)&amp;"K",
 'Master Data'!M1)))</f>
        <v>4B</v>
      </c>
      <c r="V1" s="24"/>
      <c r="W1" s="29">
        <f>'Master Data'!N1</f>
        <v>0.93119662169451711</v>
      </c>
      <c r="X1" s="24"/>
      <c r="Y1" s="29">
        <f>'Master Data'!R1</f>
        <v>0.13708167401225044</v>
      </c>
      <c r="Z1" s="24"/>
      <c r="AA1" s="12"/>
      <c r="AB1" s="12"/>
      <c r="AC1" s="12"/>
      <c r="AD1" s="12"/>
      <c r="AE1" s="12"/>
      <c r="AF1" s="12"/>
      <c r="AG1" s="12"/>
      <c r="AH1" s="12"/>
    </row>
    <row r="2" spans="1:34" ht="15" customHeight="1" x14ac:dyDescent="0.2">
      <c r="A2" s="30"/>
      <c r="B2" s="30"/>
      <c r="C2" s="30"/>
      <c r="D2" s="30"/>
      <c r="E2" s="30"/>
      <c r="F2" s="30"/>
      <c r="G2" s="30"/>
      <c r="H2" s="30"/>
      <c r="I2" s="30"/>
      <c r="J2" s="30"/>
      <c r="K2" s="30"/>
      <c r="L2" s="30"/>
      <c r="M2" s="25"/>
      <c r="N2" s="26"/>
      <c r="O2" s="33"/>
      <c r="P2" s="34"/>
      <c r="Q2" s="25"/>
      <c r="R2" s="26"/>
      <c r="S2" s="25"/>
      <c r="T2" s="26"/>
      <c r="U2" s="25"/>
      <c r="V2" s="26"/>
      <c r="W2" s="25"/>
      <c r="X2" s="26"/>
      <c r="Y2" s="25"/>
      <c r="Z2" s="26"/>
      <c r="AA2" s="12"/>
      <c r="AB2" s="12"/>
      <c r="AC2" s="12"/>
      <c r="AD2" s="12"/>
      <c r="AE2" s="12"/>
      <c r="AF2" s="12"/>
      <c r="AG2" s="12"/>
      <c r="AH2" s="12"/>
    </row>
    <row r="3" spans="1:34" ht="15" customHeight="1" x14ac:dyDescent="0.2">
      <c r="A3" s="30"/>
      <c r="B3" s="30"/>
      <c r="C3" s="30"/>
      <c r="D3" s="30"/>
      <c r="E3" s="30"/>
      <c r="F3" s="30"/>
      <c r="G3" s="30"/>
      <c r="H3" s="30"/>
      <c r="I3" s="30"/>
      <c r="J3" s="30"/>
      <c r="K3" s="30"/>
      <c r="L3" s="30"/>
      <c r="M3" s="27"/>
      <c r="N3" s="28"/>
      <c r="O3" s="35"/>
      <c r="P3" s="36"/>
      <c r="Q3" s="27"/>
      <c r="R3" s="28"/>
      <c r="S3" s="27"/>
      <c r="T3" s="28"/>
      <c r="U3" s="27"/>
      <c r="V3" s="28"/>
      <c r="W3" s="27"/>
      <c r="X3" s="28"/>
      <c r="Y3" s="27"/>
      <c r="Z3" s="28"/>
      <c r="AA3" s="12"/>
      <c r="AB3" s="12"/>
      <c r="AC3" s="12"/>
      <c r="AD3" s="12"/>
      <c r="AE3" s="12"/>
      <c r="AF3" s="12"/>
      <c r="AG3" s="12"/>
      <c r="AH3" s="12"/>
    </row>
    <row r="4" spans="1:34" ht="15" customHeight="1" x14ac:dyDescent="0.2">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2"/>
      <c r="AC4" s="12"/>
      <c r="AD4" s="12"/>
      <c r="AE4" s="12"/>
      <c r="AF4" s="12"/>
      <c r="AG4" s="12"/>
      <c r="AH4" s="12"/>
    </row>
    <row r="5" spans="1:34" ht="15" customHeight="1" x14ac:dyDescent="0.2">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row>
    <row r="6" spans="1:34" x14ac:dyDescent="0.2">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row>
    <row r="7" spans="1:34" x14ac:dyDescent="0.2">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row>
    <row r="8" spans="1:34" x14ac:dyDescent="0.2">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9" t="s">
        <v>1384</v>
      </c>
      <c r="AD8" s="20" t="s">
        <v>1404</v>
      </c>
      <c r="AE8" s="12"/>
      <c r="AF8" s="12"/>
      <c r="AG8" s="12"/>
      <c r="AH8" s="12"/>
    </row>
    <row r="9" spans="1:34" x14ac:dyDescent="0.2">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21" t="s">
        <v>1398</v>
      </c>
      <c r="AD9" s="14">
        <v>1455</v>
      </c>
      <c r="AE9" s="12"/>
      <c r="AF9" s="12"/>
      <c r="AG9" s="12"/>
      <c r="AH9" s="12"/>
    </row>
    <row r="10" spans="1:34" x14ac:dyDescent="0.2">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22" t="s">
        <v>1400</v>
      </c>
      <c r="AD10" s="15">
        <v>1191</v>
      </c>
      <c r="AE10" s="12"/>
      <c r="AF10" s="12"/>
      <c r="AG10" s="12"/>
      <c r="AH10" s="12"/>
    </row>
    <row r="11" spans="1:34" x14ac:dyDescent="0.2">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row>
    <row r="12" spans="1:34" x14ac:dyDescent="0.2">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t="s">
        <v>1409</v>
      </c>
      <c r="AD12" s="12" t="s">
        <v>1404</v>
      </c>
      <c r="AE12" s="12"/>
      <c r="AF12" s="12"/>
      <c r="AG12" s="12"/>
      <c r="AH12" s="12"/>
    </row>
    <row r="13" spans="1:34" x14ac:dyDescent="0.2">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t="s">
        <v>1405</v>
      </c>
      <c r="AD13" s="16">
        <v>916</v>
      </c>
      <c r="AE13" s="12"/>
      <c r="AF13" s="12"/>
      <c r="AG13" s="12"/>
      <c r="AH13" s="12"/>
    </row>
    <row r="14" spans="1:34" x14ac:dyDescent="0.2">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t="s">
        <v>1406</v>
      </c>
      <c r="AD14" s="17">
        <v>1727</v>
      </c>
      <c r="AE14" s="12"/>
      <c r="AF14" s="12"/>
      <c r="AG14" s="12"/>
      <c r="AH14" s="12"/>
    </row>
    <row r="15" spans="1:34" x14ac:dyDescent="0.2">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t="s">
        <v>1407</v>
      </c>
      <c r="AD15" s="18">
        <v>3</v>
      </c>
      <c r="AE15" s="12"/>
      <c r="AF15" s="12"/>
      <c r="AG15" s="12"/>
      <c r="AH15" s="12"/>
    </row>
    <row r="16" spans="1:34" x14ac:dyDescent="0.2">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row>
    <row r="17" spans="1:34" x14ac:dyDescent="0.2">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row>
    <row r="18" spans="1:34" x14ac:dyDescent="0.2">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row>
    <row r="19" spans="1:34" x14ac:dyDescent="0.2">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row>
    <row r="20" spans="1:34"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2"/>
      <c r="AC20" s="12"/>
      <c r="AD20" s="12"/>
      <c r="AE20" s="12"/>
      <c r="AF20" s="12"/>
      <c r="AG20" s="12"/>
      <c r="AH20" s="12"/>
    </row>
    <row r="21" spans="1:34" x14ac:dyDescent="0.2">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row>
    <row r="22" spans="1:34" x14ac:dyDescent="0.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row>
    <row r="23" spans="1:34" x14ac:dyDescent="0.2">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row>
    <row r="24" spans="1:34" x14ac:dyDescent="0.2">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row>
    <row r="25" spans="1:34" x14ac:dyDescent="0.2">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row>
    <row r="26" spans="1:34" x14ac:dyDescent="0.2">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row>
    <row r="27" spans="1:34" x14ac:dyDescent="0.2">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row>
    <row r="28" spans="1:34" x14ac:dyDescent="0.2">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row>
    <row r="29" spans="1:34" x14ac:dyDescent="0.2">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row>
    <row r="30" spans="1:34" x14ac:dyDescent="0.2">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row>
    <row r="31" spans="1:34" x14ac:dyDescent="0.2">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row>
    <row r="32" spans="1:34" x14ac:dyDescent="0.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row>
    <row r="33" spans="1:34" x14ac:dyDescent="0.2">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row>
    <row r="34" spans="1:34" x14ac:dyDescent="0.2">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row>
    <row r="35" spans="1:34" x14ac:dyDescent="0.2">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row>
    <row r="36" spans="1:34" x14ac:dyDescent="0.2">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row>
    <row r="37" spans="1:34" x14ac:dyDescent="0.2">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row>
    <row r="38" spans="1:34" x14ac:dyDescent="0.2">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row>
    <row r="39" spans="1:34" x14ac:dyDescent="0.2">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row>
    <row r="40" spans="1:34"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2"/>
      <c r="AC40" s="12"/>
      <c r="AD40" s="12"/>
      <c r="AE40" s="12"/>
      <c r="AF40" s="12"/>
      <c r="AG40" s="12"/>
      <c r="AH40" s="12"/>
    </row>
    <row r="41" spans="1:34" x14ac:dyDescent="0.2">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row>
    <row r="42" spans="1:34" x14ac:dyDescent="0.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row>
    <row r="43" spans="1:34" x14ac:dyDescent="0.2">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row>
    <row r="44" spans="1:34" x14ac:dyDescent="0.2">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row>
    <row r="45" spans="1:34" x14ac:dyDescent="0.2">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row>
    <row r="46" spans="1:34" x14ac:dyDescent="0.2">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row>
    <row r="47" spans="1:34" x14ac:dyDescent="0.2">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row>
    <row r="48" spans="1:34" x14ac:dyDescent="0.2">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row>
    <row r="49" spans="1:33" x14ac:dyDescent="0.2">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row>
    <row r="50" spans="1:33" x14ac:dyDescent="0.2">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row>
    <row r="51" spans="1:33" x14ac:dyDescent="0.2">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row>
    <row r="52" spans="1:33" x14ac:dyDescent="0.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row>
    <row r="53" spans="1:33" x14ac:dyDescent="0.2">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row>
    <row r="54" spans="1:33" x14ac:dyDescent="0.2">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row>
    <row r="55" spans="1:33" x14ac:dyDescent="0.2">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row>
    <row r="56" spans="1:33" x14ac:dyDescent="0.2">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row>
    <row r="57" spans="1:33" x14ac:dyDescent="0.2">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row>
    <row r="58" spans="1:33" x14ac:dyDescent="0.2">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row>
    <row r="59" spans="1:33"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row>
    <row r="60" spans="1:33" x14ac:dyDescent="0.2">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row>
    <row r="61" spans="1:33" x14ac:dyDescent="0.2">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row>
    <row r="62" spans="1:33" x14ac:dyDescent="0.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row>
    <row r="63" spans="1:33" x14ac:dyDescent="0.2">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row>
  </sheetData>
  <mergeCells count="8">
    <mergeCell ref="U1:V3"/>
    <mergeCell ref="W1:X3"/>
    <mergeCell ref="Y1:Z3"/>
    <mergeCell ref="A1:L3"/>
    <mergeCell ref="M1:N3"/>
    <mergeCell ref="O1:P3"/>
    <mergeCell ref="Q1:R3"/>
    <mergeCell ref="S1:T3"/>
  </mergeCells>
  <pageMargins left="0.7" right="0.7" top="0.75" bottom="0.75" header="0.3" footer="0.3"/>
  <pageSetup orientation="portrait" r:id="rId1"/>
  <drawing r:id="rId2"/>
  <tableParts count="2">
    <tablePart r:id="rId3"/>
    <tablePart r:id="rId4"/>
  </tableParts>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99C3836-0CF8-4F3F-A82C-C2538BDDD983}">
  <ds:schemaRefs/>
</ds:datastoreItem>
</file>

<file path=customXml/itemProps2.xml><?xml version="1.0" encoding="utf-8"?>
<ds:datastoreItem xmlns:ds="http://schemas.openxmlformats.org/officeDocument/2006/customXml" ds:itemID="{DA1DCA85-7E36-4ADB-9CCD-36DD2C131428}">
  <ds:schemaRefs/>
</ds:datastoreItem>
</file>

<file path=customXml/itemProps3.xml><?xml version="1.0" encoding="utf-8"?>
<ds:datastoreItem xmlns:ds="http://schemas.openxmlformats.org/officeDocument/2006/customXml" ds:itemID="{73C616B8-703A-4A66-89C1-54E82B4A752C}">
  <ds:schemaRefs/>
</ds:datastoreItem>
</file>

<file path=customXml/itemProps4.xml><?xml version="1.0" encoding="utf-8"?>
<ds:datastoreItem xmlns:ds="http://schemas.openxmlformats.org/officeDocument/2006/customXml" ds:itemID="{21D89368-D2AF-49AC-B657-2BDFB7FB5AD9}">
  <ds:schemaRefs/>
</ds:datastoreItem>
</file>

<file path=customXml/itemProps5.xml><?xml version="1.0" encoding="utf-8"?>
<ds:datastoreItem xmlns:ds="http://schemas.openxmlformats.org/officeDocument/2006/customXml" ds:itemID="{4272C417-DF4E-4DDF-8E62-3AB6071746EF}">
  <ds:schemaRefs/>
</ds:datastoreItem>
</file>

<file path=customXml/itemProps6.xml><?xml version="1.0" encoding="utf-8"?>
<ds:datastoreItem xmlns:ds="http://schemas.openxmlformats.org/officeDocument/2006/customXml" ds:itemID="{B49F81D4-8543-421F-AB59-22FB1E5E7601}">
  <ds:schemaRefs/>
</ds:datastoreItem>
</file>

<file path=customXml/itemProps7.xml><?xml version="1.0" encoding="utf-8"?>
<ds:datastoreItem xmlns:ds="http://schemas.openxmlformats.org/officeDocument/2006/customXml" ds:itemID="{71D4F77D-ADE3-4B56-9FBE-C0FD437E2114}">
  <ds:schemaRefs/>
</ds:datastoreItem>
</file>

<file path=customXml/itemProps8.xml><?xml version="1.0" encoding="utf-8"?>
<ds:datastoreItem xmlns:ds="http://schemas.openxmlformats.org/officeDocument/2006/customXml" ds:itemID="{60307515-C177-4C85-A238-34C53D0C84B7}">
  <ds:schemaRefs/>
</ds:datastoreItem>
</file>

<file path=customXml/itemProps9.xml><?xml version="1.0" encoding="utf-8"?>
<ds:datastoreItem xmlns:ds="http://schemas.openxmlformats.org/officeDocument/2006/customXml" ds:itemID="{36A12BF2-6E97-47B6-AC93-2C0CB5629D2C}">
  <ds:schemaRefs/>
</ds:datastoreItem>
</file>

<file path=customXml/itemProps10.xml><?xml version="1.0" encoding="utf-8"?>
<ds:datastoreItem xmlns:ds="http://schemas.openxmlformats.org/officeDocument/2006/customXml" ds:itemID="{E91977BC-ADF3-4683-8166-5EA862B54327}">
  <ds:schemaRefs/>
</ds:datastoreItem>
</file>

<file path=customXml/itemProps11.xml><?xml version="1.0" encoding="utf-8"?>
<ds:datastoreItem xmlns:ds="http://schemas.openxmlformats.org/officeDocument/2006/customXml" ds:itemID="{E8EAE638-B42F-4072-9B85-C2DADC1E8668}">
  <ds:schemaRefs/>
</ds:datastoreItem>
</file>

<file path=customXml/itemProps12.xml><?xml version="1.0" encoding="utf-8"?>
<ds:datastoreItem xmlns:ds="http://schemas.openxmlformats.org/officeDocument/2006/customXml" ds:itemID="{C29973E3-9411-4F28-9836-1352E59032FB}">
  <ds:schemaRefs/>
</ds:datastoreItem>
</file>

<file path=customXml/itemProps13.xml><?xml version="1.0" encoding="utf-8"?>
<ds:datastoreItem xmlns:ds="http://schemas.openxmlformats.org/officeDocument/2006/customXml" ds:itemID="{54A4F451-716D-43DA-B7BF-9EF4AF74CD14}">
  <ds:schemaRefs/>
</ds:datastoreItem>
</file>

<file path=customXml/itemProps14.xml><?xml version="1.0" encoding="utf-8"?>
<ds:datastoreItem xmlns:ds="http://schemas.openxmlformats.org/officeDocument/2006/customXml" ds:itemID="{A2049F3B-33B4-463B-AAEA-196986C91BB9}">
  <ds:schemaRefs/>
</ds:datastoreItem>
</file>

<file path=customXml/itemProps15.xml><?xml version="1.0" encoding="utf-8"?>
<ds:datastoreItem xmlns:ds="http://schemas.openxmlformats.org/officeDocument/2006/customXml" ds:itemID="{93A9FF40-EEEF-4958-A28F-CDF5BD5A089B}">
  <ds:schemaRefs/>
</ds:datastoreItem>
</file>

<file path=customXml/itemProps16.xml><?xml version="1.0" encoding="utf-8"?>
<ds:datastoreItem xmlns:ds="http://schemas.openxmlformats.org/officeDocument/2006/customXml" ds:itemID="{05B5F1D2-5246-4873-9482-494E13C8E263}">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Master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dc:creator>
  <cp:lastModifiedBy>Rica Kesuma</cp:lastModifiedBy>
  <dcterms:created xsi:type="dcterms:W3CDTF">2024-03-08T08:36:54Z</dcterms:created>
  <dcterms:modified xsi:type="dcterms:W3CDTF">2025-10-02T04:23:22Z</dcterms:modified>
</cp:coreProperties>
</file>