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8800" windowHeight="13900"/>
  </bookViews>
  <sheets>
    <sheet name="random" sheetId="1" r:id="rId1"/>
    <sheet name="fixed" sheetId="2" r:id="rId2"/>
  </sheets>
  <definedNames>
    <definedName name="solver_adj" localSheetId="1" hidden="1">fixed!$B$5:$E$7,fixed!$B$14:$D$17,fixed!$B$24:$C$26</definedName>
    <definedName name="solver_adj" localSheetId="0" hidden="1">random!$B$5:$E$7,random!$B$14:$D$17,random!$B$24:$C$26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fixed!$B$32</definedName>
    <definedName name="solver_opt" localSheetId="0" hidden="1">random!$C$32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2" l="1"/>
  <c r="C36" i="2"/>
  <c r="B36" i="2"/>
  <c r="B37" i="2"/>
  <c r="C37" i="2"/>
  <c r="C35" i="2"/>
  <c r="B35" i="2"/>
  <c r="J5" i="1"/>
  <c r="B6" i="1"/>
  <c r="C6" i="1"/>
  <c r="D6" i="1"/>
  <c r="E6" i="1"/>
  <c r="B7" i="1"/>
  <c r="C7" i="1"/>
  <c r="D7" i="1"/>
  <c r="E7" i="1"/>
  <c r="C5" i="1"/>
  <c r="D5" i="1"/>
  <c r="E5" i="1"/>
  <c r="B5" i="1"/>
  <c r="B9" i="2" a="1"/>
  <c r="C9" i="2"/>
  <c r="C12" i="2"/>
  <c r="B10" i="1" a="1"/>
  <c r="B10" i="1"/>
  <c r="B11" i="1"/>
  <c r="D9" i="2"/>
  <c r="D12" i="2"/>
  <c r="B9" i="2"/>
  <c r="B12" i="2"/>
  <c r="E9" i="2"/>
  <c r="E12" i="2"/>
  <c r="C10" i="1"/>
  <c r="C11" i="1"/>
  <c r="D10" i="1"/>
  <c r="D11" i="1"/>
  <c r="E10" i="1"/>
  <c r="E11" i="1"/>
  <c r="J14" i="1"/>
  <c r="C16" i="1"/>
  <c r="C14" i="1"/>
  <c r="C17" i="1"/>
  <c r="B16" i="1"/>
  <c r="D17" i="1"/>
  <c r="D16" i="1"/>
  <c r="C15" i="1"/>
  <c r="D14" i="1"/>
  <c r="B17" i="1"/>
  <c r="B15" i="1"/>
  <c r="B14" i="1"/>
  <c r="D15" i="1"/>
  <c r="B20" i="1" a="1"/>
  <c r="B20" i="1"/>
  <c r="B21" i="1"/>
  <c r="D20" i="1"/>
  <c r="D21" i="1"/>
  <c r="C20" i="1"/>
  <c r="C21" i="1"/>
  <c r="J24" i="1"/>
  <c r="B25" i="1"/>
  <c r="B24" i="1"/>
  <c r="C25" i="1"/>
  <c r="B26" i="1"/>
  <c r="C24" i="1"/>
  <c r="C26" i="1"/>
  <c r="B29" i="1" a="1"/>
  <c r="C29" i="1"/>
  <c r="B29" i="1"/>
  <c r="D30" i="1" a="1"/>
  <c r="D30" i="1"/>
  <c r="B31" i="1"/>
  <c r="C31" i="1"/>
  <c r="H29" i="1"/>
  <c r="H24" i="1"/>
  <c r="H25" i="1"/>
  <c r="H26" i="1"/>
  <c r="C32" i="1"/>
  <c r="G29" i="1"/>
  <c r="G24" i="1"/>
  <c r="G25" i="1"/>
  <c r="G26" i="1"/>
  <c r="B19" i="2" a="1"/>
  <c r="B19" i="2"/>
  <c r="B22" i="2"/>
  <c r="C19" i="2"/>
  <c r="C22" i="2"/>
  <c r="D19" i="2"/>
  <c r="D22" i="2"/>
  <c r="B28" i="2" a="1"/>
  <c r="B28" i="2"/>
  <c r="C28" i="2"/>
  <c r="E28" i="2" a="1"/>
  <c r="E28" i="2"/>
  <c r="B30" i="2"/>
  <c r="H30" i="2"/>
  <c r="H24" i="2"/>
  <c r="B45" i="2"/>
  <c r="G45" i="2"/>
  <c r="C30" i="2"/>
  <c r="I30" i="2"/>
  <c r="I24" i="2"/>
  <c r="C45" i="2"/>
  <c r="H45" i="2"/>
  <c r="I26" i="2"/>
  <c r="C47" i="2"/>
  <c r="H47" i="2"/>
  <c r="I25" i="2"/>
  <c r="C46" i="2"/>
  <c r="H46" i="2"/>
  <c r="H26" i="2"/>
  <c r="B47" i="2"/>
  <c r="G47" i="2"/>
  <c r="H25" i="2"/>
  <c r="B46" i="2"/>
  <c r="G46" i="2"/>
  <c r="B39" i="2" a="1"/>
  <c r="B39" i="2"/>
  <c r="C39" i="2"/>
  <c r="E39" i="2" a="1"/>
  <c r="E39" i="2"/>
  <c r="B40" i="2"/>
  <c r="B41" i="2"/>
  <c r="C40" i="2"/>
  <c r="C41" i="2"/>
  <c r="E41" i="2"/>
  <c r="C32" i="2"/>
  <c r="B32" i="2"/>
  <c r="E32" i="2"/>
  <c r="H35" i="2"/>
  <c r="I35" i="2"/>
  <c r="I37" i="2"/>
  <c r="H37" i="2"/>
  <c r="H36" i="2"/>
  <c r="I36" i="2"/>
  <c r="B49" i="2" a="1"/>
  <c r="B49" i="2"/>
  <c r="C49" i="2"/>
  <c r="E49" i="2" a="1"/>
  <c r="E49" i="2"/>
  <c r="B51" i="2"/>
  <c r="B53" i="2"/>
  <c r="C51" i="2"/>
  <c r="C53" i="2"/>
  <c r="E53" i="2"/>
  <c r="I53" i="2"/>
  <c r="I51" i="2"/>
  <c r="I55" i="2"/>
  <c r="H53" i="2"/>
  <c r="H51" i="2"/>
  <c r="H55" i="2"/>
</calcChain>
</file>

<file path=xl/sharedStrings.xml><?xml version="1.0" encoding="utf-8"?>
<sst xmlns="http://schemas.openxmlformats.org/spreadsheetml/2006/main" count="62" uniqueCount="45">
  <si>
    <t>x1</t>
  </si>
  <si>
    <t>x2</t>
  </si>
  <si>
    <t>x3</t>
  </si>
  <si>
    <t>y1</t>
  </si>
  <si>
    <t>y2</t>
  </si>
  <si>
    <t>weights 1</t>
  </si>
  <si>
    <t>activations 1</t>
  </si>
  <si>
    <t>weights 2</t>
  </si>
  <si>
    <t>activations 2</t>
  </si>
  <si>
    <t>weights output</t>
  </si>
  <si>
    <t>activations output</t>
  </si>
  <si>
    <t>rmse</t>
  </si>
  <si>
    <t>softmax</t>
  </si>
  <si>
    <t>dl/dout</t>
  </si>
  <si>
    <t>dl/dw</t>
  </si>
  <si>
    <t>loss</t>
  </si>
  <si>
    <t>As an example, we chose some x and y values.  Our goal is to build a model that, given x1 x2 x3 as input, can predict y1 y2 as output</t>
  </si>
  <si>
    <t>dim: 1x3 * 3x4 --&gt; 1x4</t>
  </si>
  <si>
    <t>linear 1 (x * weights 1)</t>
  </si>
  <si>
    <t>activations 1 (non-linear)</t>
  </si>
  <si>
    <t>for initial guess, we randomly generate weights, we'll iterate to improve upon this</t>
  </si>
  <si>
    <t>linear 2 (activations 1 * weights 2)</t>
  </si>
  <si>
    <t>weights 3 (used to create output)</t>
  </si>
  <si>
    <t>sum:</t>
  </si>
  <si>
    <t>Derivation: http://math.stackexchange.com/questions/945871/derivative-of-softmax-loss-function</t>
  </si>
  <si>
    <t>dim: 1x4 * 4x3 --&gt; 1x3</t>
  </si>
  <si>
    <t>new w3</t>
  </si>
  <si>
    <t>new linear 3</t>
  </si>
  <si>
    <t>delta:</t>
  </si>
  <si>
    <t>Starting backprop:</t>
  </si>
  <si>
    <t>change in loss:</t>
  </si>
  <si>
    <t>change in weights</t>
  </si>
  <si>
    <t>change in output:</t>
  </si>
  <si>
    <t>change in loss/change in output</t>
  </si>
  <si>
    <t>sum exp</t>
  </si>
  <si>
    <t>= dl/dout * dout/dw</t>
  </si>
  <si>
    <t>dout</t>
  </si>
  <si>
    <t>o: linear 3 (used to create output)</t>
  </si>
  <si>
    <t>l: loss</t>
  </si>
  <si>
    <t>w3</t>
  </si>
  <si>
    <t>o</t>
  </si>
  <si>
    <t>p</t>
  </si>
  <si>
    <t>l</t>
  </si>
  <si>
    <t>prob/softmax</t>
  </si>
  <si>
    <t>Modified to test 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</si>
</sst>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4" fontId="2" fillId="0" borderId="0" xfId="0" applyNumberFormat="1" applyFont="1"/>
    <xf numFmtId="4" fontId="3" fillId="0" borderId="0" xfId="0" applyNumberFormat="1" applyFont="1"/>
    <xf numFmtId="164" fontId="2" fillId="0" borderId="0" xfId="0" applyNumberFormat="1" applyFont="1"/>
    <xf numFmtId="4" fontId="2" fillId="0" borderId="0" xfId="0" quotePrefix="1" applyNumberFormat="1" applyFont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/>
    <xf numFmtId="164" fontId="3" fillId="0" borderId="0" xfId="0" applyNumberFormat="1" applyFont="1" applyFill="1" applyAlignment="1">
      <alignment horizontal="right"/>
    </xf>
    <xf numFmtId="164" fontId="4" fillId="0" borderId="0" xfId="0" applyNumberFormat="1" applyFont="1" applyFill="1"/>
    <xf numFmtId="165" fontId="2" fillId="0" borderId="0" xfId="0" applyNumberFormat="1" applyFont="1"/>
    <xf numFmtId="164" fontId="4" fillId="0" borderId="0" xfId="0" applyNumberFormat="1" applyFont="1"/>
    <xf numFmtId="4" fontId="5" fillId="0" borderId="0" xfId="0" applyNumberFormat="1" applyFont="1"/>
    <xf numFmtId="164" fontId="5" fillId="0" borderId="0" xfId="0" applyNumberFormat="1" applyFont="1"/>
    <xf numFmtId="165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tabSelected="1" zoomScale="140" zoomScaleNormal="140" zoomScalePageLayoutView="140" workbookViewId="0">
      <selection activeCell="B10" sqref="B10"/>
    </sheetView>
  </sheetViews>
  <sheetFormatPr baseColWidth="10" defaultColWidth="8.83203125" defaultRowHeight="14" x14ac:dyDescent="0"/>
  <cols>
    <col min="1" max="2" width="8.83203125" style="1"/>
    <col min="3" max="3" width="11.6640625" style="1" bestFit="1" customWidth="1"/>
    <col min="4" max="5" width="8.83203125" style="1"/>
    <col min="6" max="6" width="3.33203125" style="1" customWidth="1"/>
    <col min="7" max="16384" width="8.83203125" style="1"/>
  </cols>
  <sheetData>
    <row r="1" spans="2:10">
      <c r="B1" s="2" t="s">
        <v>0</v>
      </c>
      <c r="C1" s="2" t="s">
        <v>1</v>
      </c>
      <c r="D1" s="2" t="s">
        <v>2</v>
      </c>
      <c r="E1" s="2"/>
      <c r="F1" s="2"/>
      <c r="G1" s="2" t="s">
        <v>3</v>
      </c>
      <c r="H1" s="2" t="s">
        <v>4</v>
      </c>
    </row>
    <row r="2" spans="2:10">
      <c r="B2" s="1">
        <v>2</v>
      </c>
      <c r="C2" s="1">
        <v>3</v>
      </c>
      <c r="D2" s="1">
        <v>1</v>
      </c>
      <c r="G2" s="1">
        <v>0</v>
      </c>
      <c r="H2" s="1">
        <v>1</v>
      </c>
    </row>
    <row r="4" spans="2:10">
      <c r="B4" s="2" t="s">
        <v>5</v>
      </c>
    </row>
    <row r="5" spans="2:10">
      <c r="B5" s="1">
        <f t="shared" ref="B5:E7" ca="1" si="0">_xlfn.NORM.INV(RAND(),0,$J$5)</f>
        <v>0.40252430454362981</v>
      </c>
      <c r="C5" s="1">
        <f t="shared" ca="1" si="0"/>
        <v>-0.34158482491679487</v>
      </c>
      <c r="D5" s="1">
        <f t="shared" ca="1" si="0"/>
        <v>1.4179198136187967</v>
      </c>
      <c r="E5" s="1">
        <f t="shared" ca="1" si="0"/>
        <v>9.7263098284945948E-2</v>
      </c>
      <c r="J5" s="1">
        <f>2/COUNT(B2:D2)</f>
        <v>0.66666666666666663</v>
      </c>
    </row>
    <row r="6" spans="2:10">
      <c r="B6" s="1">
        <f t="shared" ca="1" si="0"/>
        <v>-0.35504271787789771</v>
      </c>
      <c r="C6" s="1">
        <f t="shared" ca="1" si="0"/>
        <v>-0.66871347324077002</v>
      </c>
      <c r="D6" s="1">
        <f t="shared" ca="1" si="0"/>
        <v>-0.28841761309473279</v>
      </c>
      <c r="E6" s="1">
        <f t="shared" ca="1" si="0"/>
        <v>-0.67276882656155035</v>
      </c>
    </row>
    <row r="7" spans="2:10">
      <c r="B7" s="1">
        <f t="shared" ca="1" si="0"/>
        <v>0.71044424930198202</v>
      </c>
      <c r="C7" s="1">
        <f t="shared" ca="1" si="0"/>
        <v>-0.34566177900579331</v>
      </c>
      <c r="D7" s="1">
        <f t="shared" ca="1" si="0"/>
        <v>0.83985290633039944</v>
      </c>
      <c r="E7" s="1">
        <f t="shared" ca="1" si="0"/>
        <v>0.72301303721948029</v>
      </c>
    </row>
    <row r="9" spans="2:10">
      <c r="B9" s="2" t="s">
        <v>6</v>
      </c>
    </row>
    <row r="10" spans="2:10">
      <c r="B10" s="1">
        <f t="array" aca="1" ref="B10:E10" ca="1">MMULT(B2:D2,B5:E7)</f>
        <v>0.45036470475554846</v>
      </c>
      <c r="C10" s="1">
        <f ca="1"/>
        <v>-3.034971848561693</v>
      </c>
      <c r="D10" s="1">
        <f ca="1"/>
        <v>2.8104396942837946</v>
      </c>
      <c r="E10" s="1">
        <f ca="1"/>
        <v>-1.1007672458952789</v>
      </c>
    </row>
    <row r="11" spans="2:10">
      <c r="B11" s="1">
        <f ca="1">MAX(0,B10)</f>
        <v>0.45036470475554846</v>
      </c>
      <c r="C11" s="1">
        <f t="shared" ref="C11:E11" ca="1" si="1">MAX(0,C10)</f>
        <v>0</v>
      </c>
      <c r="D11" s="1">
        <f t="shared" ca="1" si="1"/>
        <v>2.8104396942837946</v>
      </c>
      <c r="E11" s="1">
        <f t="shared" ca="1" si="1"/>
        <v>0</v>
      </c>
    </row>
    <row r="13" spans="2:10">
      <c r="B13" s="2" t="s">
        <v>7</v>
      </c>
    </row>
    <row r="14" spans="2:10">
      <c r="B14" s="1">
        <f t="shared" ref="B14:D17" ca="1" si="2">_xlfn.NORM.INV(RAND(),0,$J$14)</f>
        <v>0.10667672257228934</v>
      </c>
      <c r="C14" s="1">
        <f t="shared" ca="1" si="2"/>
        <v>0.15226656124337168</v>
      </c>
      <c r="D14" s="1">
        <f t="shared" ca="1" si="2"/>
        <v>-0.20549106189740537</v>
      </c>
      <c r="J14" s="1">
        <f ca="1">2/COUNT(B11:E11)</f>
        <v>0.5</v>
      </c>
    </row>
    <row r="15" spans="2:10">
      <c r="B15" s="1">
        <f t="shared" ca="1" si="2"/>
        <v>-8.2412411972643693E-2</v>
      </c>
      <c r="C15" s="1">
        <f t="shared" ca="1" si="2"/>
        <v>0.16683468118599182</v>
      </c>
      <c r="D15" s="1">
        <f t="shared" ca="1" si="2"/>
        <v>1.9737718289201261E-2</v>
      </c>
    </row>
    <row r="16" spans="2:10">
      <c r="B16" s="1">
        <f t="shared" ca="1" si="2"/>
        <v>-0.95533882243436152</v>
      </c>
      <c r="C16" s="1">
        <f t="shared" ca="1" si="2"/>
        <v>0.13223475072237245</v>
      </c>
      <c r="D16" s="1">
        <f t="shared" ca="1" si="2"/>
        <v>-7.1303095480441406E-2</v>
      </c>
    </row>
    <row r="17" spans="2:10">
      <c r="B17" s="1">
        <f t="shared" ca="1" si="2"/>
        <v>0.36741829922253794</v>
      </c>
      <c r="C17" s="1">
        <f t="shared" ca="1" si="2"/>
        <v>-0.2169083351618819</v>
      </c>
      <c r="D17" s="1">
        <f t="shared" ca="1" si="2"/>
        <v>-0.34262844825957123</v>
      </c>
    </row>
    <row r="19" spans="2:10">
      <c r="B19" s="2" t="s">
        <v>8</v>
      </c>
    </row>
    <row r="20" spans="2:10">
      <c r="B20" s="1">
        <f t="array" aca="1" ref="B20:D20" ca="1">MMULT(B11:E11,B14:D17)</f>
        <v>-2.6368787173943087</v>
      </c>
      <c r="C20" s="1">
        <f ca="1"/>
        <v>0.44021327729239196</v>
      </c>
      <c r="D20" s="1">
        <f ca="1"/>
        <v>-0.29293897128486907</v>
      </c>
    </row>
    <row r="21" spans="2:10">
      <c r="B21" s="1">
        <f ca="1">MAX(0,B20)</f>
        <v>0</v>
      </c>
      <c r="C21" s="1">
        <f t="shared" ref="C21:D21" ca="1" si="3">MAX(0,C20)</f>
        <v>0.44021327729239196</v>
      </c>
      <c r="D21" s="1">
        <f t="shared" ca="1" si="3"/>
        <v>0</v>
      </c>
    </row>
    <row r="23" spans="2:10">
      <c r="B23" s="2" t="s">
        <v>9</v>
      </c>
      <c r="G23" s="1" t="s">
        <v>14</v>
      </c>
    </row>
    <row r="24" spans="2:10">
      <c r="B24" s="1">
        <f t="shared" ref="B24:C26" ca="1" si="4">_xlfn.NORM.INV(RAND(),0,$J$24)</f>
        <v>3.6056651222095504E-2</v>
      </c>
      <c r="C24" s="1">
        <f t="shared" ca="1" si="4"/>
        <v>0.65685200663850751</v>
      </c>
      <c r="G24" s="1">
        <f ca="1">B24*G$29</f>
        <v>1.9916591251670453E-2</v>
      </c>
      <c r="H24" s="1">
        <f ca="1">C24*H$29</f>
        <v>-0.36282495699550382</v>
      </c>
      <c r="J24" s="1">
        <f ca="1">2/COUNT(B21:D21)</f>
        <v>0.66666666666666663</v>
      </c>
    </row>
    <row r="25" spans="2:10">
      <c r="B25" s="1">
        <f t="shared" ca="1" si="4"/>
        <v>-9.9150572365131723E-2</v>
      </c>
      <c r="C25" s="1">
        <f t="shared" ca="1" si="4"/>
        <v>-0.57675710533453328</v>
      </c>
      <c r="G25" s="1">
        <f t="shared" ref="G25:G26" ca="1" si="5">B25*G$29</f>
        <v>-5.476774340472805E-2</v>
      </c>
      <c r="H25" s="1">
        <f t="shared" ref="H25:H26" ca="1" si="6">C25*H$29</f>
        <v>0.31858298341930569</v>
      </c>
    </row>
    <row r="26" spans="2:10">
      <c r="B26" s="1">
        <f t="shared" ca="1" si="4"/>
        <v>0.17999148505758558</v>
      </c>
      <c r="C26" s="1">
        <f t="shared" ca="1" si="4"/>
        <v>0.16309056188464321</v>
      </c>
      <c r="G26" s="1">
        <f t="shared" ca="1" si="5"/>
        <v>9.942179085328666E-2</v>
      </c>
      <c r="H26" s="1">
        <f t="shared" ca="1" si="6"/>
        <v>-9.0086237849820144E-2</v>
      </c>
    </row>
    <row r="28" spans="2:10">
      <c r="B28" s="2" t="s">
        <v>10</v>
      </c>
      <c r="G28" s="2" t="s">
        <v>13</v>
      </c>
    </row>
    <row r="29" spans="2:10">
      <c r="B29" s="1">
        <f t="array" aca="1" ref="B29:C29" ca="1">MMULT(B21:D21,B24:C26)</f>
        <v>-4.3647398406271104E-2</v>
      </c>
      <c r="C29" s="1">
        <f ca="1"/>
        <v>-0.25389613554098822</v>
      </c>
      <c r="G29" s="1">
        <f ca="1">B31-G2</f>
        <v>0.55236941248347471</v>
      </c>
      <c r="H29" s="1">
        <f ca="1">C31-H2</f>
        <v>-0.55236941248347471</v>
      </c>
    </row>
    <row r="30" spans="2:10">
      <c r="B30" s="2" t="s">
        <v>12</v>
      </c>
      <c r="D30" s="1">
        <f t="array" aca="1" ref="D30" ca="1">SUM(EXP(B29:C29))</f>
        <v>1.7330638134986138</v>
      </c>
    </row>
    <row r="31" spans="2:10">
      <c r="B31" s="1">
        <f ca="1">EXP(B29)/$D$30</f>
        <v>0.55236941248347471</v>
      </c>
      <c r="C31" s="1">
        <f ca="1">EXP(C29)/$D$30</f>
        <v>0.44763058751652529</v>
      </c>
    </row>
    <row r="32" spans="2:10">
      <c r="B32" s="2" t="s">
        <v>11</v>
      </c>
      <c r="C32" s="1">
        <f ca="1">SQRT(SUMXMY2(B31:C31,G2:H2))</f>
        <v>0.78116831457418834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11" zoomScale="140" zoomScaleNormal="140" zoomScalePageLayoutView="140" workbookViewId="0">
      <selection activeCell="I19" sqref="I19"/>
    </sheetView>
  </sheetViews>
  <sheetFormatPr baseColWidth="10" defaultColWidth="12" defaultRowHeight="15" x14ac:dyDescent="0"/>
  <cols>
    <col min="1" max="3" width="12" style="3"/>
    <col min="4" max="4" width="8.6640625" style="3" customWidth="1"/>
    <col min="5" max="5" width="8.6640625" style="3" bestFit="1" customWidth="1"/>
    <col min="6" max="6" width="6.1640625" style="3" customWidth="1"/>
    <col min="7" max="16384" width="12" style="3"/>
  </cols>
  <sheetData>
    <row r="1" spans="1:9">
      <c r="A1" s="3" t="s">
        <v>16</v>
      </c>
    </row>
    <row r="2" spans="1:9">
      <c r="B2" s="4" t="s">
        <v>0</v>
      </c>
      <c r="C2" s="4" t="s">
        <v>1</v>
      </c>
      <c r="D2" s="4" t="s">
        <v>2</v>
      </c>
      <c r="E2" s="4"/>
      <c r="F2" s="4"/>
      <c r="G2" s="4" t="s">
        <v>3</v>
      </c>
      <c r="H2" s="4" t="s">
        <v>4</v>
      </c>
    </row>
    <row r="3" spans="1:9">
      <c r="B3" s="3">
        <v>2</v>
      </c>
      <c r="C3" s="3">
        <v>3</v>
      </c>
      <c r="D3" s="3">
        <v>1</v>
      </c>
      <c r="G3" s="3">
        <v>0</v>
      </c>
      <c r="H3" s="3">
        <v>1</v>
      </c>
    </row>
    <row r="5" spans="1:9">
      <c r="A5" s="4" t="s">
        <v>5</v>
      </c>
      <c r="B5" s="3">
        <v>-0.89005334773118294</v>
      </c>
      <c r="C5" s="3">
        <v>0.41497220804917784</v>
      </c>
      <c r="D5" s="3">
        <v>0.75986589199120913</v>
      </c>
      <c r="E5" s="3">
        <v>1.1583529509710278</v>
      </c>
    </row>
    <row r="6" spans="1:9">
      <c r="A6" s="3" t="s">
        <v>20</v>
      </c>
      <c r="B6" s="3">
        <v>-5.7004364630943188E-2</v>
      </c>
      <c r="C6" s="3">
        <v>0.43010502229880992</v>
      </c>
      <c r="D6" s="3">
        <v>-0.84619642614350188</v>
      </c>
      <c r="E6" s="3">
        <v>4.449933269528214E-2</v>
      </c>
    </row>
    <row r="7" spans="1:9">
      <c r="B7" s="3">
        <v>0.14310609495579724</v>
      </c>
      <c r="C7" s="3">
        <v>-6.5635399736491767E-2</v>
      </c>
      <c r="D7" s="3">
        <v>0.53341742621809995</v>
      </c>
      <c r="E7" s="3">
        <v>-0.121607611207199</v>
      </c>
    </row>
    <row r="9" spans="1:9">
      <c r="A9" s="4" t="s">
        <v>18</v>
      </c>
      <c r="B9" s="3">
        <f t="array" ref="B9:E9">MMULT(B3:D3,B5:E7)</f>
        <v>-1.8080136943993983</v>
      </c>
      <c r="C9" s="3">
        <v>2.0546240832582936</v>
      </c>
      <c r="D9" s="3">
        <v>-0.48544006822998753</v>
      </c>
      <c r="E9" s="3">
        <v>2.328596288820703</v>
      </c>
    </row>
    <row r="10" spans="1:9">
      <c r="A10" s="3" t="s">
        <v>17</v>
      </c>
      <c r="I10" s="3">
        <f>0.704*1.98</f>
        <v>1.3939199999999998</v>
      </c>
    </row>
    <row r="12" spans="1:9">
      <c r="A12" s="4" t="s">
        <v>19</v>
      </c>
      <c r="B12" s="3">
        <f>MAX(0,B9)</f>
        <v>0</v>
      </c>
      <c r="C12" s="3">
        <f>MAX(0,C9)</f>
        <v>2.0546240832582936</v>
      </c>
      <c r="D12" s="3">
        <f>MAX(0,D9)</f>
        <v>0</v>
      </c>
      <c r="E12" s="3">
        <f>MAX(0,E9)</f>
        <v>2.328596288820703</v>
      </c>
    </row>
    <row r="14" spans="1:9">
      <c r="A14" s="4" t="s">
        <v>7</v>
      </c>
      <c r="B14" s="3">
        <v>9.9219823499281049E-3</v>
      </c>
      <c r="C14" s="3">
        <v>0.55641945093417911</v>
      </c>
      <c r="D14" s="3">
        <v>0.56294982134384963</v>
      </c>
    </row>
    <row r="15" spans="1:9">
      <c r="A15" s="3" t="s">
        <v>20</v>
      </c>
      <c r="B15" s="3">
        <v>0.16629726290805955</v>
      </c>
      <c r="C15" s="3">
        <v>0.41003721731752829</v>
      </c>
      <c r="D15" s="3">
        <v>0.75577120159604516</v>
      </c>
    </row>
    <row r="16" spans="1:9">
      <c r="B16" s="3">
        <v>-0.51628422462812529</v>
      </c>
      <c r="C16" s="3">
        <v>0.30414197432657197</v>
      </c>
      <c r="D16" s="3">
        <v>0.14340303938162163</v>
      </c>
    </row>
    <row r="17" spans="1:9">
      <c r="B17" s="3">
        <v>-0.88940667200017454</v>
      </c>
      <c r="C17" s="3">
        <v>0.48853861175597618</v>
      </c>
      <c r="D17" s="3">
        <v>-0.57200880907731333</v>
      </c>
    </row>
    <row r="19" spans="1:9">
      <c r="A19" s="4" t="s">
        <v>21</v>
      </c>
      <c r="B19" s="3">
        <f t="array" ref="B19:D19">MMULT(B12:E12,B14:D17)</f>
        <v>-1.7293907143211431</v>
      </c>
      <c r="C19" s="3">
        <v>1.9800815400133929</v>
      </c>
      <c r="D19" s="3">
        <v>0.22084812224211148</v>
      </c>
    </row>
    <row r="20" spans="1:9">
      <c r="A20" s="3" t="s">
        <v>25</v>
      </c>
    </row>
    <row r="22" spans="1:9">
      <c r="A22" s="4" t="s">
        <v>8</v>
      </c>
      <c r="B22" s="3">
        <f>MAX(0,B19)</f>
        <v>0</v>
      </c>
      <c r="C22" s="3">
        <f>MAX(0,C19)</f>
        <v>1.9800815400133929</v>
      </c>
      <c r="D22" s="3">
        <f>MAX(0,D19)</f>
        <v>0.22084812224211148</v>
      </c>
      <c r="G22" s="4" t="s">
        <v>28</v>
      </c>
      <c r="H22" s="3">
        <v>0.01</v>
      </c>
    </row>
    <row r="24" spans="1:9">
      <c r="A24" s="4" t="s">
        <v>22</v>
      </c>
      <c r="B24" s="5">
        <v>-0.30833351598462311</v>
      </c>
      <c r="C24" s="5">
        <v>3.3965643898220821E-2</v>
      </c>
      <c r="G24" s="4" t="s">
        <v>14</v>
      </c>
      <c r="H24" s="5">
        <f>$B$22*H30</f>
        <v>0</v>
      </c>
      <c r="I24" s="5">
        <f>$B$22*I30</f>
        <v>0</v>
      </c>
    </row>
    <row r="25" spans="1:9">
      <c r="B25" s="5">
        <v>0.40708588185630706</v>
      </c>
      <c r="C25" s="5">
        <v>7.2302147672981629E-3</v>
      </c>
      <c r="G25" s="6" t="s">
        <v>35</v>
      </c>
      <c r="H25" s="5">
        <f>$C$22*H30</f>
        <v>1.3935933799045237</v>
      </c>
      <c r="I25" s="5">
        <f>$C$22*I30</f>
        <v>-1.3935933799045239</v>
      </c>
    </row>
    <row r="26" spans="1:9">
      <c r="B26" s="5">
        <v>0.40746889499543171</v>
      </c>
      <c r="C26" s="5">
        <v>7.3567255316626945E-2</v>
      </c>
      <c r="D26" s="5"/>
      <c r="E26" s="5"/>
      <c r="F26" s="5"/>
      <c r="H26" s="5">
        <f>$D$22*H30</f>
        <v>0.15543424596487568</v>
      </c>
      <c r="I26" s="5">
        <f>$D$22*I30</f>
        <v>-0.15543424596487571</v>
      </c>
    </row>
    <row r="27" spans="1:9">
      <c r="D27" s="5"/>
      <c r="E27" s="5"/>
      <c r="F27" s="5"/>
    </row>
    <row r="28" spans="1:9">
      <c r="A28" s="7" t="s">
        <v>37</v>
      </c>
      <c r="B28" s="5">
        <f t="array" ref="B28:C28">MMULT(B22:D22,B24:C26)</f>
        <v>0.89605198019555576</v>
      </c>
      <c r="C28" s="5">
        <v>3.0563604986242374E-2</v>
      </c>
      <c r="D28" s="8" t="s">
        <v>34</v>
      </c>
      <c r="E28" s="5">
        <f t="array" ref="E28">SUM(EXP(B28:C28))</f>
        <v>3.4809471598667914</v>
      </c>
    </row>
    <row r="29" spans="1:9">
      <c r="B29" s="5"/>
      <c r="C29" s="5"/>
      <c r="D29" s="5"/>
      <c r="E29" s="5"/>
      <c r="F29" s="5"/>
      <c r="G29" s="3" t="s">
        <v>36</v>
      </c>
      <c r="H29" s="5">
        <v>0.01</v>
      </c>
      <c r="I29" s="5"/>
    </row>
    <row r="30" spans="1:9">
      <c r="A30" s="7" t="s">
        <v>43</v>
      </c>
      <c r="B30" s="5">
        <f>EXP(B28)/$E$28</f>
        <v>0.70380605633801208</v>
      </c>
      <c r="C30" s="5">
        <f>EXP(C28)/$E$28</f>
        <v>0.29619394366198781</v>
      </c>
      <c r="E30" s="5"/>
      <c r="F30" s="5"/>
      <c r="G30" s="7" t="s">
        <v>13</v>
      </c>
      <c r="H30" s="5">
        <f>B30-G3</f>
        <v>0.70380605633801208</v>
      </c>
      <c r="I30" s="5">
        <f>C30-H3</f>
        <v>-0.70380605633801219</v>
      </c>
    </row>
    <row r="31" spans="1:9">
      <c r="D31" s="5"/>
      <c r="E31" s="5"/>
      <c r="F31" s="5"/>
      <c r="G31" s="3" t="s">
        <v>24</v>
      </c>
    </row>
    <row r="32" spans="1:9">
      <c r="A32" s="7" t="s">
        <v>38</v>
      </c>
      <c r="B32" s="5">
        <f>-LOG(B30)*G$3</f>
        <v>0</v>
      </c>
      <c r="C32" s="5">
        <f>-LOG(C30)*H$3</f>
        <v>0.52842382583192549</v>
      </c>
      <c r="D32" s="9" t="s">
        <v>23</v>
      </c>
      <c r="E32" s="17">
        <f>SUM(B32:C32)</f>
        <v>0.52842382583192549</v>
      </c>
      <c r="F32" s="5"/>
      <c r="G32" s="7"/>
      <c r="H32" s="5"/>
    </row>
    <row r="33" spans="1:9">
      <c r="A33" s="7"/>
      <c r="B33" s="5"/>
      <c r="C33" s="5"/>
      <c r="D33" s="9"/>
      <c r="E33" s="10"/>
      <c r="F33" s="5"/>
      <c r="G33" s="7"/>
      <c r="H33" s="5"/>
    </row>
    <row r="34" spans="1:9">
      <c r="A34" s="7" t="s">
        <v>44</v>
      </c>
      <c r="B34" s="5"/>
      <c r="C34" s="5"/>
      <c r="D34" s="11"/>
      <c r="E34" s="12"/>
      <c r="F34" s="5"/>
      <c r="G34" s="7"/>
      <c r="H34" s="5"/>
    </row>
    <row r="35" spans="1:9">
      <c r="A35" s="7" t="s">
        <v>39</v>
      </c>
      <c r="B35" s="13">
        <f>B24</f>
        <v>-0.30833351598462311</v>
      </c>
      <c r="C35" s="13">
        <f>C24</f>
        <v>3.3965643898220821E-2</v>
      </c>
      <c r="D35" s="11"/>
      <c r="E35" s="12"/>
      <c r="F35" s="5"/>
      <c r="G35" s="7"/>
      <c r="H35" s="13">
        <f>$E$32 + H24*$H$22</f>
        <v>0.52842382583192549</v>
      </c>
      <c r="I35" s="13">
        <f>$E$32 + I24*$H$22</f>
        <v>0.52842382583192549</v>
      </c>
    </row>
    <row r="36" spans="1:9">
      <c r="A36" s="7"/>
      <c r="B36" s="13">
        <f>B25</f>
        <v>0.40708588185630706</v>
      </c>
      <c r="C36" s="13">
        <f>C25+$H$22</f>
        <v>1.7230214767298163E-2</v>
      </c>
      <c r="D36" s="11"/>
      <c r="E36" s="12"/>
      <c r="F36" s="5"/>
      <c r="G36" s="7"/>
      <c r="H36" s="13">
        <f t="shared" ref="H36" si="0">$E$32 + H25*$H$22</f>
        <v>0.54235975963097072</v>
      </c>
      <c r="I36" s="13">
        <f>$E$32 + I25*$H$22</f>
        <v>0.51448789203288026</v>
      </c>
    </row>
    <row r="37" spans="1:9">
      <c r="A37" s="7"/>
      <c r="B37" s="13">
        <f>B26</f>
        <v>0.40746889499543171</v>
      </c>
      <c r="C37" s="13">
        <f>C26</f>
        <v>7.3567255316626945E-2</v>
      </c>
      <c r="D37" s="11"/>
      <c r="E37" s="12"/>
      <c r="F37" s="5"/>
      <c r="G37" s="7"/>
      <c r="H37" s="13">
        <f t="shared" ref="H37:I37" si="1">$E$32 + H26*$H$22</f>
        <v>0.52997816829157429</v>
      </c>
      <c r="I37" s="13">
        <f t="shared" si="1"/>
        <v>0.52686948337227668</v>
      </c>
    </row>
    <row r="38" spans="1:9">
      <c r="A38" s="7"/>
      <c r="B38" s="13"/>
      <c r="C38" s="13"/>
      <c r="D38" s="11"/>
      <c r="E38" s="12"/>
      <c r="F38" s="5"/>
      <c r="G38" s="7"/>
      <c r="H38" s="5"/>
    </row>
    <row r="39" spans="1:9">
      <c r="A39" s="7" t="s">
        <v>40</v>
      </c>
      <c r="B39" s="13">
        <f t="array" ref="B39:C39">MMULT(B22:D22,B35:C37)</f>
        <v>0.89605198019555576</v>
      </c>
      <c r="C39" s="13">
        <v>5.0364420386376299E-2</v>
      </c>
      <c r="D39" s="8" t="s">
        <v>34</v>
      </c>
      <c r="E39" s="5">
        <f t="array" ref="E39">SUM(EXP(B39:C39))</f>
        <v>3.5015659637160486</v>
      </c>
      <c r="F39" s="5"/>
      <c r="G39" s="7" t="s">
        <v>13</v>
      </c>
    </row>
    <row r="40" spans="1:9">
      <c r="A40" s="7" t="s">
        <v>41</v>
      </c>
      <c r="B40" s="13">
        <f>EXP(B39)/$E$39</f>
        <v>0.69966172800779491</v>
      </c>
      <c r="C40" s="13">
        <f>EXP(C39)/$E$39</f>
        <v>0.30033827199220514</v>
      </c>
      <c r="D40" s="11"/>
      <c r="E40" s="12"/>
      <c r="F40" s="5"/>
      <c r="G40" s="7"/>
      <c r="H40" s="5"/>
    </row>
    <row r="41" spans="1:9">
      <c r="A41" s="7" t="s">
        <v>42</v>
      </c>
      <c r="B41" s="13">
        <f>-LOG(B40)*G$3</f>
        <v>0</v>
      </c>
      <c r="C41" s="13">
        <f>-LOG(C40)*H$3</f>
        <v>0.5223893222933359</v>
      </c>
      <c r="D41" s="9" t="s">
        <v>23</v>
      </c>
      <c r="E41" s="17">
        <f>SUM(B41:C41)</f>
        <v>0.5223893222933359</v>
      </c>
      <c r="F41" s="5"/>
      <c r="G41" s="7"/>
      <c r="H41" s="5"/>
    </row>
    <row r="42" spans="1:9">
      <c r="A42" s="7"/>
      <c r="B42" s="5"/>
      <c r="C42" s="5"/>
      <c r="D42" s="11"/>
      <c r="E42" s="12"/>
      <c r="F42" s="5"/>
      <c r="G42" s="7"/>
      <c r="H42" s="5"/>
    </row>
    <row r="43" spans="1:9">
      <c r="A43" s="7"/>
      <c r="B43" s="5"/>
      <c r="C43" s="5"/>
      <c r="D43" s="8"/>
      <c r="E43" s="14"/>
      <c r="F43" s="5"/>
      <c r="G43" s="7"/>
      <c r="H43" s="5"/>
    </row>
    <row r="44" spans="1:9">
      <c r="A44" s="15" t="s">
        <v>29</v>
      </c>
      <c r="D44" s="5"/>
      <c r="G44" s="16" t="s">
        <v>31</v>
      </c>
      <c r="H44" s="5"/>
    </row>
    <row r="45" spans="1:9">
      <c r="A45" s="4" t="s">
        <v>26</v>
      </c>
      <c r="B45" s="3">
        <f>B24-H24*$H$22</f>
        <v>-0.30833351598462311</v>
      </c>
      <c r="C45" s="3">
        <f>C24-I24*$H$22</f>
        <v>3.3965643898220821E-2</v>
      </c>
      <c r="D45" s="5"/>
      <c r="G45" s="5">
        <f t="shared" ref="G45:H47" si="2">B24-B45</f>
        <v>0</v>
      </c>
      <c r="H45" s="5">
        <f t="shared" si="2"/>
        <v>0</v>
      </c>
    </row>
    <row r="46" spans="1:9">
      <c r="B46" s="3">
        <f t="shared" ref="B46:C46" si="3">B25-H25*$H$22</f>
        <v>0.39314994805726183</v>
      </c>
      <c r="C46" s="3">
        <f t="shared" si="3"/>
        <v>2.1166148566343402E-2</v>
      </c>
      <c r="G46" s="5">
        <f t="shared" si="2"/>
        <v>1.393593379904523E-2</v>
      </c>
      <c r="H46" s="5">
        <f t="shared" si="2"/>
        <v>-1.3935933799045239E-2</v>
      </c>
    </row>
    <row r="47" spans="1:9">
      <c r="B47" s="3">
        <f t="shared" ref="B47:C47" si="4">B26-H26*$H$22</f>
        <v>0.40591455253578296</v>
      </c>
      <c r="C47" s="3">
        <f t="shared" si="4"/>
        <v>7.5121597776275709E-2</v>
      </c>
      <c r="G47" s="5">
        <f t="shared" si="2"/>
        <v>1.5543424596487498E-3</v>
      </c>
      <c r="H47" s="5">
        <f t="shared" si="2"/>
        <v>-1.5543424596487637E-3</v>
      </c>
    </row>
    <row r="49" spans="1:9">
      <c r="A49" s="4" t="s">
        <v>27</v>
      </c>
      <c r="B49" s="5">
        <f t="array" ref="B49:C49">MMULT(B22:D22,B45:C47)</f>
        <v>0.86811442132368299</v>
      </c>
      <c r="C49" s="5">
        <v>5.8501163858115178E-2</v>
      </c>
      <c r="D49" s="8" t="s">
        <v>34</v>
      </c>
      <c r="E49" s="5">
        <f t="array" ref="E49">SUM(EXP(B49:C49))</f>
        <v>3.4426606055406417</v>
      </c>
    </row>
    <row r="51" spans="1:9">
      <c r="A51" s="7" t="s">
        <v>43</v>
      </c>
      <c r="B51" s="5">
        <f>EXP(B49)/$E$49</f>
        <v>0.69202708568957438</v>
      </c>
      <c r="C51" s="5">
        <f>EXP(C49)/$E$49</f>
        <v>0.30797291431042567</v>
      </c>
      <c r="G51" s="15" t="s">
        <v>32</v>
      </c>
      <c r="H51" s="3">
        <f>B51-B30</f>
        <v>-1.1778970648437692E-2</v>
      </c>
      <c r="I51" s="3">
        <f>C51-C30</f>
        <v>1.1778970648437859E-2</v>
      </c>
    </row>
    <row r="53" spans="1:9">
      <c r="A53" s="7" t="s">
        <v>15</v>
      </c>
      <c r="B53" s="5">
        <f>-LOG(B51)*G3</f>
        <v>0</v>
      </c>
      <c r="C53" s="5">
        <f>-LOG(C51)*H3</f>
        <v>0.51148747727481747</v>
      </c>
      <c r="D53" s="9" t="s">
        <v>23</v>
      </c>
      <c r="E53" s="10">
        <f>SUM(B53:C53)</f>
        <v>0.51148747727481747</v>
      </c>
      <c r="G53" s="15" t="s">
        <v>30</v>
      </c>
      <c r="H53" s="3">
        <f>B53-B32</f>
        <v>0</v>
      </c>
      <c r="I53" s="3">
        <f>C53-C32</f>
        <v>-1.6936348557108016E-2</v>
      </c>
    </row>
    <row r="54" spans="1:9">
      <c r="D54" s="4"/>
    </row>
    <row r="55" spans="1:9">
      <c r="G55" s="15" t="s">
        <v>33</v>
      </c>
      <c r="H55" s="3">
        <f>H53/H51</f>
        <v>0</v>
      </c>
      <c r="I55" s="3">
        <f>I53/I51</f>
        <v>-1.4378462314407869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random</vt:lpstr>
      <vt:lpstr>fixed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Ricardo Daniel Alanís Tamez</cp:lastModifiedBy>
  <dcterms:created xsi:type="dcterms:W3CDTF">2016-10-17T02:40:24Z</dcterms:created>
  <dcterms:modified xsi:type="dcterms:W3CDTF">2017-10-07T00:20:41Z</dcterms:modified>
</cp:coreProperties>
</file>