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Métricas y monitoreo\"/>
    </mc:Choice>
  </mc:AlternateContent>
  <bookViews>
    <workbookView xWindow="0" yWindow="0" windowWidth="16380" windowHeight="8190" tabRatio="989" activeTab="6"/>
  </bookViews>
  <sheets>
    <sheet name="Desviacion de costos" sheetId="2" r:id="rId1"/>
    <sheet name="Desviacion de esfuerzo" sheetId="1" r:id="rId2"/>
    <sheet name="Física" sheetId="5" r:id="rId3"/>
    <sheet name="Funcional" sheetId="6" r:id="rId4"/>
    <sheet name="Apego a Productos" sheetId="4" r:id="rId5"/>
    <sheet name="Apego a Procesos" sheetId="3" r:id="rId6"/>
    <sheet name="Crecimiento anual de ventas" sheetId="7" r:id="rId7"/>
    <sheet name="Indice de Satisfacción" sheetId="8" r:id="rId8"/>
    <sheet name="Producto" sheetId="9" r:id="rId9"/>
    <sheet name="Actividades" sheetId="10" r:id="rId10"/>
    <sheet name="Monitoreo de Actividades" sheetId="11" r:id="rId11"/>
  </sheets>
  <calcPr calcId="152511" iterateDelta="1E-4"/>
</workbook>
</file>

<file path=xl/calcChain.xml><?xml version="1.0" encoding="utf-8"?>
<calcChain xmlns="http://schemas.openxmlformats.org/spreadsheetml/2006/main">
  <c r="L7" i="7" l="1"/>
  <c r="L9" i="7"/>
  <c r="L10" i="7"/>
  <c r="L11" i="7"/>
  <c r="L12" i="7"/>
  <c r="L13" i="7"/>
  <c r="L14" i="7"/>
  <c r="L15" i="7"/>
  <c r="K10" i="2"/>
  <c r="K12" i="2"/>
  <c r="K13" i="2"/>
  <c r="K14" i="2"/>
  <c r="K15" i="2"/>
  <c r="K16" i="2"/>
  <c r="K17" i="2"/>
  <c r="K18" i="2"/>
  <c r="E16" i="11" l="1"/>
  <c r="D16" i="11"/>
  <c r="C16" i="11"/>
  <c r="B16" i="11"/>
  <c r="A3" i="10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D17" i="8"/>
  <c r="D7" i="8"/>
  <c r="J16" i="7"/>
  <c r="G16" i="7"/>
  <c r="E16" i="7"/>
  <c r="D16" i="7"/>
  <c r="C16" i="7"/>
  <c r="B16" i="7"/>
  <c r="I15" i="7"/>
  <c r="H15" i="7"/>
  <c r="K15" i="7" s="1"/>
  <c r="I14" i="7"/>
  <c r="H14" i="7"/>
  <c r="K14" i="7" s="1"/>
  <c r="K13" i="7"/>
  <c r="I13" i="7"/>
  <c r="H13" i="7"/>
  <c r="I12" i="7"/>
  <c r="H12" i="7"/>
  <c r="K12" i="7" s="1"/>
  <c r="I11" i="7"/>
  <c r="H11" i="7"/>
  <c r="K11" i="7" s="1"/>
  <c r="I10" i="7"/>
  <c r="H10" i="7"/>
  <c r="K10" i="7" s="1"/>
  <c r="K9" i="7"/>
  <c r="I9" i="7"/>
  <c r="H9" i="7"/>
  <c r="I8" i="7"/>
  <c r="H8" i="7"/>
  <c r="K8" i="7" s="1"/>
  <c r="I7" i="7"/>
  <c r="H7" i="7"/>
  <c r="K7" i="7" s="1"/>
  <c r="I6" i="7"/>
  <c r="H6" i="7"/>
  <c r="K6" i="7" s="1"/>
  <c r="I5" i="7"/>
  <c r="H5" i="7"/>
  <c r="K5" i="7" s="1"/>
  <c r="I4" i="7"/>
  <c r="F4" i="7"/>
  <c r="H4" i="7" s="1"/>
  <c r="D4" i="7"/>
  <c r="F17" i="6"/>
  <c r="E17" i="6"/>
  <c r="D17" i="6"/>
  <c r="G19" i="5"/>
  <c r="F19" i="5"/>
  <c r="E19" i="5"/>
  <c r="D19" i="5"/>
  <c r="I39" i="4"/>
  <c r="H39" i="4"/>
  <c r="G39" i="4"/>
  <c r="F39" i="4"/>
  <c r="E39" i="4"/>
  <c r="D39" i="4"/>
  <c r="G17" i="4"/>
  <c r="F17" i="4"/>
  <c r="E17" i="4"/>
  <c r="D17" i="4"/>
  <c r="G38" i="3"/>
  <c r="F38" i="3"/>
  <c r="E38" i="3"/>
  <c r="D38" i="3"/>
  <c r="G17" i="3"/>
  <c r="F17" i="3"/>
  <c r="E17" i="3"/>
  <c r="D17" i="3"/>
  <c r="H18" i="2"/>
  <c r="I18" i="2" s="1"/>
  <c r="G18" i="2"/>
  <c r="H17" i="2"/>
  <c r="I17" i="2" s="1"/>
  <c r="G17" i="2"/>
  <c r="H16" i="2"/>
  <c r="I16" i="2" s="1"/>
  <c r="G16" i="2"/>
  <c r="I15" i="2"/>
  <c r="H15" i="2"/>
  <c r="G15" i="2"/>
  <c r="H14" i="2"/>
  <c r="I14" i="2" s="1"/>
  <c r="G14" i="2"/>
  <c r="H13" i="2"/>
  <c r="I13" i="2" s="1"/>
  <c r="G13" i="2"/>
  <c r="H12" i="2"/>
  <c r="I12" i="2" s="1"/>
  <c r="G12" i="2"/>
  <c r="H11" i="2"/>
  <c r="K11" i="2" s="1"/>
  <c r="L8" i="7" s="1"/>
  <c r="G11" i="2"/>
  <c r="H10" i="2"/>
  <c r="G10" i="2"/>
  <c r="H9" i="2"/>
  <c r="I9" i="2" s="1"/>
  <c r="G9" i="2"/>
  <c r="H8" i="2"/>
  <c r="I8" i="2" s="1"/>
  <c r="G8" i="2"/>
  <c r="H7" i="2"/>
  <c r="I7" i="2" s="1"/>
  <c r="G7" i="2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F9" i="1"/>
  <c r="E9" i="1"/>
  <c r="F8" i="1"/>
  <c r="H8" i="1" s="1"/>
  <c r="E8" i="1"/>
  <c r="H7" i="1"/>
  <c r="E7" i="1"/>
  <c r="I11" i="2" l="1"/>
  <c r="C21" i="7"/>
  <c r="C22" i="7" s="1"/>
  <c r="L16" i="7"/>
  <c r="I16" i="7"/>
  <c r="I10" i="2"/>
  <c r="K4" i="7"/>
  <c r="H16" i="7"/>
  <c r="K16" i="7" s="1"/>
  <c r="K7" i="2"/>
  <c r="L4" i="7" s="1"/>
  <c r="K8" i="2"/>
  <c r="L5" i="7" s="1"/>
  <c r="K9" i="2"/>
  <c r="L6" i="7" s="1"/>
  <c r="F16" i="7"/>
</calcChain>
</file>

<file path=xl/sharedStrings.xml><?xml version="1.0" encoding="utf-8"?>
<sst xmlns="http://schemas.openxmlformats.org/spreadsheetml/2006/main" count="294" uniqueCount="130">
  <si>
    <t>Desviación de esfuerzo por proyectos planificados/reales</t>
  </si>
  <si>
    <t>Periodo</t>
  </si>
  <si>
    <t>Área</t>
  </si>
  <si>
    <t>Ventas</t>
  </si>
  <si>
    <t>Tickets de Soporte</t>
  </si>
  <si>
    <t>Planeados</t>
  </si>
  <si>
    <t>Reales</t>
  </si>
  <si>
    <t>Desviación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</si>
  <si>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</si>
  <si>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</si>
  <si>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</si>
  <si>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</si>
  <si>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</si>
  <si>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</si>
  <si>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</si>
  <si>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</si>
  <si>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</si>
  <si>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</si>
  <si>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</si>
  <si>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</si>
  <si>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Desviación de gastos planificados/reales</t>
  </si>
  <si>
    <t>Tipo de gasto</t>
  </si>
  <si>
    <t>Gastos Totales planeados</t>
  </si>
  <si>
    <t>Gastos Reales</t>
  </si>
  <si>
    <t>Desviación de Gastos real vs planeada</t>
  </si>
  <si>
    <t>Sueldos</t>
  </si>
  <si>
    <t>Gastos</t>
  </si>
  <si>
    <t>Procesos Internos</t>
  </si>
  <si>
    <t>Prospectación</t>
  </si>
  <si>
    <t>Implementación</t>
  </si>
  <si>
    <t>Garantía</t>
  </si>
  <si>
    <t>Nivel de apego</t>
  </si>
  <si>
    <t>Procesos Organizacionales</t>
  </si>
  <si>
    <t>Calidad</t>
  </si>
  <si>
    <t>Planeación anual</t>
  </si>
  <si>
    <t>Seguimiento</t>
  </si>
  <si>
    <t>Cambios</t>
  </si>
  <si>
    <t>Productos de proceso</t>
  </si>
  <si>
    <t>Cotización</t>
  </si>
  <si>
    <t>Solicitud de compra</t>
  </si>
  <si>
    <t>Productos Organizacionales</t>
  </si>
  <si>
    <t>Plan de calidad</t>
  </si>
  <si>
    <t>Plan de proyecto</t>
  </si>
  <si>
    <t>Reporte de Monitoreo</t>
  </si>
  <si>
    <t>Física Ejecución</t>
  </si>
  <si>
    <t>Física Organizacional</t>
  </si>
  <si>
    <t>Elementos de configuración física</t>
  </si>
  <si>
    <t>Control de cambios organizacional</t>
  </si>
  <si>
    <t>Línea base</t>
  </si>
  <si>
    <t>Elementos de Configuración</t>
  </si>
  <si>
    <t>Funcional Ejecución</t>
  </si>
  <si>
    <t>Funcional Organizacional</t>
  </si>
  <si>
    <t>Entregables</t>
  </si>
  <si>
    <t>Control de cambios</t>
  </si>
  <si>
    <t>Ventas por personal</t>
  </si>
  <si>
    <t>Ventas  planeadas</t>
  </si>
  <si>
    <t>Ventas Reales de Ejecutivos</t>
  </si>
  <si>
    <t>Ventas Reales (Todas las transferencias del mes)</t>
  </si>
  <si>
    <t>Desviación de ventas</t>
  </si>
  <si>
    <t>Ingresos Vs Egresos</t>
  </si>
  <si>
    <t>Adriana</t>
  </si>
  <si>
    <t>Marisol Ornelas</t>
  </si>
  <si>
    <t>Alma Yesenia</t>
  </si>
  <si>
    <t>Planeados(Meta)</t>
  </si>
  <si>
    <t>Planeados(meta)</t>
  </si>
  <si>
    <t>Totales</t>
  </si>
  <si>
    <t>Ventas totales</t>
  </si>
  <si>
    <t>Planeadas</t>
  </si>
  <si>
    <t>Apegó</t>
  </si>
  <si>
    <t>Promedio Mensual</t>
  </si>
  <si>
    <t>Total</t>
  </si>
  <si>
    <t>Producto</t>
  </si>
  <si>
    <t>Contpaq i® Nominas U. Base Renovación Renta</t>
  </si>
  <si>
    <t>Contpaq i® Factura Electrónica U. Base Monoempresa Renovación Renta</t>
  </si>
  <si>
    <t>Contpaq i® Factura Electrónica U. Base Multiempresa Renovación Renta</t>
  </si>
  <si>
    <t>Paquete de 2 horas de Asesoría y Soporte Técnico Contpaq i®, Servicio vía Remota (Incluye 2 horas gratis por ser cliente distinguido)</t>
  </si>
  <si>
    <t>Servicio de Asesoría y Soporte Técnico Vía Remota</t>
  </si>
  <si>
    <t>Contpaq i® CFDI en linea+ Producto Nuevo Monoempresa Renta</t>
  </si>
  <si>
    <t>Contpaq i® Contabilidad U. Base Actualización Especial Tradicional</t>
  </si>
  <si>
    <t>Contpaq i® Comercial U. Base Renovación Renta</t>
  </si>
  <si>
    <t>Contpaq i® Contabilidad U. Base Actualización Normal Tradicional</t>
  </si>
  <si>
    <t>Contpaq i® Nominas U. Base Actualización Especial Tradicional</t>
  </si>
  <si>
    <t>Paquete de 5 horas de Asesoría y Soporte Técnico Contpaq i®, Servicio vía Remota</t>
  </si>
  <si>
    <t>Contpaq i® Comercial U. Base Producto Nuevo Renta</t>
  </si>
  <si>
    <t>Contpaq i® Contabilidad U. Adicional Producto Nuevo Tradicional</t>
  </si>
  <si>
    <t>Contpaq i® Nominas U. Adicional Renovación Renta</t>
  </si>
  <si>
    <t>Contpaq i® Contabilidad U. Base Producto Nuevo Tradicional</t>
  </si>
  <si>
    <t>Paquete de 10 horas de Asesoría y Soporte Técnico Contpaq i®, Servicio vía Remota</t>
  </si>
  <si>
    <t>Contpaq i® Bancos U. Base Actualización Especial Tradicional</t>
  </si>
  <si>
    <t>Servicio Presencial</t>
  </si>
  <si>
    <t>Contpaq i® Contabilidad U. Adicional Actualización Especial Tradicional</t>
  </si>
  <si>
    <t>Contpaq i® Comercial U. Adicional Renovación Renta</t>
  </si>
  <si>
    <t>Contpaq i® Bancos U. Base Producto Nuevo Renta</t>
  </si>
  <si>
    <t>Contpaq i® Nominas U. Base Producto Nuevo Renta</t>
  </si>
  <si>
    <t>Contpaq i® Nominas U. Adicional Actualización Especial Tradicional</t>
  </si>
  <si>
    <t>Contpaq i® Factura Electrónica U. Base Multiempresa Producto Nuevo Renta</t>
  </si>
  <si>
    <t>Contpaq i® Factura Electrónica U. Base Actualización Especial Tradicional</t>
  </si>
  <si>
    <t>Contpaq i® Comercial U. Adicional Producto Nuevo Renta</t>
  </si>
  <si>
    <t>Paquete de 500 timbres Contpaq i®</t>
  </si>
  <si>
    <t>Contpaq i® Factura Electrónica U. Adicional Multiempresa Renovación Renta</t>
  </si>
  <si>
    <t>Contpaq i® Contabilidad U. Adicional Producto Nuevo Renta</t>
  </si>
  <si>
    <t>Servicio por hora de Desarrollo Personalizado de JoinData</t>
  </si>
  <si>
    <t>Contpaq i® XML Línea + Multiempresa, Multiusuario Renta</t>
  </si>
  <si>
    <t>Contpaq i® Bancos U. Adicional Actualización Especial Tradicional</t>
  </si>
  <si>
    <t>XP/VS Terminal Server Lite Conexión a 1 servidor</t>
  </si>
  <si>
    <t>Contpaq i® CFDI Nóminas+ Producto Nuevo Monoempresa Renta</t>
  </si>
  <si>
    <t>Contpaq i® Nominas U. Adicional Producto Nuevo Tradicional</t>
  </si>
  <si>
    <t>Contpaq i® Factura Electrónica U. Adicional Monoempresa Renovación Renta</t>
  </si>
  <si>
    <t>Servicio de Implementación, Activación y Capacitación de CFDI Facturación en linea +</t>
  </si>
  <si>
    <t>Servicio de Asesoría y Soporte Contpaqi Contabilidad Vía Remota</t>
  </si>
  <si>
    <t>Cargo por gastos administrativos por cancelación de pedido</t>
  </si>
  <si>
    <t>Paquete de 20 horas de Asesoría y Soporte Técnico Contpaq i®, Servicio vía Remota</t>
  </si>
  <si>
    <t>Porcentaje de Cumplimiento</t>
  </si>
  <si>
    <t>Actividades en tiempo</t>
  </si>
  <si>
    <t>Actividades fuera de tiempo</t>
  </si>
  <si>
    <t>Área Revisada</t>
  </si>
  <si>
    <t>Planeación Anual</t>
  </si>
  <si>
    <t>Organizacionales</t>
  </si>
  <si>
    <t>Compras</t>
  </si>
  <si>
    <t>Gastos para
productos</t>
  </si>
  <si>
    <t>Gasto total
mensual</t>
  </si>
  <si>
    <t>Easy Retail Admin Usuario Adicional Producto Nuevo Tradicional</t>
  </si>
  <si>
    <t>Contpaq i® Contabilidad U. Base Producto Nuevo Renta</t>
  </si>
  <si>
    <t>Carta de agradecimiento</t>
  </si>
  <si>
    <t>Plan de
Métricas</t>
  </si>
  <si>
    <t>Plan de
Configuración</t>
  </si>
  <si>
    <t>Catálogo de servicios</t>
  </si>
  <si>
    <t>Tickets de
servicio</t>
  </si>
  <si>
    <t>Contpaq i® Factura Electrónica U. Base Monoempresa Producto Nuevo Renta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</si>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</sst>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A]#,##0.00;[Red]\-[$$-80A]#,##0.00"/>
    <numFmt numFmtId="165" formatCode="&quot;$&quot;#,##0.00"/>
  </numFmts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theme="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99"/>
        <bgColor rgb="FFEEEEEE"/>
      </patternFill>
    </fill>
    <fill>
      <patternFill patternType="solid">
        <fgColor rgb="FF70AD47"/>
        <bgColor rgb="FF339966"/>
      </patternFill>
    </fill>
    <fill>
      <patternFill patternType="solid">
        <fgColor rgb="FFFF0000"/>
        <bgColor rgb="FFFF3333"/>
      </patternFill>
    </fill>
    <fill>
      <patternFill patternType="solid">
        <fgColor rgb="FFFFFFFF"/>
        <bgColor rgb="FFEEEEEE"/>
      </patternFill>
    </fill>
    <fill>
      <patternFill patternType="solid">
        <fgColor rgb="FF006600"/>
        <bgColor rgb="FF003300"/>
      </patternFill>
    </fill>
    <fill>
      <patternFill patternType="solid">
        <fgColor rgb="FFFF0000"/>
        <bgColor rgb="FFEEEEEE"/>
      </patternFill>
    </fill>
    <fill>
      <patternFill patternType="solid">
        <fgColor rgb="FFFF0000"/>
        <bgColor rgb="FFFF420E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Protection="0"/>
  </cellStyleXfs>
  <cellXfs count="51">
    <xf numFmtId="0" fontId="0" fillId="0" borderId="0" xfId="0"/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4" fontId="0" fillId="0" borderId="0" xfId="0" applyNumberFormat="1"/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/>
    </xf>
    <xf numFmtId="164" fontId="0" fillId="0" borderId="1" xfId="0" applyNumberFormat="1" applyBorder="1"/>
    <xf numFmtId="164" fontId="0" fillId="4" borderId="1" xfId="0" applyNumberFormat="1" applyFill="1" applyBorder="1"/>
    <xf numFmtId="10" fontId="1" fillId="0" borderId="2" xfId="1" applyNumberFormat="1" applyBorder="1" applyAlignment="1" applyProtection="1">
      <alignment horizontal="center" vertical="top" wrapText="1"/>
    </xf>
    <xf numFmtId="4" fontId="0" fillId="4" borderId="1" xfId="0" applyNumberFormat="1" applyFill="1" applyBorder="1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9" fontId="1" fillId="0" borderId="1" xfId="1" applyBorder="1" applyAlignment="1" applyProtection="1">
      <alignment horizontal="center"/>
    </xf>
    <xf numFmtId="10" fontId="1" fillId="0" borderId="1" xfId="1" applyNumberFormat="1" applyBorder="1" applyAlignment="1" applyProtection="1">
      <alignment horizontal="center"/>
    </xf>
    <xf numFmtId="9" fontId="1" fillId="0" borderId="1" xfId="1" applyBorder="1" applyAlignment="1" applyProtection="1"/>
    <xf numFmtId="9" fontId="1" fillId="5" borderId="1" xfId="1" applyFill="1" applyBorder="1" applyAlignment="1" applyProtection="1">
      <alignment horizontal="center"/>
    </xf>
    <xf numFmtId="10" fontId="1" fillId="5" borderId="1" xfId="1" applyNumberFormat="1" applyFill="1" applyBorder="1" applyAlignment="1" applyProtection="1">
      <alignment horizontal="center"/>
    </xf>
    <xf numFmtId="10" fontId="1" fillId="6" borderId="1" xfId="1" applyNumberFormat="1" applyFill="1" applyBorder="1" applyAlignment="1" applyProtection="1">
      <alignment horizontal="center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vertical="center"/>
    </xf>
    <xf numFmtId="2" fontId="0" fillId="7" borderId="0" xfId="0" applyNumberFormat="1" applyFill="1" applyAlignment="1">
      <alignment horizontal="center" vertical="center"/>
    </xf>
    <xf numFmtId="0" fontId="0" fillId="7" borderId="0" xfId="0" applyFill="1" applyAlignment="1"/>
    <xf numFmtId="164" fontId="0" fillId="4" borderId="1" xfId="0" applyNumberFormat="1" applyFont="1" applyFill="1" applyBorder="1"/>
    <xf numFmtId="164" fontId="2" fillId="4" borderId="2" xfId="0" applyNumberFormat="1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0" fillId="4" borderId="1" xfId="0" applyFont="1" applyFill="1" applyBorder="1"/>
    <xf numFmtId="10" fontId="1" fillId="0" borderId="1" xfId="1" applyNumberFormat="1" applyBorder="1" applyAlignment="1" applyProtection="1"/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10" fontId="1" fillId="8" borderId="1" xfId="1" applyNumberFormat="1" applyFill="1" applyBorder="1" applyAlignment="1" applyProtection="1">
      <alignment horizontal="center"/>
    </xf>
    <xf numFmtId="165" fontId="0" fillId="0" borderId="1" xfId="0" applyNumberFormat="1" applyBorder="1"/>
    <xf numFmtId="165" fontId="0" fillId="0" borderId="1" xfId="0" applyNumberFormat="1" applyFont="1" applyBorder="1"/>
    <xf numFmtId="164" fontId="0" fillId="0" borderId="1" xfId="0" applyNumberFormat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0" fontId="3" fillId="10" borderId="2" xfId="0" applyNumberFormat="1" applyFont="1" applyFill="1" applyBorder="1" applyAlignment="1">
      <alignment horizontal="center" vertical="top" wrapText="1"/>
    </xf>
    <xf numFmtId="9" fontId="1" fillId="0" borderId="1" xfId="1" applyBorder="1" applyAlignment="1" applyProtection="1">
      <alignment horizontal="right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horizontal="center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5B9BD5"/>
      <rgbColor rgb="FFFF3333"/>
      <rgbColor rgb="FFEEEEE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458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costos'!$G$4:$G$6</c:f>
              <c:strCache>
                <c:ptCount val="3"/>
                <c:pt idx="0">
                  <c:v>Gastos Totales planeados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costos'!$G$7:$G$18</c:f>
              <c:numCache>
                <c:formatCode>"$"#,##0.00</c:formatCode>
                <c:ptCount val="12"/>
                <c:pt idx="0">
                  <c:v>140990.82</c:v>
                </c:pt>
                <c:pt idx="1">
                  <c:v>140990.82</c:v>
                </c:pt>
                <c:pt idx="2">
                  <c:v>154239.88</c:v>
                </c:pt>
                <c:pt idx="3">
                  <c:v>154239.88</c:v>
                </c:pt>
                <c:pt idx="4">
                  <c:v>154239.88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costos'!$H$4:$H$6</c:f>
              <c:strCache>
                <c:ptCount val="3"/>
                <c:pt idx="0">
                  <c:v>Gastos Reales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costos'!$H$7:$H$18</c:f>
              <c:numCache>
                <c:formatCode>[$$-80A]#,##0.00;[Red]\-[$$-80A]#,##0.00</c:formatCode>
                <c:ptCount val="12"/>
                <c:pt idx="0">
                  <c:v>91828.107000000004</c:v>
                </c:pt>
                <c:pt idx="1">
                  <c:v>81057.95</c:v>
                </c:pt>
                <c:pt idx="2">
                  <c:v>71919.820000000007</c:v>
                </c:pt>
                <c:pt idx="3" formatCode="#,##0.00">
                  <c:v>77603.08</c:v>
                </c:pt>
                <c:pt idx="4" formatCode="#,##0.00">
                  <c:v>82510.92</c:v>
                </c:pt>
                <c:pt idx="5" formatCode="#,##0.00">
                  <c:v>0</c:v>
                </c:pt>
                <c:pt idx="6" formatCode="#,##0.00">
                  <c:v>0</c:v>
                </c:pt>
                <c:pt idx="7" formatCode="#,##0.00">
                  <c:v>0</c:v>
                </c:pt>
                <c:pt idx="8" formatCode="#,##0.00">
                  <c:v>0</c:v>
                </c:pt>
                <c:pt idx="9" formatCode="#,##0.00">
                  <c:v>0</c:v>
                </c:pt>
                <c:pt idx="10" formatCode="#,##0.00">
                  <c:v>0</c:v>
                </c:pt>
                <c:pt idx="11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741464"/>
        <c:axId val="252734016"/>
      </c:barChart>
      <c:catAx>
        <c:axId val="252741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2734016"/>
        <c:crosses val="autoZero"/>
        <c:auto val="1"/>
        <c:lblAlgn val="ctr"/>
        <c:lblOffset val="100"/>
        <c:noMultiLvlLbl val="1"/>
      </c:catAx>
      <c:valAx>
        <c:axId val="2527340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&quot;$&quot;#,##0.00" sourceLinked="1"/>
        <c:majorTickMark val="none"/>
        <c:minorTickMark val="none"/>
        <c:tickLblPos val="nextTo"/>
        <c:spPr>
          <a:ln w="6480">
            <a:noFill/>
          </a:ln>
        </c:spPr>
        <c:crossAx val="252741464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Funcional!$D$2</c:f>
              <c:strCache>
                <c:ptCount val="1"/>
                <c:pt idx="0">
                  <c:v>Funcional Ejecución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Funcional!$D$4</c:f>
              <c:strCache>
                <c:ptCount val="1"/>
                <c:pt idx="0">
                  <c:v>Entregables</c:v>
                </c:pt>
              </c:strCache>
            </c:strRef>
          </c:cat>
          <c:val>
            <c:numRef>
              <c:f>Funcional!$D$17</c:f>
              <c:numCache>
                <c:formatCode>0.00%</c:formatCode>
                <c:ptCount val="1"/>
                <c:pt idx="0">
                  <c:v>0.93399999999999994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4550480"/>
        <c:axId val="254550872"/>
      </c:barChart>
      <c:catAx>
        <c:axId val="25455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550872"/>
        <c:crosses val="autoZero"/>
        <c:auto val="1"/>
        <c:lblAlgn val="ctr"/>
        <c:lblOffset val="100"/>
        <c:noMultiLvlLbl val="1"/>
      </c:catAx>
      <c:valAx>
        <c:axId val="254550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55048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Productos'!$D$2</c:f>
              <c:strCache>
                <c:ptCount val="1"/>
                <c:pt idx="0">
                  <c:v>Productos de proceso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Productos'!$D$4:$G$4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agradecimiento</c:v>
                </c:pt>
                <c:pt idx="3">
                  <c:v>Tickets de
servicio</c:v>
                </c:pt>
              </c:strCache>
            </c:strRef>
          </c:cat>
          <c:val>
            <c:numRef>
              <c:f>'Apego a Productos'!$D$17:$G$17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0.95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4551264"/>
        <c:axId val="254548128"/>
      </c:barChart>
      <c:catAx>
        <c:axId val="25455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548128"/>
        <c:crosses val="autoZero"/>
        <c:auto val="1"/>
        <c:lblAlgn val="ctr"/>
        <c:lblOffset val="100"/>
        <c:noMultiLvlLbl val="1"/>
      </c:catAx>
      <c:valAx>
        <c:axId val="2545481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55126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Productos'!$D$24</c:f>
              <c:strCache>
                <c:ptCount val="1"/>
                <c:pt idx="0">
                  <c:v>Productos Organizacionales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Productos'!$D$26:$I$26</c:f>
              <c:strCache>
                <c:ptCount val="6"/>
                <c:pt idx="0">
                  <c:v>Catálogo de servicios</c:v>
                </c:pt>
                <c:pt idx="1">
                  <c:v>Plan de calidad</c:v>
                </c:pt>
                <c:pt idx="2">
                  <c:v>Plan de
Métricas</c:v>
                </c:pt>
                <c:pt idx="3">
                  <c:v>Plan de
Configuración</c:v>
                </c:pt>
                <c:pt idx="4">
                  <c:v>Plan de proyecto</c:v>
                </c:pt>
                <c:pt idx="5">
                  <c:v>Reporte de Monitoreo</c:v>
                </c:pt>
              </c:strCache>
            </c:strRef>
          </c:cat>
          <c:val>
            <c:numRef>
              <c:f>'Apego a Productos'!$D$39:$I$39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0.97225000000000006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4550088"/>
        <c:axId val="254552832"/>
      </c:barChart>
      <c:catAx>
        <c:axId val="254550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552832"/>
        <c:crosses val="autoZero"/>
        <c:auto val="1"/>
        <c:lblAlgn val="ctr"/>
        <c:lblOffset val="100"/>
        <c:noMultiLvlLbl val="1"/>
      </c:catAx>
      <c:valAx>
        <c:axId val="2545528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55008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Procesos'!$D$2</c:f>
              <c:strCache>
                <c:ptCount val="1"/>
                <c:pt idx="0">
                  <c:v>Procesos Internos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Procesos'!$D$4:$G$4</c:f>
              <c:strCache>
                <c:ptCount val="4"/>
                <c:pt idx="0">
                  <c:v>Prospectación</c:v>
                </c:pt>
                <c:pt idx="1">
                  <c:v>Ventas</c:v>
                </c:pt>
                <c:pt idx="2">
                  <c:v>Implementación</c:v>
                </c:pt>
                <c:pt idx="3">
                  <c:v>Garantía</c:v>
                </c:pt>
              </c:strCache>
            </c:strRef>
          </c:cat>
          <c:val>
            <c:numRef>
              <c:f>'Apego a Procesos'!$D$17:$G$17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 formatCode="0.00%">
                  <c:v>0.8571200000000001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4548520"/>
        <c:axId val="254555184"/>
      </c:barChart>
      <c:catAx>
        <c:axId val="25454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555184"/>
        <c:crosses val="autoZero"/>
        <c:auto val="1"/>
        <c:lblAlgn val="ctr"/>
        <c:lblOffset val="100"/>
        <c:noMultiLvlLbl val="1"/>
      </c:catAx>
      <c:valAx>
        <c:axId val="2545551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54852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Procesos'!$D$25:$G$25</c:f>
              <c:strCache>
                <c:ptCount val="4"/>
                <c:pt idx="0">
                  <c:v>Calidad</c:v>
                </c:pt>
                <c:pt idx="1">
                  <c:v>Planeación anual</c:v>
                </c:pt>
                <c:pt idx="2">
                  <c:v>Seguimiento</c:v>
                </c:pt>
                <c:pt idx="3">
                  <c:v>Cambios</c:v>
                </c:pt>
              </c:strCache>
            </c:strRef>
          </c:cat>
          <c:val>
            <c:numRef>
              <c:f>'Apego a Procesos'!$D$38:$G$38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4551656"/>
        <c:axId val="254554400"/>
      </c:barChart>
      <c:catAx>
        <c:axId val="25455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554400"/>
        <c:crosses val="autoZero"/>
        <c:auto val="1"/>
        <c:lblAlgn val="ctr"/>
        <c:lblOffset val="100"/>
        <c:noMultiLvlLbl val="1"/>
      </c:catAx>
      <c:valAx>
        <c:axId val="254554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55165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ventas'!$H$1:$H$3</c:f>
              <c:strCache>
                <c:ptCount val="3"/>
                <c:pt idx="0">
                  <c:v>Ventas  planeadas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ventas'!$H$4:$H$15</c:f>
              <c:numCache>
                <c:formatCode>[$$-80A]#,##0.00;[Red]\-[$$-80A]#,##0.00</c:formatCode>
                <c:ptCount val="12"/>
                <c:pt idx="0">
                  <c:v>275000</c:v>
                </c:pt>
                <c:pt idx="1">
                  <c:v>275000.01</c:v>
                </c:pt>
                <c:pt idx="2">
                  <c:v>275000.01</c:v>
                </c:pt>
                <c:pt idx="3">
                  <c:v>275000.01</c:v>
                </c:pt>
                <c:pt idx="4">
                  <c:v>275000.01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v>Ingresos Reales</c:v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ventas'!$J$4:$J$15</c:f>
              <c:numCache>
                <c:formatCode>[$$-80A]#,##0.00;[Red]\-[$$-80A]#,##0.00</c:formatCode>
                <c:ptCount val="12"/>
                <c:pt idx="0">
                  <c:v>179572.48000000001</c:v>
                </c:pt>
                <c:pt idx="1">
                  <c:v>134033.44</c:v>
                </c:pt>
                <c:pt idx="2">
                  <c:v>110127.63</c:v>
                </c:pt>
                <c:pt idx="3">
                  <c:v>145519.6</c:v>
                </c:pt>
                <c:pt idx="4">
                  <c:v>133306.70000000001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549696"/>
        <c:axId val="254552440"/>
      </c:barChart>
      <c:catAx>
        <c:axId val="254549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4552440"/>
        <c:crosses val="autoZero"/>
        <c:auto val="1"/>
        <c:lblAlgn val="ctr"/>
        <c:lblOffset val="100"/>
        <c:noMultiLvlLbl val="1"/>
      </c:catAx>
      <c:valAx>
        <c:axId val="2545524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$-80A]#,##0.00;[Red]\-[$$-80A]#,##0.00" sourceLinked="1"/>
        <c:majorTickMark val="none"/>
        <c:minorTickMark val="none"/>
        <c:tickLblPos val="nextTo"/>
        <c:spPr>
          <a:ln w="6480">
            <a:noFill/>
          </a:ln>
        </c:spPr>
        <c:crossAx val="254549696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'Indice de Satisfacción'!$C$5:$C$16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'Indice de Satisfacción'!$D$5:$D$16</c:f>
              <c:numCache>
                <c:formatCode>0.00%</c:formatCode>
                <c:ptCount val="12"/>
                <c:pt idx="0">
                  <c:v>0.98799999999999999</c:v>
                </c:pt>
                <c:pt idx="1">
                  <c:v>0.92569999999999997</c:v>
                </c:pt>
                <c:pt idx="2" formatCode="0%">
                  <c:v>0.97</c:v>
                </c:pt>
                <c:pt idx="3" formatCode="0%">
                  <c:v>0</c:v>
                </c:pt>
                <c:pt idx="4" formatCode="0%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554792"/>
        <c:axId val="254555576"/>
      </c:barChart>
      <c:catAx>
        <c:axId val="254554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4555576"/>
        <c:crosses val="autoZero"/>
        <c:auto val="1"/>
        <c:lblAlgn val="ctr"/>
        <c:lblOffset val="100"/>
        <c:noMultiLvlLbl val="1"/>
      </c:catAx>
      <c:valAx>
        <c:axId val="254555576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254554792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Producto!$A$2:$A$40</c:f>
              <c:strCache>
                <c:ptCount val="7"/>
                <c:pt idx="0">
                  <c:v>Contpaq i® Nominas U. Base Renovación Renta</c:v>
                </c:pt>
                <c:pt idx="1">
                  <c:v>Paquete de 2 horas de Asesoría y Soporte Técnico Contpaq i®, Servicio vía Remota (Incluye 2 horas gratis por ser cliente distinguido)</c:v>
                </c:pt>
                <c:pt idx="2">
                  <c:v>Servicio de Asesoría y Soporte Técnico Vía Remota</c:v>
                </c:pt>
                <c:pt idx="3">
                  <c:v>Contpaq i® CFDI en linea+ Producto Nuevo Monoempresa Renta</c:v>
                </c:pt>
                <c:pt idx="4">
                  <c:v>Contpaq i® Contabilidad U. Base Actualización Especial Tradicional</c:v>
                </c:pt>
                <c:pt idx="5">
                  <c:v>Paquete de 5 horas de Asesoría y Soporte Técnico Contpaq i®, Servicio vía Remota</c:v>
                </c:pt>
                <c:pt idx="6">
                  <c:v>Contpaq i® Nominas U. Base Producto Nuevo Renta</c:v>
                </c:pt>
              </c:strCache>
            </c:strRef>
          </c:cat>
          <c:val>
            <c:numRef>
              <c:f>Producto!$B$2:$B$40</c:f>
              <c:numCache>
                <c:formatCode>General</c:formatCode>
                <c:ptCount val="7"/>
                <c:pt idx="0">
                  <c:v>50</c:v>
                </c:pt>
                <c:pt idx="1">
                  <c:v>77</c:v>
                </c:pt>
                <c:pt idx="2">
                  <c:v>83</c:v>
                </c:pt>
                <c:pt idx="3">
                  <c:v>41</c:v>
                </c:pt>
                <c:pt idx="4">
                  <c:v>15</c:v>
                </c:pt>
                <c:pt idx="5">
                  <c:v>11</c:v>
                </c:pt>
                <c:pt idx="6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10984"/>
        <c:axId val="314206280"/>
      </c:barChart>
      <c:catAx>
        <c:axId val="314210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14206280"/>
        <c:crosses val="autoZero"/>
        <c:auto val="1"/>
        <c:lblAlgn val="ctr"/>
        <c:lblOffset val="100"/>
        <c:noMultiLvlLbl val="1"/>
      </c:catAx>
      <c:valAx>
        <c:axId val="3142062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314210984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Actividades!$B$2:$C$2</c:f>
              <c:strCache>
                <c:ptCount val="2"/>
                <c:pt idx="0">
                  <c:v>Actividades en tiempo</c:v>
                </c:pt>
                <c:pt idx="1">
                  <c:v>Actividades fuera de tiempo</c:v>
                </c:pt>
              </c:strCache>
            </c:strRef>
          </c:cat>
          <c:val>
            <c:numRef>
              <c:f>Actividades!$B$3:$C$3</c:f>
              <c:numCache>
                <c:formatCode>General</c:formatCode>
                <c:ptCount val="2"/>
                <c:pt idx="0">
                  <c:v>1</c:v>
                </c:pt>
                <c:pt idx="1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05104"/>
        <c:axId val="314204320"/>
      </c:barChart>
      <c:catAx>
        <c:axId val="314205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14204320"/>
        <c:crosses val="autoZero"/>
        <c:auto val="1"/>
        <c:lblAlgn val="ctr"/>
        <c:lblOffset val="100"/>
        <c:noMultiLvlLbl val="1"/>
      </c:catAx>
      <c:valAx>
        <c:axId val="3142043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314205104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Actividades!$A$2</c:f>
              <c:strCache>
                <c:ptCount val="1"/>
                <c:pt idx="0">
                  <c:v>Porcentaje de Cumplimiento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Actividades!$A$3</c:f>
              <c:numCache>
                <c:formatCode>0.00%</c:formatCode>
                <c:ptCount val="1"/>
                <c:pt idx="0">
                  <c:v>5.8823529411764705E-2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spPr>
            <a:noFill/>
            <a:ln>
              <a:noFill/>
            </a:ln>
          </c:spPr>
          <c:invertIfNegative val="1"/>
        </c:ser>
        <c:ser>
          <c:idx val="3"/>
          <c:order val="3"/>
          <c:spPr>
            <a:noFill/>
            <a:ln>
              <a:noFill/>
            </a:ln>
          </c:spPr>
          <c:invertIfNegative val="1"/>
        </c:ser>
        <c:ser>
          <c:idx val="4"/>
          <c:order val="4"/>
          <c:spPr>
            <a:noFill/>
            <a:ln>
              <a:noFill/>
            </a:ln>
          </c:spPr>
          <c:invertIfNegative val="1"/>
        </c:ser>
        <c:ser>
          <c:idx val="5"/>
          <c:order val="5"/>
          <c:spPr>
            <a:noFill/>
            <a:ln>
              <a:noFill/>
            </a:ln>
          </c:spPr>
          <c:invertIfNegative val="1"/>
        </c:ser>
        <c:ser>
          <c:idx val="6"/>
          <c:order val="6"/>
          <c:spPr>
            <a:noFill/>
            <a:ln>
              <a:noFill/>
            </a:ln>
          </c:spPr>
          <c:invertIfNegative val="1"/>
        </c:ser>
        <c:ser>
          <c:idx val="7"/>
          <c:order val="7"/>
          <c:spPr>
            <a:noFill/>
            <a:ln>
              <a:noFill/>
            </a:ln>
          </c:spPr>
          <c:invertIfNegative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08632"/>
        <c:axId val="314210592"/>
      </c:barChart>
      <c:catAx>
        <c:axId val="314208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14210592"/>
        <c:crosses val="autoZero"/>
        <c:auto val="1"/>
        <c:lblAlgn val="ctr"/>
        <c:lblOffset val="100"/>
        <c:noMultiLvlLbl val="1"/>
      </c:catAx>
      <c:valAx>
        <c:axId val="31421059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314208632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costos'!$I$7:$I$18</c:f>
              <c:numCache>
                <c:formatCode>0.00%</c:formatCode>
                <c:ptCount val="12"/>
                <c:pt idx="0">
                  <c:v>-0.34869442563707342</c:v>
                </c:pt>
                <c:pt idx="1">
                  <c:v>-0.42508349125141631</c:v>
                </c:pt>
                <c:pt idx="2">
                  <c:v>-0.53371449718451536</c:v>
                </c:pt>
                <c:pt idx="3">
                  <c:v>-0.49686760648413364</c:v>
                </c:pt>
                <c:pt idx="4">
                  <c:v>-0.46504807965358896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734408"/>
        <c:axId val="252734800"/>
      </c:barChart>
      <c:catAx>
        <c:axId val="252734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2734800"/>
        <c:crosses val="autoZero"/>
        <c:auto val="1"/>
        <c:lblAlgn val="ctr"/>
        <c:lblOffset val="100"/>
        <c:noMultiLvlLbl val="1"/>
      </c:catAx>
      <c:valAx>
        <c:axId val="2527348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252734408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'Monitoreo de Actividades'!$B$3:$E$3</c:f>
              <c:strCache>
                <c:ptCount val="4"/>
                <c:pt idx="0">
                  <c:v>Ventas</c:v>
                </c:pt>
                <c:pt idx="1">
                  <c:v>Planeación Anual</c:v>
                </c:pt>
                <c:pt idx="2">
                  <c:v>Organizacionales</c:v>
                </c:pt>
                <c:pt idx="3">
                  <c:v>Compras</c:v>
                </c:pt>
              </c:strCache>
            </c:strRef>
          </c:cat>
          <c:val>
            <c:numRef>
              <c:f>'Monitoreo de Actividades'!$B$16:$E$16</c:f>
              <c:numCache>
                <c:formatCode>0.00%</c:formatCode>
                <c:ptCount val="4"/>
                <c:pt idx="0">
                  <c:v>0.53333333333333333</c:v>
                </c:pt>
                <c:pt idx="1">
                  <c:v>1</c:v>
                </c:pt>
                <c:pt idx="2">
                  <c:v>0.77776666666666661</c:v>
                </c:pt>
                <c:pt idx="3">
                  <c:v>0.56666666666666665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14204712"/>
        <c:axId val="314205888"/>
      </c:barChart>
      <c:catAx>
        <c:axId val="31420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4205888"/>
        <c:crosses val="autoZero"/>
        <c:auto val="1"/>
        <c:lblAlgn val="ctr"/>
        <c:lblOffset val="100"/>
        <c:noMultiLvlLbl val="1"/>
      </c:catAx>
      <c:valAx>
        <c:axId val="3142058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420471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esfuerzo'!$C$6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esfuerzo'!$C$7:$C$18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esfuerzo'!$D$6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esfuerzo'!$D$7:$D$18</c:f>
              <c:numCache>
                <c:formatCode>General</c:formatCode>
                <c:ptCount val="12"/>
                <c:pt idx="0">
                  <c:v>54</c:v>
                </c:pt>
                <c:pt idx="1">
                  <c:v>47</c:v>
                </c:pt>
                <c:pt idx="2">
                  <c:v>41</c:v>
                </c:pt>
                <c:pt idx="3">
                  <c:v>43</c:v>
                </c:pt>
                <c:pt idx="4">
                  <c:v>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2735976"/>
        <c:axId val="254269624"/>
      </c:barChart>
      <c:catAx>
        <c:axId val="25273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269624"/>
        <c:crosses val="autoZero"/>
        <c:auto val="1"/>
        <c:lblAlgn val="ctr"/>
        <c:lblOffset val="100"/>
        <c:noMultiLvlLbl val="1"/>
      </c:catAx>
      <c:valAx>
        <c:axId val="2542696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73597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esfuerzo'!$F$6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esfuerzo'!$F$7:$F$18</c:f>
              <c:numCache>
                <c:formatCode>General</c:formatCode>
                <c:ptCount val="12"/>
                <c:pt idx="0">
                  <c:v>63</c:v>
                </c:pt>
                <c:pt idx="1">
                  <c:v>126</c:v>
                </c:pt>
                <c:pt idx="2">
                  <c:v>126</c:v>
                </c:pt>
                <c:pt idx="3">
                  <c:v>126</c:v>
                </c:pt>
                <c:pt idx="4">
                  <c:v>126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esfuerzo'!$G$6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esfuerzo'!$G$7:$G$18</c:f>
              <c:numCache>
                <c:formatCode>General</c:formatCode>
                <c:ptCount val="12"/>
                <c:pt idx="0">
                  <c:v>76</c:v>
                </c:pt>
                <c:pt idx="1">
                  <c:v>128</c:v>
                </c:pt>
                <c:pt idx="2">
                  <c:v>74</c:v>
                </c:pt>
                <c:pt idx="3">
                  <c:v>121</c:v>
                </c:pt>
                <c:pt idx="4">
                  <c:v>144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4263744"/>
        <c:axId val="254263352"/>
      </c:barChart>
      <c:catAx>
        <c:axId val="25426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263352"/>
        <c:crosses val="autoZero"/>
        <c:auto val="1"/>
        <c:lblAlgn val="ctr"/>
        <c:lblOffset val="100"/>
        <c:noMultiLvlLbl val="1"/>
      </c:catAx>
      <c:valAx>
        <c:axId val="254263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26374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esfuerzo'!$E$7:$E$18</c:f>
              <c:numCache>
                <c:formatCode>0.00%</c:formatCode>
                <c:ptCount val="12"/>
                <c:pt idx="0">
                  <c:v>-0.32499999999999996</c:v>
                </c:pt>
                <c:pt idx="1">
                  <c:v>-0.41249999999999998</c:v>
                </c:pt>
                <c:pt idx="2">
                  <c:v>-0.48750000000000004</c:v>
                </c:pt>
                <c:pt idx="3">
                  <c:v>-0.46250000000000002</c:v>
                </c:pt>
                <c:pt idx="4">
                  <c:v>-0.33750000000000002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4265704"/>
        <c:axId val="254270800"/>
      </c:barChart>
      <c:catAx>
        <c:axId val="25426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270800"/>
        <c:crosses val="autoZero"/>
        <c:auto val="1"/>
        <c:lblAlgn val="ctr"/>
        <c:lblOffset val="100"/>
        <c:noMultiLvlLbl val="1"/>
      </c:catAx>
      <c:valAx>
        <c:axId val="2542708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26570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esfuerzo'!$H$6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esfuerzo'!$H$7:$H$18</c:f>
              <c:numCache>
                <c:formatCode>0.00%</c:formatCode>
                <c:ptCount val="12"/>
                <c:pt idx="0">
                  <c:v>0.20634920634920628</c:v>
                </c:pt>
                <c:pt idx="1">
                  <c:v>1.5873015873015817E-2</c:v>
                </c:pt>
                <c:pt idx="2">
                  <c:v>-0.41269841269841268</c:v>
                </c:pt>
                <c:pt idx="3">
                  <c:v>-3.9682539682539653E-2</c:v>
                </c:pt>
                <c:pt idx="4">
                  <c:v>0.14285714285714279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4267272"/>
        <c:axId val="254264920"/>
      </c:barChart>
      <c:catAx>
        <c:axId val="254267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264920"/>
        <c:crosses val="autoZero"/>
        <c:auto val="1"/>
        <c:lblAlgn val="ctr"/>
        <c:lblOffset val="100"/>
        <c:noMultiLvlLbl val="1"/>
      </c:catAx>
      <c:valAx>
        <c:axId val="2542649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26727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Física!$D$6</c:f>
              <c:strCache>
                <c:ptCount val="1"/>
                <c:pt idx="0">
                  <c:v>Elementos de configuración física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Física!$D$6</c:f>
              <c:strCache>
                <c:ptCount val="1"/>
                <c:pt idx="0">
                  <c:v>Elementos de configuración física</c:v>
                </c:pt>
              </c:strCache>
            </c:strRef>
          </c:cat>
          <c:val>
            <c:numRef>
              <c:f>Física!$D$19</c:f>
              <c:numCache>
                <c:formatCode>0.00%</c:formatCode>
                <c:ptCount val="1"/>
                <c:pt idx="0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4266488"/>
        <c:axId val="254264528"/>
      </c:barChart>
      <c:catAx>
        <c:axId val="25426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264528"/>
        <c:crosses val="autoZero"/>
        <c:auto val="1"/>
        <c:lblAlgn val="ctr"/>
        <c:lblOffset val="100"/>
        <c:noMultiLvlLbl val="1"/>
      </c:catAx>
      <c:valAx>
        <c:axId val="2542645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26648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Física!$E$4</c:f>
              <c:strCache>
                <c:ptCount val="1"/>
                <c:pt idx="0">
                  <c:v>Física 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Física!$E$6:$G$6</c:f>
              <c:strCache>
                <c:ptCount val="3"/>
                <c:pt idx="0">
                  <c:v>Control de cambios organizacional</c:v>
                </c:pt>
                <c:pt idx="1">
                  <c:v>Línea base</c:v>
                </c:pt>
                <c:pt idx="2">
                  <c:v>Elementos de Configuración</c:v>
                </c:pt>
              </c:strCache>
            </c:strRef>
          </c:cat>
          <c:val>
            <c:numRef>
              <c:f>Física!$E$19:$G$19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4266880"/>
        <c:axId val="254267664"/>
      </c:barChart>
      <c:catAx>
        <c:axId val="25426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267664"/>
        <c:crosses val="autoZero"/>
        <c:auto val="1"/>
        <c:lblAlgn val="ctr"/>
        <c:lblOffset val="100"/>
        <c:noMultiLvlLbl val="1"/>
      </c:catAx>
      <c:valAx>
        <c:axId val="2542676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26688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Funcional!$E$2</c:f>
              <c:strCache>
                <c:ptCount val="1"/>
                <c:pt idx="0">
                  <c:v>Funcional 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Funcional!$E$4:$F$4</c:f>
              <c:strCache>
                <c:ptCount val="2"/>
                <c:pt idx="0">
                  <c:v>Control de cambios</c:v>
                </c:pt>
                <c:pt idx="1">
                  <c:v>Línea base</c:v>
                </c:pt>
              </c:strCache>
            </c:strRef>
          </c:cat>
          <c:val>
            <c:numRef>
              <c:f>Funcional!$E$17:$F$17</c:f>
              <c:numCache>
                <c:formatCode>0.00%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4268840"/>
        <c:axId val="254270016"/>
      </c:barChart>
      <c:catAx>
        <c:axId val="25426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270016"/>
        <c:crosses val="autoZero"/>
        <c:auto val="1"/>
        <c:lblAlgn val="ctr"/>
        <c:lblOffset val="100"/>
        <c:noMultiLvlLbl val="1"/>
      </c:catAx>
      <c:valAx>
        <c:axId val="2542700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26884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236520</xdr:colOff>
      <xdr:row>18</xdr:row>
      <xdr:rowOff>185040</xdr:rowOff>
    </xdr:from>
    <xdr:to>
      <xdr:col>5</xdr:col>
      <xdr:colOff>589490</xdr:colOff>
      <xdr:row>34</xdr:row>
      <xdr:rowOff>61560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379440</xdr:colOff>
      <xdr:row>19</xdr:row>
      <xdr:rowOff>26280</xdr:rowOff>
    </xdr:from>
    <xdr:to>
      <xdr:col>11</xdr:col>
      <xdr:colOff>258840</xdr:colOff>
      <xdr:row>35</xdr:row>
      <xdr:rowOff>1605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421920</xdr:colOff>
      <xdr:row>4</xdr:row>
      <xdr:rowOff>4680</xdr:rowOff>
    </xdr:from>
    <xdr:to>
      <xdr:col>13</xdr:col>
      <xdr:colOff>218160</xdr:colOff>
      <xdr:row>18</xdr:row>
      <xdr:rowOff>93240</xdr:rowOff>
    </xdr:to>
    <xdr:graphicFrame macro="">
      <xdr:nvGraphicFramePr>
        <xdr:cNvPr id="17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284400</xdr:colOff>
      <xdr:row>4</xdr:row>
      <xdr:rowOff>4680</xdr:rowOff>
    </xdr:from>
    <xdr:to>
      <xdr:col>5</xdr:col>
      <xdr:colOff>313560</xdr:colOff>
      <xdr:row>18</xdr:row>
      <xdr:rowOff>78480</xdr:rowOff>
    </xdr:to>
    <xdr:graphicFrame macro="">
      <xdr:nvGraphicFramePr>
        <xdr:cNvPr id="18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156240</xdr:colOff>
      <xdr:row>3</xdr:row>
      <xdr:rowOff>66600</xdr:rowOff>
    </xdr:from>
    <xdr:to>
      <xdr:col>12</xdr:col>
      <xdr:colOff>225360</xdr:colOff>
      <xdr:row>22</xdr:row>
      <xdr:rowOff>51840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124560</xdr:colOff>
      <xdr:row>19</xdr:row>
      <xdr:rowOff>36720</xdr:rowOff>
    </xdr:from>
    <xdr:to>
      <xdr:col>5</xdr:col>
      <xdr:colOff>151200</xdr:colOff>
      <xdr:row>37</xdr:row>
      <xdr:rowOff>124560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873720</xdr:colOff>
      <xdr:row>18</xdr:row>
      <xdr:rowOff>113760</xdr:rowOff>
    </xdr:from>
    <xdr:to>
      <xdr:col>13</xdr:col>
      <xdr:colOff>569160</xdr:colOff>
      <xdr:row>37</xdr:row>
      <xdr:rowOff>25920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84960</xdr:colOff>
      <xdr:row>39</xdr:row>
      <xdr:rowOff>96120</xdr:rowOff>
    </xdr:from>
    <xdr:to>
      <xdr:col>5</xdr:col>
      <xdr:colOff>115560</xdr:colOff>
      <xdr:row>58</xdr:row>
      <xdr:rowOff>5040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938920</xdr:colOff>
      <xdr:row>39</xdr:row>
      <xdr:rowOff>127000</xdr:rowOff>
    </xdr:from>
    <xdr:to>
      <xdr:col>13</xdr:col>
      <xdr:colOff>690880</xdr:colOff>
      <xdr:row>58</xdr:row>
      <xdr:rowOff>6840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1125360</xdr:colOff>
      <xdr:row>21</xdr:row>
      <xdr:rowOff>31680</xdr:rowOff>
    </xdr:from>
    <xdr:to>
      <xdr:col>5</xdr:col>
      <xdr:colOff>722880</xdr:colOff>
      <xdr:row>38</xdr:row>
      <xdr:rowOff>32040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63360</xdr:colOff>
      <xdr:row>18</xdr:row>
      <xdr:rowOff>27000</xdr:rowOff>
    </xdr:from>
    <xdr:to>
      <xdr:col>13</xdr:col>
      <xdr:colOff>365400</xdr:colOff>
      <xdr:row>36</xdr:row>
      <xdr:rowOff>175680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841320</xdr:colOff>
      <xdr:row>3</xdr:row>
      <xdr:rowOff>160560</xdr:rowOff>
    </xdr:from>
    <xdr:to>
      <xdr:col>12</xdr:col>
      <xdr:colOff>59760</xdr:colOff>
      <xdr:row>19</xdr:row>
      <xdr:rowOff>206640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1369440</xdr:colOff>
      <xdr:row>16</xdr:row>
      <xdr:rowOff>171000</xdr:rowOff>
    </xdr:from>
    <xdr:to>
      <xdr:col>6</xdr:col>
      <xdr:colOff>768435</xdr:colOff>
      <xdr:row>33</xdr:row>
      <xdr:rowOff>125640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393120</xdr:colOff>
      <xdr:row>2</xdr:row>
      <xdr:rowOff>59040</xdr:rowOff>
    </xdr:from>
    <xdr:to>
      <xdr:col>13</xdr:col>
      <xdr:colOff>170540</xdr:colOff>
      <xdr:row>17</xdr:row>
      <xdr:rowOff>173880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371160</xdr:colOff>
      <xdr:row>39</xdr:row>
      <xdr:rowOff>93240</xdr:rowOff>
    </xdr:from>
    <xdr:to>
      <xdr:col>7</xdr:col>
      <xdr:colOff>111975</xdr:colOff>
      <xdr:row>60</xdr:row>
      <xdr:rowOff>152640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406080</xdr:colOff>
      <xdr:row>3</xdr:row>
      <xdr:rowOff>84960</xdr:rowOff>
    </xdr:from>
    <xdr:to>
      <xdr:col>10</xdr:col>
      <xdr:colOff>1428060</xdr:colOff>
      <xdr:row>20</xdr:row>
      <xdr:rowOff>9000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603360</xdr:colOff>
      <xdr:row>22</xdr:row>
      <xdr:rowOff>173520</xdr:rowOff>
    </xdr:from>
    <xdr:to>
      <xdr:col>10</xdr:col>
      <xdr:colOff>1425315</xdr:colOff>
      <xdr:row>38</xdr:row>
      <xdr:rowOff>173880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606240</xdr:colOff>
      <xdr:row>16</xdr:row>
      <xdr:rowOff>138600</xdr:rowOff>
    </xdr:from>
    <xdr:to>
      <xdr:col>8</xdr:col>
      <xdr:colOff>167120</xdr:colOff>
      <xdr:row>31</xdr:row>
      <xdr:rowOff>21600</xdr:rowOff>
    </xdr:to>
    <xdr:graphicFrame macro="">
      <xdr:nvGraphicFramePr>
        <xdr:cNvPr id="1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408240</xdr:colOff>
      <xdr:row>3</xdr:row>
      <xdr:rowOff>136800</xdr:rowOff>
    </xdr:from>
    <xdr:to>
      <xdr:col>10</xdr:col>
      <xdr:colOff>348480</xdr:colOff>
      <xdr:row>18</xdr:row>
      <xdr:rowOff>20160</xdr:rowOff>
    </xdr:to>
    <xdr:graphicFrame macro="">
      <xdr:nvGraphicFramePr>
        <xdr:cNvPr id="15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108000</xdr:colOff>
      <xdr:row>50</xdr:row>
      <xdr:rowOff>16200</xdr:rowOff>
    </xdr:from>
    <xdr:to>
      <xdr:col>15</xdr:col>
      <xdr:colOff>374040</xdr:colOff>
      <xdr:row>83</xdr:row>
      <xdr:rowOff>45720</xdr:rowOff>
    </xdr:to>
    <xdr:graphicFrame macro="">
      <xdr:nvGraphicFramePr>
        <xdr:cNvPr id="16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zoomScale="75" zoomScaleNormal="75" workbookViewId="0">
      <selection activeCell="J12" sqref="J12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2.140625"/>
    <col min="4" max="4" width="11.140625"/>
    <col min="5" max="6" width="11.5703125" bestFit="1" customWidth="1"/>
    <col min="7" max="7" width="17.140625"/>
    <col min="8" max="8" width="11.5703125"/>
    <col min="9" max="9" width="14.85546875"/>
    <col min="10" max="10" width="19.42578125"/>
    <col min="11" max="11" width="19.7109375" bestFit="1" customWidth="1"/>
    <col min="12" max="15" width="11.5703125"/>
    <col min="16" max="16" width="13"/>
    <col min="17" max="1025" width="11.5703125"/>
  </cols>
  <sheetData>
    <row r="1" spans="2:11" ht="12.75" customHeight="1" x14ac:dyDescent="0.25">
      <c r="C1" s="44" t="s">
        <v>20</v>
      </c>
      <c r="D1" s="44"/>
      <c r="E1" s="44"/>
      <c r="F1" s="44"/>
      <c r="G1" s="44"/>
    </row>
    <row r="2" spans="2:11" ht="12.75" customHeight="1" x14ac:dyDescent="0.25">
      <c r="C2" s="44"/>
      <c r="D2" s="44"/>
      <c r="E2" s="44"/>
      <c r="F2" s="44"/>
      <c r="G2" s="44"/>
    </row>
    <row r="4" spans="2:11" ht="18.75" customHeight="1" x14ac:dyDescent="0.25">
      <c r="B4" s="45" t="s">
        <v>1</v>
      </c>
      <c r="C4" s="46" t="s">
        <v>21</v>
      </c>
      <c r="D4" s="46"/>
      <c r="E4" s="46"/>
      <c r="F4" s="46"/>
      <c r="G4" s="47" t="s">
        <v>22</v>
      </c>
      <c r="H4" s="47" t="s">
        <v>23</v>
      </c>
      <c r="I4" s="47" t="s">
        <v>24</v>
      </c>
      <c r="J4" s="48" t="s">
        <v>119</v>
      </c>
      <c r="K4" s="48" t="s">
        <v>120</v>
      </c>
    </row>
    <row r="5" spans="2:11" x14ac:dyDescent="0.25">
      <c r="B5" s="45"/>
      <c r="C5" s="46" t="s">
        <v>25</v>
      </c>
      <c r="D5" s="46"/>
      <c r="E5" s="46" t="s">
        <v>26</v>
      </c>
      <c r="F5" s="46"/>
      <c r="G5" s="47"/>
      <c r="H5" s="47"/>
      <c r="I5" s="47"/>
      <c r="J5" s="44"/>
      <c r="K5" s="44"/>
    </row>
    <row r="6" spans="2:11" x14ac:dyDescent="0.25">
      <c r="B6" s="45"/>
      <c r="C6" s="1" t="s">
        <v>5</v>
      </c>
      <c r="D6" s="1" t="s">
        <v>6</v>
      </c>
      <c r="E6" s="1" t="s">
        <v>5</v>
      </c>
      <c r="F6" s="1" t="s">
        <v>6</v>
      </c>
      <c r="G6" s="47"/>
      <c r="H6" s="47"/>
      <c r="I6" s="47"/>
      <c r="J6" s="44"/>
      <c r="K6" s="44"/>
    </row>
    <row r="7" spans="2:11" x14ac:dyDescent="0.25">
      <c r="B7" s="8" t="s">
        <v>8</v>
      </c>
      <c r="C7" s="37">
        <v>63870.879999999997</v>
      </c>
      <c r="D7" s="37">
        <v>57896.127</v>
      </c>
      <c r="E7" s="37">
        <v>77119.94</v>
      </c>
      <c r="F7" s="37">
        <v>33931.980000000003</v>
      </c>
      <c r="G7" s="38">
        <f t="shared" ref="G7:G18" si="0">SUM(C7,E7)</f>
        <v>140990.82</v>
      </c>
      <c r="H7" s="10">
        <f t="shared" ref="H7:H18" si="1">SUM(D7,F7)</f>
        <v>91828.107000000004</v>
      </c>
      <c r="I7" s="11">
        <f t="shared" ref="I7:I18" si="2">(H7 /G7)-1</f>
        <v>-0.34869442563707342</v>
      </c>
      <c r="J7" s="39">
        <v>88924.64</v>
      </c>
      <c r="K7" s="40">
        <f>SUM(J7,H7)</f>
        <v>180752.747</v>
      </c>
    </row>
    <row r="8" spans="2:11" x14ac:dyDescent="0.25">
      <c r="B8" s="8" t="s">
        <v>9</v>
      </c>
      <c r="C8" s="37">
        <v>63870.879999999997</v>
      </c>
      <c r="D8" s="37">
        <v>60118.7</v>
      </c>
      <c r="E8" s="37">
        <v>77119.94</v>
      </c>
      <c r="F8" s="37">
        <v>20939.25</v>
      </c>
      <c r="G8" s="38">
        <f t="shared" si="0"/>
        <v>140990.82</v>
      </c>
      <c r="H8" s="10">
        <f t="shared" si="1"/>
        <v>81057.95</v>
      </c>
      <c r="I8" s="11">
        <f t="shared" si="2"/>
        <v>-0.42508349125141631</v>
      </c>
      <c r="J8" s="39">
        <v>60762.1</v>
      </c>
      <c r="K8" s="40">
        <f>SUM(J8,H8)</f>
        <v>141820.04999999999</v>
      </c>
    </row>
    <row r="9" spans="2:11" x14ac:dyDescent="0.25">
      <c r="B9" s="8" t="s">
        <v>10</v>
      </c>
      <c r="C9" s="37">
        <v>77119.94</v>
      </c>
      <c r="D9" s="37">
        <v>64532.82</v>
      </c>
      <c r="E9" s="37">
        <v>77119.94</v>
      </c>
      <c r="F9" s="37">
        <v>7387</v>
      </c>
      <c r="G9" s="38">
        <f t="shared" si="0"/>
        <v>154239.88</v>
      </c>
      <c r="H9" s="10">
        <f t="shared" si="1"/>
        <v>71919.820000000007</v>
      </c>
      <c r="I9" s="11">
        <f t="shared" si="2"/>
        <v>-0.53371449718451536</v>
      </c>
      <c r="J9" s="39">
        <v>62622.27</v>
      </c>
      <c r="K9" s="40">
        <f>SUM(J9,H9)</f>
        <v>134542.09</v>
      </c>
    </row>
    <row r="10" spans="2:11" x14ac:dyDescent="0.25">
      <c r="B10" s="8" t="s">
        <v>11</v>
      </c>
      <c r="C10" s="37">
        <v>77119.94</v>
      </c>
      <c r="D10" s="37">
        <v>56506.11</v>
      </c>
      <c r="E10" s="37">
        <v>77119.94</v>
      </c>
      <c r="F10" s="37">
        <v>21096.97</v>
      </c>
      <c r="G10" s="38">
        <f t="shared" si="0"/>
        <v>154239.88</v>
      </c>
      <c r="H10" s="12">
        <f t="shared" si="1"/>
        <v>77603.08</v>
      </c>
      <c r="I10" s="11">
        <f t="shared" si="2"/>
        <v>-0.49686760648413364</v>
      </c>
      <c r="J10" s="41">
        <v>80354</v>
      </c>
      <c r="K10" s="40">
        <f t="shared" ref="K10:K18" si="3">SUM(J10,H10)</f>
        <v>157957.08000000002</v>
      </c>
    </row>
    <row r="11" spans="2:11" x14ac:dyDescent="0.25">
      <c r="B11" s="8" t="s">
        <v>12</v>
      </c>
      <c r="C11" s="37">
        <v>77119.94</v>
      </c>
      <c r="D11" s="37">
        <v>49870.09</v>
      </c>
      <c r="E11" s="37">
        <v>77119.94</v>
      </c>
      <c r="F11" s="37">
        <v>32640.83</v>
      </c>
      <c r="G11" s="38">
        <f t="shared" si="0"/>
        <v>154239.88</v>
      </c>
      <c r="H11" s="12">
        <f t="shared" si="1"/>
        <v>82510.92</v>
      </c>
      <c r="I11" s="11">
        <f t="shared" si="2"/>
        <v>-0.46504807965358896</v>
      </c>
      <c r="J11" s="41">
        <v>75102.05</v>
      </c>
      <c r="K11" s="40">
        <f t="shared" si="3"/>
        <v>157612.97</v>
      </c>
    </row>
    <row r="12" spans="2:11" x14ac:dyDescent="0.25">
      <c r="B12" s="2" t="s">
        <v>13</v>
      </c>
      <c r="C12" s="37"/>
      <c r="D12" s="37"/>
      <c r="E12" s="37"/>
      <c r="F12" s="37"/>
      <c r="G12" s="38">
        <f t="shared" si="0"/>
        <v>0</v>
      </c>
      <c r="H12" s="12">
        <f t="shared" si="1"/>
        <v>0</v>
      </c>
      <c r="I12" s="11" t="e">
        <f t="shared" si="2"/>
        <v>#DIV/0!</v>
      </c>
      <c r="J12" s="41"/>
      <c r="K12" s="40">
        <f t="shared" si="3"/>
        <v>0</v>
      </c>
    </row>
    <row r="13" spans="2:11" x14ac:dyDescent="0.25">
      <c r="B13" s="2" t="s">
        <v>14</v>
      </c>
      <c r="C13" s="37"/>
      <c r="D13" s="37"/>
      <c r="E13" s="37"/>
      <c r="F13" s="37"/>
      <c r="G13" s="38">
        <f t="shared" si="0"/>
        <v>0</v>
      </c>
      <c r="H13" s="12">
        <f t="shared" si="1"/>
        <v>0</v>
      </c>
      <c r="I13" s="11" t="e">
        <f t="shared" si="2"/>
        <v>#DIV/0!</v>
      </c>
      <c r="J13" s="41"/>
      <c r="K13" s="40">
        <f t="shared" si="3"/>
        <v>0</v>
      </c>
    </row>
    <row r="14" spans="2:11" x14ac:dyDescent="0.25">
      <c r="B14" s="2" t="s">
        <v>15</v>
      </c>
      <c r="C14" s="37"/>
      <c r="D14" s="37"/>
      <c r="E14" s="37"/>
      <c r="F14" s="37"/>
      <c r="G14" s="38">
        <f t="shared" si="0"/>
        <v>0</v>
      </c>
      <c r="H14" s="12">
        <f t="shared" si="1"/>
        <v>0</v>
      </c>
      <c r="I14" s="11" t="e">
        <f t="shared" si="2"/>
        <v>#DIV/0!</v>
      </c>
      <c r="J14" s="41"/>
      <c r="K14" s="40">
        <f t="shared" si="3"/>
        <v>0</v>
      </c>
    </row>
    <row r="15" spans="2:11" x14ac:dyDescent="0.25">
      <c r="B15" s="2" t="s">
        <v>16</v>
      </c>
      <c r="C15" s="37"/>
      <c r="D15" s="37"/>
      <c r="E15" s="37"/>
      <c r="F15" s="37"/>
      <c r="G15" s="38">
        <f t="shared" si="0"/>
        <v>0</v>
      </c>
      <c r="H15" s="12">
        <f t="shared" si="1"/>
        <v>0</v>
      </c>
      <c r="I15" s="11" t="e">
        <f t="shared" si="2"/>
        <v>#DIV/0!</v>
      </c>
      <c r="J15" s="41"/>
      <c r="K15" s="40">
        <f t="shared" si="3"/>
        <v>0</v>
      </c>
    </row>
    <row r="16" spans="2:11" x14ac:dyDescent="0.25">
      <c r="B16" s="2" t="s">
        <v>17</v>
      </c>
      <c r="C16" s="37"/>
      <c r="D16" s="37"/>
      <c r="E16" s="37"/>
      <c r="F16" s="37"/>
      <c r="G16" s="38">
        <f t="shared" si="0"/>
        <v>0</v>
      </c>
      <c r="H16" s="12">
        <f t="shared" si="1"/>
        <v>0</v>
      </c>
      <c r="I16" s="11" t="e">
        <f t="shared" si="2"/>
        <v>#DIV/0!</v>
      </c>
      <c r="J16" s="41"/>
      <c r="K16" s="40">
        <f t="shared" si="3"/>
        <v>0</v>
      </c>
    </row>
    <row r="17" spans="2:11" x14ac:dyDescent="0.25">
      <c r="B17" s="2" t="s">
        <v>18</v>
      </c>
      <c r="C17" s="37"/>
      <c r="D17" s="37"/>
      <c r="E17" s="37"/>
      <c r="F17" s="37"/>
      <c r="G17" s="38">
        <f t="shared" si="0"/>
        <v>0</v>
      </c>
      <c r="H17" s="12">
        <f t="shared" si="1"/>
        <v>0</v>
      </c>
      <c r="I17" s="11" t="e">
        <f t="shared" si="2"/>
        <v>#DIV/0!</v>
      </c>
      <c r="J17" s="41"/>
      <c r="K17" s="40">
        <f t="shared" si="3"/>
        <v>0</v>
      </c>
    </row>
    <row r="18" spans="2:11" x14ac:dyDescent="0.25">
      <c r="B18" s="2" t="s">
        <v>19</v>
      </c>
      <c r="C18" s="37"/>
      <c r="D18" s="37"/>
      <c r="E18" s="37"/>
      <c r="F18" s="37"/>
      <c r="G18" s="38">
        <f t="shared" si="0"/>
        <v>0</v>
      </c>
      <c r="H18" s="12">
        <f t="shared" si="1"/>
        <v>0</v>
      </c>
      <c r="I18" s="11" t="e">
        <f t="shared" si="2"/>
        <v>#DIV/0!</v>
      </c>
      <c r="J18" s="41"/>
      <c r="K18" s="40">
        <f t="shared" si="3"/>
        <v>0</v>
      </c>
    </row>
  </sheetData>
  <mergeCells count="10">
    <mergeCell ref="I4:I6"/>
    <mergeCell ref="J4:J6"/>
    <mergeCell ref="K4:K6"/>
    <mergeCell ref="C5:D5"/>
    <mergeCell ref="E5:F5"/>
    <mergeCell ref="C1:G2"/>
    <mergeCell ref="B4:B6"/>
    <mergeCell ref="C4:F4"/>
    <mergeCell ref="G4:G6"/>
    <mergeCell ref="H4:H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zoomScale="75" zoomScaleNormal="75" workbookViewId="0">
      <selection activeCell="C4" sqref="C4"/>
    </sheetView>
  </sheetViews>
  <sheetFormatPr baseColWidth="10" defaultColWidth="9.140625" defaultRowHeight="15" x14ac:dyDescent="0.25"/>
  <cols>
    <col min="1" max="1" width="19.140625"/>
    <col min="2" max="2" width="12.85546875"/>
    <col min="3" max="3" width="17.5703125"/>
  </cols>
  <sheetData>
    <row r="2" spans="1:3" ht="30" x14ac:dyDescent="0.25">
      <c r="A2" s="32" t="s">
        <v>112</v>
      </c>
      <c r="B2" s="32" t="s">
        <v>113</v>
      </c>
      <c r="C2" s="32" t="s">
        <v>114</v>
      </c>
    </row>
    <row r="3" spans="1:3" x14ac:dyDescent="0.25">
      <c r="A3" s="31">
        <f>B3/SUM(B3:C3)</f>
        <v>5.8823529411764705E-2</v>
      </c>
      <c r="B3" s="3">
        <v>1</v>
      </c>
      <c r="C3" s="3">
        <v>16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75" zoomScaleNormal="75" workbookViewId="0">
      <selection activeCell="E11" sqref="E11"/>
    </sheetView>
  </sheetViews>
  <sheetFormatPr baseColWidth="10" defaultColWidth="9.140625" defaultRowHeight="15" x14ac:dyDescent="0.25"/>
  <cols>
    <col min="1" max="1" width="20.5703125"/>
    <col min="3" max="3" width="18.140625"/>
    <col min="4" max="4" width="16.7109375" bestFit="1" customWidth="1"/>
    <col min="5" max="5" width="24"/>
  </cols>
  <sheetData>
    <row r="1" spans="1:5" x14ac:dyDescent="0.25">
      <c r="A1" s="46" t="s">
        <v>1</v>
      </c>
      <c r="B1" s="46" t="s">
        <v>115</v>
      </c>
      <c r="C1" s="46"/>
      <c r="D1" s="46"/>
      <c r="E1" s="46"/>
    </row>
    <row r="2" spans="1:5" x14ac:dyDescent="0.25">
      <c r="A2" s="46"/>
      <c r="B2" s="46"/>
      <c r="C2" s="46"/>
      <c r="D2" s="46"/>
      <c r="E2" s="46"/>
    </row>
    <row r="3" spans="1:5" x14ac:dyDescent="0.25">
      <c r="A3" s="46"/>
      <c r="B3" s="1" t="s">
        <v>3</v>
      </c>
      <c r="C3" s="7" t="s">
        <v>116</v>
      </c>
      <c r="D3" s="7" t="s">
        <v>117</v>
      </c>
      <c r="E3" s="1" t="s">
        <v>118</v>
      </c>
    </row>
    <row r="4" spans="1:5" x14ac:dyDescent="0.25">
      <c r="A4" s="2" t="s">
        <v>8</v>
      </c>
      <c r="B4" s="16"/>
      <c r="C4" s="16"/>
      <c r="D4" s="16"/>
      <c r="E4" s="16"/>
    </row>
    <row r="5" spans="1:5" x14ac:dyDescent="0.25">
      <c r="A5" s="2" t="s">
        <v>9</v>
      </c>
      <c r="B5" s="16"/>
      <c r="C5" s="16"/>
      <c r="D5" s="16"/>
      <c r="E5" s="16"/>
    </row>
    <row r="6" spans="1:5" x14ac:dyDescent="0.25">
      <c r="A6" s="2" t="s">
        <v>10</v>
      </c>
      <c r="B6" s="16">
        <v>0.25</v>
      </c>
      <c r="C6" s="16">
        <v>1</v>
      </c>
      <c r="D6" s="16">
        <v>1</v>
      </c>
      <c r="E6" s="16">
        <v>0.75</v>
      </c>
    </row>
    <row r="7" spans="1:5" x14ac:dyDescent="0.25">
      <c r="A7" s="2" t="s">
        <v>11</v>
      </c>
      <c r="B7" s="16">
        <v>0.6</v>
      </c>
      <c r="C7" s="16"/>
      <c r="D7" s="16">
        <v>0.33329999999999999</v>
      </c>
      <c r="E7" s="16">
        <v>0.7</v>
      </c>
    </row>
    <row r="8" spans="1:5" x14ac:dyDescent="0.25">
      <c r="A8" s="2" t="s">
        <v>12</v>
      </c>
      <c r="B8" s="16">
        <v>0.75</v>
      </c>
      <c r="C8" s="16"/>
      <c r="D8" s="16">
        <v>1</v>
      </c>
      <c r="E8" s="16">
        <v>0.25</v>
      </c>
    </row>
    <row r="9" spans="1:5" x14ac:dyDescent="0.25">
      <c r="A9" s="2" t="s">
        <v>13</v>
      </c>
      <c r="B9" s="16"/>
      <c r="C9" s="16"/>
      <c r="D9" s="16"/>
      <c r="E9" s="16"/>
    </row>
    <row r="10" spans="1:5" x14ac:dyDescent="0.25">
      <c r="A10" s="2" t="s">
        <v>14</v>
      </c>
      <c r="B10" s="16"/>
      <c r="C10" s="16"/>
      <c r="D10" s="16"/>
      <c r="E10" s="16"/>
    </row>
    <row r="11" spans="1:5" x14ac:dyDescent="0.25">
      <c r="A11" s="2" t="s">
        <v>15</v>
      </c>
      <c r="B11" s="16"/>
      <c r="C11" s="16"/>
      <c r="D11" s="16"/>
      <c r="E11" s="16"/>
    </row>
    <row r="12" spans="1:5" x14ac:dyDescent="0.25">
      <c r="A12" s="2" t="s">
        <v>16</v>
      </c>
      <c r="B12" s="16"/>
      <c r="C12" s="16"/>
      <c r="D12" s="16"/>
      <c r="E12" s="16"/>
    </row>
    <row r="13" spans="1:5" x14ac:dyDescent="0.25">
      <c r="A13" s="2" t="s">
        <v>17</v>
      </c>
      <c r="B13" s="16"/>
      <c r="C13" s="16"/>
      <c r="D13" s="16"/>
      <c r="E13" s="16"/>
    </row>
    <row r="14" spans="1:5" x14ac:dyDescent="0.25">
      <c r="A14" s="2" t="s">
        <v>18</v>
      </c>
      <c r="B14" s="16"/>
      <c r="C14" s="16"/>
      <c r="D14" s="16"/>
      <c r="E14" s="16"/>
    </row>
    <row r="15" spans="1:5" x14ac:dyDescent="0.25">
      <c r="A15" s="2" t="s">
        <v>19</v>
      </c>
      <c r="B15" s="16"/>
      <c r="C15" s="16"/>
      <c r="D15" s="16"/>
      <c r="E15" s="16"/>
    </row>
    <row r="16" spans="1:5" x14ac:dyDescent="0.25">
      <c r="A16" s="2" t="s">
        <v>31</v>
      </c>
      <c r="B16" s="20">
        <f>AVERAGE(B4:B15)</f>
        <v>0.53333333333333333</v>
      </c>
      <c r="C16" s="19">
        <f>AVERAGE(C4:C15)</f>
        <v>1</v>
      </c>
      <c r="D16" s="36">
        <f>AVERAGE(D4:D15)</f>
        <v>0.77776666666666661</v>
      </c>
      <c r="E16" s="19">
        <f>AVERAGE(E4:E15)</f>
        <v>0.56666666666666665</v>
      </c>
    </row>
  </sheetData>
  <mergeCells count="2">
    <mergeCell ref="A1:A3"/>
    <mergeCell ref="B1:E2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opLeftCell="A21" zoomScale="75" zoomScaleNormal="75" workbookViewId="0">
      <selection activeCell="G13" sqref="G13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0.140625"/>
    <col min="4" max="4" width="9.7109375"/>
    <col min="5" max="6" width="10.140625"/>
    <col min="7" max="7" width="8.5703125"/>
    <col min="8" max="8" width="14"/>
    <col min="9" max="9" width="11.42578125"/>
    <col min="10" max="15" width="10.7109375"/>
    <col min="16" max="16" width="13"/>
    <col min="17" max="1025" width="11.42578125"/>
  </cols>
  <sheetData>
    <row r="1" spans="2:10" x14ac:dyDescent="0.25">
      <c r="C1" s="44" t="s">
        <v>0</v>
      </c>
      <c r="D1" s="44"/>
      <c r="E1" s="44"/>
      <c r="F1" s="44"/>
      <c r="G1" s="44"/>
      <c r="H1" s="44"/>
    </row>
    <row r="2" spans="2:10" x14ac:dyDescent="0.25">
      <c r="C2" s="44"/>
      <c r="D2" s="44"/>
      <c r="E2" s="44"/>
      <c r="F2" s="44"/>
      <c r="G2" s="44"/>
      <c r="H2" s="44"/>
    </row>
    <row r="4" spans="2:10" ht="19.899999999999999" customHeight="1" x14ac:dyDescent="0.25">
      <c r="B4" s="46" t="s">
        <v>1</v>
      </c>
      <c r="C4" s="46" t="s">
        <v>2</v>
      </c>
      <c r="D4" s="46"/>
      <c r="E4" s="46"/>
      <c r="F4" s="46"/>
      <c r="G4" s="46"/>
      <c r="H4" s="46"/>
    </row>
    <row r="5" spans="2:10" x14ac:dyDescent="0.25">
      <c r="B5" s="46"/>
      <c r="C5" s="46" t="s">
        <v>3</v>
      </c>
      <c r="D5" s="46"/>
      <c r="E5" s="46"/>
      <c r="F5" s="46" t="s">
        <v>4</v>
      </c>
      <c r="G5" s="46"/>
      <c r="H5" s="46"/>
    </row>
    <row r="6" spans="2:10" x14ac:dyDescent="0.25">
      <c r="B6" s="46"/>
      <c r="C6" s="1" t="s">
        <v>5</v>
      </c>
      <c r="D6" s="1" t="s">
        <v>6</v>
      </c>
      <c r="E6" s="1" t="s">
        <v>7</v>
      </c>
      <c r="F6" s="1" t="s">
        <v>5</v>
      </c>
      <c r="G6" s="1" t="s">
        <v>6</v>
      </c>
      <c r="H6" s="1" t="s">
        <v>7</v>
      </c>
    </row>
    <row r="7" spans="2:10" x14ac:dyDescent="0.25">
      <c r="B7" s="2" t="s">
        <v>8</v>
      </c>
      <c r="C7" s="4">
        <v>80</v>
      </c>
      <c r="D7" s="4">
        <v>54</v>
      </c>
      <c r="E7" s="5">
        <f t="shared" ref="E7:E18" si="0">(D7 /C7)-1</f>
        <v>-0.32499999999999996</v>
      </c>
      <c r="F7" s="4">
        <v>63</v>
      </c>
      <c r="G7" s="4">
        <v>76</v>
      </c>
      <c r="H7" s="5">
        <f t="shared" ref="H7:H18" si="1">(G7 /F7)-1</f>
        <v>0.20634920634920628</v>
      </c>
    </row>
    <row r="8" spans="2:10" x14ac:dyDescent="0.25">
      <c r="B8" s="2" t="s">
        <v>9</v>
      </c>
      <c r="C8" s="4">
        <v>80</v>
      </c>
      <c r="D8" s="4">
        <v>47</v>
      </c>
      <c r="E8" s="5">
        <f t="shared" si="0"/>
        <v>-0.41249999999999998</v>
      </c>
      <c r="F8" s="4">
        <f>63 * 2</f>
        <v>126</v>
      </c>
      <c r="G8" s="4">
        <v>128</v>
      </c>
      <c r="H8" s="5">
        <f t="shared" si="1"/>
        <v>1.5873015873015817E-2</v>
      </c>
    </row>
    <row r="9" spans="2:10" x14ac:dyDescent="0.25">
      <c r="B9" s="2" t="s">
        <v>10</v>
      </c>
      <c r="C9" s="4">
        <v>80</v>
      </c>
      <c r="D9" s="4">
        <v>41</v>
      </c>
      <c r="E9" s="5">
        <f t="shared" si="0"/>
        <v>-0.48750000000000004</v>
      </c>
      <c r="F9" s="4">
        <f>63 * 2</f>
        <v>126</v>
      </c>
      <c r="G9" s="4">
        <v>74</v>
      </c>
      <c r="H9" s="5">
        <f t="shared" si="1"/>
        <v>-0.41269841269841268</v>
      </c>
    </row>
    <row r="10" spans="2:10" x14ac:dyDescent="0.25">
      <c r="B10" s="2" t="s">
        <v>11</v>
      </c>
      <c r="C10" s="4">
        <v>80</v>
      </c>
      <c r="D10" s="4">
        <v>43</v>
      </c>
      <c r="E10" s="5">
        <f t="shared" si="0"/>
        <v>-0.46250000000000002</v>
      </c>
      <c r="F10" s="4">
        <v>126</v>
      </c>
      <c r="G10" s="4">
        <v>121</v>
      </c>
      <c r="H10" s="5">
        <f t="shared" si="1"/>
        <v>-3.9682539682539653E-2</v>
      </c>
    </row>
    <row r="11" spans="2:10" x14ac:dyDescent="0.25">
      <c r="B11" s="2" t="s">
        <v>12</v>
      </c>
      <c r="C11" s="4">
        <v>80</v>
      </c>
      <c r="D11" s="4">
        <v>53</v>
      </c>
      <c r="E11" s="5">
        <f t="shared" si="0"/>
        <v>-0.33750000000000002</v>
      </c>
      <c r="F11" s="4">
        <v>126</v>
      </c>
      <c r="G11" s="4">
        <v>144</v>
      </c>
      <c r="H11" s="5">
        <f t="shared" si="1"/>
        <v>0.14285714285714279</v>
      </c>
    </row>
    <row r="12" spans="2:10" x14ac:dyDescent="0.25">
      <c r="B12" s="2" t="s">
        <v>13</v>
      </c>
      <c r="C12" s="4"/>
      <c r="D12" s="4"/>
      <c r="E12" s="5" t="e">
        <f t="shared" si="0"/>
        <v>#DIV/0!</v>
      </c>
      <c r="F12" s="4"/>
      <c r="G12" s="4"/>
      <c r="H12" s="5" t="e">
        <f t="shared" si="1"/>
        <v>#DIV/0!</v>
      </c>
      <c r="J12" s="6"/>
    </row>
    <row r="13" spans="2:10" x14ac:dyDescent="0.25">
      <c r="B13" s="2" t="s">
        <v>14</v>
      </c>
      <c r="C13" s="4"/>
      <c r="D13" s="4"/>
      <c r="E13" s="5" t="e">
        <f t="shared" si="0"/>
        <v>#DIV/0!</v>
      </c>
      <c r="F13" s="4"/>
      <c r="G13" s="4"/>
      <c r="H13" s="5" t="e">
        <f t="shared" si="1"/>
        <v>#DIV/0!</v>
      </c>
    </row>
    <row r="14" spans="2:10" x14ac:dyDescent="0.25">
      <c r="B14" s="2" t="s">
        <v>15</v>
      </c>
      <c r="C14" s="4"/>
      <c r="D14" s="4"/>
      <c r="E14" s="5" t="e">
        <f t="shared" si="0"/>
        <v>#DIV/0!</v>
      </c>
      <c r="F14" s="4"/>
      <c r="G14" s="4"/>
      <c r="H14" s="5" t="e">
        <f t="shared" si="1"/>
        <v>#DIV/0!</v>
      </c>
    </row>
    <row r="15" spans="2:10" x14ac:dyDescent="0.25">
      <c r="B15" s="2" t="s">
        <v>16</v>
      </c>
      <c r="C15" s="4"/>
      <c r="D15" s="4"/>
      <c r="E15" s="5" t="e">
        <f t="shared" si="0"/>
        <v>#DIV/0!</v>
      </c>
      <c r="F15" s="4"/>
      <c r="G15" s="4"/>
      <c r="H15" s="5" t="e">
        <f t="shared" si="1"/>
        <v>#DIV/0!</v>
      </c>
    </row>
    <row r="16" spans="2:10" x14ac:dyDescent="0.25">
      <c r="B16" s="2" t="s">
        <v>17</v>
      </c>
      <c r="C16" s="4"/>
      <c r="D16" s="4"/>
      <c r="E16" s="5" t="e">
        <f t="shared" si="0"/>
        <v>#DIV/0!</v>
      </c>
      <c r="F16" s="4"/>
      <c r="G16" s="4"/>
      <c r="H16" s="5" t="e">
        <f t="shared" si="1"/>
        <v>#DIV/0!</v>
      </c>
    </row>
    <row r="17" spans="2:8" x14ac:dyDescent="0.25">
      <c r="B17" s="2" t="s">
        <v>18</v>
      </c>
      <c r="C17" s="4"/>
      <c r="D17" s="4"/>
      <c r="E17" s="5" t="e">
        <f t="shared" si="0"/>
        <v>#DIV/0!</v>
      </c>
      <c r="F17" s="4"/>
      <c r="G17" s="4"/>
      <c r="H17" s="5" t="e">
        <f t="shared" si="1"/>
        <v>#DIV/0!</v>
      </c>
    </row>
    <row r="18" spans="2:8" x14ac:dyDescent="0.25">
      <c r="B18" s="2" t="s">
        <v>19</v>
      </c>
      <c r="C18" s="4"/>
      <c r="D18" s="4"/>
      <c r="E18" s="5" t="e">
        <f t="shared" si="0"/>
        <v>#DIV/0!</v>
      </c>
      <c r="F18" s="4"/>
      <c r="G18" s="4"/>
      <c r="H18" s="5" t="e">
        <f t="shared" si="1"/>
        <v>#DIV/0!</v>
      </c>
    </row>
  </sheetData>
  <mergeCells count="5">
    <mergeCell ref="C1:H2"/>
    <mergeCell ref="B4:B6"/>
    <mergeCell ref="C4:H4"/>
    <mergeCell ref="C5:E5"/>
    <mergeCell ref="F5:H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9"/>
  <sheetViews>
    <sheetView zoomScale="75" zoomScaleNormal="75" workbookViewId="0">
      <selection activeCell="E11" sqref="E11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8.5703125"/>
    <col min="5" max="5" width="18.5703125" style="13"/>
    <col min="6" max="6" width="11.5703125"/>
    <col min="7" max="7" width="14.140625"/>
    <col min="8" max="1025" width="11.5703125"/>
  </cols>
  <sheetData>
    <row r="1" spans="3:7" x14ac:dyDescent="0.25">
      <c r="E1"/>
    </row>
    <row r="2" spans="3:7" x14ac:dyDescent="0.25">
      <c r="E2"/>
    </row>
    <row r="3" spans="3:7" x14ac:dyDescent="0.25">
      <c r="E3"/>
    </row>
    <row r="4" spans="3:7" ht="13.9" customHeight="1" x14ac:dyDescent="0.25">
      <c r="C4" s="46" t="s">
        <v>1</v>
      </c>
      <c r="D4" s="46" t="s">
        <v>44</v>
      </c>
      <c r="E4" s="47" t="s">
        <v>45</v>
      </c>
      <c r="F4" s="47"/>
      <c r="G4" s="47"/>
    </row>
    <row r="5" spans="3:7" x14ac:dyDescent="0.25">
      <c r="C5" s="46"/>
      <c r="D5" s="46"/>
      <c r="E5" s="47"/>
      <c r="F5" s="47"/>
      <c r="G5" s="47"/>
    </row>
    <row r="6" spans="3:7" ht="30" x14ac:dyDescent="0.25">
      <c r="C6" s="46"/>
      <c r="D6" s="22" t="s">
        <v>46</v>
      </c>
      <c r="E6" s="7" t="s">
        <v>47</v>
      </c>
      <c r="F6" s="23" t="s">
        <v>48</v>
      </c>
      <c r="G6" s="21" t="s">
        <v>49</v>
      </c>
    </row>
    <row r="7" spans="3:7" x14ac:dyDescent="0.25">
      <c r="C7" s="2" t="s">
        <v>8</v>
      </c>
      <c r="D7" s="16">
        <v>1</v>
      </c>
      <c r="E7" s="16"/>
      <c r="F7" s="16"/>
      <c r="G7" s="16"/>
    </row>
    <row r="8" spans="3:7" x14ac:dyDescent="0.25">
      <c r="C8" s="2" t="s">
        <v>9</v>
      </c>
      <c r="D8" s="16">
        <v>0</v>
      </c>
      <c r="E8" s="16">
        <v>1</v>
      </c>
      <c r="F8" s="16">
        <v>1</v>
      </c>
      <c r="G8" s="16">
        <v>1</v>
      </c>
    </row>
    <row r="9" spans="3:7" x14ac:dyDescent="0.25">
      <c r="C9" s="2" t="s">
        <v>10</v>
      </c>
      <c r="D9" s="16">
        <v>0.5</v>
      </c>
      <c r="E9" s="16"/>
      <c r="F9" s="16"/>
      <c r="G9" s="16"/>
    </row>
    <row r="10" spans="3:7" x14ac:dyDescent="0.25">
      <c r="C10" s="2" t="s">
        <v>11</v>
      </c>
      <c r="D10" s="16">
        <v>1</v>
      </c>
      <c r="E10" s="16"/>
      <c r="F10" s="16"/>
      <c r="G10" s="16"/>
    </row>
    <row r="11" spans="3:7" x14ac:dyDescent="0.25">
      <c r="C11" s="2" t="s">
        <v>12</v>
      </c>
      <c r="D11" s="16">
        <v>1</v>
      </c>
      <c r="E11" s="16"/>
      <c r="F11" s="16"/>
      <c r="G11" s="16"/>
    </row>
    <row r="12" spans="3:7" x14ac:dyDescent="0.25">
      <c r="C12" s="2" t="s">
        <v>13</v>
      </c>
      <c r="D12" s="16"/>
      <c r="E12" s="16"/>
      <c r="F12" s="16"/>
      <c r="G12" s="16"/>
    </row>
    <row r="13" spans="3:7" x14ac:dyDescent="0.25">
      <c r="C13" s="2" t="s">
        <v>14</v>
      </c>
      <c r="D13" s="16"/>
      <c r="E13" s="16"/>
      <c r="F13" s="16"/>
      <c r="G13" s="16"/>
    </row>
    <row r="14" spans="3:7" x14ac:dyDescent="0.25">
      <c r="C14" s="2" t="s">
        <v>15</v>
      </c>
      <c r="D14" s="16"/>
      <c r="E14" s="16"/>
      <c r="F14" s="16"/>
      <c r="G14" s="16"/>
    </row>
    <row r="15" spans="3:7" x14ac:dyDescent="0.25">
      <c r="C15" s="2" t="s">
        <v>16</v>
      </c>
      <c r="D15" s="16"/>
      <c r="E15" s="16"/>
      <c r="F15" s="16"/>
      <c r="G15" s="16"/>
    </row>
    <row r="16" spans="3:7" x14ac:dyDescent="0.25">
      <c r="C16" s="2" t="s">
        <v>17</v>
      </c>
      <c r="D16" s="16"/>
      <c r="E16" s="16"/>
      <c r="F16" s="16"/>
      <c r="G16" s="16"/>
    </row>
    <row r="17" spans="3:7" x14ac:dyDescent="0.25">
      <c r="C17" s="2" t="s">
        <v>18</v>
      </c>
      <c r="D17" s="16"/>
      <c r="E17" s="16"/>
      <c r="F17" s="16"/>
      <c r="G17" s="16"/>
    </row>
    <row r="18" spans="3:7" x14ac:dyDescent="0.25">
      <c r="C18" s="2" t="s">
        <v>19</v>
      </c>
      <c r="D18" s="16"/>
      <c r="E18" s="16"/>
      <c r="F18" s="16"/>
      <c r="G18" s="16"/>
    </row>
    <row r="19" spans="3:7" x14ac:dyDescent="0.25">
      <c r="C19" s="2" t="s">
        <v>31</v>
      </c>
      <c r="D19" s="20">
        <f>AVERAGE(D7:D18)</f>
        <v>0.7</v>
      </c>
      <c r="E19" s="19">
        <f>AVERAGE(E7:E18)</f>
        <v>1</v>
      </c>
      <c r="F19" s="19">
        <f>AVERAGE(F7:F18)</f>
        <v>1</v>
      </c>
      <c r="G19" s="19">
        <f>AVERAGE(G7:G18)</f>
        <v>1</v>
      </c>
    </row>
  </sheetData>
  <mergeCells count="3">
    <mergeCell ref="C4:C6"/>
    <mergeCell ref="D4:D5"/>
    <mergeCell ref="E4:G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0"/>
  <sheetViews>
    <sheetView zoomScale="75" zoomScaleNormal="75" workbookViewId="0">
      <selection activeCell="D10" sqref="D10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5.140625" style="13"/>
    <col min="5" max="5" width="11.7109375"/>
    <col min="6" max="6" width="12.42578125"/>
    <col min="7" max="7" width="11.5703125"/>
    <col min="8" max="8" width="15.7109375"/>
    <col min="9" max="1025" width="11.5703125"/>
  </cols>
  <sheetData>
    <row r="1" spans="3:8" x14ac:dyDescent="0.25">
      <c r="D1" s="24"/>
      <c r="G1" s="25"/>
      <c r="H1" s="25"/>
    </row>
    <row r="2" spans="3:8" ht="13.9" customHeight="1" x14ac:dyDescent="0.25">
      <c r="C2" s="46" t="s">
        <v>1</v>
      </c>
      <c r="D2" s="47" t="s">
        <v>50</v>
      </c>
      <c r="E2" s="47" t="s">
        <v>51</v>
      </c>
      <c r="F2" s="47"/>
    </row>
    <row r="3" spans="3:8" x14ac:dyDescent="0.25">
      <c r="C3" s="46"/>
      <c r="D3" s="47"/>
      <c r="E3" s="47"/>
      <c r="F3" s="47"/>
    </row>
    <row r="4" spans="3:8" ht="30" x14ac:dyDescent="0.25">
      <c r="C4" s="46"/>
      <c r="D4" s="22" t="s">
        <v>52</v>
      </c>
      <c r="E4" s="7" t="s">
        <v>53</v>
      </c>
      <c r="F4" s="23" t="s">
        <v>48</v>
      </c>
    </row>
    <row r="5" spans="3:8" x14ac:dyDescent="0.25">
      <c r="C5" s="2" t="s">
        <v>8</v>
      </c>
      <c r="D5" s="15">
        <v>1</v>
      </c>
      <c r="E5" s="15">
        <v>1</v>
      </c>
      <c r="F5" s="15">
        <v>1</v>
      </c>
    </row>
    <row r="6" spans="3:8" x14ac:dyDescent="0.25">
      <c r="C6" s="2" t="s">
        <v>9</v>
      </c>
      <c r="D6" s="15">
        <v>0.67</v>
      </c>
      <c r="E6" s="15"/>
      <c r="F6" s="15"/>
    </row>
    <row r="7" spans="3:8" x14ac:dyDescent="0.25">
      <c r="C7" s="2" t="s">
        <v>10</v>
      </c>
      <c r="D7" s="15">
        <v>1</v>
      </c>
      <c r="E7" s="15"/>
      <c r="F7" s="15"/>
    </row>
    <row r="8" spans="3:8" x14ac:dyDescent="0.25">
      <c r="C8" s="2" t="s">
        <v>11</v>
      </c>
      <c r="D8" s="15">
        <v>1</v>
      </c>
      <c r="E8" s="15"/>
      <c r="F8" s="15"/>
    </row>
    <row r="9" spans="3:8" x14ac:dyDescent="0.25">
      <c r="C9" s="2" t="s">
        <v>12</v>
      </c>
      <c r="D9" s="15">
        <v>1</v>
      </c>
      <c r="E9" s="15"/>
      <c r="F9" s="15"/>
    </row>
    <row r="10" spans="3:8" x14ac:dyDescent="0.25">
      <c r="C10" s="2" t="s">
        <v>13</v>
      </c>
      <c r="D10" s="15"/>
      <c r="E10" s="15"/>
      <c r="F10" s="15"/>
    </row>
    <row r="11" spans="3:8" x14ac:dyDescent="0.25">
      <c r="C11" s="2" t="s">
        <v>14</v>
      </c>
      <c r="D11" s="15"/>
      <c r="E11" s="15"/>
      <c r="F11" s="15"/>
    </row>
    <row r="12" spans="3:8" x14ac:dyDescent="0.25">
      <c r="C12" s="2" t="s">
        <v>15</v>
      </c>
      <c r="D12" s="15"/>
      <c r="E12" s="15"/>
      <c r="F12" s="15"/>
    </row>
    <row r="13" spans="3:8" x14ac:dyDescent="0.25">
      <c r="C13" s="2" t="s">
        <v>16</v>
      </c>
      <c r="D13" s="15"/>
      <c r="E13" s="15"/>
      <c r="F13" s="15"/>
    </row>
    <row r="14" spans="3:8" x14ac:dyDescent="0.25">
      <c r="C14" s="2" t="s">
        <v>17</v>
      </c>
      <c r="D14" s="15"/>
      <c r="E14" s="15"/>
      <c r="F14" s="15"/>
    </row>
    <row r="15" spans="3:8" x14ac:dyDescent="0.25">
      <c r="C15" s="2" t="s">
        <v>18</v>
      </c>
      <c r="D15" s="15"/>
      <c r="E15" s="15"/>
      <c r="F15" s="15"/>
    </row>
    <row r="16" spans="3:8" x14ac:dyDescent="0.25">
      <c r="C16" s="2" t="s">
        <v>19</v>
      </c>
      <c r="D16" s="15"/>
      <c r="E16" s="15"/>
      <c r="F16" s="15"/>
    </row>
    <row r="17" spans="3:6" x14ac:dyDescent="0.25">
      <c r="C17" s="2" t="s">
        <v>31</v>
      </c>
      <c r="D17" s="19">
        <f>AVERAGE(D5:D16)</f>
        <v>0.93399999999999994</v>
      </c>
      <c r="E17" s="19">
        <f>AVERAGE(E5:E16)</f>
        <v>1</v>
      </c>
      <c r="F17" s="19">
        <f>AVERAGE(F5:F16)</f>
        <v>1</v>
      </c>
    </row>
    <row r="20" spans="3:6" ht="21" customHeight="1" x14ac:dyDescent="0.25"/>
  </sheetData>
  <mergeCells count="3">
    <mergeCell ref="C2:C4"/>
    <mergeCell ref="D2:D3"/>
    <mergeCell ref="E2:F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9"/>
  <sheetViews>
    <sheetView topLeftCell="A24" zoomScale="75" zoomScaleNormal="75" workbookViewId="0">
      <selection activeCell="N53" sqref="N53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13"/>
    <col min="5" max="5" width="11.7109375"/>
    <col min="6" max="6" width="16.28515625" bestFit="1" customWidth="1"/>
    <col min="7" max="7" width="13.7109375" bestFit="1" customWidth="1"/>
    <col min="8" max="8" width="11.5703125"/>
    <col min="9" max="9" width="11.140625" bestFit="1" customWidth="1"/>
    <col min="10" max="1025" width="11.5703125"/>
  </cols>
  <sheetData>
    <row r="1" spans="3:7" x14ac:dyDescent="0.25">
      <c r="D1"/>
    </row>
    <row r="2" spans="3:7" x14ac:dyDescent="0.25">
      <c r="C2" s="46" t="s">
        <v>1</v>
      </c>
      <c r="D2" s="46" t="s">
        <v>37</v>
      </c>
      <c r="E2" s="46"/>
      <c r="F2" s="46"/>
      <c r="G2" s="46"/>
    </row>
    <row r="3" spans="3:7" x14ac:dyDescent="0.25">
      <c r="C3" s="46"/>
      <c r="D3" s="46"/>
      <c r="E3" s="46"/>
      <c r="F3" s="46"/>
      <c r="G3" s="46"/>
    </row>
    <row r="4" spans="3:7" ht="30" x14ac:dyDescent="0.25">
      <c r="C4" s="46"/>
      <c r="D4" s="1" t="s">
        <v>38</v>
      </c>
      <c r="E4" s="7" t="s">
        <v>39</v>
      </c>
      <c r="F4" s="7" t="s">
        <v>123</v>
      </c>
      <c r="G4" s="7" t="s">
        <v>127</v>
      </c>
    </row>
    <row r="5" spans="3:7" x14ac:dyDescent="0.25">
      <c r="C5" s="2" t="s">
        <v>8</v>
      </c>
      <c r="D5" s="15">
        <v>1</v>
      </c>
      <c r="E5" s="15">
        <v>1</v>
      </c>
      <c r="F5" s="15">
        <v>1</v>
      </c>
      <c r="G5" s="15">
        <v>0.9</v>
      </c>
    </row>
    <row r="6" spans="3:7" x14ac:dyDescent="0.25">
      <c r="C6" s="2" t="s">
        <v>9</v>
      </c>
      <c r="D6" s="15">
        <v>1</v>
      </c>
      <c r="E6" s="15">
        <v>1</v>
      </c>
      <c r="F6" s="15">
        <v>0</v>
      </c>
      <c r="G6" s="15">
        <v>1</v>
      </c>
    </row>
    <row r="7" spans="3:7" x14ac:dyDescent="0.25">
      <c r="C7" s="2" t="s">
        <v>10</v>
      </c>
      <c r="D7" s="15">
        <v>1</v>
      </c>
      <c r="E7" s="15">
        <v>1</v>
      </c>
      <c r="F7" s="15">
        <v>1</v>
      </c>
      <c r="G7" s="15">
        <v>0.9</v>
      </c>
    </row>
    <row r="8" spans="3:7" x14ac:dyDescent="0.25">
      <c r="C8" s="2" t="s">
        <v>11</v>
      </c>
      <c r="D8" s="15">
        <v>1</v>
      </c>
      <c r="E8" s="15">
        <v>1</v>
      </c>
      <c r="F8" s="15">
        <v>1</v>
      </c>
      <c r="G8" s="15">
        <v>1</v>
      </c>
    </row>
    <row r="9" spans="3:7" x14ac:dyDescent="0.25">
      <c r="C9" s="2" t="s">
        <v>12</v>
      </c>
      <c r="D9" s="15"/>
      <c r="E9" s="15"/>
      <c r="F9" s="15"/>
      <c r="G9" s="15"/>
    </row>
    <row r="10" spans="3:7" x14ac:dyDescent="0.25">
      <c r="C10" s="2" t="s">
        <v>13</v>
      </c>
      <c r="D10" s="15"/>
      <c r="E10" s="15"/>
      <c r="F10" s="15"/>
      <c r="G10" s="15"/>
    </row>
    <row r="11" spans="3:7" x14ac:dyDescent="0.25">
      <c r="C11" s="2" t="s">
        <v>14</v>
      </c>
      <c r="D11" s="15"/>
      <c r="E11" s="15"/>
      <c r="F11" s="15"/>
      <c r="G11" s="15"/>
    </row>
    <row r="12" spans="3:7" x14ac:dyDescent="0.25">
      <c r="C12" s="2" t="s">
        <v>15</v>
      </c>
      <c r="D12" s="15"/>
      <c r="E12" s="15"/>
      <c r="F12" s="15"/>
      <c r="G12" s="15"/>
    </row>
    <row r="13" spans="3:7" x14ac:dyDescent="0.25">
      <c r="C13" s="2" t="s">
        <v>16</v>
      </c>
      <c r="D13" s="15"/>
      <c r="E13" s="15"/>
      <c r="F13" s="15"/>
      <c r="G13" s="15"/>
    </row>
    <row r="14" spans="3:7" x14ac:dyDescent="0.25">
      <c r="C14" s="2" t="s">
        <v>17</v>
      </c>
      <c r="D14" s="15"/>
      <c r="E14" s="15"/>
      <c r="F14" s="15"/>
      <c r="G14" s="15"/>
    </row>
    <row r="15" spans="3:7" x14ac:dyDescent="0.25">
      <c r="C15" s="2" t="s">
        <v>18</v>
      </c>
      <c r="D15" s="15"/>
      <c r="E15" s="15"/>
      <c r="F15" s="15"/>
      <c r="G15" s="15"/>
    </row>
    <row r="16" spans="3:7" ht="21" customHeight="1" x14ac:dyDescent="0.25">
      <c r="C16" s="2" t="s">
        <v>19</v>
      </c>
      <c r="D16" s="15"/>
      <c r="E16" s="15"/>
      <c r="F16" s="15"/>
      <c r="G16" s="15"/>
    </row>
    <row r="17" spans="3:9" x14ac:dyDescent="0.25">
      <c r="C17" s="2" t="s">
        <v>31</v>
      </c>
      <c r="D17" s="19">
        <f>AVERAGE(D5:D16)</f>
        <v>1</v>
      </c>
      <c r="E17" s="19">
        <f>AVERAGE(E5:E16)</f>
        <v>1</v>
      </c>
      <c r="F17" s="20">
        <f>AVERAGE(F5:F16)</f>
        <v>0.75</v>
      </c>
      <c r="G17" s="19">
        <f>AVERAGE(G5:G16)</f>
        <v>0.95</v>
      </c>
    </row>
    <row r="18" spans="3:9" x14ac:dyDescent="0.25">
      <c r="D18"/>
    </row>
    <row r="19" spans="3:9" x14ac:dyDescent="0.25">
      <c r="D19"/>
    </row>
    <row r="20" spans="3:9" x14ac:dyDescent="0.25">
      <c r="D20"/>
    </row>
    <row r="21" spans="3:9" x14ac:dyDescent="0.25">
      <c r="D21"/>
    </row>
    <row r="22" spans="3:9" x14ac:dyDescent="0.25">
      <c r="D22"/>
    </row>
    <row r="23" spans="3:9" x14ac:dyDescent="0.25">
      <c r="D23"/>
    </row>
    <row r="24" spans="3:9" x14ac:dyDescent="0.25">
      <c r="C24" s="46" t="s">
        <v>1</v>
      </c>
      <c r="D24" s="46" t="s">
        <v>40</v>
      </c>
      <c r="E24" s="46"/>
      <c r="F24" s="46"/>
      <c r="G24" s="46"/>
      <c r="H24" s="46"/>
      <c r="I24" s="46"/>
    </row>
    <row r="25" spans="3:9" x14ac:dyDescent="0.25">
      <c r="C25" s="46"/>
      <c r="D25" s="46"/>
      <c r="E25" s="46"/>
      <c r="F25" s="46"/>
      <c r="G25" s="46"/>
      <c r="H25" s="46"/>
      <c r="I25" s="46"/>
    </row>
    <row r="26" spans="3:9" ht="30" x14ac:dyDescent="0.25">
      <c r="C26" s="46"/>
      <c r="D26" s="7" t="s">
        <v>126</v>
      </c>
      <c r="E26" s="7" t="s">
        <v>41</v>
      </c>
      <c r="F26" s="7" t="s">
        <v>124</v>
      </c>
      <c r="G26" s="7" t="s">
        <v>125</v>
      </c>
      <c r="H26" s="22" t="s">
        <v>42</v>
      </c>
      <c r="I26" s="22" t="s">
        <v>43</v>
      </c>
    </row>
    <row r="27" spans="3:9" x14ac:dyDescent="0.25">
      <c r="C27" s="2" t="s">
        <v>8</v>
      </c>
      <c r="D27" s="15">
        <v>1</v>
      </c>
      <c r="E27" s="15">
        <v>1</v>
      </c>
      <c r="F27" s="15">
        <v>1</v>
      </c>
      <c r="G27" s="15">
        <v>1</v>
      </c>
      <c r="H27" s="15">
        <v>1</v>
      </c>
      <c r="I27" s="17">
        <v>0.88900000000000001</v>
      </c>
    </row>
    <row r="28" spans="3:9" x14ac:dyDescent="0.25">
      <c r="C28" s="2" t="s">
        <v>9</v>
      </c>
      <c r="D28" s="15"/>
      <c r="E28" s="17"/>
      <c r="F28" s="17"/>
      <c r="G28" s="17"/>
      <c r="H28" s="17"/>
      <c r="I28" s="17">
        <v>1</v>
      </c>
    </row>
    <row r="29" spans="3:9" x14ac:dyDescent="0.25">
      <c r="C29" s="2" t="s">
        <v>10</v>
      </c>
      <c r="D29" s="15"/>
      <c r="E29" s="17"/>
      <c r="F29" s="17"/>
      <c r="G29" s="17"/>
      <c r="H29" s="17"/>
      <c r="I29" s="17">
        <v>1</v>
      </c>
    </row>
    <row r="30" spans="3:9" x14ac:dyDescent="0.25">
      <c r="C30" s="2" t="s">
        <v>11</v>
      </c>
      <c r="D30" s="15"/>
      <c r="E30" s="17"/>
      <c r="F30" s="17"/>
      <c r="G30" s="17"/>
      <c r="H30" s="17"/>
      <c r="I30" s="17">
        <v>1</v>
      </c>
    </row>
    <row r="31" spans="3:9" x14ac:dyDescent="0.25">
      <c r="C31" s="2" t="s">
        <v>12</v>
      </c>
      <c r="D31" s="15"/>
      <c r="E31" s="17"/>
      <c r="F31" s="17"/>
      <c r="G31" s="17"/>
      <c r="H31" s="17"/>
      <c r="I31" s="17"/>
    </row>
    <row r="32" spans="3:9" x14ac:dyDescent="0.25">
      <c r="C32" s="2" t="s">
        <v>13</v>
      </c>
      <c r="D32" s="15"/>
      <c r="E32" s="17"/>
      <c r="F32" s="17"/>
      <c r="G32" s="17"/>
      <c r="H32" s="17"/>
      <c r="I32" s="17"/>
    </row>
    <row r="33" spans="3:9" x14ac:dyDescent="0.25">
      <c r="C33" s="2" t="s">
        <v>14</v>
      </c>
      <c r="D33" s="15"/>
      <c r="E33" s="17"/>
      <c r="F33" s="17"/>
      <c r="G33" s="17"/>
      <c r="H33" s="17"/>
      <c r="I33" s="17"/>
    </row>
    <row r="34" spans="3:9" x14ac:dyDescent="0.25">
      <c r="C34" s="2" t="s">
        <v>15</v>
      </c>
      <c r="D34" s="15"/>
      <c r="E34" s="17"/>
      <c r="F34" s="17"/>
      <c r="G34" s="17"/>
      <c r="H34" s="17"/>
      <c r="I34" s="17"/>
    </row>
    <row r="35" spans="3:9" x14ac:dyDescent="0.25">
      <c r="C35" s="2" t="s">
        <v>16</v>
      </c>
      <c r="D35" s="15"/>
      <c r="E35" s="17"/>
      <c r="F35" s="17"/>
      <c r="G35" s="17"/>
      <c r="H35" s="17"/>
      <c r="I35" s="17"/>
    </row>
    <row r="36" spans="3:9" x14ac:dyDescent="0.25">
      <c r="C36" s="2" t="s">
        <v>17</v>
      </c>
      <c r="D36" s="15"/>
      <c r="E36" s="17"/>
      <c r="F36" s="17"/>
      <c r="G36" s="17"/>
      <c r="H36" s="17"/>
      <c r="I36" s="17"/>
    </row>
    <row r="37" spans="3:9" x14ac:dyDescent="0.25">
      <c r="C37" s="2" t="s">
        <v>18</v>
      </c>
      <c r="D37" s="15"/>
      <c r="E37" s="17"/>
      <c r="F37" s="17"/>
      <c r="G37" s="17"/>
      <c r="H37" s="17"/>
      <c r="I37" s="17"/>
    </row>
    <row r="38" spans="3:9" x14ac:dyDescent="0.25">
      <c r="C38" s="2" t="s">
        <v>19</v>
      </c>
      <c r="D38" s="15"/>
      <c r="E38" s="17"/>
      <c r="F38" s="17"/>
      <c r="G38" s="17"/>
      <c r="H38" s="17"/>
      <c r="I38" s="17"/>
    </row>
    <row r="39" spans="3:9" x14ac:dyDescent="0.25">
      <c r="C39" s="2" t="s">
        <v>31</v>
      </c>
      <c r="D39" s="19">
        <f t="shared" ref="D39:I39" si="0">AVERAGE(D27:D38)</f>
        <v>1</v>
      </c>
      <c r="E39" s="19">
        <f t="shared" si="0"/>
        <v>1</v>
      </c>
      <c r="F39" s="19">
        <f t="shared" si="0"/>
        <v>1</v>
      </c>
      <c r="G39" s="19">
        <f t="shared" si="0"/>
        <v>1</v>
      </c>
      <c r="H39" s="19">
        <f t="shared" si="0"/>
        <v>1</v>
      </c>
      <c r="I39" s="19">
        <f t="shared" si="0"/>
        <v>0.97225000000000006</v>
      </c>
    </row>
  </sheetData>
  <mergeCells count="4">
    <mergeCell ref="C2:C4"/>
    <mergeCell ref="D2:G3"/>
    <mergeCell ref="C24:C26"/>
    <mergeCell ref="D24:I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38"/>
  <sheetViews>
    <sheetView topLeftCell="A9" zoomScale="75" zoomScaleNormal="75" workbookViewId="0">
      <selection activeCell="G10" sqref="G10"/>
    </sheetView>
  </sheetViews>
  <sheetFormatPr baseColWidth="10" defaultColWidth="9.140625" defaultRowHeight="15" x14ac:dyDescent="0.25"/>
  <cols>
    <col min="1" max="1" width="3.42578125"/>
    <col min="2" max="2" width="4.42578125"/>
    <col min="3" max="3" width="19.7109375"/>
    <col min="4" max="4" width="13.42578125" style="13"/>
    <col min="5" max="5" width="13.42578125"/>
    <col min="6" max="6" width="15.5703125"/>
    <col min="7" max="7" width="23.28515625"/>
    <col min="8" max="8" width="10.5703125"/>
    <col min="9" max="9" width="19.140625"/>
    <col min="10" max="11" width="21.42578125"/>
    <col min="12" max="12" width="21.7109375"/>
    <col min="13" max="1025" width="11.5703125"/>
  </cols>
  <sheetData>
    <row r="1" spans="3:7" x14ac:dyDescent="0.25">
      <c r="D1"/>
    </row>
    <row r="2" spans="3:7" x14ac:dyDescent="0.25">
      <c r="C2" s="46" t="s">
        <v>1</v>
      </c>
      <c r="D2" s="46" t="s">
        <v>27</v>
      </c>
      <c r="E2" s="46"/>
      <c r="F2" s="46"/>
      <c r="G2" s="46"/>
    </row>
    <row r="3" spans="3:7" x14ac:dyDescent="0.25">
      <c r="C3" s="46"/>
      <c r="D3" s="46"/>
      <c r="E3" s="46"/>
      <c r="F3" s="46"/>
      <c r="G3" s="46"/>
    </row>
    <row r="4" spans="3:7" x14ac:dyDescent="0.25">
      <c r="C4" s="46"/>
      <c r="D4" s="14" t="s">
        <v>28</v>
      </c>
      <c r="E4" s="14" t="s">
        <v>3</v>
      </c>
      <c r="F4" s="14" t="s">
        <v>29</v>
      </c>
      <c r="G4" s="14" t="s">
        <v>30</v>
      </c>
    </row>
    <row r="5" spans="3:7" x14ac:dyDescent="0.25">
      <c r="C5" s="2" t="s">
        <v>8</v>
      </c>
      <c r="D5" s="15">
        <v>1</v>
      </c>
      <c r="E5" s="15">
        <v>1</v>
      </c>
      <c r="F5" s="16">
        <v>0.85709999999999997</v>
      </c>
      <c r="G5" s="15">
        <v>1</v>
      </c>
    </row>
    <row r="6" spans="3:7" x14ac:dyDescent="0.25">
      <c r="C6" s="2" t="s">
        <v>9</v>
      </c>
      <c r="D6" s="15">
        <v>1</v>
      </c>
      <c r="E6" s="15">
        <v>1</v>
      </c>
      <c r="F6" s="16">
        <v>0.71430000000000005</v>
      </c>
      <c r="G6" s="15">
        <v>1</v>
      </c>
    </row>
    <row r="7" spans="3:7" x14ac:dyDescent="0.25">
      <c r="C7" s="2" t="s">
        <v>10</v>
      </c>
      <c r="D7" s="15">
        <v>1</v>
      </c>
      <c r="E7" s="15">
        <v>1</v>
      </c>
      <c r="F7" s="16">
        <v>0.85709999999999997</v>
      </c>
      <c r="G7" s="15">
        <v>1</v>
      </c>
    </row>
    <row r="8" spans="3:7" x14ac:dyDescent="0.25">
      <c r="C8" s="2" t="s">
        <v>11</v>
      </c>
      <c r="D8" s="16">
        <v>1</v>
      </c>
      <c r="E8" s="16">
        <v>1</v>
      </c>
      <c r="F8" s="16">
        <v>0.85709999999999997</v>
      </c>
      <c r="G8" s="16">
        <v>1</v>
      </c>
    </row>
    <row r="9" spans="3:7" x14ac:dyDescent="0.25">
      <c r="C9" s="2" t="s">
        <v>12</v>
      </c>
      <c r="D9" s="16">
        <v>1</v>
      </c>
      <c r="E9" s="16">
        <v>1</v>
      </c>
      <c r="F9" s="16">
        <v>1</v>
      </c>
      <c r="G9" s="16">
        <v>1</v>
      </c>
    </row>
    <row r="10" spans="3:7" x14ac:dyDescent="0.25">
      <c r="C10" s="2" t="s">
        <v>13</v>
      </c>
      <c r="D10" s="16"/>
      <c r="E10" s="16"/>
      <c r="F10" s="16"/>
      <c r="G10" s="16"/>
    </row>
    <row r="11" spans="3:7" x14ac:dyDescent="0.25">
      <c r="C11" s="2" t="s">
        <v>14</v>
      </c>
      <c r="D11" s="16"/>
      <c r="E11" s="16"/>
      <c r="F11" s="16"/>
      <c r="G11" s="16"/>
    </row>
    <row r="12" spans="3:7" x14ac:dyDescent="0.25">
      <c r="C12" s="2" t="s">
        <v>15</v>
      </c>
      <c r="D12" s="16"/>
      <c r="E12" s="16"/>
      <c r="F12" s="16"/>
      <c r="G12" s="16"/>
    </row>
    <row r="13" spans="3:7" x14ac:dyDescent="0.25">
      <c r="C13" s="2" t="s">
        <v>16</v>
      </c>
      <c r="D13" s="16"/>
      <c r="E13" s="16"/>
      <c r="F13" s="16"/>
      <c r="G13" s="16"/>
    </row>
    <row r="14" spans="3:7" ht="21" customHeight="1" x14ac:dyDescent="0.25">
      <c r="C14" s="2" t="s">
        <v>17</v>
      </c>
      <c r="D14" s="16"/>
      <c r="E14" s="16"/>
      <c r="F14" s="16"/>
      <c r="G14" s="16"/>
    </row>
    <row r="15" spans="3:7" x14ac:dyDescent="0.25">
      <c r="C15" s="2" t="s">
        <v>18</v>
      </c>
      <c r="D15" s="16"/>
      <c r="E15" s="16"/>
      <c r="F15" s="16"/>
      <c r="G15" s="16"/>
    </row>
    <row r="16" spans="3:7" x14ac:dyDescent="0.25">
      <c r="C16" s="2" t="s">
        <v>19</v>
      </c>
      <c r="D16" s="16"/>
      <c r="E16" s="16"/>
      <c r="F16" s="16"/>
      <c r="G16" s="16"/>
    </row>
    <row r="17" spans="3:7" x14ac:dyDescent="0.25">
      <c r="C17" s="2" t="s">
        <v>31</v>
      </c>
      <c r="D17" s="15">
        <f>AVERAGE(D5:D16)</f>
        <v>1</v>
      </c>
      <c r="E17" s="15">
        <f>AVERAGE(E5:E16)</f>
        <v>1</v>
      </c>
      <c r="F17" s="16">
        <f>AVERAGE(F5:F16)</f>
        <v>0.8571200000000001</v>
      </c>
      <c r="G17" s="15">
        <f>AVERAGE(G5:G16)</f>
        <v>1</v>
      </c>
    </row>
    <row r="18" spans="3:7" x14ac:dyDescent="0.25">
      <c r="D18"/>
    </row>
    <row r="19" spans="3:7" x14ac:dyDescent="0.25">
      <c r="D19"/>
    </row>
    <row r="20" spans="3:7" x14ac:dyDescent="0.25">
      <c r="D20"/>
    </row>
    <row r="21" spans="3:7" x14ac:dyDescent="0.25">
      <c r="D21"/>
    </row>
    <row r="22" spans="3:7" x14ac:dyDescent="0.25">
      <c r="D22"/>
    </row>
    <row r="23" spans="3:7" x14ac:dyDescent="0.25">
      <c r="C23" s="46" t="s">
        <v>1</v>
      </c>
      <c r="D23" s="46" t="s">
        <v>32</v>
      </c>
      <c r="E23" s="46"/>
      <c r="F23" s="46"/>
      <c r="G23" s="46"/>
    </row>
    <row r="24" spans="3:7" x14ac:dyDescent="0.25">
      <c r="C24" s="46"/>
      <c r="D24" s="46"/>
      <c r="E24" s="46"/>
      <c r="F24" s="46"/>
      <c r="G24" s="46"/>
    </row>
    <row r="25" spans="3:7" ht="30" x14ac:dyDescent="0.25">
      <c r="C25" s="46"/>
      <c r="D25" s="1" t="s">
        <v>33</v>
      </c>
      <c r="E25" s="7" t="s">
        <v>34</v>
      </c>
      <c r="F25" s="1" t="s">
        <v>35</v>
      </c>
      <c r="G25" s="1" t="s">
        <v>36</v>
      </c>
    </row>
    <row r="26" spans="3:7" x14ac:dyDescent="0.25">
      <c r="C26" s="2" t="s">
        <v>8</v>
      </c>
      <c r="D26" s="15">
        <v>1</v>
      </c>
      <c r="E26" s="15">
        <v>1</v>
      </c>
      <c r="F26" s="15">
        <v>1</v>
      </c>
      <c r="G26" s="15">
        <v>1</v>
      </c>
    </row>
    <row r="27" spans="3:7" x14ac:dyDescent="0.25">
      <c r="C27" s="2" t="s">
        <v>9</v>
      </c>
      <c r="D27" s="15"/>
      <c r="E27" s="17"/>
      <c r="F27" s="17"/>
      <c r="G27" s="17"/>
    </row>
    <row r="28" spans="3:7" x14ac:dyDescent="0.25">
      <c r="C28" s="2" t="s">
        <v>10</v>
      </c>
      <c r="D28" s="15"/>
      <c r="E28" s="17"/>
      <c r="F28" s="17"/>
      <c r="G28" s="17"/>
    </row>
    <row r="29" spans="3:7" x14ac:dyDescent="0.25">
      <c r="C29" s="2" t="s">
        <v>11</v>
      </c>
      <c r="D29" s="15"/>
      <c r="E29" s="17"/>
      <c r="F29" s="17"/>
      <c r="G29" s="17"/>
    </row>
    <row r="30" spans="3:7" x14ac:dyDescent="0.25">
      <c r="C30" s="2" t="s">
        <v>12</v>
      </c>
      <c r="D30" s="15"/>
      <c r="E30" s="17"/>
      <c r="F30" s="17"/>
      <c r="G30" s="17"/>
    </row>
    <row r="31" spans="3:7" x14ac:dyDescent="0.25">
      <c r="C31" s="2" t="s">
        <v>13</v>
      </c>
      <c r="D31" s="15"/>
      <c r="E31" s="17"/>
      <c r="F31" s="17"/>
      <c r="G31" s="17"/>
    </row>
    <row r="32" spans="3:7" x14ac:dyDescent="0.25">
      <c r="C32" s="2" t="s">
        <v>14</v>
      </c>
      <c r="D32" s="15"/>
      <c r="E32" s="17"/>
      <c r="F32" s="17"/>
      <c r="G32" s="17"/>
    </row>
    <row r="33" spans="3:7" x14ac:dyDescent="0.25">
      <c r="C33" s="2" t="s">
        <v>15</v>
      </c>
      <c r="D33" s="15"/>
      <c r="E33" s="17"/>
      <c r="F33" s="17"/>
      <c r="G33" s="17"/>
    </row>
    <row r="34" spans="3:7" x14ac:dyDescent="0.25">
      <c r="C34" s="2" t="s">
        <v>16</v>
      </c>
      <c r="D34" s="15"/>
      <c r="E34" s="17"/>
      <c r="F34" s="17"/>
      <c r="G34" s="17"/>
    </row>
    <row r="35" spans="3:7" x14ac:dyDescent="0.25">
      <c r="C35" s="2" t="s">
        <v>17</v>
      </c>
      <c r="D35" s="15"/>
      <c r="E35" s="17"/>
      <c r="F35" s="17"/>
      <c r="G35" s="17"/>
    </row>
    <row r="36" spans="3:7" x14ac:dyDescent="0.25">
      <c r="C36" s="2" t="s">
        <v>18</v>
      </c>
      <c r="D36" s="15"/>
      <c r="E36" s="17"/>
      <c r="F36" s="17"/>
      <c r="G36" s="17"/>
    </row>
    <row r="37" spans="3:7" x14ac:dyDescent="0.25">
      <c r="C37" s="2" t="s">
        <v>19</v>
      </c>
      <c r="D37" s="15"/>
      <c r="E37" s="17"/>
      <c r="F37" s="17"/>
      <c r="G37" s="17"/>
    </row>
    <row r="38" spans="3:7" x14ac:dyDescent="0.25">
      <c r="C38" s="2" t="s">
        <v>31</v>
      </c>
      <c r="D38" s="18">
        <f>AVERAGE(D26:D37)</f>
        <v>1</v>
      </c>
      <c r="E38" s="18">
        <f>AVERAGE(E26:E37)</f>
        <v>1</v>
      </c>
      <c r="F38" s="18">
        <f>AVERAGE(F26:F37)</f>
        <v>1</v>
      </c>
      <c r="G38" s="18">
        <f>AVERAGE(G26:G37)</f>
        <v>1</v>
      </c>
    </row>
  </sheetData>
  <mergeCells count="4">
    <mergeCell ref="C2:C4"/>
    <mergeCell ref="D2:G3"/>
    <mergeCell ref="C23:C25"/>
    <mergeCell ref="D23:G2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75" zoomScaleNormal="75" workbookViewId="0">
      <selection activeCell="I19" sqref="I19"/>
    </sheetView>
  </sheetViews>
  <sheetFormatPr baseColWidth="10" defaultColWidth="9.140625" defaultRowHeight="15" x14ac:dyDescent="0.25"/>
  <cols>
    <col min="1" max="1" width="12.42578125"/>
    <col min="2" max="2" width="20.5703125"/>
    <col min="3" max="3" width="16"/>
    <col min="4" max="4" width="15.42578125"/>
    <col min="5" max="5" width="15"/>
    <col min="6" max="6" width="15.42578125"/>
    <col min="7" max="7" width="15"/>
    <col min="8" max="8" width="14.42578125" bestFit="1" customWidth="1"/>
    <col min="9" max="9" width="14.28515625"/>
    <col min="10" max="10" width="27.28515625"/>
    <col min="11" max="11" width="17.42578125"/>
    <col min="12" max="12" width="18.85546875" bestFit="1" customWidth="1"/>
    <col min="13" max="1025" width="10.5703125"/>
  </cols>
  <sheetData>
    <row r="1" spans="1:12" ht="13.9" customHeight="1" x14ac:dyDescent="0.25">
      <c r="A1" s="46" t="s">
        <v>1</v>
      </c>
      <c r="B1" s="46" t="s">
        <v>54</v>
      </c>
      <c r="C1" s="46"/>
      <c r="D1" s="46"/>
      <c r="E1" s="46"/>
      <c r="F1" s="46"/>
      <c r="G1" s="46"/>
      <c r="H1" s="47" t="s">
        <v>55</v>
      </c>
      <c r="I1" s="47" t="s">
        <v>56</v>
      </c>
      <c r="J1" s="47" t="s">
        <v>57</v>
      </c>
      <c r="K1" s="47" t="s">
        <v>58</v>
      </c>
      <c r="L1" s="44" t="s">
        <v>59</v>
      </c>
    </row>
    <row r="2" spans="1:12" x14ac:dyDescent="0.25">
      <c r="A2" s="46"/>
      <c r="B2" s="46" t="s">
        <v>60</v>
      </c>
      <c r="C2" s="46"/>
      <c r="D2" s="46" t="s">
        <v>61</v>
      </c>
      <c r="E2" s="46"/>
      <c r="F2" s="46" t="s">
        <v>62</v>
      </c>
      <c r="G2" s="46"/>
      <c r="H2" s="47"/>
      <c r="I2" s="47"/>
      <c r="J2" s="47"/>
      <c r="K2" s="47"/>
      <c r="L2" s="44"/>
    </row>
    <row r="3" spans="1:12" x14ac:dyDescent="0.25">
      <c r="A3" s="46"/>
      <c r="B3" s="1" t="s">
        <v>63</v>
      </c>
      <c r="C3" s="1" t="s">
        <v>6</v>
      </c>
      <c r="D3" s="1" t="s">
        <v>64</v>
      </c>
      <c r="E3" s="1" t="s">
        <v>6</v>
      </c>
      <c r="F3" s="1" t="s">
        <v>64</v>
      </c>
      <c r="G3" s="1" t="s">
        <v>6</v>
      </c>
      <c r="H3" s="47"/>
      <c r="I3" s="47"/>
      <c r="J3" s="47"/>
      <c r="K3" s="47"/>
      <c r="L3" s="44"/>
    </row>
    <row r="4" spans="1:12" x14ac:dyDescent="0.25">
      <c r="A4" s="2" t="s">
        <v>8</v>
      </c>
      <c r="B4" s="10">
        <v>0</v>
      </c>
      <c r="C4" s="10">
        <v>0</v>
      </c>
      <c r="D4" s="10">
        <f>275000/2</f>
        <v>137500</v>
      </c>
      <c r="E4" s="10">
        <v>26640.42</v>
      </c>
      <c r="F4" s="10">
        <f>275000/2</f>
        <v>137500</v>
      </c>
      <c r="G4" s="10">
        <v>18065.18</v>
      </c>
      <c r="H4" s="26">
        <f t="shared" ref="H4:H15" si="0">SUM(B4,F4,D4)</f>
        <v>275000</v>
      </c>
      <c r="I4" s="10">
        <f t="shared" ref="I4:I15" si="1">SUM(C4,G4,E4)</f>
        <v>44705.599999999999</v>
      </c>
      <c r="J4" s="27">
        <v>179572.48000000001</v>
      </c>
      <c r="K4" s="28">
        <f>((J4 * 100)/H4)-100</f>
        <v>-34.700916363636367</v>
      </c>
      <c r="L4" s="9">
        <f>J4-'Desviacion de costos'!K7</f>
        <v>-1180.2669999999925</v>
      </c>
    </row>
    <row r="5" spans="1:12" x14ac:dyDescent="0.25">
      <c r="A5" s="2" t="s">
        <v>9</v>
      </c>
      <c r="B5" s="10">
        <v>91666.67</v>
      </c>
      <c r="C5" s="10">
        <v>11997</v>
      </c>
      <c r="D5" s="10">
        <v>91666.67</v>
      </c>
      <c r="E5" s="10">
        <v>12722.43</v>
      </c>
      <c r="F5" s="10">
        <v>91666.67</v>
      </c>
      <c r="G5" s="10">
        <v>25179.75</v>
      </c>
      <c r="H5" s="26">
        <f t="shared" si="0"/>
        <v>275000.01</v>
      </c>
      <c r="I5" s="10">
        <f t="shared" si="1"/>
        <v>49899.18</v>
      </c>
      <c r="J5" s="27">
        <v>134033.44</v>
      </c>
      <c r="K5" s="42">
        <f>(J5 /H5)-1</f>
        <v>-0.51260569045070215</v>
      </c>
      <c r="L5" s="9">
        <f>J5-'Desviacion de costos'!K8</f>
        <v>-7786.609999999986</v>
      </c>
    </row>
    <row r="6" spans="1:12" x14ac:dyDescent="0.25">
      <c r="A6" s="2" t="s">
        <v>10</v>
      </c>
      <c r="B6" s="10">
        <v>91666.67</v>
      </c>
      <c r="C6" s="10">
        <v>28530</v>
      </c>
      <c r="D6" s="10">
        <v>91666.67</v>
      </c>
      <c r="E6" s="10">
        <v>31184.66</v>
      </c>
      <c r="F6" s="10">
        <v>91666.67</v>
      </c>
      <c r="G6" s="10">
        <v>46148</v>
      </c>
      <c r="H6" s="26">
        <f t="shared" si="0"/>
        <v>275000.01</v>
      </c>
      <c r="I6" s="10">
        <f t="shared" si="1"/>
        <v>105862.66</v>
      </c>
      <c r="J6" s="27">
        <v>110127.63</v>
      </c>
      <c r="K6" s="49">
        <f t="shared" ref="K6:K16" si="2">((J6 * 100)/H6)-100</f>
        <v>-59.953590547142163</v>
      </c>
      <c r="L6" s="9">
        <f>J6-'Desviacion de costos'!K9</f>
        <v>-24414.459999999992</v>
      </c>
    </row>
    <row r="7" spans="1:12" x14ac:dyDescent="0.25">
      <c r="A7" s="2" t="s">
        <v>11</v>
      </c>
      <c r="B7" s="10">
        <v>91666.67</v>
      </c>
      <c r="C7" s="10">
        <v>36780</v>
      </c>
      <c r="D7" s="10">
        <v>91666.67</v>
      </c>
      <c r="E7" s="10">
        <v>74144</v>
      </c>
      <c r="F7" s="10">
        <v>91666.67</v>
      </c>
      <c r="G7" s="10">
        <v>34596</v>
      </c>
      <c r="H7" s="26">
        <f t="shared" si="0"/>
        <v>275000.01</v>
      </c>
      <c r="I7" s="10">
        <f t="shared" si="1"/>
        <v>145520</v>
      </c>
      <c r="J7" s="27">
        <v>145519.6</v>
      </c>
      <c r="K7" s="50">
        <f t="shared" si="2"/>
        <v>-47.083783742407867</v>
      </c>
      <c r="L7" s="9">
        <f>J7-'Desviacion de costos'!K10</f>
        <v>-12437.48000000001</v>
      </c>
    </row>
    <row r="8" spans="1:12" x14ac:dyDescent="0.25">
      <c r="A8" s="2" t="s">
        <v>12</v>
      </c>
      <c r="B8" s="10">
        <v>91666.67</v>
      </c>
      <c r="C8" s="10">
        <v>44102</v>
      </c>
      <c r="D8" s="10">
        <v>91666.67</v>
      </c>
      <c r="E8" s="10">
        <v>62184</v>
      </c>
      <c r="F8" s="10">
        <v>91666.67</v>
      </c>
      <c r="G8" s="10">
        <v>27020</v>
      </c>
      <c r="H8" s="26">
        <f t="shared" si="0"/>
        <v>275000.01</v>
      </c>
      <c r="I8" s="10">
        <f t="shared" si="1"/>
        <v>133306</v>
      </c>
      <c r="J8" s="27">
        <v>133306.70000000001</v>
      </c>
      <c r="K8" s="50">
        <f t="shared" si="2"/>
        <v>-51.524838126369517</v>
      </c>
      <c r="L8" s="9">
        <f>J8-'Desviacion de costos'!K11</f>
        <v>-24306.26999999999</v>
      </c>
    </row>
    <row r="9" spans="1:12" x14ac:dyDescent="0.25">
      <c r="A9" s="2" t="s">
        <v>13</v>
      </c>
      <c r="B9" s="10"/>
      <c r="C9" s="10"/>
      <c r="D9" s="10"/>
      <c r="E9" s="10"/>
      <c r="F9" s="10"/>
      <c r="G9" s="10"/>
      <c r="H9" s="26">
        <f t="shared" si="0"/>
        <v>0</v>
      </c>
      <c r="I9" s="10">
        <f t="shared" si="1"/>
        <v>0</v>
      </c>
      <c r="J9" s="27"/>
      <c r="K9" s="29" t="e">
        <f t="shared" si="2"/>
        <v>#DIV/0!</v>
      </c>
      <c r="L9" s="9">
        <f>J9-'Desviacion de costos'!K12</f>
        <v>0</v>
      </c>
    </row>
    <row r="10" spans="1:12" x14ac:dyDescent="0.25">
      <c r="A10" s="2" t="s">
        <v>14</v>
      </c>
      <c r="B10" s="10"/>
      <c r="C10" s="10"/>
      <c r="D10" s="10"/>
      <c r="E10" s="10"/>
      <c r="F10" s="10"/>
      <c r="G10" s="10"/>
      <c r="H10" s="26">
        <f t="shared" si="0"/>
        <v>0</v>
      </c>
      <c r="I10" s="10">
        <f t="shared" si="1"/>
        <v>0</v>
      </c>
      <c r="J10" s="27"/>
      <c r="K10" s="29" t="e">
        <f t="shared" si="2"/>
        <v>#DIV/0!</v>
      </c>
      <c r="L10" s="9">
        <f>J10-'Desviacion de costos'!K13</f>
        <v>0</v>
      </c>
    </row>
    <row r="11" spans="1:12" x14ac:dyDescent="0.25">
      <c r="A11" s="2" t="s">
        <v>15</v>
      </c>
      <c r="B11" s="10"/>
      <c r="C11" s="10"/>
      <c r="D11" s="10"/>
      <c r="E11" s="10"/>
      <c r="F11" s="10"/>
      <c r="G11" s="10"/>
      <c r="H11" s="26">
        <f t="shared" si="0"/>
        <v>0</v>
      </c>
      <c r="I11" s="10">
        <f t="shared" si="1"/>
        <v>0</v>
      </c>
      <c r="J11" s="27"/>
      <c r="K11" s="29" t="e">
        <f t="shared" si="2"/>
        <v>#DIV/0!</v>
      </c>
      <c r="L11" s="9">
        <f>J11-'Desviacion de costos'!K14</f>
        <v>0</v>
      </c>
    </row>
    <row r="12" spans="1:12" x14ac:dyDescent="0.25">
      <c r="A12" s="2" t="s">
        <v>16</v>
      </c>
      <c r="B12" s="10"/>
      <c r="C12" s="10"/>
      <c r="D12" s="10"/>
      <c r="E12" s="10"/>
      <c r="F12" s="10"/>
      <c r="G12" s="10"/>
      <c r="H12" s="26">
        <f t="shared" si="0"/>
        <v>0</v>
      </c>
      <c r="I12" s="10">
        <f t="shared" si="1"/>
        <v>0</v>
      </c>
      <c r="J12" s="27"/>
      <c r="K12" s="29" t="e">
        <f t="shared" si="2"/>
        <v>#DIV/0!</v>
      </c>
      <c r="L12" s="9">
        <f>J12-'Desviacion de costos'!K15</f>
        <v>0</v>
      </c>
    </row>
    <row r="13" spans="1:12" x14ac:dyDescent="0.25">
      <c r="A13" s="2" t="s">
        <v>17</v>
      </c>
      <c r="B13" s="10"/>
      <c r="C13" s="10"/>
      <c r="D13" s="10"/>
      <c r="E13" s="10"/>
      <c r="F13" s="10"/>
      <c r="G13" s="10"/>
      <c r="H13" s="26">
        <f t="shared" si="0"/>
        <v>0</v>
      </c>
      <c r="I13" s="10">
        <f t="shared" si="1"/>
        <v>0</v>
      </c>
      <c r="J13" s="27"/>
      <c r="K13" s="29" t="e">
        <f t="shared" si="2"/>
        <v>#DIV/0!</v>
      </c>
      <c r="L13" s="9">
        <f>J13-'Desviacion de costos'!K16</f>
        <v>0</v>
      </c>
    </row>
    <row r="14" spans="1:12" x14ac:dyDescent="0.25">
      <c r="A14" s="2" t="s">
        <v>18</v>
      </c>
      <c r="B14" s="10"/>
      <c r="C14" s="10"/>
      <c r="D14" s="10"/>
      <c r="E14" s="10"/>
      <c r="F14" s="10"/>
      <c r="G14" s="10"/>
      <c r="H14" s="26">
        <f t="shared" si="0"/>
        <v>0</v>
      </c>
      <c r="I14" s="10">
        <f t="shared" si="1"/>
        <v>0</v>
      </c>
      <c r="J14" s="27"/>
      <c r="K14" s="29" t="e">
        <f t="shared" si="2"/>
        <v>#DIV/0!</v>
      </c>
      <c r="L14" s="9">
        <f>J14-'Desviacion de costos'!K17</f>
        <v>0</v>
      </c>
    </row>
    <row r="15" spans="1:12" x14ac:dyDescent="0.25">
      <c r="A15" s="2" t="s">
        <v>19</v>
      </c>
      <c r="B15" s="10"/>
      <c r="C15" s="10"/>
      <c r="D15" s="10"/>
      <c r="E15" s="10"/>
      <c r="F15" s="10"/>
      <c r="G15" s="10"/>
      <c r="H15" s="26">
        <f t="shared" si="0"/>
        <v>0</v>
      </c>
      <c r="I15" s="10">
        <f t="shared" si="1"/>
        <v>0</v>
      </c>
      <c r="J15" s="27"/>
      <c r="K15" s="29" t="e">
        <f t="shared" si="2"/>
        <v>#DIV/0!</v>
      </c>
      <c r="L15" s="9">
        <f>J15-'Desviacion de costos'!K18</f>
        <v>0</v>
      </c>
    </row>
    <row r="16" spans="1:12" x14ac:dyDescent="0.25">
      <c r="A16" s="2" t="s">
        <v>65</v>
      </c>
      <c r="B16" s="10">
        <f t="shared" ref="B16:J16" si="3">SUM(B4:B15)</f>
        <v>366666.68</v>
      </c>
      <c r="C16" s="10">
        <f t="shared" si="3"/>
        <v>121409</v>
      </c>
      <c r="D16" s="10">
        <f t="shared" si="3"/>
        <v>504166.67999999993</v>
      </c>
      <c r="E16" s="10">
        <f t="shared" si="3"/>
        <v>206875.51</v>
      </c>
      <c r="F16" s="10">
        <f t="shared" si="3"/>
        <v>504166.67999999993</v>
      </c>
      <c r="G16" s="10">
        <f t="shared" si="3"/>
        <v>151008.93</v>
      </c>
      <c r="H16" s="26">
        <f t="shared" si="3"/>
        <v>1375000.04</v>
      </c>
      <c r="I16" s="10">
        <f t="shared" si="3"/>
        <v>479293.44</v>
      </c>
      <c r="J16" s="27">
        <f t="shared" si="3"/>
        <v>702559.85000000009</v>
      </c>
      <c r="K16" s="29">
        <f t="shared" si="2"/>
        <v>-48.904739668225744</v>
      </c>
      <c r="L16" s="9">
        <f>J16-'Desviacion de costos'!K19</f>
        <v>702559.85000000009</v>
      </c>
    </row>
    <row r="18" spans="2:3" x14ac:dyDescent="0.25">
      <c r="B18" s="44" t="s">
        <v>66</v>
      </c>
      <c r="C18" s="44"/>
    </row>
    <row r="19" spans="2:3" x14ac:dyDescent="0.25">
      <c r="B19" s="44"/>
      <c r="C19" s="44"/>
    </row>
    <row r="20" spans="2:3" x14ac:dyDescent="0.25">
      <c r="B20" s="30" t="s">
        <v>67</v>
      </c>
      <c r="C20" s="10">
        <v>3300000</v>
      </c>
    </row>
    <row r="21" spans="2:3" x14ac:dyDescent="0.25">
      <c r="B21" s="30" t="s">
        <v>6</v>
      </c>
      <c r="C21" s="10">
        <f>J16</f>
        <v>702559.85000000009</v>
      </c>
    </row>
    <row r="22" spans="2:3" x14ac:dyDescent="0.25">
      <c r="B22" s="30" t="s">
        <v>68</v>
      </c>
      <c r="C22" s="30">
        <f>((C21 * 100)/C20)-100</f>
        <v>-78.710307575757568</v>
      </c>
    </row>
  </sheetData>
  <mergeCells count="11">
    <mergeCell ref="B18:C19"/>
    <mergeCell ref="K1:K3"/>
    <mergeCell ref="L1:L3"/>
    <mergeCell ref="B2:C2"/>
    <mergeCell ref="D2:E2"/>
    <mergeCell ref="F2:G2"/>
    <mergeCell ref="A1:A3"/>
    <mergeCell ref="B1:G1"/>
    <mergeCell ref="H1:H3"/>
    <mergeCell ref="I1:I3"/>
    <mergeCell ref="J1:J3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zoomScale="75" zoomScaleNormal="75" workbookViewId="0">
      <selection activeCell="D11" sqref="D11"/>
    </sheetView>
  </sheetViews>
  <sheetFormatPr baseColWidth="10" defaultColWidth="9.140625" defaultRowHeight="15" x14ac:dyDescent="0.25"/>
  <cols>
    <col min="1" max="1" width="3"/>
    <col min="2" max="2" width="4"/>
    <col min="3" max="3" width="11.5703125"/>
    <col min="4" max="4" width="20.85546875"/>
    <col min="5" max="1025" width="11.5703125"/>
  </cols>
  <sheetData>
    <row r="2" spans="3:4" ht="13.9" customHeight="1" x14ac:dyDescent="0.25">
      <c r="C2" s="46" t="s">
        <v>1</v>
      </c>
      <c r="D2" s="47" t="s">
        <v>69</v>
      </c>
    </row>
    <row r="3" spans="3:4" x14ac:dyDescent="0.25">
      <c r="C3" s="46"/>
      <c r="D3" s="46"/>
    </row>
    <row r="4" spans="3:4" x14ac:dyDescent="0.25">
      <c r="C4" s="46"/>
      <c r="D4" s="47"/>
    </row>
    <row r="5" spans="3:4" x14ac:dyDescent="0.25">
      <c r="C5" s="2" t="s">
        <v>8</v>
      </c>
      <c r="D5" s="31">
        <v>0.98799999999999999</v>
      </c>
    </row>
    <row r="6" spans="3:4" x14ac:dyDescent="0.25">
      <c r="C6" s="2" t="s">
        <v>9</v>
      </c>
      <c r="D6" s="31">
        <v>0.92569999999999997</v>
      </c>
    </row>
    <row r="7" spans="3:4" x14ac:dyDescent="0.25">
      <c r="C7" s="2" t="s">
        <v>10</v>
      </c>
      <c r="D7" s="17">
        <f>((94+100)/2)/100</f>
        <v>0.97</v>
      </c>
    </row>
    <row r="8" spans="3:4" x14ac:dyDescent="0.25">
      <c r="C8" s="2" t="s">
        <v>11</v>
      </c>
      <c r="D8" s="43" t="s">
        <v>129</v>
      </c>
    </row>
    <row r="9" spans="3:4" x14ac:dyDescent="0.25">
      <c r="C9" s="2" t="s">
        <v>12</v>
      </c>
      <c r="D9" s="17">
        <v>1</v>
      </c>
    </row>
    <row r="10" spans="3:4" x14ac:dyDescent="0.25">
      <c r="C10" s="2" t="s">
        <v>13</v>
      </c>
      <c r="D10" s="17"/>
    </row>
    <row r="11" spans="3:4" x14ac:dyDescent="0.25">
      <c r="C11" s="2" t="s">
        <v>14</v>
      </c>
      <c r="D11" s="17"/>
    </row>
    <row r="12" spans="3:4" x14ac:dyDescent="0.25">
      <c r="C12" s="2" t="s">
        <v>15</v>
      </c>
      <c r="D12" s="17"/>
    </row>
    <row r="13" spans="3:4" x14ac:dyDescent="0.25">
      <c r="C13" s="2" t="s">
        <v>16</v>
      </c>
      <c r="D13" s="17"/>
    </row>
    <row r="14" spans="3:4" x14ac:dyDescent="0.25">
      <c r="C14" s="2" t="s">
        <v>17</v>
      </c>
      <c r="D14" s="17"/>
    </row>
    <row r="15" spans="3:4" x14ac:dyDescent="0.25">
      <c r="C15" s="2" t="s">
        <v>18</v>
      </c>
      <c r="D15" s="17"/>
    </row>
    <row r="16" spans="3:4" x14ac:dyDescent="0.25">
      <c r="C16" s="2" t="s">
        <v>19</v>
      </c>
      <c r="D16" s="17"/>
    </row>
    <row r="17" spans="3:4" x14ac:dyDescent="0.25">
      <c r="C17" s="2" t="s">
        <v>70</v>
      </c>
      <c r="D17" s="31">
        <f>AVERAGE(D5:D16)</f>
        <v>0.97092500000000004</v>
      </c>
    </row>
  </sheetData>
  <mergeCells count="2">
    <mergeCell ref="C2:C4"/>
    <mergeCell ref="D2:D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75" zoomScaleNormal="75" workbookViewId="0">
      <pane ySplit="1" topLeftCell="A5" activePane="bottomLeft" state="frozenSplit"/>
      <selection pane="bottomLeft" activeCell="H54" sqref="H54"/>
    </sheetView>
  </sheetViews>
  <sheetFormatPr baseColWidth="10" defaultColWidth="9.140625" defaultRowHeight="15" x14ac:dyDescent="0.25"/>
  <cols>
    <col min="1" max="1" width="33.7109375"/>
    <col min="2" max="2" width="7.42578125"/>
    <col min="11" max="11" width="11.42578125"/>
    <col min="13" max="13" width="11"/>
    <col min="14" max="14" width="10.140625"/>
  </cols>
  <sheetData>
    <row r="1" spans="1:14" x14ac:dyDescent="0.25">
      <c r="A1" s="32" t="s">
        <v>71</v>
      </c>
      <c r="B1" s="30" t="s">
        <v>65</v>
      </c>
      <c r="C1" s="30" t="s">
        <v>8</v>
      </c>
      <c r="D1" s="30" t="s">
        <v>9</v>
      </c>
      <c r="E1" s="30" t="s">
        <v>10</v>
      </c>
      <c r="F1" s="30" t="s">
        <v>11</v>
      </c>
      <c r="G1" s="30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17</v>
      </c>
      <c r="M1" s="30" t="s">
        <v>18</v>
      </c>
      <c r="N1" s="30" t="s">
        <v>19</v>
      </c>
    </row>
    <row r="2" spans="1:14" ht="30" x14ac:dyDescent="0.25">
      <c r="A2" s="33" t="s">
        <v>72</v>
      </c>
      <c r="B2" s="33">
        <f t="shared" ref="B2:B40" si="0">SUM(C2:N2)</f>
        <v>50</v>
      </c>
      <c r="C2" s="34">
        <v>10</v>
      </c>
      <c r="D2" s="34">
        <v>9</v>
      </c>
      <c r="E2" s="3">
        <v>12</v>
      </c>
      <c r="F2" s="3">
        <v>9</v>
      </c>
      <c r="G2" s="3">
        <v>10</v>
      </c>
      <c r="H2" s="3"/>
      <c r="I2" s="3"/>
      <c r="J2" s="3"/>
      <c r="K2" s="3"/>
      <c r="L2" s="3"/>
      <c r="M2" s="3"/>
      <c r="N2" s="3"/>
    </row>
    <row r="3" spans="1:14" ht="45" hidden="1" x14ac:dyDescent="0.25">
      <c r="A3" s="33" t="s">
        <v>73</v>
      </c>
      <c r="B3" s="33">
        <f t="shared" si="0"/>
        <v>28</v>
      </c>
      <c r="C3" s="34">
        <v>19</v>
      </c>
      <c r="D3" s="34">
        <v>9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45" hidden="1" x14ac:dyDescent="0.25">
      <c r="A4" s="33" t="s">
        <v>74</v>
      </c>
      <c r="B4" s="33">
        <f t="shared" si="0"/>
        <v>25</v>
      </c>
      <c r="C4" s="34">
        <v>10</v>
      </c>
      <c r="D4" s="34">
        <v>4</v>
      </c>
      <c r="E4" s="3">
        <v>6</v>
      </c>
      <c r="F4" s="3">
        <v>5</v>
      </c>
      <c r="G4" s="3"/>
      <c r="H4" s="3"/>
      <c r="I4" s="3"/>
      <c r="J4" s="3"/>
      <c r="K4" s="3"/>
      <c r="L4" s="3"/>
      <c r="M4" s="3"/>
      <c r="N4" s="3"/>
    </row>
    <row r="5" spans="1:14" ht="60" x14ac:dyDescent="0.25">
      <c r="A5" s="33" t="s">
        <v>75</v>
      </c>
      <c r="B5" s="33">
        <f t="shared" si="0"/>
        <v>77</v>
      </c>
      <c r="C5" s="34">
        <v>12</v>
      </c>
      <c r="D5" s="34">
        <v>15</v>
      </c>
      <c r="E5" s="3">
        <v>13</v>
      </c>
      <c r="F5" s="3">
        <v>17</v>
      </c>
      <c r="G5" s="3">
        <v>20</v>
      </c>
      <c r="H5" s="3"/>
      <c r="I5" s="3"/>
      <c r="J5" s="3"/>
      <c r="K5" s="3"/>
      <c r="L5" s="3"/>
      <c r="M5" s="3"/>
      <c r="N5" s="3"/>
    </row>
    <row r="6" spans="1:14" ht="30" x14ac:dyDescent="0.25">
      <c r="A6" s="33" t="s">
        <v>76</v>
      </c>
      <c r="B6" s="33">
        <f t="shared" si="0"/>
        <v>83</v>
      </c>
      <c r="C6" s="34">
        <v>33</v>
      </c>
      <c r="D6" s="34">
        <v>21</v>
      </c>
      <c r="E6" s="3">
        <v>10</v>
      </c>
      <c r="F6" s="3">
        <v>9</v>
      </c>
      <c r="G6" s="3">
        <v>10</v>
      </c>
      <c r="H6" s="3"/>
      <c r="I6" s="3"/>
      <c r="J6" s="3"/>
      <c r="K6" s="3"/>
      <c r="L6" s="3"/>
      <c r="M6" s="3"/>
      <c r="N6" s="3"/>
    </row>
    <row r="7" spans="1:14" ht="30" x14ac:dyDescent="0.25">
      <c r="A7" s="33" t="s">
        <v>77</v>
      </c>
      <c r="B7" s="33">
        <f t="shared" si="0"/>
        <v>41</v>
      </c>
      <c r="C7" s="34">
        <v>4</v>
      </c>
      <c r="D7" s="34">
        <v>10</v>
      </c>
      <c r="E7" s="3">
        <v>11</v>
      </c>
      <c r="F7" s="3">
        <v>7</v>
      </c>
      <c r="G7" s="3">
        <v>9</v>
      </c>
      <c r="H7" s="3"/>
      <c r="I7" s="3"/>
      <c r="J7" s="3"/>
      <c r="K7" s="3"/>
      <c r="L7" s="3"/>
      <c r="M7" s="3"/>
      <c r="N7" s="3"/>
    </row>
    <row r="8" spans="1:14" ht="30" x14ac:dyDescent="0.25">
      <c r="A8" s="33" t="s">
        <v>78</v>
      </c>
      <c r="B8" s="33">
        <f t="shared" si="0"/>
        <v>15</v>
      </c>
      <c r="C8" s="34">
        <v>6</v>
      </c>
      <c r="D8" s="34">
        <v>1</v>
      </c>
      <c r="E8" s="3">
        <v>1</v>
      </c>
      <c r="F8" s="3">
        <v>3</v>
      </c>
      <c r="G8" s="3">
        <v>4</v>
      </c>
      <c r="H8" s="3"/>
      <c r="I8" s="3"/>
      <c r="J8" s="3"/>
      <c r="K8" s="3"/>
      <c r="L8" s="3"/>
      <c r="M8" s="3"/>
      <c r="N8" s="3"/>
    </row>
    <row r="9" spans="1:14" ht="30" hidden="1" x14ac:dyDescent="0.25">
      <c r="A9" s="33" t="s">
        <v>79</v>
      </c>
      <c r="B9" s="33">
        <f t="shared" si="0"/>
        <v>2</v>
      </c>
      <c r="C9" s="34">
        <v>2</v>
      </c>
      <c r="D9" s="34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30" hidden="1" x14ac:dyDescent="0.25">
      <c r="A10" s="33" t="s">
        <v>80</v>
      </c>
      <c r="B10" s="33">
        <f t="shared" si="0"/>
        <v>3</v>
      </c>
      <c r="C10" s="34">
        <v>2</v>
      </c>
      <c r="D10" s="34"/>
      <c r="E10" s="3">
        <v>1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ht="30" hidden="1" x14ac:dyDescent="0.25">
      <c r="A11" s="33" t="s">
        <v>81</v>
      </c>
      <c r="B11" s="33">
        <f t="shared" si="0"/>
        <v>4</v>
      </c>
      <c r="C11" s="34">
        <v>3</v>
      </c>
      <c r="D11" s="34">
        <v>1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45" x14ac:dyDescent="0.25">
      <c r="A12" s="33" t="s">
        <v>82</v>
      </c>
      <c r="B12" s="33">
        <f t="shared" si="0"/>
        <v>11</v>
      </c>
      <c r="C12" s="34">
        <v>2</v>
      </c>
      <c r="D12" s="34">
        <v>1</v>
      </c>
      <c r="E12" s="3">
        <v>1</v>
      </c>
      <c r="F12" s="3">
        <v>3</v>
      </c>
      <c r="G12" s="3">
        <v>4</v>
      </c>
      <c r="H12" s="3"/>
      <c r="I12" s="3"/>
      <c r="J12" s="3"/>
      <c r="K12" s="3"/>
      <c r="L12" s="3"/>
      <c r="M12" s="3"/>
      <c r="N12" s="3"/>
    </row>
    <row r="13" spans="1:14" ht="30" hidden="1" x14ac:dyDescent="0.25">
      <c r="A13" s="33" t="s">
        <v>83</v>
      </c>
      <c r="B13" s="33">
        <f t="shared" si="0"/>
        <v>1</v>
      </c>
      <c r="C13" s="34"/>
      <c r="D13" s="34"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45" hidden="1" x14ac:dyDescent="0.25">
      <c r="A14" s="33" t="s">
        <v>84</v>
      </c>
      <c r="B14" s="33">
        <f t="shared" si="0"/>
        <v>5</v>
      </c>
      <c r="C14" s="34">
        <v>3</v>
      </c>
      <c r="D14" s="34">
        <v>1</v>
      </c>
      <c r="E14" s="3">
        <v>1</v>
      </c>
      <c r="F14" s="3"/>
      <c r="G14" s="3"/>
      <c r="H14" s="3"/>
      <c r="I14" s="3"/>
      <c r="J14" s="3"/>
      <c r="K14" s="3"/>
      <c r="L14" s="3"/>
      <c r="M14" s="3"/>
      <c r="N14" s="3"/>
    </row>
    <row r="15" spans="1:14" ht="30" hidden="1" x14ac:dyDescent="0.25">
      <c r="A15" s="33" t="s">
        <v>85</v>
      </c>
      <c r="B15" s="33">
        <f t="shared" si="0"/>
        <v>8</v>
      </c>
      <c r="C15" s="34">
        <v>5</v>
      </c>
      <c r="D15" s="34">
        <v>1</v>
      </c>
      <c r="E15" s="3">
        <v>2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 ht="30" hidden="1" x14ac:dyDescent="0.25">
      <c r="A16" s="33" t="s">
        <v>86</v>
      </c>
      <c r="B16" s="33">
        <f t="shared" si="0"/>
        <v>3</v>
      </c>
      <c r="C16" s="34"/>
      <c r="D16" s="34">
        <v>1</v>
      </c>
      <c r="E16" s="3">
        <v>2</v>
      </c>
      <c r="F16" s="3"/>
      <c r="G16" s="3"/>
      <c r="H16" s="3"/>
      <c r="I16" s="3"/>
      <c r="J16" s="3"/>
      <c r="K16" s="3"/>
      <c r="L16" s="3"/>
      <c r="M16" s="3"/>
      <c r="N16" s="3"/>
    </row>
    <row r="17" spans="1:14" ht="45" hidden="1" x14ac:dyDescent="0.25">
      <c r="A17" s="33" t="s">
        <v>87</v>
      </c>
      <c r="B17" s="33">
        <f t="shared" si="0"/>
        <v>1</v>
      </c>
      <c r="C17" s="34"/>
      <c r="D17" s="34">
        <v>1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30" hidden="1" x14ac:dyDescent="0.25">
      <c r="A18" s="33" t="s">
        <v>88</v>
      </c>
      <c r="B18" s="33">
        <f t="shared" si="0"/>
        <v>3</v>
      </c>
      <c r="C18" s="34">
        <v>2</v>
      </c>
      <c r="D18" s="34">
        <v>1</v>
      </c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hidden="1" x14ac:dyDescent="0.25">
      <c r="A19" s="33" t="s">
        <v>89</v>
      </c>
      <c r="B19" s="33">
        <f t="shared" si="0"/>
        <v>7</v>
      </c>
      <c r="C19" s="34">
        <v>1</v>
      </c>
      <c r="D19" s="34">
        <v>4</v>
      </c>
      <c r="E19" s="3">
        <v>2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 ht="45" hidden="1" x14ac:dyDescent="0.25">
      <c r="A20" s="33" t="s">
        <v>90</v>
      </c>
      <c r="B20" s="33">
        <f t="shared" si="0"/>
        <v>11</v>
      </c>
      <c r="C20" s="34">
        <v>7</v>
      </c>
      <c r="D20" s="34">
        <v>4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30" hidden="1" x14ac:dyDescent="0.25">
      <c r="A21" s="33" t="s">
        <v>91</v>
      </c>
      <c r="B21" s="33">
        <f t="shared" si="0"/>
        <v>3</v>
      </c>
      <c r="C21" s="34">
        <v>3</v>
      </c>
      <c r="D21" s="34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30" hidden="1" x14ac:dyDescent="0.25">
      <c r="A22" s="33" t="s">
        <v>92</v>
      </c>
      <c r="B22" s="33">
        <f t="shared" si="0"/>
        <v>1</v>
      </c>
      <c r="C22" s="34"/>
      <c r="D22" s="34">
        <v>1</v>
      </c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30" x14ac:dyDescent="0.25">
      <c r="A23" s="33" t="s">
        <v>93</v>
      </c>
      <c r="B23" s="33">
        <f t="shared" si="0"/>
        <v>5</v>
      </c>
      <c r="C23" s="34"/>
      <c r="D23" s="34"/>
      <c r="E23" s="3"/>
      <c r="F23" s="3"/>
      <c r="G23" s="3">
        <v>5</v>
      </c>
      <c r="H23" s="3"/>
      <c r="I23" s="3"/>
      <c r="J23" s="3"/>
      <c r="K23" s="3"/>
      <c r="L23" s="3"/>
      <c r="M23" s="3"/>
      <c r="N23" s="3"/>
    </row>
    <row r="24" spans="1:14" ht="30" hidden="1" x14ac:dyDescent="0.25">
      <c r="A24" s="33" t="s">
        <v>94</v>
      </c>
      <c r="B24" s="33">
        <f t="shared" si="0"/>
        <v>4</v>
      </c>
      <c r="C24" s="34">
        <v>4</v>
      </c>
      <c r="D24" s="34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45" hidden="1" x14ac:dyDescent="0.25">
      <c r="A25" s="33" t="s">
        <v>95</v>
      </c>
      <c r="B25" s="33">
        <f t="shared" si="0"/>
        <v>2</v>
      </c>
      <c r="C25" s="34">
        <v>1</v>
      </c>
      <c r="D25" s="34">
        <v>1</v>
      </c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45" hidden="1" x14ac:dyDescent="0.25">
      <c r="A26" s="33" t="s">
        <v>96</v>
      </c>
      <c r="B26" s="33">
        <f t="shared" si="0"/>
        <v>1</v>
      </c>
      <c r="C26" s="34">
        <v>1</v>
      </c>
      <c r="D26" s="34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30" hidden="1" x14ac:dyDescent="0.25">
      <c r="A27" s="33" t="s">
        <v>97</v>
      </c>
      <c r="B27" s="33">
        <f t="shared" si="0"/>
        <v>1</v>
      </c>
      <c r="C27" s="34"/>
      <c r="D27" s="34">
        <v>1</v>
      </c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idden="1" x14ac:dyDescent="0.25">
      <c r="A28" s="33" t="s">
        <v>98</v>
      </c>
      <c r="B28" s="33">
        <f t="shared" si="0"/>
        <v>4</v>
      </c>
      <c r="C28" s="34">
        <v>4</v>
      </c>
      <c r="D28" s="34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45" hidden="1" x14ac:dyDescent="0.25">
      <c r="A29" s="33" t="s">
        <v>99</v>
      </c>
      <c r="B29" s="33">
        <f t="shared" si="0"/>
        <v>3</v>
      </c>
      <c r="C29" s="34">
        <v>3</v>
      </c>
      <c r="D29" s="34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30" hidden="1" x14ac:dyDescent="0.25">
      <c r="A30" s="33" t="s">
        <v>100</v>
      </c>
      <c r="B30" s="33">
        <f t="shared" si="0"/>
        <v>2</v>
      </c>
      <c r="C30" s="34"/>
      <c r="D30" s="34"/>
      <c r="E30" s="3">
        <v>2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30" hidden="1" x14ac:dyDescent="0.25">
      <c r="A31" s="33" t="s">
        <v>101</v>
      </c>
      <c r="B31" s="33">
        <f t="shared" si="0"/>
        <v>7</v>
      </c>
      <c r="C31" s="34">
        <v>3</v>
      </c>
      <c r="D31" s="34">
        <v>3</v>
      </c>
      <c r="E31" s="3">
        <v>1</v>
      </c>
      <c r="F31" s="3"/>
      <c r="G31" s="3"/>
      <c r="H31" s="3"/>
      <c r="I31" s="3"/>
      <c r="J31" s="3"/>
      <c r="K31" s="3"/>
      <c r="L31" s="3"/>
      <c r="M31" s="3"/>
      <c r="N31" s="3"/>
    </row>
    <row r="32" spans="1:14" ht="30" hidden="1" x14ac:dyDescent="0.25">
      <c r="A32" s="33" t="s">
        <v>102</v>
      </c>
      <c r="B32" s="33">
        <f t="shared" si="0"/>
        <v>3</v>
      </c>
      <c r="C32" s="34"/>
      <c r="D32" s="34"/>
      <c r="E32" s="3">
        <v>3</v>
      </c>
      <c r="F32" s="3"/>
      <c r="G32" s="3"/>
      <c r="H32" s="3"/>
      <c r="I32" s="3"/>
      <c r="J32" s="3"/>
      <c r="K32" s="3"/>
      <c r="L32" s="3"/>
      <c r="M32" s="3"/>
      <c r="N32" s="3"/>
    </row>
    <row r="33" spans="1:14" ht="30" hidden="1" x14ac:dyDescent="0.25">
      <c r="A33" s="33" t="s">
        <v>103</v>
      </c>
      <c r="B33" s="33">
        <f t="shared" si="0"/>
        <v>4</v>
      </c>
      <c r="C33" s="34">
        <v>2</v>
      </c>
      <c r="D33" s="34">
        <v>2</v>
      </c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ht="30" hidden="1" x14ac:dyDescent="0.25">
      <c r="A34" s="33" t="s">
        <v>104</v>
      </c>
      <c r="B34" s="33">
        <f t="shared" si="0"/>
        <v>1</v>
      </c>
      <c r="C34" s="34">
        <v>1</v>
      </c>
      <c r="D34" s="34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ht="30" hidden="1" x14ac:dyDescent="0.25">
      <c r="A35" s="33" t="s">
        <v>105</v>
      </c>
      <c r="B35" s="33">
        <f t="shared" si="0"/>
        <v>5</v>
      </c>
      <c r="C35" s="34"/>
      <c r="D35" s="34">
        <v>1</v>
      </c>
      <c r="E35" s="3">
        <v>4</v>
      </c>
      <c r="F35" s="3"/>
      <c r="G35" s="3"/>
      <c r="H35" s="3"/>
      <c r="I35" s="3"/>
      <c r="J35" s="3"/>
      <c r="K35" s="3"/>
      <c r="L35" s="3"/>
      <c r="M35" s="3"/>
      <c r="N35" s="3"/>
    </row>
    <row r="36" spans="1:14" ht="30" hidden="1" x14ac:dyDescent="0.25">
      <c r="A36" s="33" t="s">
        <v>106</v>
      </c>
      <c r="B36" s="33">
        <f t="shared" si="0"/>
        <v>0</v>
      </c>
      <c r="C36" s="34"/>
      <c r="D36" s="34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ht="45" hidden="1" x14ac:dyDescent="0.25">
      <c r="A37" s="33" t="s">
        <v>107</v>
      </c>
      <c r="B37" s="33">
        <f t="shared" si="0"/>
        <v>2</v>
      </c>
      <c r="C37" s="34"/>
      <c r="D37" s="34">
        <v>1</v>
      </c>
      <c r="E37" s="3">
        <v>1</v>
      </c>
      <c r="F37" s="3"/>
      <c r="G37" s="3"/>
      <c r="H37" s="3"/>
      <c r="I37" s="3"/>
      <c r="J37" s="3"/>
      <c r="K37" s="3"/>
      <c r="L37" s="3"/>
      <c r="M37" s="3"/>
      <c r="N37" s="3"/>
    </row>
    <row r="38" spans="1:14" ht="45" hidden="1" x14ac:dyDescent="0.25">
      <c r="A38" s="33" t="s">
        <v>108</v>
      </c>
      <c r="B38" s="33">
        <f t="shared" si="0"/>
        <v>1</v>
      </c>
      <c r="C38" s="34"/>
      <c r="D38" s="34">
        <v>1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30" hidden="1" x14ac:dyDescent="0.25">
      <c r="A39" s="33" t="s">
        <v>109</v>
      </c>
      <c r="B39" s="33">
        <f t="shared" si="0"/>
        <v>1</v>
      </c>
      <c r="C39" s="34">
        <v>1</v>
      </c>
      <c r="D39" s="34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30" hidden="1" x14ac:dyDescent="0.25">
      <c r="A40" s="33" t="s">
        <v>110</v>
      </c>
      <c r="B40" s="33">
        <f t="shared" si="0"/>
        <v>1</v>
      </c>
      <c r="D40" s="34">
        <v>1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45" hidden="1" x14ac:dyDescent="0.25">
      <c r="A41" s="33" t="s">
        <v>111</v>
      </c>
      <c r="B41" s="33"/>
      <c r="C41" s="34"/>
      <c r="D41" s="34"/>
      <c r="E41" s="34">
        <v>1</v>
      </c>
      <c r="F41" s="34"/>
      <c r="G41" s="34"/>
      <c r="H41" s="34"/>
      <c r="I41" s="34"/>
      <c r="J41" s="34"/>
      <c r="K41" s="34"/>
      <c r="L41" s="34"/>
      <c r="M41" s="34"/>
      <c r="N41" s="34"/>
    </row>
    <row r="42" spans="1:14" ht="30" x14ac:dyDescent="0.25">
      <c r="A42" s="33" t="s">
        <v>122</v>
      </c>
      <c r="B42" s="33"/>
      <c r="C42" s="34"/>
      <c r="D42" s="34"/>
      <c r="E42" s="34"/>
      <c r="F42" s="34">
        <v>3</v>
      </c>
      <c r="G42" s="34">
        <v>4</v>
      </c>
      <c r="H42" s="34"/>
      <c r="I42" s="34"/>
      <c r="J42" s="34"/>
      <c r="K42" s="34"/>
      <c r="L42" s="34"/>
      <c r="M42" s="34"/>
      <c r="N42" s="34"/>
    </row>
    <row r="43" spans="1:14" ht="30" hidden="1" x14ac:dyDescent="0.25">
      <c r="A43" s="33" t="s">
        <v>121</v>
      </c>
      <c r="B43" s="33"/>
      <c r="C43" s="34"/>
      <c r="D43" s="34"/>
      <c r="E43" s="34"/>
      <c r="F43" s="34">
        <v>17</v>
      </c>
      <c r="G43" s="34"/>
      <c r="H43" s="34"/>
      <c r="I43" s="34"/>
      <c r="J43" s="34"/>
      <c r="K43" s="34"/>
      <c r="L43" s="34"/>
      <c r="M43" s="34"/>
      <c r="N43" s="34"/>
    </row>
    <row r="44" spans="1:14" ht="45" x14ac:dyDescent="0.25">
      <c r="A44" s="33" t="s">
        <v>128</v>
      </c>
      <c r="B44" s="33"/>
      <c r="C44" s="34"/>
      <c r="D44" s="34"/>
      <c r="E44" s="34"/>
      <c r="F44" s="34"/>
      <c r="G44" s="34">
        <v>3</v>
      </c>
      <c r="H44" s="34"/>
      <c r="I44" s="34"/>
      <c r="J44" s="34"/>
      <c r="K44" s="34"/>
      <c r="L44" s="34"/>
      <c r="M44" s="34"/>
      <c r="N44" s="34"/>
    </row>
    <row r="45" spans="1:14" x14ac:dyDescent="0.25">
      <c r="A45" s="35"/>
    </row>
    <row r="46" spans="1:14" x14ac:dyDescent="0.25">
      <c r="A46" s="35"/>
    </row>
    <row r="47" spans="1:14" x14ac:dyDescent="0.25">
      <c r="A47" s="35"/>
    </row>
    <row r="48" spans="1:14" x14ac:dyDescent="0.25">
      <c r="A48" s="35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Desviacion de costos</vt:lpstr>
      <vt:lpstr>Desviacion de esfuerzo</vt:lpstr>
      <vt:lpstr>Física</vt:lpstr>
      <vt:lpstr>Funcional</vt:lpstr>
      <vt:lpstr>Apego a Productos</vt:lpstr>
      <vt:lpstr>Apego a Procesos</vt:lpstr>
      <vt:lpstr>Crecimiento anual de ventas</vt:lpstr>
      <vt:lpstr>Indice de Satisfacción</vt:lpstr>
      <vt:lpstr>Producto</vt:lpstr>
      <vt:lpstr>Actividades</vt:lpstr>
      <vt:lpstr>Monitoreo de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Hp EliteBook</cp:lastModifiedBy>
  <cp:revision>78</cp:revision>
  <dcterms:created xsi:type="dcterms:W3CDTF">2011-07-18T21:22:38Z</dcterms:created>
  <dcterms:modified xsi:type="dcterms:W3CDTF">2016-06-07T14:03:52Z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