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1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2.xml" ContentType="application/vnd.openxmlformats-officedocument.drawingml.chart+xml"/>
  <Override PartName="/xl/charts/chart28.xml" ContentType="application/vnd.openxmlformats-officedocument.drawingml.chart+xml"/>
  <Override PartName="/xl/charts/chart3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9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<sst xmlns="http://schemas.openxmlformats.org/spreadsheetml/2006/main" count="128" uniqueCount="44">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</sst>
</file>

<file path=xl/styles.xml><?xml version="1.0" encoding="utf-8"?>
<styleSheet xmlns="http://schemas.openxmlformats.org/spreadsheetml/2006/main">
  <numFmts count="9">
    <numFmt numFmtId="164" formatCode="0%"/>
    <numFmt numFmtId="165" formatCode="_-\$* #,##0.00_-;&quot;-$&quot;* #,##0.00_-;_-\$* \-??_-;_-@_-"/>
    <numFmt numFmtId="166" formatCode="GENERAL"/>
    <numFmt numFmtId="167" formatCode="MMM\-YY"/>
    <numFmt numFmtId="168" formatCode="0.00%"/>
    <numFmt numFmtId="169" formatCode="0.00"/>
    <numFmt numFmtId="170" formatCode="DD\-MMM"/>
    <numFmt numFmtId="171" formatCode="#,##0.00"/>
    <numFmt numFmtId="172" formatCode="\$#,##0.00;[RED]&quot;-$&quot;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</c:ser>
        <c:gapWidth val="150"/>
        <c:overlap val="0"/>
        <c:axId val="57573923"/>
        <c:axId val="19259157"/>
      </c:barChart>
      <c:catAx>
        <c:axId val="57573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259157"/>
        <c:crosses val="autoZero"/>
        <c:auto val="1"/>
        <c:lblAlgn val="ctr"/>
        <c:lblOffset val="100"/>
      </c:catAx>
      <c:valAx>
        <c:axId val="192591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739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General</c:formatCode>
                <c:ptCount val="6"/>
                <c:pt idx="0">
                  <c:v>-2.82352941176471</c:v>
                </c:pt>
                <c:pt idx="1">
                  <c:v>1</c:v>
                </c:pt>
                <c:pt idx="2">
                  <c:v>0.4375</c:v>
                </c:pt>
                <c:pt idx="3">
                  <c:v>-5.39130434782609</c:v>
                </c:pt>
                <c:pt idx="4">
                  <c:v>1</c:v>
                </c:pt>
                <c:pt idx="5">
                  <c:v>0.126760563380282</c:v>
                </c:pt>
              </c:numCache>
            </c:numRef>
          </c:val>
        </c:ser>
        <c:gapWidth val="150"/>
        <c:overlap val="0"/>
        <c:axId val="78514224"/>
        <c:axId val="94039154"/>
      </c:barChart>
      <c:catAx>
        <c:axId val="78514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039154"/>
        <c:crosses val="autoZero"/>
        <c:auto val="1"/>
        <c:lblAlgn val="ctr"/>
        <c:lblOffset val="100"/>
      </c:catAx>
      <c:valAx>
        <c:axId val="9403915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514224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General</c:formatCode>
                <c:ptCount val="6"/>
                <c:pt idx="0">
                  <c:v>0.637254901960784</c:v>
                </c:pt>
                <c:pt idx="1">
                  <c:v>0.614285714285714</c:v>
                </c:pt>
                <c:pt idx="2">
                  <c:v>0.5</c:v>
                </c:pt>
                <c:pt idx="3">
                  <c:v>0.510869565217391</c:v>
                </c:pt>
                <c:pt idx="4">
                  <c:v>-0.558333333333333</c:v>
                </c:pt>
                <c:pt idx="5">
                  <c:v>0.184859154929577</c:v>
                </c:pt>
              </c:numCache>
            </c:numRef>
          </c:val>
        </c:ser>
        <c:gapWidth val="150"/>
        <c:overlap val="0"/>
        <c:axId val="68739564"/>
        <c:axId val="76774782"/>
      </c:barChart>
      <c:catAx>
        <c:axId val="687395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774782"/>
        <c:crosses val="autoZero"/>
        <c:auto val="1"/>
        <c:lblAlgn val="ctr"/>
        <c:lblOffset val="100"/>
      </c:catAx>
      <c:valAx>
        <c:axId val="767747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73956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120</c:v>
                </c:pt>
                <c:pt idx="5">
                  <c:v>568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</c:ser>
        <c:gapWidth val="150"/>
        <c:overlap val="0"/>
        <c:axId val="71352136"/>
        <c:axId val="27481200"/>
      </c:barChart>
      <c:catAx>
        <c:axId val="71352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481200"/>
        <c:crosses val="autoZero"/>
        <c:auto val="1"/>
        <c:lblAlgn val="ctr"/>
        <c:lblOffset val="100"/>
      </c:catAx>
      <c:valAx>
        <c:axId val="27481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3521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General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gapWidth val="150"/>
        <c:overlap val="0"/>
        <c:axId val="38311296"/>
        <c:axId val="69054638"/>
      </c:barChart>
      <c:catAx>
        <c:axId val="3831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54638"/>
        <c:crosses val="autoZero"/>
        <c:auto val="1"/>
        <c:lblAlgn val="ctr"/>
        <c:lblOffset val="100"/>
      </c:catAx>
      <c:valAx>
        <c:axId val="690546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3112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General</c:formatCode>
                <c:ptCount val="6"/>
                <c:pt idx="0">
                  <c:v>-1.12270488132557</c:v>
                </c:pt>
                <c:pt idx="1">
                  <c:v>1</c:v>
                </c:pt>
                <c:pt idx="2">
                  <c:v>0.436082474226804</c:v>
                </c:pt>
                <c:pt idx="3">
                  <c:v>-5.49090909090909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gapWidth val="150"/>
        <c:overlap val="0"/>
        <c:axId val="10983491"/>
        <c:axId val="37520821"/>
      </c:barChart>
      <c:catAx>
        <c:axId val="109834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520821"/>
        <c:crosses val="autoZero"/>
        <c:auto val="1"/>
        <c:lblAlgn val="ctr"/>
        <c:lblOffset val="100"/>
      </c:catAx>
      <c:valAx>
        <c:axId val="3752082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83491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General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19.4</c:v>
                </c:pt>
                <c:pt idx="3">
                  <c:v>22</c:v>
                </c:pt>
                <c:pt idx="4">
                  <c:v>29.16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General</c:formatCode>
                <c:ptCount val="6"/>
                <c:pt idx="0">
                  <c:v>17.9334</c:v>
                </c:pt>
                <c:pt idx="1">
                  <c:v>13.122</c:v>
                </c:pt>
                <c:pt idx="2">
                  <c:v>9.7686</c:v>
                </c:pt>
                <c:pt idx="3">
                  <c:v>10.935</c:v>
                </c:pt>
                <c:pt idx="4">
                  <c:v>45.4896</c:v>
                </c:pt>
                <c:pt idx="5">
                  <c:v>105.4</c:v>
                </c:pt>
              </c:numCache>
            </c:numRef>
          </c:val>
        </c:ser>
        <c:gapWidth val="150"/>
        <c:overlap val="0"/>
        <c:axId val="30013311"/>
        <c:axId val="75952407"/>
      </c:barChart>
      <c:catAx>
        <c:axId val="30013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952407"/>
        <c:crosses val="autoZero"/>
        <c:auto val="1"/>
        <c:lblAlgn val="ctr"/>
        <c:lblOffset val="100"/>
      </c:catAx>
      <c:valAx>
        <c:axId val="759524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01331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General</c:formatCode>
                <c:ptCount val="6"/>
                <c:pt idx="0">
                  <c:v>0.799223018360949</c:v>
                </c:pt>
                <c:pt idx="1">
                  <c:v>0.171590909090909</c:v>
                </c:pt>
                <c:pt idx="2">
                  <c:v>0.496463917525773</c:v>
                </c:pt>
                <c:pt idx="3">
                  <c:v>0.502954545454545</c:v>
                </c:pt>
                <c:pt idx="4">
                  <c:v>-0.56</c:v>
                </c:pt>
                <c:pt idx="5">
                  <c:v>-0.171111111111111</c:v>
                </c:pt>
              </c:numCache>
            </c:numRef>
          </c:val>
        </c:ser>
        <c:gapWidth val="150"/>
        <c:overlap val="0"/>
        <c:axId val="83129128"/>
        <c:axId val="70813376"/>
      </c:barChart>
      <c:catAx>
        <c:axId val="83129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813376"/>
        <c:crosses val="autoZero"/>
        <c:auto val="1"/>
        <c:lblAlgn val="ctr"/>
        <c:lblOffset val="100"/>
      </c:catAx>
      <c:valAx>
        <c:axId val="70813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1291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General</c:formatCode>
                <c:ptCount val="6"/>
                <c:pt idx="0">
                  <c:v/>
                </c:pt>
                <c:pt idx="1">
                  <c:v>1</c:v>
                </c:pt>
                <c:pt idx="2">
                  <c:v>0.90625</c:v>
                </c:pt>
                <c:pt idx="3">
                  <c:v>1</c:v>
                </c:pt>
                <c:pt idx="4">
                  <c:v>0.665</c:v>
                </c:pt>
                <c:pt idx="5">
                  <c:v/>
                </c:pt>
              </c:numCache>
            </c:numRef>
          </c:val>
        </c:ser>
        <c:gapWidth val="150"/>
        <c:overlap val="0"/>
        <c:axId val="43628116"/>
        <c:axId val="29083646"/>
      </c:barChart>
      <c:catAx>
        <c:axId val="43628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083646"/>
        <c:crosses val="autoZero"/>
        <c:auto val="1"/>
        <c:lblAlgn val="ctr"/>
        <c:lblOffset val="100"/>
      </c:catAx>
      <c:valAx>
        <c:axId val="290836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62811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68680355"/>
        <c:axId val="4233713"/>
      </c:barChart>
      <c:catAx>
        <c:axId val="68680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33713"/>
        <c:crosses val="autoZero"/>
        <c:auto val="1"/>
        <c:lblAlgn val="ctr"/>
        <c:lblOffset val="100"/>
      </c:catAx>
      <c:valAx>
        <c:axId val="423371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8035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General</c:formatCode>
                <c:ptCount val="5"/>
                <c:pt idx="0">
                  <c:v>0.8623</c:v>
                </c:pt>
                <c:pt idx="1">
                  <c:v>0.775</c:v>
                </c:pt>
                <c:pt idx="2">
                  <c:v/>
                </c:pt>
                <c:pt idx="3">
                  <c:v>1</c:v>
                </c:pt>
                <c:pt idx="4">
                  <c:v>0.8571</c:v>
                </c:pt>
              </c:numCache>
            </c:numRef>
          </c:val>
        </c:ser>
        <c:gapWidth val="150"/>
        <c:overlap val="0"/>
        <c:axId val="15103657"/>
        <c:axId val="85612490"/>
      </c:barChart>
      <c:catAx>
        <c:axId val="15103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612490"/>
        <c:crosses val="autoZero"/>
        <c:auto val="1"/>
        <c:lblAlgn val="ctr"/>
        <c:lblOffset val="100"/>
      </c:catAx>
      <c:valAx>
        <c:axId val="8561249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103657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44810733"/>
        <c:axId val="80839513"/>
      </c:barChart>
      <c:catAx>
        <c:axId val="448107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39513"/>
        <c:crosses val="autoZero"/>
        <c:auto val="1"/>
        <c:lblAlgn val="ctr"/>
        <c:lblOffset val="100"/>
      </c:catAx>
      <c:valAx>
        <c:axId val="8083951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81073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General</c:formatCode>
                <c:ptCount val="3"/>
                <c:pt idx="0">
                  <c:v>0.75</c:v>
                </c:pt>
                <c:pt idx="1">
                  <c:v>0.75125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95937460"/>
        <c:axId val="30710537"/>
      </c:barChart>
      <c:catAx>
        <c:axId val="959374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710537"/>
        <c:crosses val="autoZero"/>
        <c:auto val="1"/>
        <c:lblAlgn val="ctr"/>
        <c:lblOffset val="100"/>
      </c:catAx>
      <c:valAx>
        <c:axId val="3071053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93746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General</c:formatCode>
                <c:ptCount val="3"/>
                <c:pt idx="0">
                  <c:v>0.67</c:v>
                </c:pt>
                <c:pt idx="1">
                  <c:v>0.875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48509245"/>
        <c:axId val="17171804"/>
      </c:barChart>
      <c:catAx>
        <c:axId val="48509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171804"/>
        <c:crosses val="autoZero"/>
        <c:auto val="1"/>
        <c:lblAlgn val="ctr"/>
        <c:lblOffset val="100"/>
      </c:catAx>
      <c:valAx>
        <c:axId val="1717180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50924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"Planeado"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General</c:formatCode>
                <c:ptCount val="1"/>
                <c:pt idx="0">
                  <c:v>202000</c:v>
                </c:pt>
              </c:numCache>
            </c:numRef>
          </c:val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64982595"/>
        <c:axId val="90448152"/>
      </c:barChart>
      <c:catAx>
        <c:axId val="64982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448152"/>
        <c:crosses val="autoZero"/>
        <c:auto val="1"/>
        <c:lblAlgn val="ctr"/>
        <c:lblOffset val="100"/>
      </c:catAx>
      <c:valAx>
        <c:axId val="90448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98259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ventas'!$G$15</c:f>
              <c:numCache>
                <c:formatCode>General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ventas'!$H$15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23049673"/>
        <c:axId val="91298012"/>
      </c:barChart>
      <c:catAx>
        <c:axId val="230496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298012"/>
        <c:crosses val="autoZero"/>
        <c:auto val="1"/>
        <c:lblAlgn val="ctr"/>
        <c:lblOffset val="100"/>
      </c:catAx>
      <c:valAx>
        <c:axId val="91298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049673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General</c:formatCode>
                <c:ptCount val="2"/>
                <c:pt idx="0">
                  <c:v>101000</c:v>
                </c:pt>
                <c:pt idx="1">
                  <c:v>54818.4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General</c:formatCode>
                <c:ptCount val="2"/>
                <c:pt idx="0">
                  <c:v>101000</c:v>
                </c:pt>
                <c:pt idx="1">
                  <c:v>75956.9</c:v>
                </c:pt>
              </c:numCache>
            </c:numRef>
          </c:val>
        </c:ser>
        <c:gapWidth val="75"/>
        <c:overlap val="-25"/>
        <c:axId val="24490848"/>
        <c:axId val="36359917"/>
      </c:barChart>
      <c:catAx>
        <c:axId val="244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359917"/>
        <c:crosses val="autoZero"/>
        <c:auto val="1"/>
        <c:lblAlgn val="ctr"/>
        <c:lblOffset val="100"/>
      </c:catAx>
      <c:valAx>
        <c:axId val="363599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2449084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General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General</c:formatCode>
                <c:ptCount val="3"/>
                <c:pt idx="0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</c:ser>
        <c:gapWidth val="150"/>
        <c:overlap val="0"/>
        <c:axId val="88385450"/>
        <c:axId val="60319563"/>
      </c:barChart>
      <c:catAx>
        <c:axId val="883854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319563"/>
        <c:crosses val="autoZero"/>
        <c:auto val="1"/>
        <c:lblAlgn val="ctr"/>
        <c:lblOffset val="100"/>
      </c:catAx>
      <c:valAx>
        <c:axId val="603195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3854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General</c:formatCode>
                <c:ptCount val="2"/>
                <c:pt idx="0">
                  <c:v>2424000</c:v>
                </c:pt>
                <c:pt idx="1">
                  <c:v>2220588.2</c:v>
                </c:pt>
              </c:numCache>
            </c:numRef>
          </c:val>
        </c:ser>
        <c:gapWidth val="150"/>
        <c:overlap val="0"/>
        <c:axId val="87951037"/>
        <c:axId val="37613832"/>
      </c:barChart>
      <c:catAx>
        <c:axId val="879510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613832"/>
        <c:crosses val="autoZero"/>
        <c:auto val="1"/>
        <c:lblAlgn val="ctr"/>
        <c:lblOffset val="100"/>
      </c:catAx>
      <c:valAx>
        <c:axId val="37613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9510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'Indice de Satisfacción'!$C$4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'Indice de Satisfacción'!$C$5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ser>
          <c:idx val="2"/>
          <c:order val="2"/>
          <c:tx>
            <c:strRef>
              <c:f>'Indice de Satisfacción'!$C$6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General</c:formatCode>
                <c:ptCount val="2"/>
                <c:pt idx="0">
                  <c:v/>
                </c:pt>
                <c:pt idx="1">
                  <c:v>1</c:v>
                </c:pt>
              </c:numCache>
            </c:numRef>
          </c:val>
        </c:ser>
        <c:gapWidth val="150"/>
        <c:overlap val="0"/>
        <c:axId val="31147312"/>
        <c:axId val="51830018"/>
      </c:barChart>
      <c:catAx>
        <c:axId val="3114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830018"/>
        <c:crosses val="autoZero"/>
        <c:auto val="1"/>
        <c:lblAlgn val="ctr"/>
        <c:lblOffset val="100"/>
      </c:catAx>
      <c:valAx>
        <c:axId val="51830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1473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798480</xdr:colOff>
      <xdr:row>0</xdr:row>
      <xdr:rowOff>165600</xdr:rowOff>
    </xdr:from>
    <xdr:to>
      <xdr:col>9</xdr:col>
      <xdr:colOff>514440</xdr:colOff>
      <xdr:row>15</xdr:row>
      <xdr:rowOff>51120</xdr:rowOff>
    </xdr:to>
    <xdr:graphicFrame>
      <xdr:nvGraphicFramePr>
        <xdr:cNvPr id="0" name="2 Gráfico"/>
        <xdr:cNvGraphicFramePr/>
      </xdr:nvGraphicFramePr>
      <xdr:xfrm>
        <a:off x="1001520" y="165600"/>
        <a:ext cx="898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409320</xdr:colOff>
      <xdr:row>17</xdr:row>
      <xdr:rowOff>83160</xdr:rowOff>
    </xdr:from>
    <xdr:to>
      <xdr:col>14</xdr:col>
      <xdr:colOff>652320</xdr:colOff>
      <xdr:row>31</xdr:row>
      <xdr:rowOff>104040</xdr:rowOff>
    </xdr:to>
    <xdr:graphicFrame>
      <xdr:nvGraphicFramePr>
        <xdr:cNvPr id="1" name="4 Gráfico"/>
        <xdr:cNvGraphicFramePr/>
      </xdr:nvGraphicFramePr>
      <xdr:xfrm>
        <a:off x="7102800" y="3321360"/>
        <a:ext cx="7850160" cy="29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313920</xdr:colOff>
      <xdr:row>42</xdr:row>
      <xdr:rowOff>172800</xdr:rowOff>
    </xdr:from>
    <xdr:to>
      <xdr:col>12</xdr:col>
      <xdr:colOff>598680</xdr:colOff>
      <xdr:row>57</xdr:row>
      <xdr:rowOff>57600</xdr:rowOff>
    </xdr:to>
    <xdr:graphicFrame>
      <xdr:nvGraphicFramePr>
        <xdr:cNvPr id="2" name="7 Gráfico"/>
        <xdr:cNvGraphicFramePr/>
      </xdr:nvGraphicFramePr>
      <xdr:xfrm>
        <a:off x="7007400" y="8604720"/>
        <a:ext cx="5986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102240</xdr:colOff>
      <xdr:row>42</xdr:row>
      <xdr:rowOff>172800</xdr:rowOff>
    </xdr:from>
    <xdr:to>
      <xdr:col>5</xdr:col>
      <xdr:colOff>376200</xdr:colOff>
      <xdr:row>57</xdr:row>
      <xdr:rowOff>57600</xdr:rowOff>
    </xdr:to>
    <xdr:graphicFrame>
      <xdr:nvGraphicFramePr>
        <xdr:cNvPr id="3" name="8 Gráfico"/>
        <xdr:cNvGraphicFramePr/>
      </xdr:nvGraphicFramePr>
      <xdr:xfrm>
        <a:off x="305280" y="8604720"/>
        <a:ext cx="6002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208080</xdr:colOff>
      <xdr:row>0</xdr:row>
      <xdr:rowOff>165600</xdr:rowOff>
    </xdr:from>
    <xdr:to>
      <xdr:col>5</xdr:col>
      <xdr:colOff>300960</xdr:colOff>
      <xdr:row>15</xdr:row>
      <xdr:rowOff>125280</xdr:rowOff>
    </xdr:to>
    <xdr:graphicFrame>
      <xdr:nvGraphicFramePr>
        <xdr:cNvPr id="4" name="1 Gráfico"/>
        <xdr:cNvGraphicFramePr/>
      </xdr:nvGraphicFramePr>
      <xdr:xfrm>
        <a:off x="411120" y="165600"/>
        <a:ext cx="6176880" cy="281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398520</xdr:colOff>
      <xdr:row>0</xdr:row>
      <xdr:rowOff>146520</xdr:rowOff>
    </xdr:from>
    <xdr:to>
      <xdr:col>11</xdr:col>
      <xdr:colOff>548640</xdr:colOff>
      <xdr:row>15</xdr:row>
      <xdr:rowOff>87120</xdr:rowOff>
    </xdr:to>
    <xdr:graphicFrame>
      <xdr:nvGraphicFramePr>
        <xdr:cNvPr id="5" name="2 Gráfico"/>
        <xdr:cNvGraphicFramePr/>
      </xdr:nvGraphicFramePr>
      <xdr:xfrm>
        <a:off x="6685560" y="146520"/>
        <a:ext cx="603000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218520</xdr:colOff>
      <xdr:row>37</xdr:row>
      <xdr:rowOff>167400</xdr:rowOff>
    </xdr:from>
    <xdr:to>
      <xdr:col>5</xdr:col>
      <xdr:colOff>217440</xdr:colOff>
      <xdr:row>52</xdr:row>
      <xdr:rowOff>51840</xdr:rowOff>
    </xdr:to>
    <xdr:graphicFrame>
      <xdr:nvGraphicFramePr>
        <xdr:cNvPr id="6" name="4 Gráfico"/>
        <xdr:cNvGraphicFramePr/>
      </xdr:nvGraphicFramePr>
      <xdr:xfrm>
        <a:off x="421560" y="7581600"/>
        <a:ext cx="6082920" cy="34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112680</xdr:colOff>
      <xdr:row>37</xdr:row>
      <xdr:rowOff>225000</xdr:rowOff>
    </xdr:from>
    <xdr:to>
      <xdr:col>12</xdr:col>
      <xdr:colOff>174960</xdr:colOff>
      <xdr:row>52</xdr:row>
      <xdr:rowOff>62280</xdr:rowOff>
    </xdr:to>
    <xdr:graphicFrame>
      <xdr:nvGraphicFramePr>
        <xdr:cNvPr id="7" name="5 Gráfico"/>
        <xdr:cNvGraphicFramePr/>
      </xdr:nvGraphicFramePr>
      <xdr:xfrm>
        <a:off x="7301160" y="7639200"/>
        <a:ext cx="6069600" cy="34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113040</xdr:colOff>
      <xdr:row>15</xdr:row>
      <xdr:rowOff>70200</xdr:rowOff>
    </xdr:from>
    <xdr:to>
      <xdr:col>10</xdr:col>
      <xdr:colOff>443880</xdr:colOff>
      <xdr:row>29</xdr:row>
      <xdr:rowOff>181800</xdr:rowOff>
    </xdr:to>
    <xdr:graphicFrame>
      <xdr:nvGraphicFramePr>
        <xdr:cNvPr id="8" name="4 Gráfico"/>
        <xdr:cNvGraphicFramePr/>
      </xdr:nvGraphicFramePr>
      <xdr:xfrm>
        <a:off x="417600" y="2927520"/>
        <a:ext cx="970344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522000</xdr:colOff>
      <xdr:row>14</xdr:row>
      <xdr:rowOff>137160</xdr:rowOff>
    </xdr:from>
    <xdr:to>
      <xdr:col>16</xdr:col>
      <xdr:colOff>1014840</xdr:colOff>
      <xdr:row>29</xdr:row>
      <xdr:rowOff>48960</xdr:rowOff>
    </xdr:to>
    <xdr:graphicFrame>
      <xdr:nvGraphicFramePr>
        <xdr:cNvPr id="9" name="6 Gráfico"/>
        <xdr:cNvGraphicFramePr/>
      </xdr:nvGraphicFramePr>
      <xdr:xfrm>
        <a:off x="10745280" y="2804040"/>
        <a:ext cx="5153760" cy="284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113040</xdr:colOff>
      <xdr:row>13</xdr:row>
      <xdr:rowOff>174960</xdr:rowOff>
    </xdr:from>
    <xdr:to>
      <xdr:col>6</xdr:col>
      <xdr:colOff>319680</xdr:colOff>
      <xdr:row>28</xdr:row>
      <xdr:rowOff>172440</xdr:rowOff>
    </xdr:to>
    <xdr:graphicFrame>
      <xdr:nvGraphicFramePr>
        <xdr:cNvPr id="10" name="1 Gráfico"/>
        <xdr:cNvGraphicFramePr/>
      </xdr:nvGraphicFramePr>
      <xdr:xfrm>
        <a:off x="417600" y="2641680"/>
        <a:ext cx="664632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446040</xdr:colOff>
      <xdr:row>13</xdr:row>
      <xdr:rowOff>136800</xdr:rowOff>
    </xdr:from>
    <xdr:to>
      <xdr:col>13</xdr:col>
      <xdr:colOff>405360</xdr:colOff>
      <xdr:row>28</xdr:row>
      <xdr:rowOff>134280</xdr:rowOff>
    </xdr:to>
    <xdr:graphicFrame>
      <xdr:nvGraphicFramePr>
        <xdr:cNvPr id="11" name="4 Gráfico"/>
        <xdr:cNvGraphicFramePr/>
      </xdr:nvGraphicFramePr>
      <xdr:xfrm>
        <a:off x="8917560" y="2603520"/>
        <a:ext cx="649980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189000</xdr:colOff>
      <xdr:row>6</xdr:row>
      <xdr:rowOff>174960</xdr:rowOff>
    </xdr:from>
    <xdr:to>
      <xdr:col>5</xdr:col>
      <xdr:colOff>643680</xdr:colOff>
      <xdr:row>21</xdr:row>
      <xdr:rowOff>172440</xdr:rowOff>
    </xdr:to>
    <xdr:graphicFrame>
      <xdr:nvGraphicFramePr>
        <xdr:cNvPr id="12" name="1 Gráfico"/>
        <xdr:cNvGraphicFramePr/>
      </xdr:nvGraphicFramePr>
      <xdr:xfrm>
        <a:off x="493560" y="1317960"/>
        <a:ext cx="57895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105480</xdr:colOff>
      <xdr:row>7</xdr:row>
      <xdr:rowOff>15120</xdr:rowOff>
    </xdr:from>
    <xdr:to>
      <xdr:col>5</xdr:col>
      <xdr:colOff>628560</xdr:colOff>
      <xdr:row>22</xdr:row>
      <xdr:rowOff>12600</xdr:rowOff>
    </xdr:to>
    <xdr:graphicFrame>
      <xdr:nvGraphicFramePr>
        <xdr:cNvPr id="13" name="1 Gráfico"/>
        <xdr:cNvGraphicFramePr/>
      </xdr:nvGraphicFramePr>
      <xdr:xfrm>
        <a:off x="410040" y="1348560"/>
        <a:ext cx="58579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0</xdr:row>
      <xdr:rowOff>13320</xdr:rowOff>
    </xdr:from>
    <xdr:to>
      <xdr:col>4</xdr:col>
      <xdr:colOff>595800</xdr:colOff>
      <xdr:row>12</xdr:row>
      <xdr:rowOff>125280</xdr:rowOff>
    </xdr:to>
    <xdr:graphicFrame>
      <xdr:nvGraphicFramePr>
        <xdr:cNvPr id="14" name="1 Gráfico"/>
        <xdr:cNvGraphicFramePr/>
      </xdr:nvGraphicFramePr>
      <xdr:xfrm>
        <a:off x="189000" y="13320"/>
        <a:ext cx="6058800" cy="23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198360</xdr:colOff>
      <xdr:row>15</xdr:row>
      <xdr:rowOff>114120</xdr:rowOff>
    </xdr:from>
    <xdr:to>
      <xdr:col>11</xdr:col>
      <xdr:colOff>81360</xdr:colOff>
      <xdr:row>30</xdr:row>
      <xdr:rowOff>28080</xdr:rowOff>
    </xdr:to>
    <xdr:graphicFrame>
      <xdr:nvGraphicFramePr>
        <xdr:cNvPr id="15" name="2 Gráfico"/>
        <xdr:cNvGraphicFramePr/>
      </xdr:nvGraphicFramePr>
      <xdr:xfrm>
        <a:off x="8619480" y="3123720"/>
        <a:ext cx="589068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1189080</xdr:colOff>
      <xdr:row>0</xdr:row>
      <xdr:rowOff>22680</xdr:rowOff>
    </xdr:from>
    <xdr:to>
      <xdr:col>11</xdr:col>
      <xdr:colOff>700920</xdr:colOff>
      <xdr:row>11</xdr:row>
      <xdr:rowOff>10800</xdr:rowOff>
    </xdr:to>
    <xdr:graphicFrame>
      <xdr:nvGraphicFramePr>
        <xdr:cNvPr id="16" name="8 Gráfico"/>
        <xdr:cNvGraphicFramePr/>
      </xdr:nvGraphicFramePr>
      <xdr:xfrm>
        <a:off x="9610200" y="22680"/>
        <a:ext cx="5519520" cy="208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633600</xdr:colOff>
      <xdr:row>38</xdr:row>
      <xdr:rowOff>101520</xdr:rowOff>
    </xdr:from>
    <xdr:to>
      <xdr:col>5</xdr:col>
      <xdr:colOff>261000</xdr:colOff>
      <xdr:row>52</xdr:row>
      <xdr:rowOff>176760</xdr:rowOff>
    </xdr:to>
    <xdr:graphicFrame>
      <xdr:nvGraphicFramePr>
        <xdr:cNvPr id="17" name="2 Gráfico"/>
        <xdr:cNvGraphicFramePr/>
      </xdr:nvGraphicFramePr>
      <xdr:xfrm>
        <a:off x="633600" y="7569000"/>
        <a:ext cx="6219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1109880</xdr:colOff>
      <xdr:row>38</xdr:row>
      <xdr:rowOff>187200</xdr:rowOff>
    </xdr:from>
    <xdr:to>
      <xdr:col>10</xdr:col>
      <xdr:colOff>508680</xdr:colOff>
      <xdr:row>53</xdr:row>
      <xdr:rowOff>72000</xdr:rowOff>
    </xdr:to>
    <xdr:graphicFrame>
      <xdr:nvGraphicFramePr>
        <xdr:cNvPr id="18" name="3 Gráfico"/>
        <xdr:cNvGraphicFramePr/>
      </xdr:nvGraphicFramePr>
      <xdr:xfrm>
        <a:off x="7701480" y="7654680"/>
        <a:ext cx="62964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319320</xdr:colOff>
      <xdr:row>8</xdr:row>
      <xdr:rowOff>95400</xdr:rowOff>
    </xdr:from>
    <xdr:to>
      <xdr:col>6</xdr:col>
      <xdr:colOff>766080</xdr:colOff>
      <xdr:row>24</xdr:row>
      <xdr:rowOff>33840</xdr:rowOff>
    </xdr:to>
    <xdr:graphicFrame>
      <xdr:nvGraphicFramePr>
        <xdr:cNvPr id="19" name="2 Gráfico"/>
        <xdr:cNvGraphicFramePr/>
      </xdr:nvGraphicFramePr>
      <xdr:xfrm>
        <a:off x="585720" y="1511280"/>
        <a:ext cx="4917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90" zoomScaleNormal="90" zoomScalePageLayoutView="100" workbookViewId="0">
      <selection pane="topLeft" activeCell="C41" activeCellId="0" sqref="C41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customFormat="false" ht="15" hidden="false" customHeight="false" outlineLevel="0" collapsed="false">
      <c r="A17" s="1"/>
      <c r="B17" s="1" t="s">
        <v>0</v>
      </c>
      <c r="K17" s="1" t="s">
        <v>1</v>
      </c>
    </row>
    <row r="18" customFormat="false" ht="14.45" hidden="false" customHeight="true" outlineLevel="0" collapsed="false">
      <c r="A18" s="1"/>
    </row>
    <row r="19" customFormat="false" ht="18.75" hidden="false" customHeight="true" outlineLevel="0" collapsed="false">
      <c r="A19" s="1"/>
      <c r="B19" s="2" t="n">
        <v>46692</v>
      </c>
      <c r="C19" s="3" t="s">
        <v>2</v>
      </c>
      <c r="D19" s="3" t="s">
        <v>3</v>
      </c>
      <c r="E19" s="3" t="s">
        <v>4</v>
      </c>
    </row>
    <row r="20" customFormat="false" ht="15" hidden="false" customHeight="false" outlineLevel="0" collapsed="false">
      <c r="A20" s="1"/>
      <c r="B20" s="4" t="s">
        <v>5</v>
      </c>
      <c r="C20" s="5" t="n">
        <v>51</v>
      </c>
      <c r="D20" s="5" t="n">
        <v>195</v>
      </c>
      <c r="E20" s="6" t="n">
        <f aca="false">(C20-D20)/C20</f>
        <v>-2.82352941176471</v>
      </c>
    </row>
    <row r="21" customFormat="false" ht="15" hidden="false" customHeight="false" outlineLevel="0" collapsed="false">
      <c r="A21" s="1"/>
      <c r="B21" s="7" t="s">
        <v>6</v>
      </c>
      <c r="C21" s="8" t="n">
        <v>35</v>
      </c>
      <c r="D21" s="8" t="n">
        <v>0</v>
      </c>
      <c r="E21" s="9" t="n">
        <f aca="false">(C21-D21)/C21</f>
        <v>1</v>
      </c>
    </row>
    <row r="22" customFormat="false" ht="15" hidden="false" customHeight="false" outlineLevel="0" collapsed="false">
      <c r="A22" s="1"/>
      <c r="B22" s="7" t="s">
        <v>7</v>
      </c>
      <c r="C22" s="8" t="n">
        <v>80</v>
      </c>
      <c r="D22" s="8" t="n">
        <v>45</v>
      </c>
      <c r="E22" s="9" t="n">
        <f aca="false">(C22-D22)/C22</f>
        <v>0.4375</v>
      </c>
    </row>
    <row r="23" customFormat="false" ht="15" hidden="false" customHeight="false" outlineLevel="0" collapsed="false">
      <c r="A23" s="1"/>
      <c r="B23" s="7" t="s">
        <v>8</v>
      </c>
      <c r="C23" s="8" t="n">
        <v>23</v>
      </c>
      <c r="D23" s="8" t="n">
        <v>147</v>
      </c>
      <c r="E23" s="9" t="n">
        <f aca="false">(C23-D23)/C23</f>
        <v>-5.39130434782609</v>
      </c>
    </row>
    <row r="24" customFormat="false" ht="15" hidden="false" customHeight="false" outlineLevel="0" collapsed="false">
      <c r="A24" s="1"/>
      <c r="B24" s="7" t="s">
        <v>9</v>
      </c>
      <c r="C24" s="8" t="n">
        <v>90</v>
      </c>
      <c r="D24" s="8" t="n">
        <v>0</v>
      </c>
      <c r="E24" s="9" t="n">
        <f aca="false">(C24-D24)/C24</f>
        <v>1</v>
      </c>
    </row>
    <row r="25" customFormat="false" ht="15" hidden="false" customHeight="false" outlineLevel="0" collapsed="false">
      <c r="A25" s="1"/>
      <c r="B25" s="7" t="s">
        <v>10</v>
      </c>
      <c r="C25" s="8" t="n">
        <v>142</v>
      </c>
      <c r="D25" s="8" t="n">
        <v>124</v>
      </c>
      <c r="E25" s="9" t="n">
        <f aca="false">(C25-D25)/C25</f>
        <v>0.126760563380282</v>
      </c>
    </row>
    <row r="26" customFormat="false" ht="15" hidden="false" customHeight="false" outlineLevel="0" collapsed="false">
      <c r="A26" s="1"/>
    </row>
    <row r="27" customFormat="false" ht="15" hidden="false" customHeight="false" outlineLevel="0" collapsed="false">
      <c r="A27" s="1"/>
    </row>
    <row r="29" customFormat="false" ht="15" hidden="false" customHeight="false" outlineLevel="0" collapsed="false">
      <c r="C29" s="10"/>
      <c r="D29" s="11"/>
    </row>
    <row r="30" customFormat="false" ht="32.25" hidden="false" customHeight="true" outlineLevel="0" collapsed="false">
      <c r="C30" s="10"/>
      <c r="D30" s="11"/>
    </row>
    <row r="31" customFormat="false" ht="18.75" hidden="false" customHeight="true" outlineLevel="0" collapsed="false">
      <c r="C31" s="10"/>
      <c r="D31" s="11"/>
    </row>
    <row r="32" customFormat="false" ht="18.75" hidden="false" customHeight="true" outlineLevel="0" collapsed="false">
      <c r="C32" s="10"/>
      <c r="D32" s="11"/>
    </row>
    <row r="33" customFormat="false" ht="15" hidden="false" customHeight="false" outlineLevel="0" collapsed="false">
      <c r="C33" s="10"/>
      <c r="D33" s="11"/>
    </row>
    <row r="34" customFormat="false" ht="15" hidden="false" customHeight="false" outlineLevel="0" collapsed="false">
      <c r="C34" s="10"/>
      <c r="D34" s="11"/>
    </row>
    <row r="35" customFormat="false" ht="15" hidden="false" customHeight="false" outlineLevel="0" collapsed="false">
      <c r="B35" s="0" t="s">
        <v>11</v>
      </c>
    </row>
    <row r="36" customFormat="false" ht="21" hidden="false" customHeight="false" outlineLevel="0" collapsed="false">
      <c r="B36" s="2" t="n">
        <v>40878</v>
      </c>
      <c r="C36" s="3" t="s">
        <v>2</v>
      </c>
      <c r="D36" s="3" t="s">
        <v>3</v>
      </c>
      <c r="E36" s="3" t="s">
        <v>4</v>
      </c>
    </row>
    <row r="37" customFormat="false" ht="15" hidden="false" customHeight="false" outlineLevel="0" collapsed="false">
      <c r="B37" s="4" t="s">
        <v>5</v>
      </c>
      <c r="C37" s="5" t="n">
        <f aca="false">51*4</f>
        <v>204</v>
      </c>
      <c r="D37" s="5" t="n">
        <v>74</v>
      </c>
      <c r="E37" s="6" t="n">
        <f aca="false">(C37-D37)/C37</f>
        <v>0.637254901960784</v>
      </c>
    </row>
    <row r="38" customFormat="false" ht="15" hidden="false" customHeight="false" outlineLevel="0" collapsed="false">
      <c r="B38" s="7" t="s">
        <v>6</v>
      </c>
      <c r="C38" s="8" t="n">
        <f aca="false">35*4</f>
        <v>140</v>
      </c>
      <c r="D38" s="8" t="n">
        <v>54</v>
      </c>
      <c r="E38" s="9" t="n">
        <f aca="false">(C38-D38)/C38</f>
        <v>0.614285714285714</v>
      </c>
    </row>
    <row r="39" customFormat="false" ht="15" hidden="false" customHeight="false" outlineLevel="0" collapsed="false">
      <c r="B39" s="7" t="s">
        <v>7</v>
      </c>
      <c r="C39" s="8" t="n">
        <v>80</v>
      </c>
      <c r="D39" s="8" t="n">
        <v>40</v>
      </c>
      <c r="E39" s="9" t="n">
        <f aca="false">(C39-D39)/C39</f>
        <v>0.5</v>
      </c>
    </row>
    <row r="40" customFormat="false" ht="15" hidden="false" customHeight="false" outlineLevel="0" collapsed="false">
      <c r="B40" s="7" t="s">
        <v>8</v>
      </c>
      <c r="C40" s="8" t="n">
        <f aca="false">23*4</f>
        <v>92</v>
      </c>
      <c r="D40" s="8" t="n">
        <v>45</v>
      </c>
      <c r="E40" s="9" t="n">
        <f aca="false">(C40-D40)/C40</f>
        <v>0.510869565217391</v>
      </c>
    </row>
    <row r="41" customFormat="false" ht="15" hidden="false" customHeight="false" outlineLevel="0" collapsed="false">
      <c r="B41" s="7" t="s">
        <v>9</v>
      </c>
      <c r="C41" s="8" t="n">
        <v>120</v>
      </c>
      <c r="D41" s="8" t="n">
        <v>187</v>
      </c>
      <c r="E41" s="9" t="n">
        <f aca="false">(C41-D41)/C41</f>
        <v>-0.558333333333333</v>
      </c>
    </row>
    <row r="42" customFormat="false" ht="15" hidden="false" customHeight="false" outlineLevel="0" collapsed="false">
      <c r="B42" s="7" t="s">
        <v>10</v>
      </c>
      <c r="C42" s="8" t="n">
        <f aca="false">142*4</f>
        <v>568</v>
      </c>
      <c r="D42" s="8" t="n">
        <v>463</v>
      </c>
      <c r="E42" s="9" t="n">
        <f aca="false">(C42-D42)/C42</f>
        <v>0.184859154929577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E35" activeCellId="0" sqref="E35"/>
    </sheetView>
  </sheetViews>
  <sheetFormatPr defaultRowHeight="18.7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/>
    <row r="18" s="1" customFormat="true" ht="8.25" hidden="false" customHeight="true" outlineLevel="0" collapsed="false"/>
    <row r="19" customFormat="false" ht="17.25" hidden="false" customHeight="true" outlineLevel="0" collapsed="false">
      <c r="A19" s="1"/>
      <c r="B19" s="2" t="n">
        <v>46692</v>
      </c>
      <c r="C19" s="12" t="s">
        <v>2</v>
      </c>
      <c r="D19" s="12" t="s">
        <v>3</v>
      </c>
      <c r="E19" s="12" t="s">
        <v>4</v>
      </c>
    </row>
    <row r="20" customFormat="false" ht="15" hidden="false" customHeight="false" outlineLevel="0" collapsed="false">
      <c r="A20" s="1"/>
      <c r="B20" s="4" t="s">
        <v>5</v>
      </c>
      <c r="C20" s="13" t="n">
        <v>22.33</v>
      </c>
      <c r="D20" s="13" t="n">
        <v>47.4</v>
      </c>
      <c r="E20" s="14" t="n">
        <f aca="false">(C20-D20)/C20</f>
        <v>-1.12270488132557</v>
      </c>
    </row>
    <row r="21" customFormat="false" ht="15" hidden="false" customHeight="false" outlineLevel="0" collapsed="false">
      <c r="A21" s="1"/>
      <c r="B21" s="7" t="s">
        <v>6</v>
      </c>
      <c r="C21" s="13" t="n">
        <v>3.96</v>
      </c>
      <c r="D21" s="13" t="n">
        <v>0</v>
      </c>
      <c r="E21" s="15" t="n">
        <f aca="false">(C21-D21)/C21</f>
        <v>1</v>
      </c>
    </row>
    <row r="22" customFormat="false" ht="15" hidden="false" customHeight="false" outlineLevel="0" collapsed="false">
      <c r="A22" s="1"/>
      <c r="B22" s="7" t="s">
        <v>7</v>
      </c>
      <c r="C22" s="13" t="n">
        <v>19.4</v>
      </c>
      <c r="D22" s="13" t="n">
        <v>10.94</v>
      </c>
      <c r="E22" s="15" t="n">
        <f aca="false">(C22-D22)/C22</f>
        <v>0.436082474226804</v>
      </c>
    </row>
    <row r="23" customFormat="false" ht="15" hidden="false" customHeight="false" outlineLevel="0" collapsed="false">
      <c r="A23" s="1"/>
      <c r="B23" s="7" t="s">
        <v>8</v>
      </c>
      <c r="C23" s="13" t="n">
        <v>5.5</v>
      </c>
      <c r="D23" s="13" t="n">
        <v>35.7</v>
      </c>
      <c r="E23" s="14" t="n">
        <f aca="false">(C23-D23)/C23</f>
        <v>-5.49090909090909</v>
      </c>
    </row>
    <row r="24" customFormat="false" ht="15" hidden="false" customHeight="false" outlineLevel="0" collapsed="false">
      <c r="A24" s="1"/>
      <c r="B24" s="7" t="s">
        <v>9</v>
      </c>
      <c r="C24" s="13" t="n">
        <v>29</v>
      </c>
      <c r="D24" s="13" t="n">
        <v>0</v>
      </c>
      <c r="E24" s="15" t="n">
        <f aca="false">(C24-D24)/C24</f>
        <v>1</v>
      </c>
    </row>
    <row r="25" customFormat="false" ht="15" hidden="false" customHeight="false" outlineLevel="0" collapsed="false">
      <c r="A25" s="1"/>
      <c r="B25" s="7" t="s">
        <v>10</v>
      </c>
      <c r="C25" s="13" t="n">
        <v>22.5</v>
      </c>
      <c r="D25" s="13" t="n">
        <v>18</v>
      </c>
      <c r="E25" s="14" t="n">
        <f aca="false">(C25-D25)/C25</f>
        <v>0.2</v>
      </c>
    </row>
    <row r="26" customFormat="false" ht="15" hidden="false" customHeight="false" outlineLevel="0" collapsed="false">
      <c r="A26" s="1"/>
    </row>
    <row r="27" customFormat="false" ht="32.25" hidden="false" customHeight="true" outlineLevel="0" collapsed="false">
      <c r="D27" s="16"/>
    </row>
    <row r="30" customFormat="false" ht="21" hidden="false" customHeight="false" outlineLevel="0" collapsed="false">
      <c r="B30" s="2" t="n">
        <v>40878</v>
      </c>
      <c r="C30" s="12" t="s">
        <v>2</v>
      </c>
      <c r="D30" s="12" t="s">
        <v>3</v>
      </c>
      <c r="E30" s="12" t="s">
        <v>4</v>
      </c>
    </row>
    <row r="31" customFormat="false" ht="15" hidden="false" customHeight="false" outlineLevel="0" collapsed="false">
      <c r="B31" s="4" t="s">
        <v>5</v>
      </c>
      <c r="C31" s="13" t="n">
        <f aca="false">22.33*4</f>
        <v>89.32</v>
      </c>
      <c r="D31" s="13" t="n">
        <f aca="false">1.23*14.58</f>
        <v>17.9334</v>
      </c>
      <c r="E31" s="14" t="n">
        <f aca="false">(C31-D31)/C31</f>
        <v>0.799223018360949</v>
      </c>
    </row>
    <row r="32" customFormat="false" ht="15" hidden="false" customHeight="false" outlineLevel="0" collapsed="false">
      <c r="B32" s="7" t="s">
        <v>6</v>
      </c>
      <c r="C32" s="13" t="n">
        <f aca="false">3.96*4</f>
        <v>15.84</v>
      </c>
      <c r="D32" s="13" t="n">
        <f aca="false">0.9*14.58</f>
        <v>13.122</v>
      </c>
      <c r="E32" s="15" t="n">
        <f aca="false">(C32-D32)/C32</f>
        <v>0.171590909090909</v>
      </c>
    </row>
    <row r="33" customFormat="false" ht="13.8" hidden="false" customHeight="false" outlineLevel="0" collapsed="false">
      <c r="B33" s="7" t="s">
        <v>7</v>
      </c>
      <c r="C33" s="13" t="n">
        <v>19.4</v>
      </c>
      <c r="D33" s="13" t="n">
        <f aca="false">0.67 * 14.58</f>
        <v>9.7686</v>
      </c>
      <c r="E33" s="15" t="n">
        <f aca="false">(C33-D33)/C33</f>
        <v>0.496463917525773</v>
      </c>
    </row>
    <row r="34" customFormat="false" ht="15" hidden="false" customHeight="false" outlineLevel="0" collapsed="false">
      <c r="B34" s="7" t="s">
        <v>8</v>
      </c>
      <c r="C34" s="13" t="n">
        <f aca="false">5.5*4</f>
        <v>22</v>
      </c>
      <c r="D34" s="13" t="n">
        <f aca="false">0.75*14.58</f>
        <v>10.935</v>
      </c>
      <c r="E34" s="14" t="n">
        <f aca="false">(C34-D34)/C34</f>
        <v>0.502954545454545</v>
      </c>
    </row>
    <row r="35" customFormat="false" ht="15" hidden="false" customHeight="false" outlineLevel="0" collapsed="false">
      <c r="B35" s="7" t="s">
        <v>9</v>
      </c>
      <c r="C35" s="13" t="n">
        <f aca="false">2*14.58</f>
        <v>29.16</v>
      </c>
      <c r="D35" s="13" t="n">
        <f aca="false">3.12*14.58</f>
        <v>45.4896</v>
      </c>
      <c r="E35" s="15" t="n">
        <f aca="false">(C35-D35)/C35</f>
        <v>-0.56</v>
      </c>
    </row>
    <row r="36" customFormat="false" ht="15" hidden="false" customHeight="false" outlineLevel="0" collapsed="false">
      <c r="B36" s="7" t="s">
        <v>10</v>
      </c>
      <c r="C36" s="13" t="n">
        <f aca="false">22.5*4</f>
        <v>90</v>
      </c>
      <c r="D36" s="13" t="n">
        <v>105.4</v>
      </c>
      <c r="E36" s="14" t="n">
        <f aca="false">(C36-D36)/C36</f>
        <v>-0.171111111111111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7" width="13.4251012145749"/>
    <col collapsed="false" hidden="false" max="5" min="5" style="0" width="13.4251012145749"/>
    <col collapsed="false" hidden="false" max="6" min="6" style="0" width="13.7125506072874"/>
    <col collapsed="false" hidden="false" max="7" min="7" style="0" width="23.2793522267206"/>
    <col collapsed="false" hidden="false" max="8" min="8" style="0" width="5.1417004048583"/>
    <col collapsed="false" hidden="false" max="12" min="9" style="0" width="6.1417004048583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D2" s="18" t="s">
        <v>12</v>
      </c>
      <c r="E2" s="18" t="s">
        <v>13</v>
      </c>
      <c r="F2" s="18" t="s">
        <v>14</v>
      </c>
      <c r="G2" s="18" t="s">
        <v>15</v>
      </c>
    </row>
    <row r="3" customFormat="false" ht="15" hidden="false" customHeight="false" outlineLevel="0" collapsed="false">
      <c r="B3" s="19"/>
      <c r="C3" s="20" t="s">
        <v>16</v>
      </c>
      <c r="D3" s="21" t="n">
        <v>20151127</v>
      </c>
      <c r="E3" s="22" t="n">
        <v>20151211</v>
      </c>
      <c r="F3" s="22" t="s">
        <v>17</v>
      </c>
      <c r="G3" s="23"/>
    </row>
    <row r="4" customFormat="false" ht="15" hidden="false" customHeight="false" outlineLevel="0" collapsed="false">
      <c r="B4" s="22" t="n">
        <v>1</v>
      </c>
      <c r="C4" s="20" t="s">
        <v>18</v>
      </c>
      <c r="D4" s="24"/>
      <c r="E4" s="24"/>
      <c r="F4" s="24"/>
      <c r="G4" s="25" t="e">
        <f aca="false">AVERAGE(D4:F4)</f>
        <v>#DIV/0!</v>
      </c>
    </row>
    <row r="5" customFormat="false" ht="15" hidden="false" customHeight="false" outlineLevel="0" collapsed="false">
      <c r="B5" s="22" t="n">
        <v>2</v>
      </c>
      <c r="C5" s="20" t="s">
        <v>5</v>
      </c>
      <c r="D5" s="24" t="n">
        <v>1</v>
      </c>
      <c r="E5" s="24" t="n">
        <v>1</v>
      </c>
      <c r="F5" s="24"/>
      <c r="G5" s="25" t="n">
        <f aca="false">AVERAGE(D5:F5)</f>
        <v>1</v>
      </c>
    </row>
    <row r="6" customFormat="false" ht="15" hidden="false" customHeight="false" outlineLevel="0" collapsed="false">
      <c r="B6" s="22" t="n">
        <v>3</v>
      </c>
      <c r="C6" s="20" t="s">
        <v>6</v>
      </c>
      <c r="D6" s="24" t="n">
        <v>1</v>
      </c>
      <c r="E6" s="24" t="n">
        <v>0.8125</v>
      </c>
      <c r="F6" s="24"/>
      <c r="G6" s="25" t="n">
        <f aca="false">AVERAGE(D6:F6)</f>
        <v>0.90625</v>
      </c>
    </row>
    <row r="7" customFormat="false" ht="15" hidden="false" customHeight="false" outlineLevel="0" collapsed="false">
      <c r="B7" s="22" t="n">
        <v>5</v>
      </c>
      <c r="C7" s="20" t="s">
        <v>7</v>
      </c>
      <c r="D7" s="24" t="n">
        <v>1</v>
      </c>
      <c r="E7" s="24" t="n">
        <v>1</v>
      </c>
      <c r="F7" s="24"/>
      <c r="G7" s="25" t="n">
        <f aca="false">AVERAGE(D7:F7)</f>
        <v>1</v>
      </c>
    </row>
    <row r="8" customFormat="false" ht="15" hidden="false" customHeight="false" outlineLevel="0" collapsed="false">
      <c r="B8" s="22" t="n">
        <v>6</v>
      </c>
      <c r="C8" s="20" t="s">
        <v>8</v>
      </c>
      <c r="D8" s="24" t="n">
        <v>0.33</v>
      </c>
      <c r="E8" s="24" t="n">
        <v>1</v>
      </c>
      <c r="F8" s="24"/>
      <c r="G8" s="25" t="n">
        <f aca="false">AVERAGE(D8:F8)</f>
        <v>0.665</v>
      </c>
    </row>
    <row r="9" customFormat="false" ht="15" hidden="false" customHeight="false" outlineLevel="0" collapsed="false">
      <c r="B9" s="22" t="n">
        <v>7</v>
      </c>
      <c r="C9" s="20" t="s">
        <v>19</v>
      </c>
      <c r="D9" s="24"/>
      <c r="E9" s="24"/>
      <c r="F9" s="24"/>
      <c r="G9" s="25" t="e">
        <f aca="false">AVERAGE(D9:F9)</f>
        <v>#DIV/0!</v>
      </c>
    </row>
    <row r="10" customFormat="false" ht="15" hidden="false" customHeight="false" outlineLevel="0" collapsed="false">
      <c r="D10" s="26"/>
      <c r="O10" s="27"/>
    </row>
    <row r="11" customFormat="false" ht="15" hidden="false" customHeight="false" outlineLevel="0" collapsed="false">
      <c r="C11" s="18" t="s">
        <v>20</v>
      </c>
      <c r="D11" s="18" t="s">
        <v>12</v>
      </c>
      <c r="E11" s="18" t="s">
        <v>14</v>
      </c>
      <c r="F11" s="18" t="s">
        <v>14</v>
      </c>
      <c r="G11" s="18" t="s">
        <v>15</v>
      </c>
      <c r="O11" s="27"/>
    </row>
    <row r="12" customFormat="false" ht="15" hidden="false" customHeight="false" outlineLevel="0" collapsed="false">
      <c r="B12" s="20"/>
      <c r="C12" s="20"/>
      <c r="D12" s="21" t="s">
        <v>17</v>
      </c>
      <c r="E12" s="22" t="s">
        <v>17</v>
      </c>
      <c r="F12" s="22" t="s">
        <v>17</v>
      </c>
      <c r="G12" s="28"/>
      <c r="O12" s="27"/>
    </row>
    <row r="13" customFormat="false" ht="15" hidden="false" customHeight="false" outlineLevel="0" collapsed="false">
      <c r="B13" s="22" t="n">
        <v>1</v>
      </c>
      <c r="C13" s="20" t="s">
        <v>21</v>
      </c>
      <c r="D13" s="29"/>
      <c r="E13" s="29"/>
      <c r="F13" s="29"/>
      <c r="G13" s="25" t="e">
        <f aca="false">AVERAGE(D13:F13)</f>
        <v>#DIV/0!</v>
      </c>
    </row>
    <row r="14" customFormat="false" ht="15" hidden="false" customHeight="false" outlineLevel="0" collapsed="false">
      <c r="B14" s="22" t="n">
        <v>2</v>
      </c>
      <c r="C14" s="20" t="s">
        <v>22</v>
      </c>
      <c r="D14" s="29"/>
      <c r="E14" s="29"/>
      <c r="F14" s="29"/>
      <c r="G14" s="25" t="e">
        <f aca="false">AVERAGE(D14:F14)</f>
        <v>#DIV/0!</v>
      </c>
    </row>
    <row r="15" customFormat="false" ht="15" hidden="false" customHeight="false" outlineLevel="0" collapsed="false">
      <c r="B15" s="22" t="n">
        <v>3</v>
      </c>
      <c r="C15" s="20" t="s">
        <v>23</v>
      </c>
      <c r="D15" s="29"/>
      <c r="E15" s="29"/>
      <c r="F15" s="29"/>
      <c r="G15" s="25" t="e">
        <f aca="false">AVERAGE(D15:F15)</f>
        <v>#DIV/0!</v>
      </c>
    </row>
    <row r="28" customFormat="false" ht="21" hidden="false" customHeight="true" outlineLevel="0" collapsed="false"/>
  </sheetData>
  <conditionalFormatting sqref="D11:E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G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F11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3:F15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B12:C15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E3:F3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E12:F12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D3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D12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C5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7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16</v>
      </c>
      <c r="D3" s="21" t="n">
        <v>20151127</v>
      </c>
      <c r="E3" s="20" t="n">
        <v>20151211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24</v>
      </c>
      <c r="D4" s="29" t="n">
        <v>0.857</v>
      </c>
      <c r="E4" s="29" t="n">
        <v>0.8676</v>
      </c>
      <c r="F4" s="29"/>
      <c r="G4" s="25" t="n">
        <f aca="false">AVERAGE(D4:F4)</f>
        <v>0.8623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25</v>
      </c>
      <c r="D5" s="29" t="n">
        <v>0.6</v>
      </c>
      <c r="E5" s="29" t="n">
        <v>0.95</v>
      </c>
      <c r="F5" s="29"/>
      <c r="G5" s="25" t="n">
        <f aca="false">AVERAGE(D5:F5)</f>
        <v>0.775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26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B7" s="20" t="n">
        <v>4</v>
      </c>
      <c r="C7" s="20" t="s">
        <v>27</v>
      </c>
      <c r="D7" s="29" t="n">
        <v>1</v>
      </c>
      <c r="E7" s="29" t="n">
        <v>1</v>
      </c>
      <c r="F7" s="29"/>
      <c r="G7" s="25" t="n">
        <f aca="false">AVERAGE(D7:F7)</f>
        <v>1</v>
      </c>
      <c r="H7" s="30"/>
      <c r="I7" s="30"/>
    </row>
    <row r="8" customFormat="false" ht="15" hidden="false" customHeight="false" outlineLevel="0" collapsed="false">
      <c r="B8" s="20" t="n">
        <v>5</v>
      </c>
      <c r="C8" s="20" t="s">
        <v>28</v>
      </c>
      <c r="D8" s="29"/>
      <c r="E8" s="29" t="n">
        <v>0.8571</v>
      </c>
      <c r="F8" s="29"/>
      <c r="G8" s="25" t="n">
        <f aca="false">AVERAGE(D8:F8)</f>
        <v>0.8571</v>
      </c>
      <c r="H8" s="30"/>
      <c r="I8" s="30"/>
    </row>
    <row r="9" customFormat="false" ht="15" hidden="false" customHeight="false" outlineLevel="0" collapsed="false">
      <c r="D9" s="26"/>
      <c r="H9" s="30"/>
      <c r="I9" s="30"/>
    </row>
    <row r="10" customFormat="false" ht="14.25" hidden="false" customHeight="true" outlineLevel="0" collapsed="false">
      <c r="C10" s="18" t="s">
        <v>20</v>
      </c>
      <c r="D10" s="18" t="s">
        <v>29</v>
      </c>
      <c r="E10" s="18" t="s">
        <v>14</v>
      </c>
      <c r="F10" s="18" t="s">
        <v>14</v>
      </c>
      <c r="G10" s="18" t="s">
        <v>15</v>
      </c>
      <c r="H10" s="30"/>
      <c r="I10" s="30"/>
    </row>
    <row r="11" customFormat="false" ht="15" hidden="false" customHeight="false" outlineLevel="0" collapsed="false">
      <c r="B11" s="20"/>
      <c r="C11" s="20"/>
      <c r="D11" s="21" t="s">
        <v>17</v>
      </c>
      <c r="E11" s="20" t="s">
        <v>17</v>
      </c>
      <c r="F11" s="20" t="s">
        <v>17</v>
      </c>
      <c r="G11" s="28"/>
      <c r="H11" s="30"/>
      <c r="I11" s="30"/>
    </row>
    <row r="12" customFormat="false" ht="15" hidden="false" customHeight="false" outlineLevel="0" collapsed="false">
      <c r="B12" s="20" t="n">
        <v>1</v>
      </c>
      <c r="C12" s="20" t="s">
        <v>30</v>
      </c>
      <c r="D12" s="24"/>
      <c r="E12" s="24"/>
      <c r="F12" s="24"/>
      <c r="G12" s="25" t="e">
        <f aca="false">AVERAGE(D12:F12)</f>
        <v>#DIV/0!</v>
      </c>
      <c r="H12" s="30"/>
      <c r="I12" s="30"/>
    </row>
    <row r="13" customFormat="false" ht="15" hidden="false" customHeight="false" outlineLevel="0" collapsed="false">
      <c r="B13" s="20" t="n">
        <v>2</v>
      </c>
      <c r="C13" s="20" t="s">
        <v>31</v>
      </c>
      <c r="D13" s="24"/>
      <c r="E13" s="24"/>
      <c r="F13" s="24"/>
      <c r="G13" s="25" t="e">
        <f aca="false">AVERAGE(D13:F13)</f>
        <v>#DIV/0!</v>
      </c>
      <c r="H13" s="31"/>
      <c r="I13" s="32"/>
    </row>
    <row r="14" customFormat="false" ht="15" hidden="false" customHeight="false" outlineLevel="0" collapsed="false">
      <c r="B14" s="20" t="n">
        <v>3</v>
      </c>
      <c r="C14" s="20" t="s">
        <v>32</v>
      </c>
      <c r="D14" s="24"/>
      <c r="E14" s="24"/>
      <c r="F14" s="24"/>
      <c r="G14" s="25" t="e">
        <f aca="false">AVERAGE(D14:F14)</f>
        <v>#DIV/0!</v>
      </c>
    </row>
    <row r="15" customFormat="false" ht="15" hidden="false" customHeight="false" outlineLevel="0" collapsed="false">
      <c r="C15" s="33"/>
      <c r="D15" s="26"/>
    </row>
    <row r="33" customFormat="false" ht="21" hidden="false" customHeight="true" outlineLevel="0" collapsed="false"/>
  </sheetData>
  <conditionalFormatting sqref="C10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10:E10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F10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G10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2:D14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C11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C12:C14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B3:B8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B11:B14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E3:F3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conditionalFormatting sqref="E11:F11">
    <cfRule type="cellIs" priority="12" operator="notEqual" aboveAverage="0" equalAverage="0" bottom="0" percent="0" rank="0" text="" dxfId="0">
      <formula>INDIRECT("Dummy_for_Comparison1!"&amp;ADDRESS(ROW(),COLUMN()))</formula>
    </cfRule>
  </conditionalFormatting>
  <conditionalFormatting sqref="E12:F14">
    <cfRule type="cellIs" priority="1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14" operator="notEqual" aboveAverage="0" equalAverage="0" bottom="0" percent="0" rank="0" text="" dxfId="2">
      <formula>INDIRECT("Dummy_for_Comparison1!"&amp;ADDRESS(ROW(),COLUMN()))</formula>
    </cfRule>
  </conditionalFormatting>
  <conditionalFormatting sqref="D11">
    <cfRule type="cellIs" priority="1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7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8.7085020242915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33</v>
      </c>
      <c r="D3" s="21" t="n">
        <v>20151127</v>
      </c>
      <c r="E3" s="20" t="n">
        <v>20151211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34</v>
      </c>
      <c r="D4" s="29" t="n">
        <v>1</v>
      </c>
      <c r="E4" s="29" t="n">
        <v>0.5</v>
      </c>
      <c r="F4" s="29"/>
      <c r="G4" s="25" t="n">
        <f aca="false">AVERAGE(D4:F4)</f>
        <v>0.75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35</v>
      </c>
      <c r="D5" s="29" t="n">
        <v>0.67</v>
      </c>
      <c r="E5" s="29" t="n">
        <v>0.8325</v>
      </c>
      <c r="F5" s="29"/>
      <c r="G5" s="25" t="n">
        <f aca="false">AVERAGE(D5:F5)</f>
        <v>0.75125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23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D7" s="26"/>
      <c r="H7" s="30"/>
      <c r="I7" s="30"/>
    </row>
    <row r="8" customFormat="false" ht="15" hidden="false" customHeight="false" outlineLevel="0" collapsed="false">
      <c r="C8" s="33"/>
      <c r="D8" s="26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7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1376518218624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B2" s="0"/>
      <c r="C2" s="0"/>
      <c r="D2" s="18" t="s">
        <v>12</v>
      </c>
      <c r="E2" s="18" t="s">
        <v>13</v>
      </c>
      <c r="F2" s="18" t="s">
        <v>14</v>
      </c>
      <c r="G2" s="18" t="s">
        <v>15</v>
      </c>
      <c r="H2" s="30"/>
      <c r="I2" s="30"/>
    </row>
    <row r="3" customFormat="false" ht="15" hidden="false" customHeight="false" outlineLevel="0" collapsed="false">
      <c r="B3" s="20"/>
      <c r="C3" s="20" t="s">
        <v>36</v>
      </c>
      <c r="D3" s="21" t="n">
        <v>20151127</v>
      </c>
      <c r="E3" s="20" t="n">
        <v>2015121</v>
      </c>
      <c r="F3" s="20" t="s">
        <v>17</v>
      </c>
      <c r="G3" s="23"/>
      <c r="H3" s="30"/>
      <c r="I3" s="30"/>
    </row>
    <row r="4" customFormat="false" ht="15" hidden="false" customHeight="false" outlineLevel="0" collapsed="false">
      <c r="B4" s="20" t="n">
        <v>1</v>
      </c>
      <c r="C4" s="20" t="s">
        <v>35</v>
      </c>
      <c r="D4" s="29" t="n">
        <v>0.67</v>
      </c>
      <c r="E4" s="29" t="n">
        <v>0.67</v>
      </c>
      <c r="F4" s="29"/>
      <c r="G4" s="25" t="n">
        <f aca="false">AVERAGE(D4:F4)</f>
        <v>0.67</v>
      </c>
      <c r="H4" s="30"/>
      <c r="I4" s="30"/>
    </row>
    <row r="5" customFormat="false" ht="15" hidden="false" customHeight="false" outlineLevel="0" collapsed="false">
      <c r="B5" s="20" t="n">
        <v>2</v>
      </c>
      <c r="C5" s="20" t="s">
        <v>37</v>
      </c>
      <c r="D5" s="29" t="n">
        <v>1</v>
      </c>
      <c r="E5" s="29" t="n">
        <v>0.75</v>
      </c>
      <c r="F5" s="29"/>
      <c r="G5" s="25" t="n">
        <f aca="false">AVERAGE(D5:F5)</f>
        <v>0.875</v>
      </c>
      <c r="H5" s="30"/>
      <c r="I5" s="30"/>
    </row>
    <row r="6" customFormat="false" ht="15" hidden="false" customHeight="false" outlineLevel="0" collapsed="false">
      <c r="B6" s="20" t="n">
        <v>3</v>
      </c>
      <c r="C6" s="20" t="s">
        <v>38</v>
      </c>
      <c r="D6" s="29"/>
      <c r="E6" s="29"/>
      <c r="F6" s="29"/>
      <c r="G6" s="25" t="e">
        <f aca="false">AVERAGE(D6:F6)</f>
        <v>#DIV/0!</v>
      </c>
      <c r="H6" s="30"/>
      <c r="I6" s="30"/>
    </row>
    <row r="7" customFormat="false" ht="15" hidden="false" customHeight="false" outlineLevel="0" collapsed="false">
      <c r="C7" s="0"/>
      <c r="D7" s="26"/>
      <c r="H7" s="30"/>
      <c r="I7" s="30"/>
    </row>
    <row r="8" customFormat="false" ht="15" hidden="false" customHeight="false" outlineLevel="0" collapsed="false">
      <c r="C8" s="33"/>
      <c r="D8" s="26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33" activeCellId="0" sqref="G33"/>
    </sheetView>
  </sheetViews>
  <sheetFormatPr defaultRowHeight="15"/>
  <cols>
    <col collapsed="false" hidden="false" max="1" min="1" style="0" width="23.5748987854251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4" t="s">
        <v>39</v>
      </c>
      <c r="H13" s="34"/>
      <c r="I13" s="34"/>
    </row>
    <row r="14" customFormat="false" ht="21" hidden="false" customHeight="false" outlineLevel="0" collapsed="false">
      <c r="A14" s="35" t="s">
        <v>12</v>
      </c>
      <c r="B14" s="12" t="s">
        <v>2</v>
      </c>
      <c r="C14" s="12" t="s">
        <v>3</v>
      </c>
      <c r="D14" s="12" t="s">
        <v>40</v>
      </c>
      <c r="F14" s="36"/>
      <c r="G14" s="37" t="s">
        <v>2</v>
      </c>
      <c r="H14" s="38" t="s">
        <v>3</v>
      </c>
      <c r="I14" s="39" t="s">
        <v>40</v>
      </c>
    </row>
    <row r="15" customFormat="false" ht="15" hidden="false" customHeight="false" outlineLevel="0" collapsed="false">
      <c r="A15" s="40" t="s">
        <v>41</v>
      </c>
      <c r="B15" s="41" t="n">
        <v>202000</v>
      </c>
      <c r="C15" s="41" t="n">
        <f aca="false">SUM(C16:C17)</f>
        <v>130775.3</v>
      </c>
      <c r="D15" s="42" t="n">
        <f aca="false">(C15 * 100)/B15</f>
        <v>64.7402475247525</v>
      </c>
      <c r="F15" s="43"/>
      <c r="G15" s="44" t="n">
        <v>2424000</v>
      </c>
      <c r="H15" s="41" t="n">
        <v>130775.3</v>
      </c>
      <c r="I15" s="45" t="n">
        <f aca="false">(H15 * 100)/G15</f>
        <v>5.39502062706271</v>
      </c>
    </row>
    <row r="16" customFormat="false" ht="15" hidden="false" customHeight="false" outlineLevel="0" collapsed="false">
      <c r="A16" s="4" t="s">
        <v>42</v>
      </c>
      <c r="B16" s="44" t="n">
        <f aca="false">B15/2</f>
        <v>101000</v>
      </c>
      <c r="C16" s="46" t="n">
        <v>54818.4</v>
      </c>
      <c r="D16" s="47" t="n">
        <f aca="false">(C16 * 100)/B16</f>
        <v>54.2756435643564</v>
      </c>
      <c r="F16" s="43"/>
      <c r="G16" s="16"/>
      <c r="H16" s="16"/>
      <c r="I16" s="48"/>
    </row>
    <row r="17" customFormat="false" ht="15" hidden="false" customHeight="false" outlineLevel="0" collapsed="false">
      <c r="A17" s="4" t="s">
        <v>43</v>
      </c>
      <c r="B17" s="44" t="n">
        <f aca="false">B15/2</f>
        <v>101000</v>
      </c>
      <c r="C17" s="46" t="n">
        <v>75956.9</v>
      </c>
      <c r="D17" s="49" t="n">
        <f aca="false">(C17 * 100)/B17</f>
        <v>75.2048514851485</v>
      </c>
      <c r="F17" s="43"/>
      <c r="G17" s="16"/>
      <c r="H17" s="16"/>
      <c r="I17" s="48"/>
    </row>
    <row r="33" customFormat="false" ht="21" hidden="false" customHeight="true" outlineLevel="0" collapsed="false">
      <c r="A33" s="35" t="s">
        <v>13</v>
      </c>
      <c r="B33" s="12" t="s">
        <v>2</v>
      </c>
      <c r="C33" s="12" t="s">
        <v>3</v>
      </c>
      <c r="D33" s="12" t="s">
        <v>40</v>
      </c>
      <c r="G33" s="34" t="s">
        <v>39</v>
      </c>
      <c r="H33" s="34"/>
      <c r="I33" s="34"/>
    </row>
    <row r="34" customFormat="false" ht="15" hidden="false" customHeight="false" outlineLevel="0" collapsed="false">
      <c r="A34" s="40" t="s">
        <v>41</v>
      </c>
      <c r="B34" s="41" t="n">
        <v>202000</v>
      </c>
      <c r="C34" s="41" t="n">
        <f aca="false">SUM(C35:C36)</f>
        <v>32780</v>
      </c>
      <c r="D34" s="42" t="n">
        <f aca="false">(C34 * 100)/B34</f>
        <v>16.2277227722772</v>
      </c>
      <c r="G34" s="37" t="s">
        <v>2</v>
      </c>
      <c r="H34" s="38" t="s">
        <v>3</v>
      </c>
      <c r="I34" s="39" t="s">
        <v>40</v>
      </c>
    </row>
    <row r="35" customFormat="false" ht="15" hidden="false" customHeight="false" outlineLevel="0" collapsed="false">
      <c r="A35" s="4" t="s">
        <v>42</v>
      </c>
      <c r="B35" s="44" t="n">
        <f aca="false">B34/2</f>
        <v>101000</v>
      </c>
      <c r="C35" s="46" t="n">
        <v>10775</v>
      </c>
      <c r="D35" s="47" t="n">
        <f aca="false">(C35 * 100)/B35</f>
        <v>10.6683168316832</v>
      </c>
      <c r="G35" s="44" t="n">
        <v>2424000</v>
      </c>
      <c r="H35" s="41" t="n">
        <v>2220588.2</v>
      </c>
      <c r="I35" s="45" t="n">
        <f aca="false">(H35 * 100)/G35</f>
        <v>91.6084240924092</v>
      </c>
    </row>
    <row r="36" customFormat="false" ht="15" hidden="false" customHeight="false" outlineLevel="0" collapsed="false">
      <c r="A36" s="4" t="s">
        <v>43</v>
      </c>
      <c r="B36" s="44" t="n">
        <f aca="false">B34/2</f>
        <v>101000</v>
      </c>
      <c r="C36" s="46" t="n">
        <v>22005</v>
      </c>
      <c r="D36" s="49" t="n">
        <f aca="false">(C36 * 100)/B36</f>
        <v>21.7871287128713</v>
      </c>
    </row>
  </sheetData>
  <mergeCells count="2">
    <mergeCell ref="G13:I13"/>
    <mergeCell ref="G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3.8"/>
  <cols>
    <col collapsed="false" hidden="false" max="1" min="1" style="1" width="3"/>
    <col collapsed="false" hidden="false" max="2" min="2" style="1" width="4"/>
    <col collapsed="false" hidden="false" max="1023" min="3" style="1" width="11.5708502024291"/>
    <col collapsed="false" hidden="false" max="1025" min="1024" style="0" width="11.5708502024291"/>
  </cols>
  <sheetData>
    <row r="1" customFormat="false" ht="13.8" hidden="false" customHeight="false" outlineLevel="0" collapsed="false">
      <c r="C1" s="0"/>
      <c r="D1" s="0"/>
      <c r="E1" s="0"/>
    </row>
    <row r="2" customFormat="false" ht="13.8" hidden="false" customHeight="false" outlineLevel="0" collapsed="false">
      <c r="C2" s="18" t="s">
        <v>12</v>
      </c>
      <c r="D2" s="18" t="s">
        <v>13</v>
      </c>
      <c r="E2" s="18" t="s">
        <v>14</v>
      </c>
    </row>
    <row r="3" customFormat="false" ht="14.9" hidden="false" customHeight="false" outlineLevel="0" collapsed="false">
      <c r="C3" s="21" t="n">
        <v>20151127</v>
      </c>
      <c r="D3" s="20" t="n">
        <v>20151211</v>
      </c>
      <c r="E3" s="20" t="s">
        <v>17</v>
      </c>
    </row>
    <row r="4" customFormat="false" ht="13.8" hidden="false" customHeight="false" outlineLevel="0" collapsed="false">
      <c r="C4" s="29"/>
      <c r="D4" s="29" t="n">
        <v>1</v>
      </c>
      <c r="E4" s="29"/>
    </row>
    <row r="5" customFormat="false" ht="13.8" hidden="false" customHeight="false" outlineLevel="0" collapsed="false">
      <c r="C5" s="29"/>
      <c r="D5" s="29"/>
      <c r="E5" s="29"/>
    </row>
    <row r="6" customFormat="false" ht="13.8" hidden="false" customHeight="false" outlineLevel="0" collapsed="false">
      <c r="C6" s="29"/>
      <c r="D6" s="29"/>
      <c r="E6" s="29"/>
    </row>
  </sheetData>
  <conditionalFormatting sqref="D3:E3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2015-12-15T09:30:02Z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