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 firstSheet="2" activeTab="10"/>
  </bookViews>
  <sheets>
    <sheet name="Desviacion de costos" sheetId="2" r:id="rId1"/>
    <sheet name="Desviacion de esfuerzo" sheetId="1" r:id="rId2"/>
    <sheet name="Física" sheetId="5" r:id="rId3"/>
    <sheet name="Funcional" sheetId="6" r:id="rId4"/>
    <sheet name="Apego a Productos" sheetId="4" r:id="rId5"/>
    <sheet name="Apego a Procesos" sheetId="3" r:id="rId6"/>
    <sheet name="Crecimiento anual de ventas" sheetId="7" r:id="rId7"/>
    <sheet name="Indice de Satisfacción" sheetId="8" r:id="rId8"/>
    <sheet name="Producto" sheetId="9" r:id="rId9"/>
    <sheet name="Actividades" sheetId="10" r:id="rId10"/>
    <sheet name="Monitoreo de Actividades" sheetId="11" r:id="rId11"/>
  </sheets>
  <calcPr calcId="152511" iterateDelta="1E-4"/>
</workbook>
</file>

<file path=xl/calcChain.xml><?xml version="1.0" encoding="utf-8"?>
<calcChain xmlns="http://schemas.openxmlformats.org/spreadsheetml/2006/main">
  <c r="C3" i="9" l="1"/>
  <c r="C4" i="9"/>
  <c r="C5" i="9"/>
  <c r="D17" i="11" l="1"/>
  <c r="L6" i="7" l="1"/>
  <c r="H11" i="10" l="1"/>
  <c r="H12" i="10"/>
  <c r="H13" i="10"/>
  <c r="H14" i="10"/>
  <c r="H15" i="10"/>
  <c r="H16" i="10"/>
  <c r="E11" i="10"/>
  <c r="E12" i="10"/>
  <c r="E13" i="10"/>
  <c r="E14" i="10"/>
  <c r="E15" i="10"/>
  <c r="E16" i="10"/>
  <c r="H10" i="10"/>
  <c r="E10" i="10"/>
  <c r="C41" i="9"/>
  <c r="C42" i="9"/>
  <c r="C43" i="9"/>
  <c r="C44" i="9"/>
  <c r="C45" i="9"/>
  <c r="M8" i="7" l="1"/>
  <c r="M12" i="7"/>
  <c r="M13" i="7"/>
  <c r="M14" i="7"/>
  <c r="M15" i="7"/>
  <c r="M16" i="7"/>
  <c r="K10" i="2"/>
  <c r="K14" i="2"/>
  <c r="K15" i="2"/>
  <c r="K16" i="2"/>
  <c r="K17" i="2"/>
  <c r="K18" i="2"/>
  <c r="G17" i="11" l="1"/>
  <c r="F17" i="11"/>
  <c r="E17" i="11"/>
  <c r="C17" i="11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D17" i="8"/>
  <c r="D7" i="8"/>
  <c r="K17" i="7"/>
  <c r="H17" i="7"/>
  <c r="F17" i="7"/>
  <c r="E17" i="7"/>
  <c r="D17" i="7"/>
  <c r="C17" i="7"/>
  <c r="J16" i="7"/>
  <c r="I16" i="7"/>
  <c r="L16" i="7" s="1"/>
  <c r="J15" i="7"/>
  <c r="I15" i="7"/>
  <c r="L15" i="7" s="1"/>
  <c r="L14" i="7"/>
  <c r="J14" i="7"/>
  <c r="I14" i="7"/>
  <c r="J13" i="7"/>
  <c r="I13" i="7"/>
  <c r="L13" i="7" s="1"/>
  <c r="J12" i="7"/>
  <c r="I12" i="7"/>
  <c r="L12" i="7" s="1"/>
  <c r="J11" i="7"/>
  <c r="I11" i="7"/>
  <c r="L11" i="7" s="1"/>
  <c r="J10" i="7"/>
  <c r="I10" i="7"/>
  <c r="L10" i="7" s="1"/>
  <c r="J9" i="7"/>
  <c r="I9" i="7"/>
  <c r="L9" i="7" s="1"/>
  <c r="J8" i="7"/>
  <c r="I8" i="7"/>
  <c r="L8" i="7" s="1"/>
  <c r="J7" i="7"/>
  <c r="I7" i="7"/>
  <c r="L7" i="7" s="1"/>
  <c r="J6" i="7"/>
  <c r="I6" i="7"/>
  <c r="J5" i="7"/>
  <c r="G5" i="7"/>
  <c r="I5" i="7" s="1"/>
  <c r="E5" i="7"/>
  <c r="F17" i="6"/>
  <c r="E17" i="6"/>
  <c r="D17" i="6"/>
  <c r="G19" i="5"/>
  <c r="F19" i="5"/>
  <c r="E19" i="5"/>
  <c r="D19" i="5"/>
  <c r="I54" i="4"/>
  <c r="H54" i="4"/>
  <c r="G54" i="4"/>
  <c r="F54" i="4"/>
  <c r="E54" i="4"/>
  <c r="D54" i="4"/>
  <c r="G17" i="4"/>
  <c r="F17" i="4"/>
  <c r="E17" i="4"/>
  <c r="D17" i="4"/>
  <c r="G54" i="3"/>
  <c r="F54" i="3"/>
  <c r="E54" i="3"/>
  <c r="D54" i="3"/>
  <c r="G17" i="3"/>
  <c r="F17" i="3"/>
  <c r="E17" i="3"/>
  <c r="D17" i="3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I14" i="2" s="1"/>
  <c r="G14" i="2"/>
  <c r="H13" i="2"/>
  <c r="K13" i="2" s="1"/>
  <c r="M11" i="7" s="1"/>
  <c r="G13" i="2"/>
  <c r="H12" i="2"/>
  <c r="K12" i="2" s="1"/>
  <c r="M10" i="7" s="1"/>
  <c r="G12" i="2"/>
  <c r="H11" i="2"/>
  <c r="K11" i="2" s="1"/>
  <c r="M9" i="7" s="1"/>
  <c r="G11" i="2"/>
  <c r="H10" i="2"/>
  <c r="G10" i="2"/>
  <c r="H9" i="2"/>
  <c r="I9" i="2" s="1"/>
  <c r="G9" i="2"/>
  <c r="H8" i="2"/>
  <c r="I8" i="2" s="1"/>
  <c r="G8" i="2"/>
  <c r="H7" i="2"/>
  <c r="I7" i="2" s="1"/>
  <c r="G7" i="2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F9" i="1"/>
  <c r="E9" i="1"/>
  <c r="F8" i="1"/>
  <c r="H8" i="1" s="1"/>
  <c r="E8" i="1"/>
  <c r="H7" i="1"/>
  <c r="E7" i="1"/>
  <c r="I13" i="2" l="1"/>
  <c r="I12" i="2"/>
  <c r="I11" i="2"/>
  <c r="D22" i="7"/>
  <c r="M17" i="7"/>
  <c r="J17" i="7"/>
  <c r="I10" i="2"/>
  <c r="L5" i="7"/>
  <c r="I17" i="7"/>
  <c r="L17" i="7" s="1"/>
  <c r="K7" i="2"/>
  <c r="M5" i="7" s="1"/>
  <c r="K8" i="2"/>
  <c r="M6" i="7" s="1"/>
  <c r="K9" i="2"/>
  <c r="M7" i="7" s="1"/>
  <c r="G17" i="7"/>
  <c r="D23" i="7" l="1"/>
  <c r="D24" i="7"/>
</calcChain>
</file>

<file path=xl/sharedStrings.xml><?xml version="1.0" encoding="utf-8"?>
<sst xmlns="http://schemas.openxmlformats.org/spreadsheetml/2006/main" count="351" uniqueCount="151">
  <si>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</si>
  <si>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</si>
  <si>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</si>
  <si>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</si>
  <si>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</si>
  <si>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</si>
  <si>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</si>
  <si>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</si>
  <si>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</si>
  <si>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</si>
  <si>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</si>
  <si>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</si>
  <si>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</si>
  <si>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</si>
  <si>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</si>
  <si>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</si>
  <si>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</si>
  <si>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</si>
  <si>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</si>
  <si>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</si>
  <si>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</si>
  <si>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</si>
  <si>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</si>
  <si>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</si>
  <si>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</si>
  <si>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</si>
  <si>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</si>
  <si>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</si>
  <si>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</si>
  <si>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</si>
  <si>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</si>
  <si>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</si>
  <si>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</si>
  <si>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</si>
  <si>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</si>
  <si>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</si>
  <si>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</si>
  <si>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</si>
  <si>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</si>
  <si>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</si>
  <si>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Productos Organizacionales</t>
  </si>
  <si>
    <t>Plan de calidad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</si>
  <si>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</si>
  <si>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</si>
  <si>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</si>
  <si>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</si>
  <si>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</si>
  <si>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</si>
  <si>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</si>
  <si>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</si>
  <si>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</si>
  <si>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</si>
  <si>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</si>
  <si>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</si>
  <si>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</si>
  <si>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</si>
  <si>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</si>
  <si>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</si>
  <si>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</si>
  <si>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</si>
  <si>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</si>
  <si>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</si>
  <si>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</si>
  <si>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</si>
  <si>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</si>
  <si>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</si>
  <si>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</si>
  <si>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</si>
  <si>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</si>
  <si>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</si>
  <si>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</si>
  <si>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</si>
  <si>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</si>
  <si>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</si>
  <si>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</si>
  <si>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</si>
  <si>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</si>
  <si>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</si>
  <si>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</si>
  <si>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</si>
  <si>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</si>
  <si>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</si>
  <si>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</si>
  <si>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</si>
  <si>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</si>
  <si>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</si>
  <si>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</si>
  <si>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</si>
  <si>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</si>
  <si>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</si>
  <si>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</si>
  <si>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</si>
  <si>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</si>
  <si>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</si>
  <si>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</si>
  <si>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</si>
  <si>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</si>
  <si>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</si>
  <si>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</si>
  <si>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</si>
  <si>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</si>
  <si>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</si>
  <si>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</si>
  <si>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</si>
  <si>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</si>
  <si>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</si>
  <si>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</si>
  <si>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</si>
  <si>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</si>
  <si>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</si>
  <si>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Área Revisada</t>
  </si>
  <si>
    <t>Planeación Anual</t>
  </si>
  <si>
    <t>Organizacionales</t>
  </si>
  <si>
    <t>Compras</t>
  </si>
  <si>
    <t>Gastos para
productos</t>
  </si>
  <si>
    <t>Gasto total
mensual</t>
  </si>
  <si>
    <t>Easy Retail Admin Usuario Adicional Producto Nuevo Tradicional</t>
  </si>
  <si>
    <t>Contpaq i® Contabilidad U. Base Producto Nuevo Renta</t>
  </si>
  <si>
    <t>Carta de agradecimiento</t>
  </si>
  <si>
    <t>Plan de
Métricas</t>
  </si>
  <si>
    <t>Plan de
Configuración</t>
  </si>
  <si>
    <t>Catálogo de servicios</t>
  </si>
  <si>
    <t>Tickets de
servicio</t>
  </si>
  <si>
    <t>Contpaq i® Factura Electrónica U. Base Monoempresa Producto Nuevo Renta</t>
  </si>
  <si>
    <t>NA</t>
  </si>
  <si>
    <t>Apego</t>
  </si>
  <si>
    <t>YTD</t>
  </si>
  <si>
    <t>Desviación
de ventas</t>
  </si>
  <si>
    <t>Compra</t>
  </si>
  <si>
    <t>Otras</t>
  </si>
  <si>
    <t>En tiempo</t>
  </si>
  <si>
    <t>Contpaq i® Nominas U. Adicional Producto Nuevo Renta</t>
  </si>
  <si>
    <t>Actividades</t>
  </si>
  <si>
    <t>Porcentaje
cumplimiento</t>
  </si>
  <si>
    <t>Fuera de
tiempo</t>
  </si>
  <si>
    <t>Soporte</t>
  </si>
  <si>
    <t>-</t>
  </si>
  <si>
    <t>Acceso Remoto SparkView 3 conexiones licencia Anual</t>
  </si>
  <si>
    <t>Contpaq i® Contabilidad U. Base Renovación Renta</t>
  </si>
  <si>
    <t>Contpaq i® Factura Electrónica U. Adicional Producto Nuevo Tradicional</t>
  </si>
  <si>
    <t>Contpaq i® Comercial U. Adicional Actualización Especial Tradicional</t>
  </si>
  <si>
    <t>Contpaq i® Comercial U. Base Actualización Especial Tradicional</t>
  </si>
  <si>
    <t>Easy Invoice Multi - Empresa Usuario Base Producto Nuevo Renta</t>
  </si>
  <si>
    <t>Join Data</t>
  </si>
  <si>
    <t>Plan Básico Marketing por Internet (Suscripción)</t>
  </si>
  <si>
    <t>Póliza mensual de asesoría y soporte técnico vía remota Easy Retail
Admin</t>
  </si>
  <si>
    <t>Póliza de Servicio para Implementación, Activación y Capacitación Easy
Retail Invoice</t>
  </si>
  <si>
    <t>Paquete de 1000 Timbres Ecodex</t>
  </si>
  <si>
    <t>Paquete de 4 horas de Asesoría y Soporte Técnico Contpaq i®, Servicio
vía Remota (Incluye 2 horas gratis por ser cliente distinguido)</t>
  </si>
  <si>
    <t>Paquete de 500 Timbres Ecodex</t>
  </si>
  <si>
    <t>XP/VS Terminal Server "STANDARD" 5 conexiones paquete de 1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</si>
</sst>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[Red]\-[$$-80A]#,##0.00"/>
    <numFmt numFmtId="165" formatCode="&quot;$&quot;#,##0.00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  <font>
      <sz val="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EEEEEE"/>
      </patternFill>
    </fill>
    <fill>
      <patternFill patternType="solid">
        <fgColor rgb="FFFF0000"/>
        <bgColor rgb="FFFF420E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65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/>
    <xf numFmtId="10" fontId="1" fillId="0" borderId="2" xfId="1" applyNumberFormat="1" applyBorder="1" applyAlignment="1" applyProtection="1">
      <alignment horizontal="center" vertical="top" wrapText="1"/>
    </xf>
    <xf numFmtId="4" fontId="0" fillId="4" borderId="1" xfId="0" applyNumberForma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1" fillId="0" borderId="1" xfId="1" applyBorder="1" applyAlignment="1" applyProtection="1">
      <alignment horizontal="center"/>
    </xf>
    <xf numFmtId="10" fontId="1" fillId="0" borderId="1" xfId="1" applyNumberFormat="1" applyBorder="1" applyAlignment="1" applyProtection="1">
      <alignment horizontal="center"/>
    </xf>
    <xf numFmtId="9" fontId="1" fillId="0" borderId="1" xfId="1" applyBorder="1" applyAlignment="1" applyProtection="1"/>
    <xf numFmtId="9" fontId="1" fillId="5" borderId="1" xfId="1" applyFill="1" applyBorder="1" applyAlignment="1" applyProtection="1">
      <alignment horizontal="center"/>
    </xf>
    <xf numFmtId="10" fontId="1" fillId="5" borderId="1" xfId="1" applyNumberFormat="1" applyFill="1" applyBorder="1" applyAlignment="1" applyProtection="1">
      <alignment horizontal="center"/>
    </xf>
    <xf numFmtId="10" fontId="1" fillId="6" borderId="1" xfId="1" applyNumberFormat="1" applyFill="1" applyBorder="1" applyAlignment="1" applyProtection="1">
      <alignment horizont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/>
    <xf numFmtId="164" fontId="0" fillId="4" borderId="1" xfId="0" applyNumberFormat="1" applyFont="1" applyFill="1" applyBorder="1"/>
    <xf numFmtId="164" fontId="2" fillId="4" borderId="2" xfId="0" applyNumberFormat="1" applyFont="1" applyFill="1" applyBorder="1" applyAlignment="1">
      <alignment horizontal="center" vertical="top" wrapText="1"/>
    </xf>
    <xf numFmtId="0" fontId="0" fillId="4" borderId="1" xfId="0" applyFont="1" applyFill="1" applyBorder="1"/>
    <xf numFmtId="10" fontId="1" fillId="0" borderId="1" xfId="1" applyNumberFormat="1" applyBorder="1" applyAlignment="1" applyProtection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0" fontId="1" fillId="8" borderId="1" xfId="1" applyNumberFormat="1" applyFill="1" applyBorder="1" applyAlignment="1" applyProtection="1">
      <alignment horizontal="center"/>
    </xf>
    <xf numFmtId="165" fontId="0" fillId="0" borderId="1" xfId="0" applyNumberFormat="1" applyBorder="1"/>
    <xf numFmtId="165" fontId="0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9" fontId="1" fillId="0" borderId="1" xfId="1" applyBorder="1" applyAlignment="1" applyProtection="1">
      <alignment horizontal="right"/>
    </xf>
    <xf numFmtId="10" fontId="0" fillId="4" borderId="1" xfId="0" applyNumberFormat="1" applyFont="1" applyFill="1" applyBorder="1"/>
    <xf numFmtId="2" fontId="0" fillId="4" borderId="1" xfId="0" applyNumberFormat="1" applyFont="1" applyFill="1" applyBorder="1"/>
    <xf numFmtId="2" fontId="3" fillId="6" borderId="2" xfId="0" applyNumberFormat="1" applyFont="1" applyFill="1" applyBorder="1" applyAlignment="1">
      <alignment horizontal="center" vertical="top" wrapText="1"/>
    </xf>
    <xf numFmtId="2" fontId="4" fillId="10" borderId="2" xfId="0" applyNumberFormat="1" applyFont="1" applyFill="1" applyBorder="1" applyAlignment="1">
      <alignment horizontal="center" vertical="top" wrapText="1"/>
    </xf>
    <xf numFmtId="2" fontId="4" fillId="9" borderId="2" xfId="0" applyNumberFormat="1" applyFont="1" applyFill="1" applyBorder="1" applyAlignment="1">
      <alignment horizontal="center" vertical="top" wrapText="1"/>
    </xf>
    <xf numFmtId="2" fontId="2" fillId="4" borderId="2" xfId="0" applyNumberFormat="1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5" fillId="0" borderId="0" xfId="0" applyFont="1"/>
    <xf numFmtId="10" fontId="1" fillId="0" borderId="0" xfId="1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0" fontId="1" fillId="0" borderId="1" xfId="1" quotePrefix="1" applyNumberFormat="1" applyBorder="1" applyAlignment="1" applyProtection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Gastos Mensuales</a:t>
            </a:r>
          </a:p>
          <a:p>
            <a:pPr>
              <a:defRPr/>
            </a:pPr>
            <a:r>
              <a:rPr lang="es-MX"/>
              <a:t>ENE-JUL, 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costos'!$G$4:$G$6</c:f>
              <c:strCache>
                <c:ptCount val="3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"$"#,##0.00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154239.88</c:v>
                </c:pt>
                <c:pt idx="4">
                  <c:v>154239.88</c:v>
                </c:pt>
                <c:pt idx="5">
                  <c:v>154239.88</c:v>
                </c:pt>
                <c:pt idx="6">
                  <c:v>154239.88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costos'!$H$4:$H$6</c:f>
              <c:strCache>
                <c:ptCount val="3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[$$-80A]#,##0.00;[Red]\-[$$-80A]#,##0.00</c:formatCode>
                <c:ptCount val="12"/>
                <c:pt idx="0">
                  <c:v>91828.107000000004</c:v>
                </c:pt>
                <c:pt idx="1">
                  <c:v>81057.95</c:v>
                </c:pt>
                <c:pt idx="2">
                  <c:v>71919.820000000007</c:v>
                </c:pt>
                <c:pt idx="3" formatCode="#,##0.00">
                  <c:v>77603.08</c:v>
                </c:pt>
                <c:pt idx="4" formatCode="#,##0.00">
                  <c:v>82510.92</c:v>
                </c:pt>
                <c:pt idx="5" formatCode="#,##0.00">
                  <c:v>71878.259999999995</c:v>
                </c:pt>
                <c:pt idx="6" formatCode="#,##0.00">
                  <c:v>104383.91</c:v>
                </c:pt>
                <c:pt idx="7" formatCode="#,##0.00">
                  <c:v>0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738648"/>
        <c:axId val="296739040"/>
      </c:barChart>
      <c:catAx>
        <c:axId val="296738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6739040"/>
        <c:crosses val="autoZero"/>
        <c:auto val="1"/>
        <c:lblAlgn val="ctr"/>
        <c:lblOffset val="100"/>
        <c:noMultiLvlLbl val="1"/>
      </c:catAx>
      <c:valAx>
        <c:axId val="296739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6480">
            <a:noFill/>
          </a:ln>
        </c:spPr>
        <c:crossAx val="296738648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713752"/>
        <c:axId val="298715320"/>
      </c:barChart>
      <c:catAx>
        <c:axId val="29871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5320"/>
        <c:crosses val="autoZero"/>
        <c:auto val="1"/>
        <c:lblAlgn val="ctr"/>
        <c:lblOffset val="100"/>
        <c:noMultiLvlLbl val="1"/>
      </c:catAx>
      <c:valAx>
        <c:axId val="298715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37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0.00%</c:formatCode>
                <c:ptCount val="1"/>
                <c:pt idx="0">
                  <c:v>0.95285714285714285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714536"/>
        <c:axId val="298716888"/>
      </c:barChart>
      <c:catAx>
        <c:axId val="29871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6888"/>
        <c:crosses val="autoZero"/>
        <c:auto val="1"/>
        <c:lblAlgn val="ctr"/>
        <c:lblOffset val="100"/>
        <c:noMultiLvlLbl val="1"/>
      </c:catAx>
      <c:valAx>
        <c:axId val="298716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45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Funcional!$C$11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Funcional!$D$4:$F$4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Funcional!$D$11:$F$11</c:f>
              <c:numCache>
                <c:formatCode>0%</c:formatCode>
                <c:ptCount val="3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717280"/>
        <c:axId val="298902768"/>
      </c:barChart>
      <c:catAx>
        <c:axId val="2987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902768"/>
        <c:crosses val="autoZero"/>
        <c:auto val="1"/>
        <c:lblAlgn val="ctr"/>
        <c:lblOffset val="100"/>
        <c:noMultiLvlLbl val="0"/>
      </c:catAx>
      <c:valAx>
        <c:axId val="298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7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Productos'!$D$17:$G$17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0.8571428571428571</c:v>
                </c:pt>
                <c:pt idx="3">
                  <c:v>0.97142857142857142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898064"/>
        <c:axId val="298900808"/>
      </c:barChart>
      <c:catAx>
        <c:axId val="2988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900808"/>
        <c:crosses val="autoZero"/>
        <c:auto val="1"/>
        <c:lblAlgn val="ctr"/>
        <c:lblOffset val="100"/>
        <c:noMultiLvlLbl val="1"/>
      </c:catAx>
      <c:valAx>
        <c:axId val="298900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8980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Productos'!$D$39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Productos'!$D$41:$I$41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Productos'!$D$54:$I$54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0.98414285714285721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897672"/>
        <c:axId val="298901200"/>
      </c:barChart>
      <c:catAx>
        <c:axId val="29889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901200"/>
        <c:crosses val="autoZero"/>
        <c:auto val="1"/>
        <c:lblAlgn val="ctr"/>
        <c:lblOffset val="100"/>
        <c:noMultiLvlLbl val="1"/>
      </c:catAx>
      <c:valAx>
        <c:axId val="298901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89767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'Apego a Productos'!$C$11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Productos'!$D$11:$G$11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899632"/>
        <c:axId val="298901592"/>
      </c:barChart>
      <c:catAx>
        <c:axId val="2988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901592"/>
        <c:crosses val="autoZero"/>
        <c:auto val="1"/>
        <c:lblAlgn val="ctr"/>
        <c:lblOffset val="100"/>
        <c:noMultiLvlLbl val="0"/>
      </c:catAx>
      <c:valAx>
        <c:axId val="29890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89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'Apego a Productos'!$C$48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'Apego a Productos'!$D$41:$I$41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Productos'!$D$48:$I$48</c:f>
              <c:numCache>
                <c:formatCode>0%</c:formatCode>
                <c:ptCount val="6"/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901984"/>
        <c:axId val="298900416"/>
      </c:barChart>
      <c:catAx>
        <c:axId val="2989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900416"/>
        <c:crosses val="autoZero"/>
        <c:auto val="1"/>
        <c:lblAlgn val="ctr"/>
        <c:lblOffset val="100"/>
        <c:noMultiLvlLbl val="0"/>
      </c:catAx>
      <c:valAx>
        <c:axId val="2989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9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0.89794285714285726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902376"/>
        <c:axId val="298903552"/>
      </c:barChart>
      <c:catAx>
        <c:axId val="29890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903552"/>
        <c:crosses val="autoZero"/>
        <c:auto val="1"/>
        <c:lblAlgn val="ctr"/>
        <c:lblOffset val="100"/>
        <c:noMultiLvlLbl val="1"/>
      </c:catAx>
      <c:valAx>
        <c:axId val="298903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9023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Procesos'!$D$41:$G$41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Procesos'!$D$54:$G$54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898848"/>
        <c:axId val="298896888"/>
      </c:barChart>
      <c:catAx>
        <c:axId val="29889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896888"/>
        <c:crosses val="autoZero"/>
        <c:auto val="1"/>
        <c:lblAlgn val="ctr"/>
        <c:lblOffset val="100"/>
        <c:noMultiLvlLbl val="1"/>
      </c:catAx>
      <c:valAx>
        <c:axId val="298896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8988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'Apego a Procesos'!$C$11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Procesos'!$D$11:$G$11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95040"/>
        <c:axId val="312493080"/>
      </c:barChart>
      <c:catAx>
        <c:axId val="3124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493080"/>
        <c:crosses val="autoZero"/>
        <c:auto val="1"/>
        <c:lblAlgn val="ctr"/>
        <c:lblOffset val="100"/>
        <c:noMultiLvlLbl val="0"/>
      </c:catAx>
      <c:valAx>
        <c:axId val="3124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4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Desviación</a:t>
            </a:r>
            <a:r>
              <a:rPr lang="es-MX" baseline="0"/>
              <a:t> en gastos</a:t>
            </a:r>
          </a:p>
          <a:p>
            <a:pPr>
              <a:defRPr/>
            </a:pPr>
            <a:r>
              <a:rPr lang="es-MX" baseline="0"/>
              <a:t>ENE-JUL, 16</a:t>
            </a:r>
          </a:p>
          <a:p>
            <a:pPr>
              <a:defRPr/>
            </a:pP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0.00%</c:formatCode>
                <c:ptCount val="12"/>
                <c:pt idx="0">
                  <c:v>-0.34869442563707342</c:v>
                </c:pt>
                <c:pt idx="1">
                  <c:v>-0.42508349125141631</c:v>
                </c:pt>
                <c:pt idx="2">
                  <c:v>-0.53371449718451536</c:v>
                </c:pt>
                <c:pt idx="3">
                  <c:v>-0.49686760648413364</c:v>
                </c:pt>
                <c:pt idx="4">
                  <c:v>-0.46504807965358896</c:v>
                </c:pt>
                <c:pt idx="5">
                  <c:v>-0.53398394760161905</c:v>
                </c:pt>
                <c:pt idx="6">
                  <c:v>-0.323236571501482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734728"/>
        <c:axId val="296736688"/>
      </c:barChart>
      <c:catAx>
        <c:axId val="296734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6736688"/>
        <c:crosses val="autoZero"/>
        <c:auto val="1"/>
        <c:lblAlgn val="ctr"/>
        <c:lblOffset val="100"/>
        <c:noMultiLvlLbl val="1"/>
      </c:catAx>
      <c:valAx>
        <c:axId val="296736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9673472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ventas'!$I$2:$I$4</c:f>
              <c:strCache>
                <c:ptCount val="3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ventas'!$I$5:$I$16</c:f>
              <c:numCache>
                <c:formatCode>[$$-80A]#,##0.00;[Red]\-[$$-80A]#,##0.00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275000.01</c:v>
                </c:pt>
                <c:pt idx="4">
                  <c:v>275000.01</c:v>
                </c:pt>
                <c:pt idx="5">
                  <c:v>275000.01</c:v>
                </c:pt>
                <c:pt idx="6">
                  <c:v>275000.01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Ingresos Reales</c:v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ventas'!$K$5:$K$16</c:f>
              <c:numCache>
                <c:formatCode>[$$-80A]#,##0.00;[Red]\-[$$-80A]#,##0.00</c:formatCode>
                <c:ptCount val="12"/>
                <c:pt idx="0">
                  <c:v>179572.48000000001</c:v>
                </c:pt>
                <c:pt idx="1">
                  <c:v>134033.44</c:v>
                </c:pt>
                <c:pt idx="2">
                  <c:v>110127.63</c:v>
                </c:pt>
                <c:pt idx="3">
                  <c:v>145519.6</c:v>
                </c:pt>
                <c:pt idx="4">
                  <c:v>133306.70000000001</c:v>
                </c:pt>
                <c:pt idx="5">
                  <c:v>134522</c:v>
                </c:pt>
                <c:pt idx="6">
                  <c:v>282548.76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88768"/>
        <c:axId val="312489944"/>
      </c:barChart>
      <c:catAx>
        <c:axId val="312488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2489944"/>
        <c:crosses val="autoZero"/>
        <c:auto val="1"/>
        <c:lblAlgn val="ctr"/>
        <c:lblOffset val="100"/>
        <c:noMultiLvlLbl val="1"/>
      </c:catAx>
      <c:valAx>
        <c:axId val="312489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ln w="6480">
            <a:noFill/>
          </a:ln>
        </c:spPr>
        <c:crossAx val="312488768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0.00%</c:formatCode>
                <c:ptCount val="12"/>
                <c:pt idx="0">
                  <c:v>0.98799999999999999</c:v>
                </c:pt>
                <c:pt idx="1">
                  <c:v>0.92569999999999997</c:v>
                </c:pt>
                <c:pt idx="2" formatCode="0%">
                  <c:v>0.97</c:v>
                </c:pt>
                <c:pt idx="3" formatCode="0%">
                  <c:v>0</c:v>
                </c:pt>
                <c:pt idx="4" formatCode="0%">
                  <c:v>1</c:v>
                </c:pt>
                <c:pt idx="5" formatCode="0%">
                  <c:v>0.73329999999999995</c:v>
                </c:pt>
                <c:pt idx="6" formatCode="0%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87984"/>
        <c:axId val="312489552"/>
      </c:barChart>
      <c:catAx>
        <c:axId val="312487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2489552"/>
        <c:crosses val="autoZero"/>
        <c:auto val="1"/>
        <c:lblAlgn val="ctr"/>
        <c:lblOffset val="100"/>
        <c:noMultiLvlLbl val="1"/>
      </c:catAx>
      <c:valAx>
        <c:axId val="31248955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31248798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Julio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Producto!$B$6:$B$60</c:f>
              <c:strCache>
                <c:ptCount val="7"/>
                <c:pt idx="0">
                  <c:v>Paquete de 2 horas de Asesoría y Soporte Técnico Contpaq i®, Servicio vía Remota (Incluye 2 horas gratis por ser cliente distinguido)</c:v>
                </c:pt>
                <c:pt idx="1">
                  <c:v>Servicio de Asesoría y Soporte Técnico Vía Remota</c:v>
                </c:pt>
                <c:pt idx="2">
                  <c:v>Contpaq i® Nominas U. Base Actualización Especial Tradicional</c:v>
                </c:pt>
                <c:pt idx="3">
                  <c:v>Paquete de 5 horas de Asesoría y Soporte Técnico Contpaq i®, Servicio vía Remota</c:v>
                </c:pt>
                <c:pt idx="4">
                  <c:v>Contpaq i® Nominas U. Adicional Producto Nuevo Renta</c:v>
                </c:pt>
                <c:pt idx="5">
                  <c:v>Contpaq i® Comercial U. Adicional Actualización Especial Tradicional</c:v>
                </c:pt>
                <c:pt idx="6">
                  <c:v>Contpaq i® Comercial U. Base Actualización Especial Tradicional</c:v>
                </c:pt>
              </c:strCache>
            </c:strRef>
          </c:cat>
          <c:val>
            <c:numRef>
              <c:f>Producto!$J$6:$J$60</c:f>
              <c:numCache>
                <c:formatCode>General</c:formatCode>
                <c:ptCount val="7"/>
                <c:pt idx="0">
                  <c:v>34</c:v>
                </c:pt>
                <c:pt idx="1">
                  <c:v>24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95432"/>
        <c:axId val="312488376"/>
      </c:barChart>
      <c:catAx>
        <c:axId val="312495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2488376"/>
        <c:crosses val="autoZero"/>
        <c:auto val="1"/>
        <c:lblAlgn val="ctr"/>
        <c:lblOffset val="100"/>
        <c:noMultiLvlLbl val="1"/>
      </c:catAx>
      <c:valAx>
        <c:axId val="3124883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31249543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Actividades!$C$4</c:f>
              <c:strCache>
                <c:ptCount val="1"/>
                <c:pt idx="0">
                  <c:v>En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Actividades!$C$5:$C$16</c:f>
              <c:numCache>
                <c:formatCode>General</c:formatCode>
                <c:ptCount val="12"/>
                <c:pt idx="5">
                  <c:v>1</c:v>
                </c:pt>
                <c:pt idx="6">
                  <c:v>6</c:v>
                </c:pt>
              </c:numCache>
            </c:numRef>
          </c:val>
        </c:ser>
        <c:ser>
          <c:idx val="1"/>
          <c:order val="1"/>
          <c:tx>
            <c:strRef>
              <c:f>Actividades!$D$4</c:f>
              <c:strCache>
                <c:ptCount val="1"/>
                <c:pt idx="0">
                  <c:v>Fuera de
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Actividades!$D$5:$D$16</c:f>
              <c:numCache>
                <c:formatCode>General</c:formatCode>
                <c:ptCount val="12"/>
                <c:pt idx="5">
                  <c:v>19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92296"/>
        <c:axId val="312489160"/>
      </c:barChart>
      <c:catAx>
        <c:axId val="31249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489160"/>
        <c:crosses val="autoZero"/>
        <c:auto val="1"/>
        <c:lblAlgn val="ctr"/>
        <c:lblOffset val="100"/>
        <c:noMultiLvlLbl val="0"/>
      </c:catAx>
      <c:valAx>
        <c:axId val="3124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49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Otros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Actividades!$F$4</c:f>
              <c:strCache>
                <c:ptCount val="1"/>
                <c:pt idx="0">
                  <c:v>En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Actividades!$F$5:$F$16</c:f>
              <c:numCache>
                <c:formatCode>General</c:formatCode>
                <c:ptCount val="12"/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Actividades!$G$4</c:f>
              <c:strCache>
                <c:ptCount val="1"/>
                <c:pt idx="0">
                  <c:v>Fuera de
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Actividades!$G$5:$G$16</c:f>
              <c:numCache>
                <c:formatCode>General</c:formatCode>
                <c:ptCount val="12"/>
                <c:pt idx="5">
                  <c:v>7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92688"/>
        <c:axId val="312491120"/>
      </c:barChart>
      <c:catAx>
        <c:axId val="3124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491120"/>
        <c:crosses val="autoZero"/>
        <c:auto val="1"/>
        <c:lblAlgn val="ctr"/>
        <c:lblOffset val="100"/>
        <c:noMultiLvlLbl val="0"/>
      </c:catAx>
      <c:valAx>
        <c:axId val="3124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4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Nivel de apego del</a:t>
            </a:r>
            <a:r>
              <a:rPr lang="es-MX" baseline="0"/>
              <a:t> monitoreo de actividades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'Monitoreo de Actividades'!$C$4:$G$4</c:f>
              <c:strCache>
                <c:ptCount val="5"/>
                <c:pt idx="0">
                  <c:v>Ventas</c:v>
                </c:pt>
                <c:pt idx="1">
                  <c:v>Soporte</c:v>
                </c:pt>
                <c:pt idx="2">
                  <c:v>Planeación Anual</c:v>
                </c:pt>
                <c:pt idx="3">
                  <c:v>Organizacionales</c:v>
                </c:pt>
                <c:pt idx="4">
                  <c:v>Compras</c:v>
                </c:pt>
              </c:strCache>
            </c:strRef>
          </c:cat>
          <c:val>
            <c:numRef>
              <c:f>'Monitoreo de Actividades'!$C$17:$G$17</c:f>
              <c:numCache>
                <c:formatCode>0.00%</c:formatCode>
                <c:ptCount val="5"/>
                <c:pt idx="0">
                  <c:v>0.52500000000000002</c:v>
                </c:pt>
                <c:pt idx="1">
                  <c:v>1</c:v>
                </c:pt>
                <c:pt idx="2">
                  <c:v>1</c:v>
                </c:pt>
                <c:pt idx="3">
                  <c:v>0.83332499999999998</c:v>
                </c:pt>
                <c:pt idx="4">
                  <c:v>0.67500000000000004</c:v>
                </c:pt>
              </c:numCache>
            </c:numRef>
          </c:val>
          <c:extLst/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2491904"/>
        <c:axId val="312493864"/>
      </c:barChart>
      <c:catAx>
        <c:axId val="31249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493864"/>
        <c:crosses val="autoZero"/>
        <c:auto val="1"/>
        <c:lblAlgn val="ctr"/>
        <c:lblOffset val="100"/>
        <c:noMultiLvlLbl val="1"/>
      </c:catAx>
      <c:valAx>
        <c:axId val="3124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4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Julio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'Monitoreo de Actividades'!$B$3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'Monitoreo de Actividades'!$C$4:$G$4</c:f>
              <c:strCache>
                <c:ptCount val="5"/>
                <c:pt idx="0">
                  <c:v>Ventas</c:v>
                </c:pt>
                <c:pt idx="1">
                  <c:v>Soporte</c:v>
                </c:pt>
                <c:pt idx="2">
                  <c:v>Planeación Anual</c:v>
                </c:pt>
                <c:pt idx="3">
                  <c:v>Organizacionales</c:v>
                </c:pt>
                <c:pt idx="4">
                  <c:v>Compras</c:v>
                </c:pt>
              </c:strCache>
            </c:strRef>
          </c:cat>
          <c:val>
            <c:numRef>
              <c:f>'Monitoreo de Actividades'!$C$3:$G$3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'Monitoreo de Actividades'!$B$4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'Monitoreo de Actividades'!$C$4:$G$4</c:f>
              <c:strCache>
                <c:ptCount val="5"/>
                <c:pt idx="0">
                  <c:v>Ventas</c:v>
                </c:pt>
                <c:pt idx="1">
                  <c:v>Soporte</c:v>
                </c:pt>
                <c:pt idx="2">
                  <c:v>Planeación Anual</c:v>
                </c:pt>
                <c:pt idx="3">
                  <c:v>Organizacionales</c:v>
                </c:pt>
                <c:pt idx="4">
                  <c:v>Compras</c:v>
                </c:pt>
              </c:strCache>
            </c:strRef>
          </c:cat>
          <c:val>
            <c:numRef>
              <c:f>'Monitoreo de Actividades'!$C$4:$G$4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'Monitoreo de Actividades'!$B$11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'Monitoreo de Actividades'!$C$4:$G$4</c:f>
              <c:strCache>
                <c:ptCount val="5"/>
                <c:pt idx="0">
                  <c:v>Ventas</c:v>
                </c:pt>
                <c:pt idx="1">
                  <c:v>Soporte</c:v>
                </c:pt>
                <c:pt idx="2">
                  <c:v>Planeación Anual</c:v>
                </c:pt>
                <c:pt idx="3">
                  <c:v>Organizacionales</c:v>
                </c:pt>
                <c:pt idx="4">
                  <c:v>Compras</c:v>
                </c:pt>
              </c:strCache>
            </c:strRef>
          </c:cat>
          <c:val>
            <c:numRef>
              <c:f>'Monitoreo de Actividades'!$C$11:$G$11</c:f>
              <c:numCache>
                <c:formatCode>0.00%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311440"/>
        <c:axId val="318310656"/>
      </c:barChart>
      <c:catAx>
        <c:axId val="3183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310656"/>
        <c:crosses val="autoZero"/>
        <c:auto val="1"/>
        <c:lblAlgn val="ctr"/>
        <c:lblOffset val="100"/>
        <c:noMultiLvlLbl val="0"/>
      </c:catAx>
      <c:valAx>
        <c:axId val="3183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3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Área</a:t>
            </a:r>
            <a:r>
              <a:rPr lang="es-MX" baseline="0"/>
              <a:t> de Ventas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>43</c:v>
                </c:pt>
                <c:pt idx="4">
                  <c:v>53</c:v>
                </c:pt>
                <c:pt idx="5">
                  <c:v>54</c:v>
                </c:pt>
                <c:pt idx="6">
                  <c:v>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6735512"/>
        <c:axId val="296735904"/>
      </c:barChart>
      <c:catAx>
        <c:axId val="29673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735904"/>
        <c:crosses val="autoZero"/>
        <c:auto val="1"/>
        <c:lblAlgn val="ctr"/>
        <c:lblOffset val="100"/>
        <c:noMultiLvlLbl val="1"/>
      </c:catAx>
      <c:valAx>
        <c:axId val="296735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7355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Área de Soporte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>121</c:v>
                </c:pt>
                <c:pt idx="4">
                  <c:v>144</c:v>
                </c:pt>
                <c:pt idx="5">
                  <c:v>143</c:v>
                </c:pt>
                <c:pt idx="6">
                  <c:v>186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6740216"/>
        <c:axId val="296740608"/>
      </c:barChart>
      <c:catAx>
        <c:axId val="29674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740608"/>
        <c:crosses val="autoZero"/>
        <c:auto val="1"/>
        <c:lblAlgn val="ctr"/>
        <c:lblOffset val="100"/>
        <c:noMultiLvlLbl val="1"/>
      </c:catAx>
      <c:valAx>
        <c:axId val="296740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7402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Desviación Área</a:t>
            </a:r>
            <a:r>
              <a:rPr lang="en-US" baseline="0"/>
              <a:t> de Ventas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0.00%</c:formatCode>
                <c:ptCount val="12"/>
                <c:pt idx="0">
                  <c:v>-0.32499999999999996</c:v>
                </c:pt>
                <c:pt idx="1">
                  <c:v>-0.41249999999999998</c:v>
                </c:pt>
                <c:pt idx="2">
                  <c:v>-0.48750000000000004</c:v>
                </c:pt>
                <c:pt idx="3">
                  <c:v>-0.46250000000000002</c:v>
                </c:pt>
                <c:pt idx="4">
                  <c:v>-0.33750000000000002</c:v>
                </c:pt>
                <c:pt idx="5">
                  <c:v>-0.32499999999999996</c:v>
                </c:pt>
                <c:pt idx="6">
                  <c:v>1.2499999999999956E-2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6733552"/>
        <c:axId val="296734336"/>
      </c:barChart>
      <c:catAx>
        <c:axId val="29673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734336"/>
        <c:crosses val="autoZero"/>
        <c:auto val="1"/>
        <c:lblAlgn val="ctr"/>
        <c:lblOffset val="100"/>
        <c:noMultiLvlLbl val="1"/>
      </c:catAx>
      <c:valAx>
        <c:axId val="296734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7335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Desviación Área de Soporte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0.00%</c:formatCode>
                <c:ptCount val="12"/>
                <c:pt idx="0">
                  <c:v>0.20634920634920628</c:v>
                </c:pt>
                <c:pt idx="1">
                  <c:v>1.5873015873015817E-2</c:v>
                </c:pt>
                <c:pt idx="2">
                  <c:v>-0.41269841269841268</c:v>
                </c:pt>
                <c:pt idx="3">
                  <c:v>-3.9682539682539653E-2</c:v>
                </c:pt>
                <c:pt idx="4">
                  <c:v>0.14285714285714279</c:v>
                </c:pt>
                <c:pt idx="5">
                  <c:v>0.13492063492063489</c:v>
                </c:pt>
                <c:pt idx="6">
                  <c:v>0.47619047619047628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714928"/>
        <c:axId val="298716104"/>
      </c:barChart>
      <c:catAx>
        <c:axId val="2987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6104"/>
        <c:crosses val="autoZero"/>
        <c:auto val="1"/>
        <c:lblAlgn val="ctr"/>
        <c:lblOffset val="100"/>
        <c:noMultiLvlLbl val="1"/>
      </c:catAx>
      <c:valAx>
        <c:axId val="298716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49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0.00%</c:formatCode>
                <c:ptCount val="1"/>
                <c:pt idx="0">
                  <c:v>0.7857142857142857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718064"/>
        <c:axId val="298716496"/>
      </c:barChart>
      <c:catAx>
        <c:axId val="29871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6496"/>
        <c:crosses val="autoZero"/>
        <c:auto val="1"/>
        <c:lblAlgn val="ctr"/>
        <c:lblOffset val="100"/>
        <c:noMultiLvlLbl val="1"/>
      </c:catAx>
      <c:valAx>
        <c:axId val="298716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80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8717672"/>
        <c:axId val="298719240"/>
      </c:barChart>
      <c:catAx>
        <c:axId val="29871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9240"/>
        <c:crosses val="autoZero"/>
        <c:auto val="1"/>
        <c:lblAlgn val="ctr"/>
        <c:lblOffset val="100"/>
        <c:noMultiLvlLbl val="1"/>
      </c:catAx>
      <c:valAx>
        <c:axId val="298719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71767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Física!$C$13</c:f>
              <c:strCache>
                <c:ptCount val="1"/>
                <c:pt idx="0">
                  <c:v>Julio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Física!$D$6:$G$6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Física!$D$13:$G$13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8712184"/>
        <c:axId val="298712576"/>
      </c:barChart>
      <c:catAx>
        <c:axId val="2987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712576"/>
        <c:crosses val="autoZero"/>
        <c:auto val="1"/>
        <c:lblAlgn val="ctr"/>
        <c:lblOffset val="100"/>
        <c:noMultiLvlLbl val="0"/>
      </c:catAx>
      <c:valAx>
        <c:axId val="2987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71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236520</xdr:colOff>
      <xdr:row>18</xdr:row>
      <xdr:rowOff>185040</xdr:rowOff>
    </xdr:from>
    <xdr:to>
      <xdr:col>5</xdr:col>
      <xdr:colOff>589490</xdr:colOff>
      <xdr:row>34</xdr:row>
      <xdr:rowOff>61560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19</xdr:row>
      <xdr:rowOff>26280</xdr:rowOff>
    </xdr:from>
    <xdr:to>
      <xdr:col>11</xdr:col>
      <xdr:colOff>258840</xdr:colOff>
      <xdr:row>35</xdr:row>
      <xdr:rowOff>1605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17</xdr:row>
      <xdr:rowOff>107949</xdr:rowOff>
    </xdr:from>
    <xdr:to>
      <xdr:col>6</xdr:col>
      <xdr:colOff>482600</xdr:colOff>
      <xdr:row>31</xdr:row>
      <xdr:rowOff>184149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895349</xdr:colOff>
      <xdr:row>17</xdr:row>
      <xdr:rowOff>133349</xdr:rowOff>
    </xdr:from>
    <xdr:to>
      <xdr:col>13</xdr:col>
      <xdr:colOff>107949</xdr:colOff>
      <xdr:row>32</xdr:row>
      <xdr:rowOff>19049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461040</xdr:colOff>
      <xdr:row>1</xdr:row>
      <xdr:rowOff>79300</xdr:rowOff>
    </xdr:from>
    <xdr:to>
      <xdr:col>14</xdr:col>
      <xdr:colOff>530160</xdr:colOff>
      <xdr:row>20</xdr:row>
      <xdr:rowOff>64540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1003300</xdr:colOff>
      <xdr:row>18</xdr:row>
      <xdr:rowOff>133349</xdr:rowOff>
    </xdr:from>
    <xdr:to>
      <xdr:col>6</xdr:col>
      <xdr:colOff>660400</xdr:colOff>
      <xdr:row>33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124560</xdr:colOff>
      <xdr:row>19</xdr:row>
      <xdr:rowOff>36720</xdr:rowOff>
    </xdr:from>
    <xdr:to>
      <xdr:col>5</xdr:col>
      <xdr:colOff>151200</xdr:colOff>
      <xdr:row>37</xdr:row>
      <xdr:rowOff>124560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873720</xdr:colOff>
      <xdr:row>18</xdr:row>
      <xdr:rowOff>113760</xdr:rowOff>
    </xdr:from>
    <xdr:to>
      <xdr:col>13</xdr:col>
      <xdr:colOff>569160</xdr:colOff>
      <xdr:row>37</xdr:row>
      <xdr:rowOff>25920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39</xdr:row>
      <xdr:rowOff>96120</xdr:rowOff>
    </xdr:from>
    <xdr:to>
      <xdr:col>5</xdr:col>
      <xdr:colOff>115560</xdr:colOff>
      <xdr:row>58</xdr:row>
      <xdr:rowOff>5040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938920</xdr:colOff>
      <xdr:row>39</xdr:row>
      <xdr:rowOff>127000</xdr:rowOff>
    </xdr:from>
    <xdr:to>
      <xdr:col>13</xdr:col>
      <xdr:colOff>690880</xdr:colOff>
      <xdr:row>58</xdr:row>
      <xdr:rowOff>6840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1125360</xdr:colOff>
      <xdr:row>21</xdr:row>
      <xdr:rowOff>31680</xdr:rowOff>
    </xdr:from>
    <xdr:to>
      <xdr:col>5</xdr:col>
      <xdr:colOff>722880</xdr:colOff>
      <xdr:row>38</xdr:row>
      <xdr:rowOff>32040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18</xdr:row>
      <xdr:rowOff>27000</xdr:rowOff>
    </xdr:from>
    <xdr:to>
      <xdr:col>13</xdr:col>
      <xdr:colOff>365400</xdr:colOff>
      <xdr:row>36</xdr:row>
      <xdr:rowOff>175680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241300</xdr:colOff>
      <xdr:row>3</xdr:row>
      <xdr:rowOff>146049</xdr:rowOff>
    </xdr:from>
    <xdr:to>
      <xdr:col>13</xdr:col>
      <xdr:colOff>165100</xdr:colOff>
      <xdr:row>17</xdr:row>
      <xdr:rowOff>44449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266645</xdr:colOff>
      <xdr:row>17</xdr:row>
      <xdr:rowOff>135160</xdr:rowOff>
    </xdr:from>
    <xdr:to>
      <xdr:col>12</xdr:col>
      <xdr:colOff>326460</xdr:colOff>
      <xdr:row>34</xdr:row>
      <xdr:rowOff>105040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874140</xdr:colOff>
      <xdr:row>17</xdr:row>
      <xdr:rowOff>183700</xdr:rowOff>
    </xdr:from>
    <xdr:to>
      <xdr:col>6</xdr:col>
      <xdr:colOff>273135</xdr:colOff>
      <xdr:row>34</xdr:row>
      <xdr:rowOff>138340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463549</xdr:colOff>
      <xdr:row>1</xdr:row>
      <xdr:rowOff>107949</xdr:rowOff>
    </xdr:from>
    <xdr:to>
      <xdr:col>12</xdr:col>
      <xdr:colOff>107949</xdr:colOff>
      <xdr:row>15</xdr:row>
      <xdr:rowOff>6349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520120</xdr:colOff>
      <xdr:row>18</xdr:row>
      <xdr:rowOff>71740</xdr:rowOff>
    </xdr:from>
    <xdr:to>
      <xdr:col>6</xdr:col>
      <xdr:colOff>107040</xdr:colOff>
      <xdr:row>35</xdr:row>
      <xdr:rowOff>72280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371160</xdr:colOff>
      <xdr:row>54</xdr:row>
      <xdr:rowOff>93240</xdr:rowOff>
    </xdr:from>
    <xdr:to>
      <xdr:col>7</xdr:col>
      <xdr:colOff>111975</xdr:colOff>
      <xdr:row>75</xdr:row>
      <xdr:rowOff>152640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476249</xdr:colOff>
      <xdr:row>1</xdr:row>
      <xdr:rowOff>146049</xdr:rowOff>
    </xdr:from>
    <xdr:to>
      <xdr:col>13</xdr:col>
      <xdr:colOff>425449</xdr:colOff>
      <xdr:row>15</xdr:row>
      <xdr:rowOff>31749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273049</xdr:colOff>
      <xdr:row>40</xdr:row>
      <xdr:rowOff>95249</xdr:rowOff>
    </xdr:from>
    <xdr:to>
      <xdr:col>15</xdr:col>
      <xdr:colOff>196849</xdr:colOff>
      <xdr:row>53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25080</xdr:colOff>
      <xdr:row>17</xdr:row>
      <xdr:rowOff>148460</xdr:rowOff>
    </xdr:from>
    <xdr:to>
      <xdr:col>6</xdr:col>
      <xdr:colOff>310460</xdr:colOff>
      <xdr:row>34</xdr:row>
      <xdr:rowOff>148700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44560</xdr:colOff>
      <xdr:row>56</xdr:row>
      <xdr:rowOff>21120</xdr:rowOff>
    </xdr:from>
    <xdr:to>
      <xdr:col>6</xdr:col>
      <xdr:colOff>129915</xdr:colOff>
      <xdr:row>73</xdr:row>
      <xdr:rowOff>21480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793749</xdr:colOff>
      <xdr:row>18</xdr:row>
      <xdr:rowOff>171449</xdr:rowOff>
    </xdr:from>
    <xdr:to>
      <xdr:col>10</xdr:col>
      <xdr:colOff>387349</xdr:colOff>
      <xdr:row>33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606240</xdr:colOff>
      <xdr:row>17</xdr:row>
      <xdr:rowOff>138600</xdr:rowOff>
    </xdr:from>
    <xdr:to>
      <xdr:col>9</xdr:col>
      <xdr:colOff>167120</xdr:colOff>
      <xdr:row>32</xdr:row>
      <xdr:rowOff>21600</xdr:rowOff>
    </xdr:to>
    <xdr:graphicFrame macro="">
      <xdr:nvGraphicFramePr>
        <xdr:cNvPr id="1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408240</xdr:colOff>
      <xdr:row>3</xdr:row>
      <xdr:rowOff>136800</xdr:rowOff>
    </xdr:from>
    <xdr:to>
      <xdr:col>10</xdr:col>
      <xdr:colOff>348480</xdr:colOff>
      <xdr:row>18</xdr:row>
      <xdr:rowOff>20160</xdr:rowOff>
    </xdr:to>
    <xdr:graphicFrame macro="">
      <xdr:nvGraphicFramePr>
        <xdr:cNvPr id="1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565200</xdr:colOff>
      <xdr:row>61</xdr:row>
      <xdr:rowOff>41600</xdr:rowOff>
    </xdr:from>
    <xdr:to>
      <xdr:col>16</xdr:col>
      <xdr:colOff>221640</xdr:colOff>
      <xdr:row>94</xdr:row>
      <xdr:rowOff>71120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zoomScale="75" zoomScaleNormal="75" workbookViewId="0">
      <selection activeCell="L15" sqref="L15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6" width="11.5703125" bestFit="1" customWidth="1"/>
    <col min="7" max="7" width="17.140625"/>
    <col min="8" max="8" width="11.5703125"/>
    <col min="9" max="9" width="14.85546875"/>
    <col min="10" max="10" width="19.42578125"/>
    <col min="11" max="11" width="19.7109375" bestFit="1" customWidth="1"/>
    <col min="12" max="15" width="11.5703125"/>
    <col min="16" max="16" width="13"/>
    <col min="17" max="1025" width="11.5703125"/>
  </cols>
  <sheetData>
    <row r="1" spans="2:11" ht="12.75" customHeight="1" x14ac:dyDescent="0.25">
      <c r="C1" s="54" t="s">
        <v>20</v>
      </c>
      <c r="D1" s="54"/>
      <c r="E1" s="54"/>
      <c r="F1" s="54"/>
      <c r="G1" s="54"/>
    </row>
    <row r="2" spans="2:11" ht="12.75" customHeight="1" x14ac:dyDescent="0.25">
      <c r="C2" s="54"/>
      <c r="D2" s="54"/>
      <c r="E2" s="54"/>
      <c r="F2" s="54"/>
      <c r="G2" s="54"/>
    </row>
    <row r="4" spans="2:11" ht="18.75" customHeight="1" x14ac:dyDescent="0.25">
      <c r="B4" s="55" t="s">
        <v>1</v>
      </c>
      <c r="C4" s="56" t="s">
        <v>21</v>
      </c>
      <c r="D4" s="56"/>
      <c r="E4" s="56"/>
      <c r="F4" s="56"/>
      <c r="G4" s="57" t="s">
        <v>22</v>
      </c>
      <c r="H4" s="57" t="s">
        <v>23</v>
      </c>
      <c r="I4" s="57" t="s">
        <v>24</v>
      </c>
      <c r="J4" s="58" t="s">
        <v>114</v>
      </c>
      <c r="K4" s="58" t="s">
        <v>115</v>
      </c>
    </row>
    <row r="5" spans="2:11" x14ac:dyDescent="0.25">
      <c r="B5" s="55"/>
      <c r="C5" s="56" t="s">
        <v>25</v>
      </c>
      <c r="D5" s="56"/>
      <c r="E5" s="56" t="s">
        <v>26</v>
      </c>
      <c r="F5" s="56"/>
      <c r="G5" s="57"/>
      <c r="H5" s="57"/>
      <c r="I5" s="57"/>
      <c r="J5" s="54"/>
      <c r="K5" s="54"/>
    </row>
    <row r="6" spans="2:11" x14ac:dyDescent="0.25">
      <c r="B6" s="55"/>
      <c r="C6" s="1" t="s">
        <v>5</v>
      </c>
      <c r="D6" s="1" t="s">
        <v>6</v>
      </c>
      <c r="E6" s="1" t="s">
        <v>5</v>
      </c>
      <c r="F6" s="1" t="s">
        <v>6</v>
      </c>
      <c r="G6" s="57"/>
      <c r="H6" s="57"/>
      <c r="I6" s="57"/>
      <c r="J6" s="54"/>
      <c r="K6" s="54"/>
    </row>
    <row r="7" spans="2:11" x14ac:dyDescent="0.25">
      <c r="B7" s="8" t="s">
        <v>8</v>
      </c>
      <c r="C7" s="35">
        <v>63870.879999999997</v>
      </c>
      <c r="D7" s="35">
        <v>57896.127</v>
      </c>
      <c r="E7" s="35">
        <v>77119.94</v>
      </c>
      <c r="F7" s="35">
        <v>33931.980000000003</v>
      </c>
      <c r="G7" s="36">
        <f t="shared" ref="G7:G18" si="0">SUM(C7,E7)</f>
        <v>140990.82</v>
      </c>
      <c r="H7" s="10">
        <f t="shared" ref="H7:H18" si="1">SUM(D7,F7)</f>
        <v>91828.107000000004</v>
      </c>
      <c r="I7" s="11">
        <f t="shared" ref="I7:I18" si="2">(H7 /G7)-1</f>
        <v>-0.34869442563707342</v>
      </c>
      <c r="J7" s="37">
        <v>88924.64</v>
      </c>
      <c r="K7" s="38">
        <f>SUM(J7,H7)</f>
        <v>180752.747</v>
      </c>
    </row>
    <row r="8" spans="2:11" x14ac:dyDescent="0.25">
      <c r="B8" s="8" t="s">
        <v>9</v>
      </c>
      <c r="C8" s="35">
        <v>63870.879999999997</v>
      </c>
      <c r="D8" s="35">
        <v>60118.7</v>
      </c>
      <c r="E8" s="35">
        <v>77119.94</v>
      </c>
      <c r="F8" s="35">
        <v>20939.25</v>
      </c>
      <c r="G8" s="36">
        <f t="shared" si="0"/>
        <v>140990.82</v>
      </c>
      <c r="H8" s="10">
        <f t="shared" si="1"/>
        <v>81057.95</v>
      </c>
      <c r="I8" s="11">
        <f t="shared" si="2"/>
        <v>-0.42508349125141631</v>
      </c>
      <c r="J8" s="37">
        <v>60762.1</v>
      </c>
      <c r="K8" s="38">
        <f>SUM(J8,H8)</f>
        <v>141820.04999999999</v>
      </c>
    </row>
    <row r="9" spans="2:11" x14ac:dyDescent="0.25">
      <c r="B9" s="8" t="s">
        <v>10</v>
      </c>
      <c r="C9" s="35">
        <v>77119.94</v>
      </c>
      <c r="D9" s="35">
        <v>64532.82</v>
      </c>
      <c r="E9" s="35">
        <v>77119.94</v>
      </c>
      <c r="F9" s="35">
        <v>7387</v>
      </c>
      <c r="G9" s="36">
        <f t="shared" si="0"/>
        <v>154239.88</v>
      </c>
      <c r="H9" s="10">
        <f t="shared" si="1"/>
        <v>71919.820000000007</v>
      </c>
      <c r="I9" s="11">
        <f t="shared" si="2"/>
        <v>-0.53371449718451536</v>
      </c>
      <c r="J9" s="37">
        <v>62622.27</v>
      </c>
      <c r="K9" s="38">
        <f>SUM(J9,H9)</f>
        <v>134542.09</v>
      </c>
    </row>
    <row r="10" spans="2:11" x14ac:dyDescent="0.25">
      <c r="B10" s="8" t="s">
        <v>11</v>
      </c>
      <c r="C10" s="35">
        <v>77119.94</v>
      </c>
      <c r="D10" s="35">
        <v>56506.11</v>
      </c>
      <c r="E10" s="35">
        <v>77119.94</v>
      </c>
      <c r="F10" s="35">
        <v>21096.97</v>
      </c>
      <c r="G10" s="36">
        <f t="shared" si="0"/>
        <v>154239.88</v>
      </c>
      <c r="H10" s="12">
        <f t="shared" si="1"/>
        <v>77603.08</v>
      </c>
      <c r="I10" s="11">
        <f t="shared" si="2"/>
        <v>-0.49686760648413364</v>
      </c>
      <c r="J10" s="39">
        <v>80354</v>
      </c>
      <c r="K10" s="38">
        <f t="shared" ref="K10:K18" si="3">SUM(J10,H10)</f>
        <v>157957.08000000002</v>
      </c>
    </row>
    <row r="11" spans="2:11" x14ac:dyDescent="0.25">
      <c r="B11" s="8" t="s">
        <v>12</v>
      </c>
      <c r="C11" s="35">
        <v>77119.94</v>
      </c>
      <c r="D11" s="35">
        <v>49870.09</v>
      </c>
      <c r="E11" s="35">
        <v>77119.94</v>
      </c>
      <c r="F11" s="35">
        <v>32640.83</v>
      </c>
      <c r="G11" s="36">
        <f t="shared" si="0"/>
        <v>154239.88</v>
      </c>
      <c r="H11" s="12">
        <f t="shared" si="1"/>
        <v>82510.92</v>
      </c>
      <c r="I11" s="11">
        <f t="shared" si="2"/>
        <v>-0.46504807965358896</v>
      </c>
      <c r="J11" s="39">
        <v>75102.05</v>
      </c>
      <c r="K11" s="38">
        <f t="shared" si="3"/>
        <v>157612.97</v>
      </c>
    </row>
    <row r="12" spans="2:11" x14ac:dyDescent="0.25">
      <c r="B12" s="8" t="s">
        <v>13</v>
      </c>
      <c r="C12" s="35">
        <v>77119.94</v>
      </c>
      <c r="D12" s="35">
        <v>49331.13</v>
      </c>
      <c r="E12" s="35">
        <v>77119.94</v>
      </c>
      <c r="F12" s="35">
        <v>22547.13</v>
      </c>
      <c r="G12" s="36">
        <f t="shared" si="0"/>
        <v>154239.88</v>
      </c>
      <c r="H12" s="12">
        <f t="shared" si="1"/>
        <v>71878.259999999995</v>
      </c>
      <c r="I12" s="11">
        <f t="shared" si="2"/>
        <v>-0.53398394760161905</v>
      </c>
      <c r="J12" s="39">
        <v>50202.16</v>
      </c>
      <c r="K12" s="38">
        <f t="shared" si="3"/>
        <v>122080.42</v>
      </c>
    </row>
    <row r="13" spans="2:11" x14ac:dyDescent="0.25">
      <c r="B13" s="8" t="s">
        <v>14</v>
      </c>
      <c r="C13" s="35">
        <v>77119.94</v>
      </c>
      <c r="D13" s="35">
        <v>42181.83</v>
      </c>
      <c r="E13" s="35">
        <v>77119.94</v>
      </c>
      <c r="F13" s="35">
        <v>62202.080000000002</v>
      </c>
      <c r="G13" s="36">
        <f t="shared" si="0"/>
        <v>154239.88</v>
      </c>
      <c r="H13" s="12">
        <f t="shared" si="1"/>
        <v>104383.91</v>
      </c>
      <c r="I13" s="11">
        <f t="shared" si="2"/>
        <v>-0.323236571501482</v>
      </c>
      <c r="J13" s="39">
        <v>104298.63</v>
      </c>
      <c r="K13" s="38">
        <f t="shared" si="3"/>
        <v>208682.54</v>
      </c>
    </row>
    <row r="14" spans="2:11" x14ac:dyDescent="0.25">
      <c r="B14" s="2" t="s">
        <v>15</v>
      </c>
      <c r="C14" s="35"/>
      <c r="D14" s="35"/>
      <c r="E14" s="35"/>
      <c r="F14" s="35"/>
      <c r="G14" s="36">
        <f t="shared" si="0"/>
        <v>0</v>
      </c>
      <c r="H14" s="12">
        <f t="shared" si="1"/>
        <v>0</v>
      </c>
      <c r="I14" s="11" t="e">
        <f t="shared" si="2"/>
        <v>#DIV/0!</v>
      </c>
      <c r="J14" s="39"/>
      <c r="K14" s="38">
        <f t="shared" si="3"/>
        <v>0</v>
      </c>
    </row>
    <row r="15" spans="2:11" x14ac:dyDescent="0.25">
      <c r="B15" s="2" t="s">
        <v>16</v>
      </c>
      <c r="C15" s="35"/>
      <c r="D15" s="35"/>
      <c r="E15" s="35"/>
      <c r="F15" s="35"/>
      <c r="G15" s="36">
        <f t="shared" si="0"/>
        <v>0</v>
      </c>
      <c r="H15" s="12">
        <f t="shared" si="1"/>
        <v>0</v>
      </c>
      <c r="I15" s="11" t="e">
        <f t="shared" si="2"/>
        <v>#DIV/0!</v>
      </c>
      <c r="J15" s="39"/>
      <c r="K15" s="38">
        <f t="shared" si="3"/>
        <v>0</v>
      </c>
    </row>
    <row r="16" spans="2:11" x14ac:dyDescent="0.25">
      <c r="B16" s="2" t="s">
        <v>17</v>
      </c>
      <c r="C16" s="35"/>
      <c r="D16" s="35"/>
      <c r="E16" s="35"/>
      <c r="F16" s="35"/>
      <c r="G16" s="36">
        <f t="shared" si="0"/>
        <v>0</v>
      </c>
      <c r="H16" s="12">
        <f t="shared" si="1"/>
        <v>0</v>
      </c>
      <c r="I16" s="11" t="e">
        <f t="shared" si="2"/>
        <v>#DIV/0!</v>
      </c>
      <c r="J16" s="39"/>
      <c r="K16" s="38">
        <f t="shared" si="3"/>
        <v>0</v>
      </c>
    </row>
    <row r="17" spans="2:11" x14ac:dyDescent="0.25">
      <c r="B17" s="2" t="s">
        <v>18</v>
      </c>
      <c r="C17" s="35"/>
      <c r="D17" s="35"/>
      <c r="E17" s="35"/>
      <c r="F17" s="35"/>
      <c r="G17" s="36">
        <f t="shared" si="0"/>
        <v>0</v>
      </c>
      <c r="H17" s="12">
        <f t="shared" si="1"/>
        <v>0</v>
      </c>
      <c r="I17" s="11" t="e">
        <f t="shared" si="2"/>
        <v>#DIV/0!</v>
      </c>
      <c r="J17" s="39"/>
      <c r="K17" s="38">
        <f t="shared" si="3"/>
        <v>0</v>
      </c>
    </row>
    <row r="18" spans="2:11" x14ac:dyDescent="0.25">
      <c r="B18" s="2" t="s">
        <v>19</v>
      </c>
      <c r="C18" s="35"/>
      <c r="D18" s="35"/>
      <c r="E18" s="35"/>
      <c r="F18" s="35"/>
      <c r="G18" s="36">
        <f t="shared" si="0"/>
        <v>0</v>
      </c>
      <c r="H18" s="12">
        <f t="shared" si="1"/>
        <v>0</v>
      </c>
      <c r="I18" s="11" t="e">
        <f t="shared" si="2"/>
        <v>#DIV/0!</v>
      </c>
      <c r="J18" s="39"/>
      <c r="K18" s="38">
        <f t="shared" si="3"/>
        <v>0</v>
      </c>
    </row>
  </sheetData>
  <mergeCells count="10">
    <mergeCell ref="I4:I6"/>
    <mergeCell ref="J4:J6"/>
    <mergeCell ref="K4:K6"/>
    <mergeCell ref="C5:D5"/>
    <mergeCell ref="E5:F5"/>
    <mergeCell ref="C1:G2"/>
    <mergeCell ref="B4:B6"/>
    <mergeCell ref="C4:F4"/>
    <mergeCell ref="G4:G6"/>
    <mergeCell ref="H4:H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zoomScale="75" zoomScaleNormal="75" workbookViewId="0">
      <selection activeCell="A4" sqref="A4:XFD13"/>
    </sheetView>
  </sheetViews>
  <sheetFormatPr baseColWidth="10" defaultColWidth="9.140625" defaultRowHeight="15" x14ac:dyDescent="0.25"/>
  <cols>
    <col min="2" max="2" width="19.140625"/>
    <col min="3" max="3" width="10.28515625" bestFit="1" customWidth="1"/>
    <col min="4" max="4" width="9.140625" bestFit="1" customWidth="1"/>
    <col min="5" max="5" width="13.85546875" bestFit="1" customWidth="1"/>
    <col min="6" max="6" width="10.28515625" bestFit="1" customWidth="1"/>
    <col min="7" max="7" width="9.140625" bestFit="1" customWidth="1"/>
    <col min="8" max="8" width="13.85546875" bestFit="1" customWidth="1"/>
    <col min="10" max="10" width="11.7109375" bestFit="1" customWidth="1"/>
    <col min="17" max="17" width="11.7109375" bestFit="1" customWidth="1"/>
    <col min="18" max="18" width="10.28515625" bestFit="1" customWidth="1"/>
    <col min="19" max="19" width="16" bestFit="1" customWidth="1"/>
    <col min="20" max="20" width="12" bestFit="1" customWidth="1"/>
    <col min="21" max="21" width="10.85546875" bestFit="1" customWidth="1"/>
    <col min="22" max="22" width="7.42578125" bestFit="1" customWidth="1"/>
    <col min="23" max="23" width="12" bestFit="1" customWidth="1"/>
  </cols>
  <sheetData>
    <row r="2" spans="2:10" x14ac:dyDescent="0.25">
      <c r="B2" s="59" t="s">
        <v>1</v>
      </c>
      <c r="C2" s="62" t="s">
        <v>132</v>
      </c>
      <c r="D2" s="63"/>
      <c r="E2" s="63"/>
      <c r="F2" s="63"/>
      <c r="G2" s="63"/>
      <c r="H2" s="64"/>
    </row>
    <row r="3" spans="2:10" s="49" customFormat="1" x14ac:dyDescent="0.15">
      <c r="B3" s="60"/>
      <c r="C3" s="56" t="s">
        <v>128</v>
      </c>
      <c r="D3" s="56"/>
      <c r="E3" s="56"/>
      <c r="F3" s="56" t="s">
        <v>129</v>
      </c>
      <c r="G3" s="56"/>
      <c r="H3" s="56"/>
    </row>
    <row r="4" spans="2:10" ht="30" x14ac:dyDescent="0.25">
      <c r="B4" s="61"/>
      <c r="C4" s="48" t="s">
        <v>130</v>
      </c>
      <c r="D4" s="47" t="s">
        <v>134</v>
      </c>
      <c r="E4" s="47" t="s">
        <v>133</v>
      </c>
      <c r="F4" s="48" t="s">
        <v>130</v>
      </c>
      <c r="G4" s="47" t="s">
        <v>134</v>
      </c>
      <c r="H4" s="47" t="s">
        <v>133</v>
      </c>
    </row>
    <row r="5" spans="2:10" x14ac:dyDescent="0.25">
      <c r="B5" s="2" t="s">
        <v>8</v>
      </c>
      <c r="C5" s="4"/>
      <c r="D5" s="4"/>
      <c r="E5" s="5"/>
      <c r="F5" s="4"/>
      <c r="G5" s="4"/>
      <c r="H5" s="5"/>
    </row>
    <row r="6" spans="2:10" x14ac:dyDescent="0.25">
      <c r="B6" s="2" t="s">
        <v>9</v>
      </c>
      <c r="C6" s="4"/>
      <c r="D6" s="4"/>
      <c r="E6" s="5"/>
      <c r="F6" s="4"/>
      <c r="G6" s="4"/>
      <c r="H6" s="5"/>
      <c r="I6" s="51"/>
      <c r="J6" s="51"/>
    </row>
    <row r="7" spans="2:10" x14ac:dyDescent="0.25">
      <c r="B7" s="2" t="s">
        <v>10</v>
      </c>
      <c r="C7" s="4"/>
      <c r="D7" s="4"/>
      <c r="E7" s="5"/>
      <c r="F7" s="4"/>
      <c r="G7" s="4"/>
      <c r="H7" s="5"/>
      <c r="I7" s="51"/>
      <c r="J7" s="51"/>
    </row>
    <row r="8" spans="2:10" x14ac:dyDescent="0.25">
      <c r="B8" s="2" t="s">
        <v>11</v>
      </c>
      <c r="C8" s="4"/>
      <c r="D8" s="4"/>
      <c r="E8" s="5"/>
      <c r="F8" s="4"/>
      <c r="G8" s="4"/>
      <c r="H8" s="5"/>
      <c r="I8" s="51"/>
      <c r="J8" s="51"/>
    </row>
    <row r="9" spans="2:10" x14ac:dyDescent="0.25">
      <c r="B9" s="2" t="s">
        <v>12</v>
      </c>
      <c r="C9" s="4"/>
      <c r="D9" s="4"/>
      <c r="E9" s="5"/>
      <c r="F9" s="4"/>
      <c r="G9" s="4"/>
      <c r="H9" s="5"/>
      <c r="I9" s="51"/>
      <c r="J9" s="51"/>
    </row>
    <row r="10" spans="2:10" x14ac:dyDescent="0.25">
      <c r="B10" s="2" t="s">
        <v>13</v>
      </c>
      <c r="C10" s="4">
        <v>1</v>
      </c>
      <c r="D10" s="4">
        <v>19</v>
      </c>
      <c r="E10" s="5">
        <f>C10/(C10+D10+F10+G10)</f>
        <v>3.7037037037037035E-2</v>
      </c>
      <c r="F10" s="4">
        <v>0</v>
      </c>
      <c r="G10" s="4">
        <v>7</v>
      </c>
      <c r="H10" s="5">
        <f t="shared" ref="H10:H16" si="0">F10/(F10+G10+X19+Y19)</f>
        <v>0</v>
      </c>
      <c r="I10" s="51"/>
      <c r="J10" s="51"/>
    </row>
    <row r="11" spans="2:10" x14ac:dyDescent="0.25">
      <c r="B11" s="2" t="s">
        <v>14</v>
      </c>
      <c r="C11" s="4">
        <v>6</v>
      </c>
      <c r="D11" s="4">
        <v>12</v>
      </c>
      <c r="E11" s="5">
        <f t="shared" ref="E11:E16" si="1">C11/(C11+D11+F11+G11)</f>
        <v>0.2857142857142857</v>
      </c>
      <c r="F11" s="4">
        <v>0</v>
      </c>
      <c r="G11" s="4">
        <v>3</v>
      </c>
      <c r="H11" s="5">
        <f t="shared" si="0"/>
        <v>0</v>
      </c>
      <c r="I11" s="51"/>
      <c r="J11" s="51"/>
    </row>
    <row r="12" spans="2:10" x14ac:dyDescent="0.25">
      <c r="B12" s="2" t="s">
        <v>15</v>
      </c>
      <c r="C12" s="4"/>
      <c r="D12" s="4"/>
      <c r="E12" s="5" t="e">
        <f t="shared" si="1"/>
        <v>#DIV/0!</v>
      </c>
      <c r="F12" s="4"/>
      <c r="G12" s="4"/>
      <c r="H12" s="5" t="e">
        <f t="shared" si="0"/>
        <v>#DIV/0!</v>
      </c>
      <c r="I12" s="51"/>
      <c r="J12" s="51"/>
    </row>
    <row r="13" spans="2:10" x14ac:dyDescent="0.25">
      <c r="B13" s="2" t="s">
        <v>16</v>
      </c>
      <c r="C13" s="4"/>
      <c r="D13" s="4"/>
      <c r="E13" s="5" t="e">
        <f t="shared" si="1"/>
        <v>#DIV/0!</v>
      </c>
      <c r="F13" s="4"/>
      <c r="G13" s="4"/>
      <c r="H13" s="5" t="e">
        <f t="shared" si="0"/>
        <v>#DIV/0!</v>
      </c>
      <c r="I13" s="51"/>
      <c r="J13" s="51"/>
    </row>
    <row r="14" spans="2:10" x14ac:dyDescent="0.25">
      <c r="B14" s="2" t="s">
        <v>17</v>
      </c>
      <c r="C14" s="4"/>
      <c r="D14" s="4"/>
      <c r="E14" s="5" t="e">
        <f t="shared" si="1"/>
        <v>#DIV/0!</v>
      </c>
      <c r="F14" s="4"/>
      <c r="G14" s="4"/>
      <c r="H14" s="5" t="e">
        <f t="shared" si="0"/>
        <v>#DIV/0!</v>
      </c>
      <c r="I14" s="51"/>
      <c r="J14" s="51"/>
    </row>
    <row r="15" spans="2:10" x14ac:dyDescent="0.25">
      <c r="B15" s="2" t="s">
        <v>18</v>
      </c>
      <c r="C15" s="4"/>
      <c r="D15" s="4"/>
      <c r="E15" s="5" t="e">
        <f t="shared" si="1"/>
        <v>#DIV/0!</v>
      </c>
      <c r="F15" s="4"/>
      <c r="G15" s="4"/>
      <c r="H15" s="5" t="e">
        <f t="shared" si="0"/>
        <v>#DIV/0!</v>
      </c>
      <c r="I15" s="51"/>
      <c r="J15" s="51"/>
    </row>
    <row r="16" spans="2:10" x14ac:dyDescent="0.25">
      <c r="B16" s="2" t="s">
        <v>19</v>
      </c>
      <c r="C16" s="4"/>
      <c r="D16" s="4"/>
      <c r="E16" s="5" t="e">
        <f t="shared" si="1"/>
        <v>#DIV/0!</v>
      </c>
      <c r="F16" s="4"/>
      <c r="G16" s="4"/>
      <c r="H16" s="5" t="e">
        <f t="shared" si="0"/>
        <v>#DIV/0!</v>
      </c>
      <c r="I16" s="51"/>
      <c r="J16" s="51"/>
    </row>
    <row r="17" spans="2:10" x14ac:dyDescent="0.25">
      <c r="B17" s="50"/>
      <c r="C17" s="50"/>
      <c r="D17" s="50"/>
      <c r="F17" s="51"/>
      <c r="G17" s="51"/>
      <c r="H17" s="51"/>
      <c r="I17" s="51"/>
      <c r="J17" s="51"/>
    </row>
  </sheetData>
  <mergeCells count="4">
    <mergeCell ref="B2:B4"/>
    <mergeCell ref="C2:H2"/>
    <mergeCell ref="C3:E3"/>
    <mergeCell ref="F3:H3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showGridLines="0" tabSelected="1" topLeftCell="A5" zoomScale="75" zoomScaleNormal="75" workbookViewId="0">
      <selection activeCell="H29" sqref="H29"/>
    </sheetView>
  </sheetViews>
  <sheetFormatPr baseColWidth="10" defaultColWidth="9.140625" defaultRowHeight="15" x14ac:dyDescent="0.25"/>
  <cols>
    <col min="2" max="2" width="20.5703125"/>
    <col min="5" max="5" width="18.140625"/>
    <col min="6" max="6" width="16.7109375" bestFit="1" customWidth="1"/>
    <col min="7" max="7" width="24"/>
  </cols>
  <sheetData>
    <row r="2" spans="2:7" x14ac:dyDescent="0.25">
      <c r="B2" s="56" t="s">
        <v>1</v>
      </c>
      <c r="C2" s="56" t="s">
        <v>110</v>
      </c>
      <c r="D2" s="56"/>
      <c r="E2" s="56"/>
      <c r="F2" s="56"/>
      <c r="G2" s="56"/>
    </row>
    <row r="3" spans="2:7" x14ac:dyDescent="0.25">
      <c r="B3" s="56"/>
      <c r="C3" s="56"/>
      <c r="D3" s="56"/>
      <c r="E3" s="56"/>
      <c r="F3" s="56"/>
      <c r="G3" s="56"/>
    </row>
    <row r="4" spans="2:7" x14ac:dyDescent="0.25">
      <c r="B4" s="56"/>
      <c r="C4" s="1" t="s">
        <v>3</v>
      </c>
      <c r="D4" s="52" t="s">
        <v>135</v>
      </c>
      <c r="E4" s="7" t="s">
        <v>111</v>
      </c>
      <c r="F4" s="7" t="s">
        <v>112</v>
      </c>
      <c r="G4" s="1" t="s">
        <v>113</v>
      </c>
    </row>
    <row r="5" spans="2:7" x14ac:dyDescent="0.25">
      <c r="B5" s="2" t="s">
        <v>8</v>
      </c>
      <c r="C5" s="53" t="s">
        <v>136</v>
      </c>
      <c r="D5" s="53" t="s">
        <v>136</v>
      </c>
      <c r="E5" s="53" t="s">
        <v>136</v>
      </c>
      <c r="F5" s="53" t="s">
        <v>136</v>
      </c>
      <c r="G5" s="53" t="s">
        <v>136</v>
      </c>
    </row>
    <row r="6" spans="2:7" x14ac:dyDescent="0.25">
      <c r="B6" s="2" t="s">
        <v>9</v>
      </c>
      <c r="C6" s="53" t="s">
        <v>136</v>
      </c>
      <c r="D6" s="53" t="s">
        <v>136</v>
      </c>
      <c r="E6" s="53" t="s">
        <v>136</v>
      </c>
      <c r="F6" s="53" t="s">
        <v>136</v>
      </c>
      <c r="G6" s="53" t="s">
        <v>136</v>
      </c>
    </row>
    <row r="7" spans="2:7" x14ac:dyDescent="0.25">
      <c r="B7" s="2" t="s">
        <v>10</v>
      </c>
      <c r="C7" s="16">
        <v>0.25</v>
      </c>
      <c r="D7" s="53" t="s">
        <v>136</v>
      </c>
      <c r="E7" s="16">
        <v>1</v>
      </c>
      <c r="F7" s="16">
        <v>1</v>
      </c>
      <c r="G7" s="16">
        <v>0.75</v>
      </c>
    </row>
    <row r="8" spans="2:7" x14ac:dyDescent="0.25">
      <c r="B8" s="2" t="s">
        <v>11</v>
      </c>
      <c r="C8" s="16">
        <v>0.6</v>
      </c>
      <c r="D8" s="53" t="s">
        <v>136</v>
      </c>
      <c r="E8" s="53" t="s">
        <v>136</v>
      </c>
      <c r="F8" s="16">
        <v>0.33329999999999999</v>
      </c>
      <c r="G8" s="16">
        <v>0.7</v>
      </c>
    </row>
    <row r="9" spans="2:7" x14ac:dyDescent="0.25">
      <c r="B9" s="2" t="s">
        <v>12</v>
      </c>
      <c r="C9" s="16">
        <v>0.75</v>
      </c>
      <c r="D9" s="53" t="s">
        <v>136</v>
      </c>
      <c r="E9" s="53" t="s">
        <v>136</v>
      </c>
      <c r="F9" s="16">
        <v>1</v>
      </c>
      <c r="G9" s="16">
        <v>0.25</v>
      </c>
    </row>
    <row r="10" spans="2:7" x14ac:dyDescent="0.25">
      <c r="B10" s="2" t="s">
        <v>13</v>
      </c>
      <c r="C10" s="53" t="s">
        <v>136</v>
      </c>
      <c r="D10" s="53" t="s">
        <v>136</v>
      </c>
      <c r="E10" s="53" t="s">
        <v>136</v>
      </c>
      <c r="F10" s="53" t="s">
        <v>136</v>
      </c>
      <c r="G10" s="53" t="s">
        <v>136</v>
      </c>
    </row>
    <row r="11" spans="2:7" x14ac:dyDescent="0.25">
      <c r="B11" s="2" t="s">
        <v>14</v>
      </c>
      <c r="C11" s="16">
        <v>0.5</v>
      </c>
      <c r="D11" s="16">
        <v>1</v>
      </c>
      <c r="E11" s="53" t="s">
        <v>136</v>
      </c>
      <c r="F11" s="16">
        <v>1</v>
      </c>
      <c r="G11" s="16">
        <v>1</v>
      </c>
    </row>
    <row r="12" spans="2:7" x14ac:dyDescent="0.25">
      <c r="B12" s="2" t="s">
        <v>15</v>
      </c>
      <c r="C12" s="16"/>
      <c r="D12" s="16"/>
      <c r="E12" s="16"/>
      <c r="F12" s="16"/>
      <c r="G12" s="16"/>
    </row>
    <row r="13" spans="2:7" x14ac:dyDescent="0.25">
      <c r="B13" s="2" t="s">
        <v>16</v>
      </c>
      <c r="C13" s="16"/>
      <c r="D13" s="16"/>
      <c r="E13" s="16"/>
      <c r="F13" s="16"/>
      <c r="G13" s="16"/>
    </row>
    <row r="14" spans="2:7" x14ac:dyDescent="0.25">
      <c r="B14" s="2" t="s">
        <v>17</v>
      </c>
      <c r="C14" s="16"/>
      <c r="D14" s="16"/>
      <c r="E14" s="16"/>
      <c r="F14" s="16"/>
      <c r="G14" s="16"/>
    </row>
    <row r="15" spans="2:7" x14ac:dyDescent="0.25">
      <c r="B15" s="2" t="s">
        <v>18</v>
      </c>
      <c r="C15" s="16"/>
      <c r="D15" s="16"/>
      <c r="E15" s="16"/>
      <c r="F15" s="16"/>
      <c r="G15" s="16"/>
    </row>
    <row r="16" spans="2:7" x14ac:dyDescent="0.25">
      <c r="B16" s="2" t="s">
        <v>19</v>
      </c>
      <c r="C16" s="16"/>
      <c r="D16" s="16"/>
      <c r="E16" s="16"/>
      <c r="F16" s="16"/>
      <c r="G16" s="16"/>
    </row>
    <row r="17" spans="2:7" x14ac:dyDescent="0.25">
      <c r="B17" s="2" t="s">
        <v>31</v>
      </c>
      <c r="C17" s="20">
        <f>AVERAGE(C5:C16)</f>
        <v>0.52500000000000002</v>
      </c>
      <c r="D17" s="19">
        <f>AVERAGE(D5:D16)</f>
        <v>1</v>
      </c>
      <c r="E17" s="19">
        <f>AVERAGE(E5:E16)</f>
        <v>1</v>
      </c>
      <c r="F17" s="34">
        <f>AVERAGE(F5:F16)</f>
        <v>0.83332499999999998</v>
      </c>
      <c r="G17" s="19">
        <f>AVERAGE(G5:G16)</f>
        <v>0.67500000000000004</v>
      </c>
    </row>
  </sheetData>
  <mergeCells count="2">
    <mergeCell ref="B2:B4"/>
    <mergeCell ref="C2:G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topLeftCell="A6" zoomScale="75" zoomScaleNormal="75" workbookViewId="0">
      <selection activeCell="D14" sqref="D14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6" width="10.140625"/>
    <col min="7" max="7" width="8.5703125"/>
    <col min="8" max="8" width="14"/>
    <col min="9" max="9" width="11.42578125"/>
    <col min="10" max="15" width="10.7109375"/>
    <col min="16" max="16" width="13"/>
    <col min="17" max="1025" width="11.42578125"/>
  </cols>
  <sheetData>
    <row r="1" spans="2:10" x14ac:dyDescent="0.25">
      <c r="C1" s="54" t="s">
        <v>0</v>
      </c>
      <c r="D1" s="54"/>
      <c r="E1" s="54"/>
      <c r="F1" s="54"/>
      <c r="G1" s="54"/>
      <c r="H1" s="54"/>
    </row>
    <row r="2" spans="2:10" x14ac:dyDescent="0.25">
      <c r="C2" s="54"/>
      <c r="D2" s="54"/>
      <c r="E2" s="54"/>
      <c r="F2" s="54"/>
      <c r="G2" s="54"/>
      <c r="H2" s="54"/>
    </row>
    <row r="4" spans="2:10" ht="19.899999999999999" customHeight="1" x14ac:dyDescent="0.25">
      <c r="B4" s="56" t="s">
        <v>1</v>
      </c>
      <c r="C4" s="56" t="s">
        <v>2</v>
      </c>
      <c r="D4" s="56"/>
      <c r="E4" s="56"/>
      <c r="F4" s="56"/>
      <c r="G4" s="56"/>
      <c r="H4" s="56"/>
    </row>
    <row r="5" spans="2:10" x14ac:dyDescent="0.25">
      <c r="B5" s="56"/>
      <c r="C5" s="56" t="s">
        <v>3</v>
      </c>
      <c r="D5" s="56"/>
      <c r="E5" s="56"/>
      <c r="F5" s="56" t="s">
        <v>4</v>
      </c>
      <c r="G5" s="56"/>
      <c r="H5" s="56"/>
    </row>
    <row r="6" spans="2:10" x14ac:dyDescent="0.25">
      <c r="B6" s="56"/>
      <c r="C6" s="1" t="s">
        <v>5</v>
      </c>
      <c r="D6" s="1" t="s">
        <v>6</v>
      </c>
      <c r="E6" s="1" t="s">
        <v>7</v>
      </c>
      <c r="F6" s="1" t="s">
        <v>5</v>
      </c>
      <c r="G6" s="1" t="s">
        <v>6</v>
      </c>
      <c r="H6" s="1" t="s">
        <v>7</v>
      </c>
    </row>
    <row r="7" spans="2:10" x14ac:dyDescent="0.25">
      <c r="B7" s="2" t="s">
        <v>8</v>
      </c>
      <c r="C7" s="4">
        <v>80</v>
      </c>
      <c r="D7" s="4">
        <v>54</v>
      </c>
      <c r="E7" s="5">
        <f t="shared" ref="E7:E18" si="0">(D7 /C7)-1</f>
        <v>-0.32499999999999996</v>
      </c>
      <c r="F7" s="4">
        <v>63</v>
      </c>
      <c r="G7" s="4">
        <v>76</v>
      </c>
      <c r="H7" s="5">
        <f t="shared" ref="H7:H18" si="1">(G7 /F7)-1</f>
        <v>0.20634920634920628</v>
      </c>
    </row>
    <row r="8" spans="2:10" x14ac:dyDescent="0.25">
      <c r="B8" s="2" t="s">
        <v>9</v>
      </c>
      <c r="C8" s="4">
        <v>80</v>
      </c>
      <c r="D8" s="4">
        <v>47</v>
      </c>
      <c r="E8" s="5">
        <f t="shared" si="0"/>
        <v>-0.41249999999999998</v>
      </c>
      <c r="F8" s="4">
        <f>63 * 2</f>
        <v>126</v>
      </c>
      <c r="G8" s="4">
        <v>128</v>
      </c>
      <c r="H8" s="5">
        <f t="shared" si="1"/>
        <v>1.5873015873015817E-2</v>
      </c>
    </row>
    <row r="9" spans="2:10" x14ac:dyDescent="0.25">
      <c r="B9" s="2" t="s">
        <v>10</v>
      </c>
      <c r="C9" s="4">
        <v>80</v>
      </c>
      <c r="D9" s="4">
        <v>41</v>
      </c>
      <c r="E9" s="5">
        <f t="shared" si="0"/>
        <v>-0.48750000000000004</v>
      </c>
      <c r="F9" s="4">
        <f>63 * 2</f>
        <v>126</v>
      </c>
      <c r="G9" s="4">
        <v>74</v>
      </c>
      <c r="H9" s="5">
        <f t="shared" si="1"/>
        <v>-0.41269841269841268</v>
      </c>
    </row>
    <row r="10" spans="2:10" x14ac:dyDescent="0.25">
      <c r="B10" s="2" t="s">
        <v>11</v>
      </c>
      <c r="C10" s="4">
        <v>80</v>
      </c>
      <c r="D10" s="4">
        <v>43</v>
      </c>
      <c r="E10" s="5">
        <f t="shared" si="0"/>
        <v>-0.46250000000000002</v>
      </c>
      <c r="F10" s="4">
        <v>126</v>
      </c>
      <c r="G10" s="4">
        <v>121</v>
      </c>
      <c r="H10" s="5">
        <f t="shared" si="1"/>
        <v>-3.9682539682539653E-2</v>
      </c>
    </row>
    <row r="11" spans="2:10" x14ac:dyDescent="0.25">
      <c r="B11" s="2" t="s">
        <v>12</v>
      </c>
      <c r="C11" s="4">
        <v>80</v>
      </c>
      <c r="D11" s="4">
        <v>53</v>
      </c>
      <c r="E11" s="5">
        <f t="shared" si="0"/>
        <v>-0.33750000000000002</v>
      </c>
      <c r="F11" s="4">
        <v>126</v>
      </c>
      <c r="G11" s="4">
        <v>144</v>
      </c>
      <c r="H11" s="5">
        <f t="shared" si="1"/>
        <v>0.14285714285714279</v>
      </c>
    </row>
    <row r="12" spans="2:10" x14ac:dyDescent="0.25">
      <c r="B12" s="2" t="s">
        <v>13</v>
      </c>
      <c r="C12" s="4">
        <v>80</v>
      </c>
      <c r="D12" s="4">
        <v>54</v>
      </c>
      <c r="E12" s="5">
        <f t="shared" si="0"/>
        <v>-0.32499999999999996</v>
      </c>
      <c r="F12" s="4">
        <v>126</v>
      </c>
      <c r="G12" s="4">
        <v>143</v>
      </c>
      <c r="H12" s="5">
        <f t="shared" si="1"/>
        <v>0.13492063492063489</v>
      </c>
      <c r="J12" s="6"/>
    </row>
    <row r="13" spans="2:10" x14ac:dyDescent="0.25">
      <c r="B13" s="2" t="s">
        <v>14</v>
      </c>
      <c r="C13" s="4">
        <v>80</v>
      </c>
      <c r="D13" s="4">
        <v>81</v>
      </c>
      <c r="E13" s="5">
        <f t="shared" si="0"/>
        <v>1.2499999999999956E-2</v>
      </c>
      <c r="F13" s="4">
        <v>126</v>
      </c>
      <c r="G13" s="4">
        <v>186</v>
      </c>
      <c r="H13" s="5">
        <f t="shared" si="1"/>
        <v>0.47619047619047628</v>
      </c>
    </row>
    <row r="14" spans="2:10" x14ac:dyDescent="0.25">
      <c r="B14" s="2" t="s">
        <v>15</v>
      </c>
      <c r="C14" s="4"/>
      <c r="D14" s="4"/>
      <c r="E14" s="5" t="e">
        <f t="shared" si="0"/>
        <v>#DIV/0!</v>
      </c>
      <c r="F14" s="4"/>
      <c r="G14" s="4"/>
      <c r="H14" s="5" t="e">
        <f t="shared" si="1"/>
        <v>#DIV/0!</v>
      </c>
    </row>
    <row r="15" spans="2:10" x14ac:dyDescent="0.25">
      <c r="B15" s="2" t="s">
        <v>16</v>
      </c>
      <c r="C15" s="4"/>
      <c r="D15" s="4"/>
      <c r="E15" s="5" t="e">
        <f t="shared" si="0"/>
        <v>#DIV/0!</v>
      </c>
      <c r="F15" s="4"/>
      <c r="G15" s="4"/>
      <c r="H15" s="5" t="e">
        <f t="shared" si="1"/>
        <v>#DIV/0!</v>
      </c>
    </row>
    <row r="16" spans="2:10" x14ac:dyDescent="0.25">
      <c r="B16" s="2" t="s">
        <v>17</v>
      </c>
      <c r="C16" s="4"/>
      <c r="D16" s="4"/>
      <c r="E16" s="5" t="e">
        <f t="shared" si="0"/>
        <v>#DIV/0!</v>
      </c>
      <c r="F16" s="4"/>
      <c r="G16" s="4"/>
      <c r="H16" s="5" t="e">
        <f t="shared" si="1"/>
        <v>#DIV/0!</v>
      </c>
    </row>
    <row r="17" spans="2:8" x14ac:dyDescent="0.25">
      <c r="B17" s="2" t="s">
        <v>18</v>
      </c>
      <c r="C17" s="4"/>
      <c r="D17" s="4"/>
      <c r="E17" s="5" t="e">
        <f t="shared" si="0"/>
        <v>#DIV/0!</v>
      </c>
      <c r="F17" s="4"/>
      <c r="G17" s="4"/>
      <c r="H17" s="5" t="e">
        <f t="shared" si="1"/>
        <v>#DIV/0!</v>
      </c>
    </row>
    <row r="18" spans="2:8" x14ac:dyDescent="0.25">
      <c r="B18" s="2" t="s">
        <v>19</v>
      </c>
      <c r="C18" s="4"/>
      <c r="D18" s="4"/>
      <c r="E18" s="5" t="e">
        <f t="shared" si="0"/>
        <v>#DIV/0!</v>
      </c>
      <c r="F18" s="4"/>
      <c r="G18" s="4"/>
      <c r="H18" s="5" t="e">
        <f t="shared" si="1"/>
        <v>#DIV/0!</v>
      </c>
    </row>
  </sheetData>
  <mergeCells count="5">
    <mergeCell ref="C1:H2"/>
    <mergeCell ref="B4:B6"/>
    <mergeCell ref="C4:H4"/>
    <mergeCell ref="C5:E5"/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showGridLines="0" topLeftCell="A11" zoomScale="75" zoomScaleNormal="75" workbookViewId="0">
      <selection activeCell="P19" sqref="P19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8.5703125"/>
    <col min="5" max="5" width="18.5703125" style="13"/>
    <col min="6" max="6" width="11.5703125"/>
    <col min="7" max="7" width="14.140625"/>
    <col min="8" max="1025" width="11.5703125"/>
  </cols>
  <sheetData>
    <row r="1" spans="3:7" x14ac:dyDescent="0.25">
      <c r="E1"/>
    </row>
    <row r="2" spans="3:7" x14ac:dyDescent="0.25">
      <c r="E2"/>
    </row>
    <row r="3" spans="3:7" x14ac:dyDescent="0.25">
      <c r="E3"/>
    </row>
    <row r="4" spans="3:7" ht="13.9" customHeight="1" x14ac:dyDescent="0.25">
      <c r="C4" s="56" t="s">
        <v>1</v>
      </c>
      <c r="D4" s="56" t="s">
        <v>44</v>
      </c>
      <c r="E4" s="57" t="s">
        <v>45</v>
      </c>
      <c r="F4" s="57"/>
      <c r="G4" s="57"/>
    </row>
    <row r="5" spans="3:7" x14ac:dyDescent="0.25">
      <c r="C5" s="56"/>
      <c r="D5" s="56"/>
      <c r="E5" s="57"/>
      <c r="F5" s="57"/>
      <c r="G5" s="57"/>
    </row>
    <row r="6" spans="3:7" ht="30" x14ac:dyDescent="0.25">
      <c r="C6" s="56"/>
      <c r="D6" s="22" t="s">
        <v>46</v>
      </c>
      <c r="E6" s="7" t="s">
        <v>47</v>
      </c>
      <c r="F6" s="23" t="s">
        <v>48</v>
      </c>
      <c r="G6" s="21" t="s">
        <v>49</v>
      </c>
    </row>
    <row r="7" spans="3:7" x14ac:dyDescent="0.25">
      <c r="C7" s="2" t="s">
        <v>8</v>
      </c>
      <c r="D7" s="16">
        <v>1</v>
      </c>
      <c r="E7" s="16"/>
      <c r="F7" s="16"/>
      <c r="G7" s="16"/>
    </row>
    <row r="8" spans="3:7" x14ac:dyDescent="0.25">
      <c r="C8" s="2" t="s">
        <v>9</v>
      </c>
      <c r="D8" s="16">
        <v>0</v>
      </c>
      <c r="E8" s="16">
        <v>1</v>
      </c>
      <c r="F8" s="16">
        <v>1</v>
      </c>
      <c r="G8" s="16">
        <v>1</v>
      </c>
    </row>
    <row r="9" spans="3:7" x14ac:dyDescent="0.25">
      <c r="C9" s="2" t="s">
        <v>10</v>
      </c>
      <c r="D9" s="16">
        <v>0.5</v>
      </c>
      <c r="E9" s="16"/>
      <c r="F9" s="16"/>
      <c r="G9" s="16"/>
    </row>
    <row r="10" spans="3:7" x14ac:dyDescent="0.25">
      <c r="C10" s="2" t="s">
        <v>11</v>
      </c>
      <c r="D10" s="16">
        <v>1</v>
      </c>
      <c r="E10" s="16"/>
      <c r="F10" s="16"/>
      <c r="G10" s="16"/>
    </row>
    <row r="11" spans="3:7" x14ac:dyDescent="0.25">
      <c r="C11" s="2" t="s">
        <v>12</v>
      </c>
      <c r="D11" s="16">
        <v>1</v>
      </c>
      <c r="E11" s="16"/>
      <c r="F11" s="16"/>
      <c r="G11" s="16"/>
    </row>
    <row r="12" spans="3:7" x14ac:dyDescent="0.25">
      <c r="C12" s="2" t="s">
        <v>13</v>
      </c>
      <c r="D12" s="16">
        <v>1</v>
      </c>
      <c r="E12" s="16"/>
      <c r="F12" s="16"/>
      <c r="G12" s="16"/>
    </row>
    <row r="13" spans="3:7" x14ac:dyDescent="0.25">
      <c r="C13" s="2" t="s">
        <v>14</v>
      </c>
      <c r="D13" s="16">
        <v>1</v>
      </c>
      <c r="E13" s="16"/>
      <c r="F13" s="16"/>
      <c r="G13" s="16"/>
    </row>
    <row r="14" spans="3:7" x14ac:dyDescent="0.25">
      <c r="C14" s="2" t="s">
        <v>15</v>
      </c>
      <c r="D14" s="16"/>
      <c r="E14" s="16"/>
      <c r="F14" s="16"/>
      <c r="G14" s="16"/>
    </row>
    <row r="15" spans="3:7" x14ac:dyDescent="0.25">
      <c r="C15" s="2" t="s">
        <v>16</v>
      </c>
      <c r="D15" s="16"/>
      <c r="E15" s="16"/>
      <c r="F15" s="16"/>
      <c r="G15" s="16"/>
    </row>
    <row r="16" spans="3:7" x14ac:dyDescent="0.25">
      <c r="C16" s="2" t="s">
        <v>17</v>
      </c>
      <c r="D16" s="16"/>
      <c r="E16" s="16"/>
      <c r="F16" s="16"/>
      <c r="G16" s="16"/>
    </row>
    <row r="17" spans="3:7" x14ac:dyDescent="0.25">
      <c r="C17" s="2" t="s">
        <v>18</v>
      </c>
      <c r="D17" s="16"/>
      <c r="E17" s="16"/>
      <c r="F17" s="16"/>
      <c r="G17" s="16"/>
    </row>
    <row r="18" spans="3:7" x14ac:dyDescent="0.25">
      <c r="C18" s="2" t="s">
        <v>19</v>
      </c>
      <c r="D18" s="16"/>
      <c r="E18" s="16"/>
      <c r="F18" s="16"/>
      <c r="G18" s="16"/>
    </row>
    <row r="19" spans="3:7" x14ac:dyDescent="0.25">
      <c r="C19" s="2" t="s">
        <v>31</v>
      </c>
      <c r="D19" s="20">
        <f>AVERAGE(D7:D18)</f>
        <v>0.7857142857142857</v>
      </c>
      <c r="E19" s="19">
        <f>AVERAGE(E7:E18)</f>
        <v>1</v>
      </c>
      <c r="F19" s="19">
        <f>AVERAGE(F7:F18)</f>
        <v>1</v>
      </c>
      <c r="G19" s="19">
        <f>AVERAGE(G7:G18)</f>
        <v>1</v>
      </c>
    </row>
  </sheetData>
  <mergeCells count="3">
    <mergeCell ref="C4:C6"/>
    <mergeCell ref="D4:D5"/>
    <mergeCell ref="E4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showGridLines="0" zoomScale="75" zoomScaleNormal="75" workbookViewId="0">
      <selection activeCell="O26" sqref="O2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5.140625" style="13"/>
    <col min="5" max="5" width="11.7109375"/>
    <col min="6" max="6" width="12.42578125"/>
    <col min="7" max="7" width="11.5703125"/>
    <col min="8" max="8" width="15.7109375"/>
    <col min="9" max="1025" width="11.5703125"/>
  </cols>
  <sheetData>
    <row r="1" spans="3:8" x14ac:dyDescent="0.25">
      <c r="D1" s="24"/>
      <c r="G1" s="25"/>
      <c r="H1" s="25"/>
    </row>
    <row r="2" spans="3:8" ht="13.9" customHeight="1" x14ac:dyDescent="0.25">
      <c r="C2" s="56" t="s">
        <v>1</v>
      </c>
      <c r="D2" s="57" t="s">
        <v>50</v>
      </c>
      <c r="E2" s="57" t="s">
        <v>51</v>
      </c>
      <c r="F2" s="57"/>
    </row>
    <row r="3" spans="3:8" x14ac:dyDescent="0.25">
      <c r="C3" s="56"/>
      <c r="D3" s="57"/>
      <c r="E3" s="57"/>
      <c r="F3" s="57"/>
    </row>
    <row r="4" spans="3:8" ht="30" x14ac:dyDescent="0.25">
      <c r="C4" s="56"/>
      <c r="D4" s="22" t="s">
        <v>52</v>
      </c>
      <c r="E4" s="7" t="s">
        <v>53</v>
      </c>
      <c r="F4" s="23" t="s">
        <v>48</v>
      </c>
    </row>
    <row r="5" spans="3:8" x14ac:dyDescent="0.25">
      <c r="C5" s="2" t="s">
        <v>8</v>
      </c>
      <c r="D5" s="15">
        <v>1</v>
      </c>
      <c r="E5" s="15">
        <v>1</v>
      </c>
      <c r="F5" s="15">
        <v>1</v>
      </c>
    </row>
    <row r="6" spans="3:8" x14ac:dyDescent="0.25">
      <c r="C6" s="2" t="s">
        <v>9</v>
      </c>
      <c r="D6" s="15">
        <v>0.67</v>
      </c>
      <c r="E6" s="15"/>
      <c r="F6" s="15"/>
    </row>
    <row r="7" spans="3:8" x14ac:dyDescent="0.25">
      <c r="C7" s="2" t="s">
        <v>10</v>
      </c>
      <c r="D7" s="15">
        <v>1</v>
      </c>
      <c r="E7" s="15"/>
      <c r="F7" s="15"/>
    </row>
    <row r="8" spans="3:8" x14ac:dyDescent="0.25">
      <c r="C8" s="2" t="s">
        <v>11</v>
      </c>
      <c r="D8" s="15">
        <v>1</v>
      </c>
      <c r="E8" s="15"/>
      <c r="F8" s="15"/>
    </row>
    <row r="9" spans="3:8" x14ac:dyDescent="0.25">
      <c r="C9" s="2" t="s">
        <v>12</v>
      </c>
      <c r="D9" s="15">
        <v>1</v>
      </c>
      <c r="E9" s="15"/>
      <c r="F9" s="15"/>
    </row>
    <row r="10" spans="3:8" x14ac:dyDescent="0.25">
      <c r="C10" s="2" t="s">
        <v>13</v>
      </c>
      <c r="D10" s="15">
        <v>1</v>
      </c>
      <c r="E10" s="15"/>
      <c r="F10" s="15"/>
    </row>
    <row r="11" spans="3:8" x14ac:dyDescent="0.25">
      <c r="C11" s="2" t="s">
        <v>14</v>
      </c>
      <c r="D11" s="15">
        <v>1</v>
      </c>
      <c r="E11" s="15"/>
      <c r="F11" s="15"/>
    </row>
    <row r="12" spans="3:8" x14ac:dyDescent="0.25">
      <c r="C12" s="2" t="s">
        <v>15</v>
      </c>
      <c r="D12" s="15"/>
      <c r="E12" s="15"/>
      <c r="F12" s="15"/>
    </row>
    <row r="13" spans="3:8" x14ac:dyDescent="0.25">
      <c r="C13" s="2" t="s">
        <v>16</v>
      </c>
      <c r="D13" s="15"/>
      <c r="E13" s="15"/>
      <c r="F13" s="15"/>
    </row>
    <row r="14" spans="3:8" x14ac:dyDescent="0.25">
      <c r="C14" s="2" t="s">
        <v>17</v>
      </c>
      <c r="D14" s="15"/>
      <c r="E14" s="15"/>
      <c r="F14" s="15"/>
    </row>
    <row r="15" spans="3:8" x14ac:dyDescent="0.25">
      <c r="C15" s="2" t="s">
        <v>18</v>
      </c>
      <c r="D15" s="15"/>
      <c r="E15" s="15"/>
      <c r="F15" s="15"/>
    </row>
    <row r="16" spans="3:8" x14ac:dyDescent="0.25">
      <c r="C16" s="2" t="s">
        <v>19</v>
      </c>
      <c r="D16" s="15"/>
      <c r="E16" s="15"/>
      <c r="F16" s="15"/>
    </row>
    <row r="17" spans="3:6" x14ac:dyDescent="0.25">
      <c r="C17" s="2" t="s">
        <v>31</v>
      </c>
      <c r="D17" s="19">
        <f>AVERAGE(D5:D16)</f>
        <v>0.95285714285714285</v>
      </c>
      <c r="E17" s="19">
        <f>AVERAGE(E5:E16)</f>
        <v>1</v>
      </c>
      <c r="F17" s="19">
        <f>AVERAGE(F5:F16)</f>
        <v>1</v>
      </c>
    </row>
    <row r="20" spans="3:6" ht="21" customHeight="1" x14ac:dyDescent="0.25"/>
  </sheetData>
  <mergeCells count="3">
    <mergeCell ref="C2:C4"/>
    <mergeCell ref="D2:D3"/>
    <mergeCell ref="E2:F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4"/>
  <sheetViews>
    <sheetView showGridLines="0" zoomScale="75" zoomScaleNormal="75" workbookViewId="0">
      <selection activeCell="F17" sqref="F17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3"/>
    <col min="5" max="5" width="11.7109375"/>
    <col min="6" max="6" width="16.28515625" bestFit="1" customWidth="1"/>
    <col min="7" max="7" width="13.7109375" bestFit="1" customWidth="1"/>
    <col min="8" max="8" width="11.5703125"/>
    <col min="9" max="9" width="11.140625" bestFit="1" customWidth="1"/>
    <col min="10" max="1025" width="11.5703125"/>
  </cols>
  <sheetData>
    <row r="1" spans="3:7" x14ac:dyDescent="0.25">
      <c r="D1"/>
    </row>
    <row r="2" spans="3:7" x14ac:dyDescent="0.25">
      <c r="C2" s="56" t="s">
        <v>1</v>
      </c>
      <c r="D2" s="56" t="s">
        <v>37</v>
      </c>
      <c r="E2" s="56"/>
      <c r="F2" s="56"/>
      <c r="G2" s="56"/>
    </row>
    <row r="3" spans="3:7" x14ac:dyDescent="0.25">
      <c r="C3" s="56"/>
      <c r="D3" s="56"/>
      <c r="E3" s="56"/>
      <c r="F3" s="56"/>
      <c r="G3" s="56"/>
    </row>
    <row r="4" spans="3:7" ht="30" x14ac:dyDescent="0.25">
      <c r="C4" s="56"/>
      <c r="D4" s="1" t="s">
        <v>38</v>
      </c>
      <c r="E4" s="7" t="s">
        <v>39</v>
      </c>
      <c r="F4" s="7" t="s">
        <v>118</v>
      </c>
      <c r="G4" s="7" t="s">
        <v>122</v>
      </c>
    </row>
    <row r="5" spans="3:7" x14ac:dyDescent="0.25">
      <c r="C5" s="2" t="s">
        <v>8</v>
      </c>
      <c r="D5" s="15">
        <v>1</v>
      </c>
      <c r="E5" s="15">
        <v>1</v>
      </c>
      <c r="F5" s="15">
        <v>1</v>
      </c>
      <c r="G5" s="15">
        <v>0.9</v>
      </c>
    </row>
    <row r="6" spans="3:7" x14ac:dyDescent="0.25">
      <c r="C6" s="2" t="s">
        <v>9</v>
      </c>
      <c r="D6" s="15">
        <v>1</v>
      </c>
      <c r="E6" s="15">
        <v>1</v>
      </c>
      <c r="F6" s="15">
        <v>0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5">
        <v>1</v>
      </c>
      <c r="G7" s="15">
        <v>0.9</v>
      </c>
    </row>
    <row r="8" spans="3:7" x14ac:dyDescent="0.25">
      <c r="C8" s="2" t="s">
        <v>11</v>
      </c>
      <c r="D8" s="15">
        <v>1</v>
      </c>
      <c r="E8" s="15">
        <v>1</v>
      </c>
      <c r="F8" s="15">
        <v>1</v>
      </c>
      <c r="G8" s="15">
        <v>1</v>
      </c>
    </row>
    <row r="9" spans="3:7" x14ac:dyDescent="0.25">
      <c r="C9" s="2" t="s">
        <v>12</v>
      </c>
      <c r="D9" s="15">
        <v>1</v>
      </c>
      <c r="E9" s="15">
        <v>1</v>
      </c>
      <c r="F9" s="15">
        <v>1</v>
      </c>
      <c r="G9" s="15">
        <v>1</v>
      </c>
    </row>
    <row r="10" spans="3:7" x14ac:dyDescent="0.25">
      <c r="C10" s="2" t="s">
        <v>13</v>
      </c>
      <c r="D10" s="15">
        <v>1</v>
      </c>
      <c r="E10" s="15">
        <v>1</v>
      </c>
      <c r="F10" s="15">
        <v>1</v>
      </c>
      <c r="G10" s="15">
        <v>1</v>
      </c>
    </row>
    <row r="11" spans="3:7" x14ac:dyDescent="0.25">
      <c r="C11" s="2" t="s">
        <v>14</v>
      </c>
      <c r="D11" s="15">
        <v>1</v>
      </c>
      <c r="E11" s="15">
        <v>1</v>
      </c>
      <c r="F11" s="15">
        <v>1</v>
      </c>
      <c r="G11" s="15">
        <v>1</v>
      </c>
    </row>
    <row r="12" spans="3:7" x14ac:dyDescent="0.25">
      <c r="C12" s="2" t="s">
        <v>15</v>
      </c>
      <c r="D12" s="15"/>
      <c r="E12" s="15"/>
      <c r="F12" s="15"/>
      <c r="G12" s="15"/>
    </row>
    <row r="13" spans="3:7" x14ac:dyDescent="0.25">
      <c r="C13" s="2" t="s">
        <v>16</v>
      </c>
      <c r="D13" s="15"/>
      <c r="E13" s="15"/>
      <c r="F13" s="15"/>
      <c r="G13" s="15"/>
    </row>
    <row r="14" spans="3:7" x14ac:dyDescent="0.25">
      <c r="C14" s="2" t="s">
        <v>17</v>
      </c>
      <c r="D14" s="15"/>
      <c r="E14" s="15"/>
      <c r="F14" s="15"/>
      <c r="G14" s="15"/>
    </row>
    <row r="15" spans="3:7" x14ac:dyDescent="0.25">
      <c r="C15" s="2" t="s">
        <v>18</v>
      </c>
      <c r="D15" s="15"/>
      <c r="E15" s="15"/>
      <c r="F15" s="15"/>
      <c r="G15" s="15"/>
    </row>
    <row r="16" spans="3:7" ht="21" customHeight="1" x14ac:dyDescent="0.25">
      <c r="C16" s="2" t="s">
        <v>19</v>
      </c>
      <c r="D16" s="15"/>
      <c r="E16" s="15"/>
      <c r="F16" s="15"/>
      <c r="G16" s="15"/>
    </row>
    <row r="17" spans="3:7" x14ac:dyDescent="0.25">
      <c r="C17" s="2" t="s">
        <v>31</v>
      </c>
      <c r="D17" s="19">
        <f>AVERAGE(D5:D16)</f>
        <v>1</v>
      </c>
      <c r="E17" s="19">
        <f>AVERAGE(E5:E16)</f>
        <v>1</v>
      </c>
      <c r="F17" s="19">
        <f>AVERAGE(F5:F16)</f>
        <v>0.8571428571428571</v>
      </c>
      <c r="G17" s="19">
        <f>AVERAGE(G5:G16)</f>
        <v>0.97142857142857142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D23"/>
    </row>
    <row r="24" spans="3:7" x14ac:dyDescent="0.25">
      <c r="D24"/>
    </row>
    <row r="25" spans="3:7" x14ac:dyDescent="0.25">
      <c r="D25"/>
    </row>
    <row r="26" spans="3:7" x14ac:dyDescent="0.25">
      <c r="D26"/>
    </row>
    <row r="27" spans="3:7" x14ac:dyDescent="0.25">
      <c r="D27"/>
    </row>
    <row r="28" spans="3:7" x14ac:dyDescent="0.25">
      <c r="D28"/>
    </row>
    <row r="29" spans="3:7" x14ac:dyDescent="0.25">
      <c r="D29"/>
    </row>
    <row r="30" spans="3:7" x14ac:dyDescent="0.25">
      <c r="D30"/>
    </row>
    <row r="31" spans="3:7" x14ac:dyDescent="0.25">
      <c r="D31"/>
    </row>
    <row r="32" spans="3:7" x14ac:dyDescent="0.25">
      <c r="D32"/>
    </row>
    <row r="33" spans="3:9" x14ac:dyDescent="0.25">
      <c r="D33"/>
    </row>
    <row r="34" spans="3:9" x14ac:dyDescent="0.25">
      <c r="D34"/>
    </row>
    <row r="35" spans="3:9" x14ac:dyDescent="0.25">
      <c r="D35"/>
    </row>
    <row r="36" spans="3:9" x14ac:dyDescent="0.25">
      <c r="D36"/>
    </row>
    <row r="37" spans="3:9" x14ac:dyDescent="0.25">
      <c r="D37"/>
    </row>
    <row r="38" spans="3:9" x14ac:dyDescent="0.25">
      <c r="D38"/>
    </row>
    <row r="39" spans="3:9" x14ac:dyDescent="0.25">
      <c r="C39" s="56" t="s">
        <v>1</v>
      </c>
      <c r="D39" s="56" t="s">
        <v>40</v>
      </c>
      <c r="E39" s="56"/>
      <c r="F39" s="56"/>
      <c r="G39" s="56"/>
      <c r="H39" s="56"/>
      <c r="I39" s="56"/>
    </row>
    <row r="40" spans="3:9" x14ac:dyDescent="0.25">
      <c r="C40" s="56"/>
      <c r="D40" s="56"/>
      <c r="E40" s="56"/>
      <c r="F40" s="56"/>
      <c r="G40" s="56"/>
      <c r="H40" s="56"/>
      <c r="I40" s="56"/>
    </row>
    <row r="41" spans="3:9" ht="30" x14ac:dyDescent="0.25">
      <c r="C41" s="56"/>
      <c r="D41" s="7" t="s">
        <v>121</v>
      </c>
      <c r="E41" s="7" t="s">
        <v>41</v>
      </c>
      <c r="F41" s="7" t="s">
        <v>119</v>
      </c>
      <c r="G41" s="7" t="s">
        <v>120</v>
      </c>
      <c r="H41" s="22" t="s">
        <v>42</v>
      </c>
      <c r="I41" s="22" t="s">
        <v>43</v>
      </c>
    </row>
    <row r="42" spans="3:9" x14ac:dyDescent="0.25">
      <c r="C42" s="2" t="s">
        <v>8</v>
      </c>
      <c r="D42" s="15">
        <v>1</v>
      </c>
      <c r="E42" s="15">
        <v>1</v>
      </c>
      <c r="F42" s="15">
        <v>1</v>
      </c>
      <c r="G42" s="15">
        <v>1</v>
      </c>
      <c r="H42" s="15">
        <v>1</v>
      </c>
      <c r="I42" s="17">
        <v>0.88900000000000001</v>
      </c>
    </row>
    <row r="43" spans="3:9" x14ac:dyDescent="0.25">
      <c r="C43" s="2" t="s">
        <v>9</v>
      </c>
      <c r="D43" s="15"/>
      <c r="E43" s="17"/>
      <c r="F43" s="17"/>
      <c r="G43" s="17"/>
      <c r="H43" s="17"/>
      <c r="I43" s="17">
        <v>1</v>
      </c>
    </row>
    <row r="44" spans="3:9" x14ac:dyDescent="0.25">
      <c r="C44" s="2" t="s">
        <v>10</v>
      </c>
      <c r="D44" s="15"/>
      <c r="E44" s="17"/>
      <c r="F44" s="17"/>
      <c r="G44" s="17"/>
      <c r="H44" s="17"/>
      <c r="I44" s="17">
        <v>1</v>
      </c>
    </row>
    <row r="45" spans="3:9" x14ac:dyDescent="0.25">
      <c r="C45" s="2" t="s">
        <v>11</v>
      </c>
      <c r="D45" s="15"/>
      <c r="E45" s="17"/>
      <c r="F45" s="17"/>
      <c r="G45" s="17"/>
      <c r="H45" s="17"/>
      <c r="I45" s="17">
        <v>1</v>
      </c>
    </row>
    <row r="46" spans="3:9" x14ac:dyDescent="0.25">
      <c r="C46" s="2" t="s">
        <v>12</v>
      </c>
      <c r="D46" s="15"/>
      <c r="E46" s="17"/>
      <c r="F46" s="17"/>
      <c r="G46" s="17"/>
      <c r="H46" s="17"/>
      <c r="I46" s="17">
        <v>1</v>
      </c>
    </row>
    <row r="47" spans="3:9" x14ac:dyDescent="0.25">
      <c r="C47" s="2" t="s">
        <v>13</v>
      </c>
      <c r="D47" s="15"/>
      <c r="E47" s="17"/>
      <c r="F47" s="17"/>
      <c r="G47" s="17"/>
      <c r="H47" s="17"/>
      <c r="I47" s="17">
        <v>1</v>
      </c>
    </row>
    <row r="48" spans="3:9" x14ac:dyDescent="0.25">
      <c r="C48" s="2" t="s">
        <v>14</v>
      </c>
      <c r="D48" s="15"/>
      <c r="E48" s="17"/>
      <c r="F48" s="17"/>
      <c r="G48" s="17"/>
      <c r="H48" s="17"/>
      <c r="I48" s="17">
        <v>1</v>
      </c>
    </row>
    <row r="49" spans="3:9" x14ac:dyDescent="0.25">
      <c r="C49" s="2" t="s">
        <v>15</v>
      </c>
      <c r="D49" s="15"/>
      <c r="E49" s="17"/>
      <c r="F49" s="17"/>
      <c r="G49" s="17"/>
      <c r="H49" s="17"/>
      <c r="I49" s="17"/>
    </row>
    <row r="50" spans="3:9" x14ac:dyDescent="0.25">
      <c r="C50" s="2" t="s">
        <v>16</v>
      </c>
      <c r="D50" s="15"/>
      <c r="E50" s="17"/>
      <c r="F50" s="17"/>
      <c r="G50" s="17"/>
      <c r="H50" s="17"/>
      <c r="I50" s="17"/>
    </row>
    <row r="51" spans="3:9" x14ac:dyDescent="0.25">
      <c r="C51" s="2" t="s">
        <v>17</v>
      </c>
      <c r="D51" s="15"/>
      <c r="E51" s="17"/>
      <c r="F51" s="17"/>
      <c r="G51" s="17"/>
      <c r="H51" s="17"/>
      <c r="I51" s="17"/>
    </row>
    <row r="52" spans="3:9" x14ac:dyDescent="0.25">
      <c r="C52" s="2" t="s">
        <v>18</v>
      </c>
      <c r="D52" s="15"/>
      <c r="E52" s="17"/>
      <c r="F52" s="17"/>
      <c r="G52" s="17"/>
      <c r="H52" s="17"/>
      <c r="I52" s="17"/>
    </row>
    <row r="53" spans="3:9" x14ac:dyDescent="0.25">
      <c r="C53" s="2" t="s">
        <v>19</v>
      </c>
      <c r="D53" s="15"/>
      <c r="E53" s="17"/>
      <c r="F53" s="17"/>
      <c r="G53" s="17"/>
      <c r="H53" s="17"/>
      <c r="I53" s="17"/>
    </row>
    <row r="54" spans="3:9" x14ac:dyDescent="0.25">
      <c r="C54" s="2" t="s">
        <v>31</v>
      </c>
      <c r="D54" s="19">
        <f t="shared" ref="D54:I54" si="0">AVERAGE(D42:D53)</f>
        <v>1</v>
      </c>
      <c r="E54" s="19">
        <f t="shared" si="0"/>
        <v>1</v>
      </c>
      <c r="F54" s="19">
        <f t="shared" si="0"/>
        <v>1</v>
      </c>
      <c r="G54" s="19">
        <f t="shared" si="0"/>
        <v>1</v>
      </c>
      <c r="H54" s="19">
        <f t="shared" si="0"/>
        <v>1</v>
      </c>
      <c r="I54" s="19">
        <f t="shared" si="0"/>
        <v>0.98414285714285721</v>
      </c>
    </row>
  </sheetData>
  <mergeCells count="4">
    <mergeCell ref="C2:C4"/>
    <mergeCell ref="D2:G3"/>
    <mergeCell ref="C39:C41"/>
    <mergeCell ref="D39:I4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4"/>
  <sheetViews>
    <sheetView showGridLines="0" topLeftCell="A44" zoomScale="75" zoomScaleNormal="75" workbookViewId="0">
      <selection activeCell="H11" sqref="H1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3"/>
    <col min="5" max="5" width="13.42578125"/>
    <col min="6" max="6" width="15.5703125"/>
    <col min="7" max="7" width="23.28515625"/>
    <col min="8" max="8" width="10.5703125"/>
    <col min="9" max="9" width="19.140625"/>
    <col min="10" max="11" width="21.42578125"/>
    <col min="12" max="12" width="21.7109375"/>
    <col min="13" max="1025" width="11.5703125"/>
  </cols>
  <sheetData>
    <row r="1" spans="3:7" x14ac:dyDescent="0.25">
      <c r="D1"/>
    </row>
    <row r="2" spans="3:7" x14ac:dyDescent="0.25">
      <c r="C2" s="56" t="s">
        <v>1</v>
      </c>
      <c r="D2" s="56" t="s">
        <v>27</v>
      </c>
      <c r="E2" s="56"/>
      <c r="F2" s="56"/>
      <c r="G2" s="56"/>
    </row>
    <row r="3" spans="3:7" x14ac:dyDescent="0.25">
      <c r="C3" s="56"/>
      <c r="D3" s="56"/>
      <c r="E3" s="56"/>
      <c r="F3" s="56"/>
      <c r="G3" s="56"/>
    </row>
    <row r="4" spans="3:7" x14ac:dyDescent="0.25">
      <c r="C4" s="56"/>
      <c r="D4" s="14" t="s">
        <v>28</v>
      </c>
      <c r="E4" s="14" t="s">
        <v>3</v>
      </c>
      <c r="F4" s="14" t="s">
        <v>29</v>
      </c>
      <c r="G4" s="14" t="s">
        <v>30</v>
      </c>
    </row>
    <row r="5" spans="3:7" x14ac:dyDescent="0.25">
      <c r="C5" s="2" t="s">
        <v>8</v>
      </c>
      <c r="D5" s="15">
        <v>1</v>
      </c>
      <c r="E5" s="15">
        <v>1</v>
      </c>
      <c r="F5" s="16">
        <v>0.85709999999999997</v>
      </c>
      <c r="G5" s="15">
        <v>1</v>
      </c>
    </row>
    <row r="6" spans="3:7" x14ac:dyDescent="0.25">
      <c r="C6" s="2" t="s">
        <v>9</v>
      </c>
      <c r="D6" s="15">
        <v>1</v>
      </c>
      <c r="E6" s="15">
        <v>1</v>
      </c>
      <c r="F6" s="16">
        <v>0.71430000000000005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6">
        <v>0.85709999999999997</v>
      </c>
      <c r="G7" s="15">
        <v>1</v>
      </c>
    </row>
    <row r="8" spans="3:7" x14ac:dyDescent="0.25">
      <c r="C8" s="2" t="s">
        <v>11</v>
      </c>
      <c r="D8" s="16">
        <v>1</v>
      </c>
      <c r="E8" s="16">
        <v>1</v>
      </c>
      <c r="F8" s="16">
        <v>0.85709999999999997</v>
      </c>
      <c r="G8" s="16">
        <v>1</v>
      </c>
    </row>
    <row r="9" spans="3:7" x14ac:dyDescent="0.25">
      <c r="C9" s="2" t="s">
        <v>12</v>
      </c>
      <c r="D9" s="16">
        <v>1</v>
      </c>
      <c r="E9" s="16">
        <v>1</v>
      </c>
      <c r="F9" s="16">
        <v>1</v>
      </c>
      <c r="G9" s="16">
        <v>1</v>
      </c>
    </row>
    <row r="10" spans="3:7" x14ac:dyDescent="0.25">
      <c r="C10" s="2" t="s">
        <v>13</v>
      </c>
      <c r="D10" s="16">
        <v>1</v>
      </c>
      <c r="E10" s="16">
        <v>1</v>
      </c>
      <c r="F10" s="16">
        <v>1</v>
      </c>
      <c r="G10" s="16">
        <v>1</v>
      </c>
    </row>
    <row r="11" spans="3:7" x14ac:dyDescent="0.25">
      <c r="C11" s="2" t="s">
        <v>14</v>
      </c>
      <c r="D11" s="16">
        <v>1</v>
      </c>
      <c r="E11" s="16">
        <v>1</v>
      </c>
      <c r="F11" s="16">
        <v>1</v>
      </c>
      <c r="G11" s="16">
        <v>1</v>
      </c>
    </row>
    <row r="12" spans="3:7" x14ac:dyDescent="0.25">
      <c r="C12" s="2" t="s">
        <v>15</v>
      </c>
      <c r="D12" s="16"/>
      <c r="E12" s="16"/>
      <c r="F12" s="16"/>
      <c r="G12" s="16"/>
    </row>
    <row r="13" spans="3:7" x14ac:dyDescent="0.25">
      <c r="C13" s="2" t="s">
        <v>16</v>
      </c>
      <c r="D13" s="16"/>
      <c r="E13" s="16"/>
      <c r="F13" s="16"/>
      <c r="G13" s="16"/>
    </row>
    <row r="14" spans="3:7" ht="21" customHeight="1" x14ac:dyDescent="0.25">
      <c r="C14" s="2" t="s">
        <v>17</v>
      </c>
      <c r="D14" s="16"/>
      <c r="E14" s="16"/>
      <c r="F14" s="16"/>
      <c r="G14" s="16"/>
    </row>
    <row r="15" spans="3:7" x14ac:dyDescent="0.25">
      <c r="C15" s="2" t="s">
        <v>18</v>
      </c>
      <c r="D15" s="16"/>
      <c r="E15" s="16"/>
      <c r="F15" s="16"/>
      <c r="G15" s="16"/>
    </row>
    <row r="16" spans="3:7" x14ac:dyDescent="0.25">
      <c r="C16" s="2" t="s">
        <v>19</v>
      </c>
      <c r="D16" s="16"/>
      <c r="E16" s="16"/>
      <c r="F16" s="16"/>
      <c r="G16" s="16"/>
    </row>
    <row r="17" spans="3:7" x14ac:dyDescent="0.25">
      <c r="C17" s="2" t="s">
        <v>31</v>
      </c>
      <c r="D17" s="15">
        <f>AVERAGE(D5:D16)</f>
        <v>1</v>
      </c>
      <c r="E17" s="15">
        <f>AVERAGE(E5:E16)</f>
        <v>1</v>
      </c>
      <c r="F17" s="16">
        <f>AVERAGE(F5:F16)</f>
        <v>0.89794285714285726</v>
      </c>
      <c r="G17" s="15">
        <f>AVERAGE(G5:G16)</f>
        <v>1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D23"/>
    </row>
    <row r="24" spans="3:7" x14ac:dyDescent="0.25">
      <c r="D24"/>
    </row>
    <row r="25" spans="3:7" x14ac:dyDescent="0.25">
      <c r="D25"/>
    </row>
    <row r="26" spans="3:7" x14ac:dyDescent="0.25">
      <c r="D26"/>
    </row>
    <row r="27" spans="3:7" x14ac:dyDescent="0.25">
      <c r="D27"/>
    </row>
    <row r="28" spans="3:7" x14ac:dyDescent="0.25">
      <c r="D28"/>
    </row>
    <row r="29" spans="3:7" x14ac:dyDescent="0.25">
      <c r="D29"/>
    </row>
    <row r="30" spans="3:7" x14ac:dyDescent="0.25">
      <c r="D30"/>
    </row>
    <row r="31" spans="3:7" x14ac:dyDescent="0.25">
      <c r="D31"/>
    </row>
    <row r="32" spans="3:7" x14ac:dyDescent="0.25">
      <c r="D32"/>
    </row>
    <row r="33" spans="3:7" x14ac:dyDescent="0.25">
      <c r="D33"/>
    </row>
    <row r="34" spans="3:7" x14ac:dyDescent="0.25">
      <c r="D34"/>
    </row>
    <row r="35" spans="3:7" x14ac:dyDescent="0.25">
      <c r="D35"/>
    </row>
    <row r="36" spans="3:7" x14ac:dyDescent="0.25">
      <c r="D36"/>
    </row>
    <row r="37" spans="3:7" x14ac:dyDescent="0.25">
      <c r="D37"/>
    </row>
    <row r="38" spans="3:7" x14ac:dyDescent="0.25">
      <c r="D38"/>
    </row>
    <row r="39" spans="3:7" x14ac:dyDescent="0.25">
      <c r="C39" s="56" t="s">
        <v>1</v>
      </c>
      <c r="D39" s="56" t="s">
        <v>32</v>
      </c>
      <c r="E39" s="56"/>
      <c r="F39" s="56"/>
      <c r="G39" s="56"/>
    </row>
    <row r="40" spans="3:7" x14ac:dyDescent="0.25">
      <c r="C40" s="56"/>
      <c r="D40" s="56"/>
      <c r="E40" s="56"/>
      <c r="F40" s="56"/>
      <c r="G40" s="56"/>
    </row>
    <row r="41" spans="3:7" ht="30" x14ac:dyDescent="0.25">
      <c r="C41" s="56"/>
      <c r="D41" s="1" t="s">
        <v>33</v>
      </c>
      <c r="E41" s="7" t="s">
        <v>34</v>
      </c>
      <c r="F41" s="1" t="s">
        <v>35</v>
      </c>
      <c r="G41" s="1" t="s">
        <v>36</v>
      </c>
    </row>
    <row r="42" spans="3:7" x14ac:dyDescent="0.25">
      <c r="C42" s="2" t="s">
        <v>8</v>
      </c>
      <c r="D42" s="15">
        <v>1</v>
      </c>
      <c r="E42" s="15">
        <v>1</v>
      </c>
      <c r="F42" s="15">
        <v>1</v>
      </c>
      <c r="G42" s="15">
        <v>1</v>
      </c>
    </row>
    <row r="43" spans="3:7" x14ac:dyDescent="0.25">
      <c r="C43" s="2" t="s">
        <v>9</v>
      </c>
      <c r="D43" s="15"/>
      <c r="E43" s="17"/>
      <c r="F43" s="17"/>
      <c r="G43" s="17"/>
    </row>
    <row r="44" spans="3:7" x14ac:dyDescent="0.25">
      <c r="C44" s="2" t="s">
        <v>10</v>
      </c>
      <c r="D44" s="15"/>
      <c r="E44" s="17"/>
      <c r="F44" s="17"/>
      <c r="G44" s="17"/>
    </row>
    <row r="45" spans="3:7" x14ac:dyDescent="0.25">
      <c r="C45" s="2" t="s">
        <v>11</v>
      </c>
      <c r="D45" s="15"/>
      <c r="E45" s="17"/>
      <c r="F45" s="17"/>
      <c r="G45" s="17"/>
    </row>
    <row r="46" spans="3:7" x14ac:dyDescent="0.25">
      <c r="C46" s="2" t="s">
        <v>12</v>
      </c>
      <c r="D46" s="15"/>
      <c r="E46" s="17"/>
      <c r="F46" s="17"/>
      <c r="G46" s="17"/>
    </row>
    <row r="47" spans="3:7" x14ac:dyDescent="0.25">
      <c r="C47" s="2" t="s">
        <v>13</v>
      </c>
      <c r="D47" s="15"/>
      <c r="E47" s="17"/>
      <c r="F47" s="17"/>
      <c r="G47" s="17"/>
    </row>
    <row r="48" spans="3:7" x14ac:dyDescent="0.25">
      <c r="C48" s="2" t="s">
        <v>14</v>
      </c>
      <c r="D48" s="15"/>
      <c r="E48" s="17"/>
      <c r="F48" s="17"/>
      <c r="G48" s="17"/>
    </row>
    <row r="49" spans="3:7" x14ac:dyDescent="0.25">
      <c r="C49" s="2" t="s">
        <v>15</v>
      </c>
      <c r="D49" s="15"/>
      <c r="E49" s="17"/>
      <c r="F49" s="17"/>
      <c r="G49" s="17"/>
    </row>
    <row r="50" spans="3:7" x14ac:dyDescent="0.25">
      <c r="C50" s="2" t="s">
        <v>16</v>
      </c>
      <c r="D50" s="15"/>
      <c r="E50" s="17"/>
      <c r="F50" s="17"/>
      <c r="G50" s="17"/>
    </row>
    <row r="51" spans="3:7" x14ac:dyDescent="0.25">
      <c r="C51" s="2" t="s">
        <v>17</v>
      </c>
      <c r="D51" s="15"/>
      <c r="E51" s="17"/>
      <c r="F51" s="17"/>
      <c r="G51" s="17"/>
    </row>
    <row r="52" spans="3:7" x14ac:dyDescent="0.25">
      <c r="C52" s="2" t="s">
        <v>18</v>
      </c>
      <c r="D52" s="15"/>
      <c r="E52" s="17"/>
      <c r="F52" s="17"/>
      <c r="G52" s="17"/>
    </row>
    <row r="53" spans="3:7" x14ac:dyDescent="0.25">
      <c r="C53" s="2" t="s">
        <v>19</v>
      </c>
      <c r="D53" s="15"/>
      <c r="E53" s="17"/>
      <c r="F53" s="17"/>
      <c r="G53" s="17"/>
    </row>
    <row r="54" spans="3:7" x14ac:dyDescent="0.25">
      <c r="C54" s="2" t="s">
        <v>31</v>
      </c>
      <c r="D54" s="18">
        <f>AVERAGE(D42:D53)</f>
        <v>1</v>
      </c>
      <c r="E54" s="18">
        <f>AVERAGE(E42:E53)</f>
        <v>1</v>
      </c>
      <c r="F54" s="18">
        <f>AVERAGE(F42:F53)</f>
        <v>1</v>
      </c>
      <c r="G54" s="18">
        <f>AVERAGE(G42:G53)</f>
        <v>1</v>
      </c>
    </row>
  </sheetData>
  <mergeCells count="4">
    <mergeCell ref="C2:C4"/>
    <mergeCell ref="D2:G3"/>
    <mergeCell ref="C39:C41"/>
    <mergeCell ref="D39:G4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showGridLines="0" zoomScale="75" zoomScaleNormal="75" workbookViewId="0">
      <selection activeCell="M27" sqref="M27"/>
    </sheetView>
  </sheetViews>
  <sheetFormatPr baseColWidth="10" defaultColWidth="9.140625" defaultRowHeight="15" x14ac:dyDescent="0.25"/>
  <cols>
    <col min="2" max="2" width="12.42578125"/>
    <col min="3" max="3" width="20.5703125"/>
    <col min="4" max="4" width="16"/>
    <col min="5" max="5" width="15.42578125"/>
    <col min="6" max="6" width="15"/>
    <col min="7" max="7" width="15.42578125"/>
    <col min="8" max="8" width="15"/>
    <col min="9" max="9" width="14.42578125" bestFit="1" customWidth="1"/>
    <col min="10" max="10" width="14.28515625"/>
    <col min="11" max="11" width="27.28515625"/>
    <col min="12" max="12" width="17.42578125"/>
    <col min="13" max="13" width="18.85546875" bestFit="1" customWidth="1"/>
    <col min="14" max="1026" width="10.5703125"/>
  </cols>
  <sheetData>
    <row r="2" spans="2:13" ht="13.9" customHeight="1" x14ac:dyDescent="0.25">
      <c r="B2" s="56" t="s">
        <v>1</v>
      </c>
      <c r="C2" s="56" t="s">
        <v>54</v>
      </c>
      <c r="D2" s="56"/>
      <c r="E2" s="56"/>
      <c r="F2" s="56"/>
      <c r="G2" s="56"/>
      <c r="H2" s="56"/>
      <c r="I2" s="57" t="s">
        <v>55</v>
      </c>
      <c r="J2" s="57" t="s">
        <v>56</v>
      </c>
      <c r="K2" s="57" t="s">
        <v>57</v>
      </c>
      <c r="L2" s="57" t="s">
        <v>127</v>
      </c>
      <c r="M2" s="54" t="s">
        <v>58</v>
      </c>
    </row>
    <row r="3" spans="2:13" x14ac:dyDescent="0.25">
      <c r="B3" s="56"/>
      <c r="C3" s="56" t="s">
        <v>59</v>
      </c>
      <c r="D3" s="56"/>
      <c r="E3" s="56" t="s">
        <v>60</v>
      </c>
      <c r="F3" s="56"/>
      <c r="G3" s="56" t="s">
        <v>61</v>
      </c>
      <c r="H3" s="56"/>
      <c r="I3" s="57"/>
      <c r="J3" s="57"/>
      <c r="K3" s="57"/>
      <c r="L3" s="57"/>
      <c r="M3" s="54"/>
    </row>
    <row r="4" spans="2:13" x14ac:dyDescent="0.25">
      <c r="B4" s="56"/>
      <c r="C4" s="1" t="s">
        <v>62</v>
      </c>
      <c r="D4" s="1" t="s">
        <v>6</v>
      </c>
      <c r="E4" s="1" t="s">
        <v>63</v>
      </c>
      <c r="F4" s="1" t="s">
        <v>6</v>
      </c>
      <c r="G4" s="1" t="s">
        <v>63</v>
      </c>
      <c r="H4" s="1" t="s">
        <v>6</v>
      </c>
      <c r="I4" s="57"/>
      <c r="J4" s="57"/>
      <c r="K4" s="57"/>
      <c r="L4" s="57"/>
      <c r="M4" s="54"/>
    </row>
    <row r="5" spans="2:13" x14ac:dyDescent="0.25">
      <c r="B5" s="2" t="s">
        <v>8</v>
      </c>
      <c r="C5" s="10">
        <v>0</v>
      </c>
      <c r="D5" s="10">
        <v>0</v>
      </c>
      <c r="E5" s="10">
        <f>275000/2</f>
        <v>137500</v>
      </c>
      <c r="F5" s="10">
        <v>26640.42</v>
      </c>
      <c r="G5" s="10">
        <f>275000/2</f>
        <v>137500</v>
      </c>
      <c r="H5" s="10">
        <v>18065.18</v>
      </c>
      <c r="I5" s="26">
        <f t="shared" ref="I5:I16" si="0">SUM(C5,G5,E5)</f>
        <v>275000</v>
      </c>
      <c r="J5" s="10">
        <f t="shared" ref="J5:J16" si="1">SUM(D5,H5,F5)</f>
        <v>44705.599999999999</v>
      </c>
      <c r="K5" s="27">
        <v>179572.48000000001</v>
      </c>
      <c r="L5" s="43">
        <f>((K5 * 100)/I5)-100</f>
        <v>-34.700916363636367</v>
      </c>
      <c r="M5" s="9">
        <f>K5-'Desviacion de costos'!K7</f>
        <v>-1180.2669999999925</v>
      </c>
    </row>
    <row r="6" spans="2:13" x14ac:dyDescent="0.25">
      <c r="B6" s="2" t="s">
        <v>9</v>
      </c>
      <c r="C6" s="10">
        <v>91666.67</v>
      </c>
      <c r="D6" s="10">
        <v>11997</v>
      </c>
      <c r="E6" s="10">
        <v>91666.67</v>
      </c>
      <c r="F6" s="10">
        <v>12722.43</v>
      </c>
      <c r="G6" s="10">
        <v>91666.67</v>
      </c>
      <c r="H6" s="10">
        <v>25179.75</v>
      </c>
      <c r="I6" s="26">
        <f t="shared" si="0"/>
        <v>275000.01</v>
      </c>
      <c r="J6" s="10">
        <f t="shared" si="1"/>
        <v>49899.18</v>
      </c>
      <c r="K6" s="27">
        <v>134033.44</v>
      </c>
      <c r="L6" s="43">
        <f>((K6 * 100)/I6)-100</f>
        <v>-51.26056904507022</v>
      </c>
      <c r="M6" s="9">
        <f>K6-'Desviacion de costos'!K8</f>
        <v>-7786.609999999986</v>
      </c>
    </row>
    <row r="7" spans="2:13" x14ac:dyDescent="0.25">
      <c r="B7" s="2" t="s">
        <v>10</v>
      </c>
      <c r="C7" s="10">
        <v>91666.67</v>
      </c>
      <c r="D7" s="10">
        <v>28530</v>
      </c>
      <c r="E7" s="10">
        <v>91666.67</v>
      </c>
      <c r="F7" s="10">
        <v>31184.66</v>
      </c>
      <c r="G7" s="10">
        <v>91666.67</v>
      </c>
      <c r="H7" s="10">
        <v>46148</v>
      </c>
      <c r="I7" s="26">
        <f t="shared" si="0"/>
        <v>275000.01</v>
      </c>
      <c r="J7" s="10">
        <f t="shared" si="1"/>
        <v>105862.66</v>
      </c>
      <c r="K7" s="27">
        <v>110127.63</v>
      </c>
      <c r="L7" s="44">
        <f t="shared" ref="L7:L17" si="2">((K7 * 100)/I7)-100</f>
        <v>-59.953590547142163</v>
      </c>
      <c r="M7" s="9">
        <f>K7-'Desviacion de costos'!K9</f>
        <v>-24414.459999999992</v>
      </c>
    </row>
    <row r="8" spans="2:13" x14ac:dyDescent="0.25">
      <c r="B8" s="2" t="s">
        <v>11</v>
      </c>
      <c r="C8" s="10">
        <v>91666.67</v>
      </c>
      <c r="D8" s="10">
        <v>36780</v>
      </c>
      <c r="E8" s="10">
        <v>91666.67</v>
      </c>
      <c r="F8" s="10">
        <v>74144</v>
      </c>
      <c r="G8" s="10">
        <v>91666.67</v>
      </c>
      <c r="H8" s="10">
        <v>34596</v>
      </c>
      <c r="I8" s="26">
        <f t="shared" si="0"/>
        <v>275000.01</v>
      </c>
      <c r="J8" s="10">
        <f t="shared" si="1"/>
        <v>145520</v>
      </c>
      <c r="K8" s="27">
        <v>145519.6</v>
      </c>
      <c r="L8" s="45">
        <f t="shared" si="2"/>
        <v>-47.083783742407867</v>
      </c>
      <c r="M8" s="9">
        <f>K8-'Desviacion de costos'!K10</f>
        <v>-12437.48000000001</v>
      </c>
    </row>
    <row r="9" spans="2:13" x14ac:dyDescent="0.25">
      <c r="B9" s="2" t="s">
        <v>12</v>
      </c>
      <c r="C9" s="10">
        <v>91666.67</v>
      </c>
      <c r="D9" s="10">
        <v>44102</v>
      </c>
      <c r="E9" s="10">
        <v>91666.67</v>
      </c>
      <c r="F9" s="10">
        <v>62184</v>
      </c>
      <c r="G9" s="10">
        <v>91666.67</v>
      </c>
      <c r="H9" s="10">
        <v>27020</v>
      </c>
      <c r="I9" s="26">
        <f t="shared" si="0"/>
        <v>275000.01</v>
      </c>
      <c r="J9" s="10">
        <f t="shared" si="1"/>
        <v>133306</v>
      </c>
      <c r="K9" s="27">
        <v>133306.70000000001</v>
      </c>
      <c r="L9" s="45">
        <f t="shared" si="2"/>
        <v>-51.524838126369517</v>
      </c>
      <c r="M9" s="9">
        <f>K9-'Desviacion de costos'!K11</f>
        <v>-24306.26999999999</v>
      </c>
    </row>
    <row r="10" spans="2:13" x14ac:dyDescent="0.25">
      <c r="B10" s="2" t="s">
        <v>13</v>
      </c>
      <c r="C10" s="10">
        <v>91666.67</v>
      </c>
      <c r="D10" s="10">
        <v>24013</v>
      </c>
      <c r="E10" s="10">
        <v>91666.67</v>
      </c>
      <c r="F10" s="10">
        <v>55792</v>
      </c>
      <c r="G10" s="10">
        <v>91666.67</v>
      </c>
      <c r="H10" s="10">
        <v>46252</v>
      </c>
      <c r="I10" s="26">
        <f t="shared" si="0"/>
        <v>275000.01</v>
      </c>
      <c r="J10" s="10">
        <f t="shared" si="1"/>
        <v>126057</v>
      </c>
      <c r="K10" s="27">
        <v>134522</v>
      </c>
      <c r="L10" s="45">
        <f t="shared" si="2"/>
        <v>-51.082910869712336</v>
      </c>
      <c r="M10" s="9">
        <f>K10-'Desviacion de costos'!K12</f>
        <v>12441.580000000002</v>
      </c>
    </row>
    <row r="11" spans="2:13" x14ac:dyDescent="0.25">
      <c r="B11" s="2" t="s">
        <v>14</v>
      </c>
      <c r="C11" s="10">
        <v>91666.67</v>
      </c>
      <c r="D11" s="10">
        <v>41955</v>
      </c>
      <c r="E11" s="10">
        <v>91666.67</v>
      </c>
      <c r="F11" s="10">
        <v>127174</v>
      </c>
      <c r="G11" s="10">
        <v>91666.67</v>
      </c>
      <c r="H11" s="10">
        <v>73002</v>
      </c>
      <c r="I11" s="26">
        <f t="shared" si="0"/>
        <v>275000.01</v>
      </c>
      <c r="J11" s="10">
        <f t="shared" si="1"/>
        <v>242131</v>
      </c>
      <c r="K11" s="27">
        <v>282548.76</v>
      </c>
      <c r="L11" s="46">
        <f t="shared" si="2"/>
        <v>2.7449999001818242</v>
      </c>
      <c r="M11" s="9">
        <f>K11-'Desviacion de costos'!K13</f>
        <v>73866.22</v>
      </c>
    </row>
    <row r="12" spans="2:13" x14ac:dyDescent="0.25">
      <c r="B12" s="2" t="s">
        <v>15</v>
      </c>
      <c r="C12" s="10"/>
      <c r="D12" s="10"/>
      <c r="E12" s="10"/>
      <c r="F12" s="10"/>
      <c r="G12" s="10"/>
      <c r="H12" s="10"/>
      <c r="I12" s="26">
        <f t="shared" si="0"/>
        <v>0</v>
      </c>
      <c r="J12" s="10">
        <f t="shared" si="1"/>
        <v>0</v>
      </c>
      <c r="K12" s="27"/>
      <c r="L12" s="46" t="e">
        <f t="shared" si="2"/>
        <v>#DIV/0!</v>
      </c>
      <c r="M12" s="9">
        <f>K12-'Desviacion de costos'!K14</f>
        <v>0</v>
      </c>
    </row>
    <row r="13" spans="2:13" x14ac:dyDescent="0.25">
      <c r="B13" s="2" t="s">
        <v>16</v>
      </c>
      <c r="C13" s="10"/>
      <c r="D13" s="10"/>
      <c r="E13" s="10"/>
      <c r="F13" s="10"/>
      <c r="G13" s="10"/>
      <c r="H13" s="10"/>
      <c r="I13" s="26">
        <f t="shared" si="0"/>
        <v>0</v>
      </c>
      <c r="J13" s="10">
        <f t="shared" si="1"/>
        <v>0</v>
      </c>
      <c r="K13" s="27"/>
      <c r="L13" s="46" t="e">
        <f t="shared" si="2"/>
        <v>#DIV/0!</v>
      </c>
      <c r="M13" s="9">
        <f>K13-'Desviacion de costos'!K15</f>
        <v>0</v>
      </c>
    </row>
    <row r="14" spans="2:13" x14ac:dyDescent="0.25">
      <c r="B14" s="2" t="s">
        <v>17</v>
      </c>
      <c r="C14" s="10"/>
      <c r="D14" s="10"/>
      <c r="E14" s="10"/>
      <c r="F14" s="10"/>
      <c r="G14" s="10"/>
      <c r="H14" s="10"/>
      <c r="I14" s="26">
        <f t="shared" si="0"/>
        <v>0</v>
      </c>
      <c r="J14" s="10">
        <f t="shared" si="1"/>
        <v>0</v>
      </c>
      <c r="K14" s="27"/>
      <c r="L14" s="46" t="e">
        <f t="shared" si="2"/>
        <v>#DIV/0!</v>
      </c>
      <c r="M14" s="9">
        <f>K14-'Desviacion de costos'!K16</f>
        <v>0</v>
      </c>
    </row>
    <row r="15" spans="2:13" x14ac:dyDescent="0.25">
      <c r="B15" s="2" t="s">
        <v>18</v>
      </c>
      <c r="C15" s="10"/>
      <c r="D15" s="10"/>
      <c r="E15" s="10"/>
      <c r="F15" s="10"/>
      <c r="G15" s="10"/>
      <c r="H15" s="10"/>
      <c r="I15" s="26">
        <f t="shared" si="0"/>
        <v>0</v>
      </c>
      <c r="J15" s="10">
        <f t="shared" si="1"/>
        <v>0</v>
      </c>
      <c r="K15" s="27"/>
      <c r="L15" s="46" t="e">
        <f t="shared" si="2"/>
        <v>#DIV/0!</v>
      </c>
      <c r="M15" s="9">
        <f>K15-'Desviacion de costos'!K17</f>
        <v>0</v>
      </c>
    </row>
    <row r="16" spans="2:13" x14ac:dyDescent="0.25">
      <c r="B16" s="2" t="s">
        <v>19</v>
      </c>
      <c r="C16" s="10"/>
      <c r="D16" s="10"/>
      <c r="E16" s="10"/>
      <c r="F16" s="10"/>
      <c r="G16" s="10"/>
      <c r="H16" s="10"/>
      <c r="I16" s="26">
        <f t="shared" si="0"/>
        <v>0</v>
      </c>
      <c r="J16" s="10">
        <f t="shared" si="1"/>
        <v>0</v>
      </c>
      <c r="K16" s="27"/>
      <c r="L16" s="46" t="e">
        <f t="shared" si="2"/>
        <v>#DIV/0!</v>
      </c>
      <c r="M16" s="9">
        <f>K16-'Desviacion de costos'!K18</f>
        <v>0</v>
      </c>
    </row>
    <row r="17" spans="2:13" x14ac:dyDescent="0.25">
      <c r="B17" s="2" t="s">
        <v>64</v>
      </c>
      <c r="C17" s="10">
        <f t="shared" ref="C17:K17" si="3">SUM(C5:C16)</f>
        <v>550000.02</v>
      </c>
      <c r="D17" s="10">
        <f t="shared" si="3"/>
        <v>187377</v>
      </c>
      <c r="E17" s="10">
        <f t="shared" si="3"/>
        <v>687500.02</v>
      </c>
      <c r="F17" s="10">
        <f t="shared" si="3"/>
        <v>389841.51</v>
      </c>
      <c r="G17" s="10">
        <f t="shared" si="3"/>
        <v>687500.02</v>
      </c>
      <c r="H17" s="10">
        <f t="shared" si="3"/>
        <v>270262.93</v>
      </c>
      <c r="I17" s="26">
        <f t="shared" si="3"/>
        <v>1925000.06</v>
      </c>
      <c r="J17" s="10">
        <f t="shared" si="3"/>
        <v>847481.44</v>
      </c>
      <c r="K17" s="27">
        <f t="shared" si="3"/>
        <v>1119630.6100000001</v>
      </c>
      <c r="L17" s="45">
        <f t="shared" si="2"/>
        <v>-41.837372721952015</v>
      </c>
      <c r="M17" s="9">
        <f>K17-'Desviacion de costos'!K19</f>
        <v>1119630.6100000001</v>
      </c>
    </row>
    <row r="19" spans="2:13" x14ac:dyDescent="0.25">
      <c r="C19" s="54" t="s">
        <v>65</v>
      </c>
      <c r="D19" s="54"/>
    </row>
    <row r="20" spans="2:13" x14ac:dyDescent="0.25">
      <c r="C20" s="54"/>
      <c r="D20" s="54"/>
    </row>
    <row r="21" spans="2:13" x14ac:dyDescent="0.25">
      <c r="C21" s="28" t="s">
        <v>66</v>
      </c>
      <c r="D21" s="10">
        <v>3300000</v>
      </c>
    </row>
    <row r="22" spans="2:13" x14ac:dyDescent="0.25">
      <c r="C22" s="28" t="s">
        <v>6</v>
      </c>
      <c r="D22" s="10">
        <f>K17</f>
        <v>1119630.6100000001</v>
      </c>
    </row>
    <row r="23" spans="2:13" x14ac:dyDescent="0.25">
      <c r="C23" s="28" t="s">
        <v>125</v>
      </c>
      <c r="D23" s="42">
        <f>((D22 * 100)/D21)-100</f>
        <v>-66.071799696969691</v>
      </c>
    </row>
    <row r="24" spans="2:13" x14ac:dyDescent="0.25">
      <c r="C24" s="28" t="s">
        <v>126</v>
      </c>
      <c r="D24" s="41">
        <f>D22/D21</f>
        <v>0.33928200303030304</v>
      </c>
    </row>
  </sheetData>
  <mergeCells count="11">
    <mergeCell ref="C19:D20"/>
    <mergeCell ref="L2:L4"/>
    <mergeCell ref="M2:M4"/>
    <mergeCell ref="C3:D3"/>
    <mergeCell ref="E3:F3"/>
    <mergeCell ref="G3:H3"/>
    <mergeCell ref="B2:B4"/>
    <mergeCell ref="C2:H2"/>
    <mergeCell ref="I2:I4"/>
    <mergeCell ref="J2:J4"/>
    <mergeCell ref="K2:K4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showGridLines="0" zoomScale="75" zoomScaleNormal="75" workbookViewId="0">
      <selection activeCell="D12" sqref="D12"/>
    </sheetView>
  </sheetViews>
  <sheetFormatPr baseColWidth="10" defaultColWidth="9.140625" defaultRowHeight="15" x14ac:dyDescent="0.25"/>
  <cols>
    <col min="1" max="1" width="3"/>
    <col min="2" max="2" width="4"/>
    <col min="3" max="3" width="11.5703125"/>
    <col min="4" max="4" width="20.85546875"/>
    <col min="5" max="1025" width="11.5703125"/>
  </cols>
  <sheetData>
    <row r="2" spans="3:4" ht="13.9" customHeight="1" x14ac:dyDescent="0.25">
      <c r="C2" s="56" t="s">
        <v>1</v>
      </c>
      <c r="D2" s="57" t="s">
        <v>67</v>
      </c>
    </row>
    <row r="3" spans="3:4" x14ac:dyDescent="0.25">
      <c r="C3" s="56"/>
      <c r="D3" s="56"/>
    </row>
    <row r="4" spans="3:4" x14ac:dyDescent="0.25">
      <c r="C4" s="56"/>
      <c r="D4" s="57"/>
    </row>
    <row r="5" spans="3:4" x14ac:dyDescent="0.25">
      <c r="C5" s="2" t="s">
        <v>8</v>
      </c>
      <c r="D5" s="29">
        <v>0.98799999999999999</v>
      </c>
    </row>
    <row r="6" spans="3:4" x14ac:dyDescent="0.25">
      <c r="C6" s="2" t="s">
        <v>9</v>
      </c>
      <c r="D6" s="29">
        <v>0.92569999999999997</v>
      </c>
    </row>
    <row r="7" spans="3:4" x14ac:dyDescent="0.25">
      <c r="C7" s="2" t="s">
        <v>10</v>
      </c>
      <c r="D7" s="17">
        <f>((94+100)/2)/100</f>
        <v>0.97</v>
      </c>
    </row>
    <row r="8" spans="3:4" x14ac:dyDescent="0.25">
      <c r="C8" s="2" t="s">
        <v>11</v>
      </c>
      <c r="D8" s="40" t="s">
        <v>124</v>
      </c>
    </row>
    <row r="9" spans="3:4" x14ac:dyDescent="0.25">
      <c r="C9" s="2" t="s">
        <v>12</v>
      </c>
      <c r="D9" s="17">
        <v>1</v>
      </c>
    </row>
    <row r="10" spans="3:4" x14ac:dyDescent="0.25">
      <c r="C10" s="2" t="s">
        <v>13</v>
      </c>
      <c r="D10" s="17">
        <v>0.73329999999999995</v>
      </c>
    </row>
    <row r="11" spans="3:4" x14ac:dyDescent="0.25">
      <c r="C11" s="2" t="s">
        <v>14</v>
      </c>
      <c r="D11" s="17">
        <v>1</v>
      </c>
    </row>
    <row r="12" spans="3:4" x14ac:dyDescent="0.25">
      <c r="C12" s="2" t="s">
        <v>15</v>
      </c>
      <c r="D12" s="17"/>
    </row>
    <row r="13" spans="3:4" x14ac:dyDescent="0.25">
      <c r="C13" s="2" t="s">
        <v>16</v>
      </c>
      <c r="D13" s="17"/>
    </row>
    <row r="14" spans="3:4" x14ac:dyDescent="0.25">
      <c r="C14" s="2" t="s">
        <v>17</v>
      </c>
      <c r="D14" s="17"/>
    </row>
    <row r="15" spans="3:4" x14ac:dyDescent="0.25">
      <c r="C15" s="2" t="s">
        <v>18</v>
      </c>
      <c r="D15" s="17"/>
    </row>
    <row r="16" spans="3:4" x14ac:dyDescent="0.25">
      <c r="C16" s="2" t="s">
        <v>19</v>
      </c>
      <c r="D16" s="17"/>
    </row>
    <row r="17" spans="3:4" x14ac:dyDescent="0.25">
      <c r="C17" s="2" t="s">
        <v>68</v>
      </c>
      <c r="D17" s="29">
        <f>AVERAGE(D5:D16)</f>
        <v>0.9361666666666667</v>
      </c>
    </row>
  </sheetData>
  <mergeCells count="2">
    <mergeCell ref="C2:C4"/>
    <mergeCell ref="D2:D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4"/>
  <sheetViews>
    <sheetView showGridLines="0" zoomScale="75" zoomScaleNormal="75" workbookViewId="0">
      <pane ySplit="2" topLeftCell="A69" activePane="bottomLeft" state="frozenSplit"/>
      <selection pane="bottomLeft" activeCell="N1" sqref="N1"/>
    </sheetView>
  </sheetViews>
  <sheetFormatPr baseColWidth="10" defaultColWidth="9.140625" defaultRowHeight="15" x14ac:dyDescent="0.25"/>
  <cols>
    <col min="2" max="2" width="33.7109375"/>
    <col min="3" max="3" width="7.42578125"/>
    <col min="12" max="12" width="11.42578125"/>
    <col min="14" max="14" width="11"/>
    <col min="15" max="15" width="10.140625"/>
  </cols>
  <sheetData>
    <row r="2" spans="2:15" x14ac:dyDescent="0.25">
      <c r="B2" s="30" t="s">
        <v>69</v>
      </c>
      <c r="C2" s="28" t="s">
        <v>64</v>
      </c>
      <c r="D2" s="28" t="s">
        <v>8</v>
      </c>
      <c r="E2" s="28" t="s">
        <v>9</v>
      </c>
      <c r="F2" s="28" t="s">
        <v>10</v>
      </c>
      <c r="G2" s="28" t="s">
        <v>11</v>
      </c>
      <c r="H2" s="28" t="s">
        <v>12</v>
      </c>
      <c r="I2" s="28" t="s">
        <v>13</v>
      </c>
      <c r="J2" s="28" t="s">
        <v>14</v>
      </c>
      <c r="K2" s="28" t="s">
        <v>15</v>
      </c>
      <c r="L2" s="28" t="s">
        <v>16</v>
      </c>
      <c r="M2" s="28" t="s">
        <v>17</v>
      </c>
      <c r="N2" s="28" t="s">
        <v>18</v>
      </c>
      <c r="O2" s="28" t="s">
        <v>19</v>
      </c>
    </row>
    <row r="3" spans="2:15" ht="30" hidden="1" x14ac:dyDescent="0.25">
      <c r="B3" s="31" t="s">
        <v>70</v>
      </c>
      <c r="C3" s="31">
        <f t="shared" ref="C3:C45" si="0">SUM(D3:O3)</f>
        <v>55</v>
      </c>
      <c r="D3" s="32">
        <v>10</v>
      </c>
      <c r="E3" s="32">
        <v>9</v>
      </c>
      <c r="F3" s="3">
        <v>12</v>
      </c>
      <c r="G3" s="3">
        <v>9</v>
      </c>
      <c r="H3" s="3">
        <v>10</v>
      </c>
      <c r="I3" s="3">
        <v>4</v>
      </c>
      <c r="J3" s="3">
        <v>1</v>
      </c>
      <c r="K3" s="3"/>
      <c r="L3" s="3"/>
      <c r="M3" s="3"/>
      <c r="N3" s="3"/>
      <c r="O3" s="3"/>
    </row>
    <row r="4" spans="2:15" ht="45" hidden="1" x14ac:dyDescent="0.25">
      <c r="B4" s="31" t="s">
        <v>71</v>
      </c>
      <c r="C4" s="31">
        <f t="shared" si="0"/>
        <v>35</v>
      </c>
      <c r="D4" s="32">
        <v>19</v>
      </c>
      <c r="E4" s="32">
        <v>9</v>
      </c>
      <c r="F4" s="3"/>
      <c r="G4" s="3"/>
      <c r="H4" s="3"/>
      <c r="I4" s="3">
        <v>4</v>
      </c>
      <c r="J4" s="3">
        <v>3</v>
      </c>
      <c r="K4" s="3"/>
      <c r="L4" s="3"/>
      <c r="M4" s="3"/>
      <c r="N4" s="3"/>
      <c r="O4" s="3"/>
    </row>
    <row r="5" spans="2:15" ht="45" hidden="1" x14ac:dyDescent="0.25">
      <c r="B5" s="31" t="s">
        <v>72</v>
      </c>
      <c r="C5" s="31">
        <f t="shared" si="0"/>
        <v>28</v>
      </c>
      <c r="D5" s="32">
        <v>10</v>
      </c>
      <c r="E5" s="32">
        <v>4</v>
      </c>
      <c r="F5" s="3">
        <v>6</v>
      </c>
      <c r="G5" s="3">
        <v>5</v>
      </c>
      <c r="H5" s="3"/>
      <c r="I5" s="3"/>
      <c r="J5" s="3">
        <v>3</v>
      </c>
      <c r="K5" s="3"/>
      <c r="L5" s="3"/>
      <c r="M5" s="3"/>
      <c r="N5" s="3"/>
      <c r="O5" s="3"/>
    </row>
    <row r="6" spans="2:15" ht="60" x14ac:dyDescent="0.25">
      <c r="B6" s="31" t="s">
        <v>73</v>
      </c>
      <c r="C6" s="31">
        <f t="shared" si="0"/>
        <v>133</v>
      </c>
      <c r="D6" s="32">
        <v>12</v>
      </c>
      <c r="E6" s="32">
        <v>15</v>
      </c>
      <c r="F6" s="3">
        <v>13</v>
      </c>
      <c r="G6" s="3">
        <v>17</v>
      </c>
      <c r="H6" s="3">
        <v>20</v>
      </c>
      <c r="I6" s="3">
        <v>22</v>
      </c>
      <c r="J6" s="3">
        <v>34</v>
      </c>
      <c r="K6" s="3"/>
      <c r="L6" s="3"/>
      <c r="M6" s="3"/>
      <c r="N6" s="3"/>
      <c r="O6" s="3"/>
    </row>
    <row r="7" spans="2:15" ht="30" x14ac:dyDescent="0.25">
      <c r="B7" s="31" t="s">
        <v>74</v>
      </c>
      <c r="C7" s="31">
        <f t="shared" si="0"/>
        <v>107</v>
      </c>
      <c r="D7" s="32">
        <v>33</v>
      </c>
      <c r="E7" s="32">
        <v>21</v>
      </c>
      <c r="F7" s="3">
        <v>10</v>
      </c>
      <c r="G7" s="3">
        <v>9</v>
      </c>
      <c r="H7" s="3">
        <v>10</v>
      </c>
      <c r="I7" s="3"/>
      <c r="J7" s="3">
        <v>24</v>
      </c>
      <c r="K7" s="3"/>
      <c r="L7" s="3"/>
      <c r="M7" s="3"/>
      <c r="N7" s="3"/>
      <c r="O7" s="3"/>
    </row>
    <row r="8" spans="2:15" ht="30" hidden="1" x14ac:dyDescent="0.25">
      <c r="B8" s="31" t="s">
        <v>75</v>
      </c>
      <c r="C8" s="31">
        <f t="shared" si="0"/>
        <v>51</v>
      </c>
      <c r="D8" s="32">
        <v>4</v>
      </c>
      <c r="E8" s="32">
        <v>10</v>
      </c>
      <c r="F8" s="3">
        <v>11</v>
      </c>
      <c r="G8" s="3">
        <v>7</v>
      </c>
      <c r="H8" s="3">
        <v>9</v>
      </c>
      <c r="I8" s="3">
        <v>7</v>
      </c>
      <c r="J8" s="3">
        <v>3</v>
      </c>
      <c r="K8" s="3"/>
      <c r="L8" s="3"/>
      <c r="M8" s="3"/>
      <c r="N8" s="3"/>
      <c r="O8" s="3"/>
    </row>
    <row r="9" spans="2:15" ht="30" hidden="1" x14ac:dyDescent="0.25">
      <c r="B9" s="31" t="s">
        <v>76</v>
      </c>
      <c r="C9" s="31">
        <f t="shared" si="0"/>
        <v>19</v>
      </c>
      <c r="D9" s="32">
        <v>6</v>
      </c>
      <c r="E9" s="32">
        <v>1</v>
      </c>
      <c r="F9" s="3">
        <v>1</v>
      </c>
      <c r="G9" s="3">
        <v>3</v>
      </c>
      <c r="H9" s="3">
        <v>4</v>
      </c>
      <c r="I9" s="3">
        <v>4</v>
      </c>
      <c r="J9" s="3"/>
      <c r="K9" s="3"/>
      <c r="L9" s="3"/>
      <c r="M9" s="3"/>
      <c r="N9" s="3"/>
      <c r="O9" s="3"/>
    </row>
    <row r="10" spans="2:15" ht="30" hidden="1" x14ac:dyDescent="0.25">
      <c r="B10" s="31" t="s">
        <v>77</v>
      </c>
      <c r="C10" s="31">
        <f t="shared" si="0"/>
        <v>2</v>
      </c>
      <c r="D10" s="32">
        <v>2</v>
      </c>
      <c r="E10" s="32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30" hidden="1" x14ac:dyDescent="0.25">
      <c r="B11" s="31" t="s">
        <v>78</v>
      </c>
      <c r="C11" s="31">
        <f t="shared" si="0"/>
        <v>3</v>
      </c>
      <c r="D11" s="32">
        <v>2</v>
      </c>
      <c r="E11" s="32"/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</row>
    <row r="12" spans="2:15" ht="30" x14ac:dyDescent="0.25">
      <c r="B12" s="31" t="s">
        <v>79</v>
      </c>
      <c r="C12" s="31">
        <f t="shared" si="0"/>
        <v>12</v>
      </c>
      <c r="D12" s="32">
        <v>3</v>
      </c>
      <c r="E12" s="32">
        <v>1</v>
      </c>
      <c r="F12" s="3"/>
      <c r="G12" s="3"/>
      <c r="H12" s="3"/>
      <c r="I12" s="3"/>
      <c r="J12" s="3">
        <v>8</v>
      </c>
      <c r="K12" s="3"/>
      <c r="L12" s="3"/>
      <c r="M12" s="3"/>
      <c r="N12" s="3"/>
      <c r="O12" s="3"/>
    </row>
    <row r="13" spans="2:15" ht="45" x14ac:dyDescent="0.25">
      <c r="B13" s="31" t="s">
        <v>80</v>
      </c>
      <c r="C13" s="31">
        <f t="shared" si="0"/>
        <v>18</v>
      </c>
      <c r="D13" s="32">
        <v>2</v>
      </c>
      <c r="E13" s="32">
        <v>1</v>
      </c>
      <c r="F13" s="3">
        <v>1</v>
      </c>
      <c r="G13" s="3">
        <v>3</v>
      </c>
      <c r="H13" s="3">
        <v>4</v>
      </c>
      <c r="I13" s="3">
        <v>2</v>
      </c>
      <c r="J13" s="3">
        <v>5</v>
      </c>
      <c r="K13" s="3"/>
      <c r="L13" s="3"/>
      <c r="M13" s="3"/>
      <c r="N13" s="3"/>
      <c r="O13" s="3"/>
    </row>
    <row r="14" spans="2:15" ht="30" hidden="1" x14ac:dyDescent="0.25">
      <c r="B14" s="31" t="s">
        <v>81</v>
      </c>
      <c r="C14" s="31">
        <f t="shared" si="0"/>
        <v>1</v>
      </c>
      <c r="D14" s="32"/>
      <c r="E14" s="32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ht="45" hidden="1" x14ac:dyDescent="0.25">
      <c r="B15" s="31" t="s">
        <v>82</v>
      </c>
      <c r="C15" s="31">
        <f t="shared" si="0"/>
        <v>5</v>
      </c>
      <c r="D15" s="32">
        <v>3</v>
      </c>
      <c r="E15" s="32">
        <v>1</v>
      </c>
      <c r="F15" s="3">
        <v>1</v>
      </c>
      <c r="G15" s="3"/>
      <c r="H15" s="3"/>
      <c r="I15" s="3"/>
      <c r="J15" s="3"/>
      <c r="K15" s="3"/>
      <c r="L15" s="3"/>
      <c r="M15" s="3"/>
      <c r="N15" s="3"/>
      <c r="O15" s="3"/>
    </row>
    <row r="16" spans="2:15" ht="30" hidden="1" x14ac:dyDescent="0.25">
      <c r="B16" s="31" t="s">
        <v>83</v>
      </c>
      <c r="C16" s="31">
        <f t="shared" si="0"/>
        <v>8</v>
      </c>
      <c r="D16" s="32">
        <v>5</v>
      </c>
      <c r="E16" s="32">
        <v>1</v>
      </c>
      <c r="F16" s="3">
        <v>2</v>
      </c>
      <c r="G16" s="3"/>
      <c r="H16" s="3"/>
      <c r="I16" s="3"/>
      <c r="J16" s="3"/>
      <c r="K16" s="3"/>
      <c r="L16" s="3"/>
      <c r="M16" s="3"/>
      <c r="N16" s="3"/>
      <c r="O16" s="3"/>
    </row>
    <row r="17" spans="2:15" ht="30" hidden="1" x14ac:dyDescent="0.25">
      <c r="B17" s="31" t="s">
        <v>84</v>
      </c>
      <c r="C17" s="31">
        <f t="shared" si="0"/>
        <v>3</v>
      </c>
      <c r="D17" s="32"/>
      <c r="E17" s="32">
        <v>1</v>
      </c>
      <c r="F17" s="3">
        <v>2</v>
      </c>
      <c r="G17" s="3"/>
      <c r="H17" s="3"/>
      <c r="I17" s="3"/>
      <c r="J17" s="3"/>
      <c r="K17" s="3"/>
      <c r="L17" s="3"/>
      <c r="M17" s="3"/>
      <c r="N17" s="3"/>
      <c r="O17" s="3"/>
    </row>
    <row r="18" spans="2:15" ht="45" hidden="1" x14ac:dyDescent="0.25">
      <c r="B18" s="31" t="s">
        <v>85</v>
      </c>
      <c r="C18" s="31">
        <f t="shared" si="0"/>
        <v>1</v>
      </c>
      <c r="D18" s="32"/>
      <c r="E18" s="32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ht="30" hidden="1" x14ac:dyDescent="0.25">
      <c r="B19" s="31" t="s">
        <v>86</v>
      </c>
      <c r="C19" s="31">
        <f t="shared" si="0"/>
        <v>3</v>
      </c>
      <c r="D19" s="32">
        <v>2</v>
      </c>
      <c r="E19" s="32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idden="1" x14ac:dyDescent="0.25">
      <c r="B20" s="31" t="s">
        <v>87</v>
      </c>
      <c r="C20" s="31">
        <f t="shared" si="0"/>
        <v>8</v>
      </c>
      <c r="D20" s="32">
        <v>1</v>
      </c>
      <c r="E20" s="32">
        <v>4</v>
      </c>
      <c r="F20" s="3">
        <v>2</v>
      </c>
      <c r="G20" s="3"/>
      <c r="H20" s="3"/>
      <c r="I20" s="3"/>
      <c r="J20" s="3">
        <v>1</v>
      </c>
      <c r="K20" s="3"/>
      <c r="L20" s="3"/>
      <c r="M20" s="3"/>
      <c r="N20" s="3"/>
      <c r="O20" s="3"/>
    </row>
    <row r="21" spans="2:15" ht="45" hidden="1" x14ac:dyDescent="0.25">
      <c r="B21" s="31" t="s">
        <v>88</v>
      </c>
      <c r="C21" s="31">
        <f t="shared" si="0"/>
        <v>11</v>
      </c>
      <c r="D21" s="32">
        <v>7</v>
      </c>
      <c r="E21" s="32">
        <v>4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30" hidden="1" x14ac:dyDescent="0.25">
      <c r="B22" s="31" t="s">
        <v>89</v>
      </c>
      <c r="C22" s="31">
        <f t="shared" si="0"/>
        <v>3</v>
      </c>
      <c r="D22" s="32">
        <v>3</v>
      </c>
      <c r="E22" s="32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30" hidden="1" x14ac:dyDescent="0.25">
      <c r="B23" s="31" t="s">
        <v>90</v>
      </c>
      <c r="C23" s="31">
        <f t="shared" si="0"/>
        <v>1</v>
      </c>
      <c r="D23" s="32"/>
      <c r="E23" s="32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ht="30" hidden="1" x14ac:dyDescent="0.25">
      <c r="B24" s="31" t="s">
        <v>91</v>
      </c>
      <c r="C24" s="31">
        <f t="shared" si="0"/>
        <v>10</v>
      </c>
      <c r="D24" s="32"/>
      <c r="E24" s="32"/>
      <c r="F24" s="3"/>
      <c r="G24" s="3"/>
      <c r="H24" s="3">
        <v>5</v>
      </c>
      <c r="I24" s="3">
        <v>3</v>
      </c>
      <c r="J24" s="3">
        <v>2</v>
      </c>
      <c r="K24" s="3"/>
      <c r="L24" s="3"/>
      <c r="M24" s="3"/>
      <c r="N24" s="3"/>
      <c r="O24" s="3"/>
    </row>
    <row r="25" spans="2:15" ht="30" hidden="1" x14ac:dyDescent="0.25">
      <c r="B25" s="31" t="s">
        <v>92</v>
      </c>
      <c r="C25" s="31">
        <f t="shared" si="0"/>
        <v>5</v>
      </c>
      <c r="D25" s="32">
        <v>4</v>
      </c>
      <c r="E25" s="32"/>
      <c r="F25" s="3"/>
      <c r="G25" s="3"/>
      <c r="H25" s="3"/>
      <c r="I25" s="3"/>
      <c r="J25" s="3">
        <v>1</v>
      </c>
      <c r="K25" s="3"/>
      <c r="L25" s="3"/>
      <c r="M25" s="3"/>
      <c r="N25" s="3"/>
      <c r="O25" s="3"/>
    </row>
    <row r="26" spans="2:15" ht="45" hidden="1" x14ac:dyDescent="0.25">
      <c r="B26" s="31" t="s">
        <v>93</v>
      </c>
      <c r="C26" s="31">
        <f t="shared" si="0"/>
        <v>4</v>
      </c>
      <c r="D26" s="32">
        <v>1</v>
      </c>
      <c r="E26" s="32">
        <v>1</v>
      </c>
      <c r="F26" s="3"/>
      <c r="G26" s="3"/>
      <c r="H26" s="3"/>
      <c r="I26" s="3"/>
      <c r="J26" s="3">
        <v>2</v>
      </c>
      <c r="K26" s="3"/>
      <c r="L26" s="3"/>
      <c r="M26" s="3"/>
      <c r="N26" s="3"/>
      <c r="O26" s="3"/>
    </row>
    <row r="27" spans="2:15" ht="45" hidden="1" x14ac:dyDescent="0.25">
      <c r="B27" s="31" t="s">
        <v>94</v>
      </c>
      <c r="C27" s="31">
        <f t="shared" si="0"/>
        <v>1</v>
      </c>
      <c r="D27" s="32">
        <v>1</v>
      </c>
      <c r="E27" s="32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ht="30" hidden="1" x14ac:dyDescent="0.25">
      <c r="B28" s="31" t="s">
        <v>95</v>
      </c>
      <c r="C28" s="31">
        <f t="shared" si="0"/>
        <v>5</v>
      </c>
      <c r="D28" s="32"/>
      <c r="E28" s="32">
        <v>1</v>
      </c>
      <c r="F28" s="3"/>
      <c r="G28" s="3"/>
      <c r="H28" s="3"/>
      <c r="I28" s="3">
        <v>4</v>
      </c>
      <c r="J28" s="3"/>
      <c r="K28" s="3"/>
      <c r="L28" s="3"/>
      <c r="M28" s="3"/>
      <c r="N28" s="3"/>
      <c r="O28" s="3"/>
    </row>
    <row r="29" spans="2:15" hidden="1" x14ac:dyDescent="0.25">
      <c r="B29" s="31" t="s">
        <v>96</v>
      </c>
      <c r="C29" s="31">
        <f t="shared" si="0"/>
        <v>4</v>
      </c>
      <c r="D29" s="32">
        <v>4</v>
      </c>
      <c r="E29" s="32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ht="45" hidden="1" x14ac:dyDescent="0.25">
      <c r="B30" s="31" t="s">
        <v>97</v>
      </c>
      <c r="C30" s="31">
        <f t="shared" si="0"/>
        <v>3</v>
      </c>
      <c r="D30" s="32">
        <v>3</v>
      </c>
      <c r="E30" s="32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ht="30" hidden="1" x14ac:dyDescent="0.25">
      <c r="B31" s="31" t="s">
        <v>98</v>
      </c>
      <c r="C31" s="31">
        <f t="shared" si="0"/>
        <v>2</v>
      </c>
      <c r="D31" s="32"/>
      <c r="E31" s="32"/>
      <c r="F31" s="3">
        <v>2</v>
      </c>
      <c r="G31" s="3"/>
      <c r="H31" s="3"/>
      <c r="I31" s="3"/>
      <c r="J31" s="3"/>
      <c r="K31" s="3"/>
      <c r="L31" s="3"/>
      <c r="M31" s="3"/>
      <c r="N31" s="3"/>
      <c r="O31" s="3"/>
    </row>
    <row r="32" spans="2:15" ht="30" hidden="1" x14ac:dyDescent="0.25">
      <c r="B32" s="31" t="s">
        <v>99</v>
      </c>
      <c r="C32" s="31">
        <f t="shared" si="0"/>
        <v>7</v>
      </c>
      <c r="D32" s="32">
        <v>3</v>
      </c>
      <c r="E32" s="32">
        <v>3</v>
      </c>
      <c r="F32" s="3">
        <v>1</v>
      </c>
      <c r="G32" s="3"/>
      <c r="H32" s="3"/>
      <c r="I32" s="3"/>
      <c r="J32" s="3"/>
      <c r="K32" s="3"/>
      <c r="L32" s="3"/>
      <c r="M32" s="3"/>
      <c r="N32" s="3"/>
      <c r="O32" s="3"/>
    </row>
    <row r="33" spans="2:15" ht="30" hidden="1" x14ac:dyDescent="0.25">
      <c r="B33" s="31" t="s">
        <v>100</v>
      </c>
      <c r="C33" s="31">
        <f t="shared" si="0"/>
        <v>3</v>
      </c>
      <c r="D33" s="32"/>
      <c r="E33" s="32"/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ht="30" hidden="1" x14ac:dyDescent="0.25">
      <c r="B34" s="31" t="s">
        <v>101</v>
      </c>
      <c r="C34" s="31">
        <f t="shared" si="0"/>
        <v>4</v>
      </c>
      <c r="D34" s="32">
        <v>2</v>
      </c>
      <c r="E34" s="32">
        <v>2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30" hidden="1" x14ac:dyDescent="0.25">
      <c r="B35" s="31" t="s">
        <v>102</v>
      </c>
      <c r="C35" s="31">
        <f t="shared" si="0"/>
        <v>1</v>
      </c>
      <c r="D35" s="32">
        <v>1</v>
      </c>
      <c r="E35" s="32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30" hidden="1" x14ac:dyDescent="0.25">
      <c r="B36" s="31" t="s">
        <v>103</v>
      </c>
      <c r="C36" s="31">
        <f t="shared" si="0"/>
        <v>5</v>
      </c>
      <c r="D36" s="32"/>
      <c r="E36" s="32">
        <v>1</v>
      </c>
      <c r="F36" s="3">
        <v>4</v>
      </c>
      <c r="G36" s="3"/>
      <c r="H36" s="3"/>
      <c r="I36" s="3"/>
      <c r="J36" s="3"/>
      <c r="K36" s="3"/>
      <c r="L36" s="3"/>
      <c r="M36" s="3"/>
      <c r="N36" s="3"/>
      <c r="O36" s="3"/>
    </row>
    <row r="37" spans="2:15" ht="30" hidden="1" x14ac:dyDescent="0.25">
      <c r="B37" s="31" t="s">
        <v>104</v>
      </c>
      <c r="C37" s="31">
        <f t="shared" si="0"/>
        <v>0</v>
      </c>
      <c r="D37" s="32"/>
      <c r="E37" s="32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ht="45" hidden="1" x14ac:dyDescent="0.25">
      <c r="B38" s="31" t="s">
        <v>105</v>
      </c>
      <c r="C38" s="31">
        <f t="shared" si="0"/>
        <v>2</v>
      </c>
      <c r="D38" s="32"/>
      <c r="E38" s="32">
        <v>1</v>
      </c>
      <c r="F38" s="3">
        <v>1</v>
      </c>
      <c r="G38" s="3"/>
      <c r="H38" s="3"/>
      <c r="I38" s="3"/>
      <c r="J38" s="3"/>
      <c r="K38" s="3"/>
      <c r="L38" s="3"/>
      <c r="M38" s="3"/>
      <c r="N38" s="3"/>
      <c r="O38" s="3"/>
    </row>
    <row r="39" spans="2:15" ht="45" hidden="1" x14ac:dyDescent="0.25">
      <c r="B39" s="31" t="s">
        <v>106</v>
      </c>
      <c r="C39" s="31">
        <f t="shared" si="0"/>
        <v>1</v>
      </c>
      <c r="D39" s="32"/>
      <c r="E39" s="32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30" hidden="1" x14ac:dyDescent="0.25">
      <c r="B40" s="31" t="s">
        <v>107</v>
      </c>
      <c r="C40" s="31">
        <f t="shared" si="0"/>
        <v>13</v>
      </c>
      <c r="D40" s="32">
        <v>1</v>
      </c>
      <c r="E40" s="32"/>
      <c r="F40" s="3"/>
      <c r="G40" s="3"/>
      <c r="H40" s="3"/>
      <c r="I40" s="3">
        <v>12</v>
      </c>
      <c r="J40" s="3"/>
      <c r="K40" s="3"/>
      <c r="L40" s="3"/>
      <c r="M40" s="3"/>
      <c r="N40" s="3"/>
      <c r="O40" s="3"/>
    </row>
    <row r="41" spans="2:15" ht="30" hidden="1" x14ac:dyDescent="0.25">
      <c r="B41" s="31" t="s">
        <v>108</v>
      </c>
      <c r="C41" s="31">
        <f t="shared" si="0"/>
        <v>1</v>
      </c>
      <c r="E41" s="32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ht="45" hidden="1" x14ac:dyDescent="0.25">
      <c r="B42" s="31" t="s">
        <v>109</v>
      </c>
      <c r="C42" s="31">
        <f t="shared" si="0"/>
        <v>1</v>
      </c>
      <c r="D42" s="32"/>
      <c r="E42" s="32"/>
      <c r="F42" s="32">
        <v>1</v>
      </c>
      <c r="G42" s="32"/>
      <c r="H42" s="32"/>
      <c r="I42" s="32"/>
      <c r="J42" s="32"/>
      <c r="K42" s="32"/>
      <c r="L42" s="32"/>
      <c r="M42" s="32"/>
      <c r="N42" s="32"/>
      <c r="O42" s="32"/>
    </row>
    <row r="43" spans="2:15" ht="30" hidden="1" x14ac:dyDescent="0.25">
      <c r="B43" s="31" t="s">
        <v>117</v>
      </c>
      <c r="C43" s="31">
        <f t="shared" si="0"/>
        <v>9</v>
      </c>
      <c r="D43" s="32"/>
      <c r="E43" s="32"/>
      <c r="F43" s="32"/>
      <c r="G43" s="32">
        <v>3</v>
      </c>
      <c r="H43" s="32">
        <v>4</v>
      </c>
      <c r="I43" s="32"/>
      <c r="J43" s="32">
        <v>2</v>
      </c>
      <c r="K43" s="32"/>
      <c r="L43" s="32"/>
      <c r="M43" s="32"/>
      <c r="N43" s="32"/>
      <c r="O43" s="32"/>
    </row>
    <row r="44" spans="2:15" ht="30" hidden="1" x14ac:dyDescent="0.25">
      <c r="B44" s="31" t="s">
        <v>116</v>
      </c>
      <c r="C44" s="31">
        <f t="shared" si="0"/>
        <v>17</v>
      </c>
      <c r="D44" s="32"/>
      <c r="E44" s="32"/>
      <c r="F44" s="32"/>
      <c r="G44" s="32">
        <v>17</v>
      </c>
      <c r="H44" s="32"/>
      <c r="I44" s="32"/>
      <c r="J44" s="32"/>
      <c r="K44" s="32"/>
      <c r="L44" s="32"/>
      <c r="M44" s="32"/>
      <c r="N44" s="32"/>
      <c r="O44" s="32"/>
    </row>
    <row r="45" spans="2:15" ht="30" x14ac:dyDescent="0.25">
      <c r="B45" s="31" t="s">
        <v>131</v>
      </c>
      <c r="C45" s="31">
        <f t="shared" si="0"/>
        <v>8</v>
      </c>
      <c r="D45" s="32"/>
      <c r="E45" s="32"/>
      <c r="F45" s="32"/>
      <c r="G45" s="32"/>
      <c r="H45" s="32"/>
      <c r="I45" s="32">
        <v>3</v>
      </c>
      <c r="J45" s="32">
        <v>5</v>
      </c>
      <c r="K45" s="32"/>
      <c r="L45" s="32"/>
      <c r="M45" s="32"/>
      <c r="N45" s="32"/>
      <c r="O45" s="32"/>
    </row>
    <row r="46" spans="2:15" ht="30" hidden="1" x14ac:dyDescent="0.25">
      <c r="B46" s="31" t="s">
        <v>137</v>
      </c>
      <c r="C46" s="31"/>
      <c r="D46" s="32"/>
      <c r="E46" s="32"/>
      <c r="F46" s="32"/>
      <c r="G46" s="32"/>
      <c r="H46" s="32"/>
      <c r="I46" s="32"/>
      <c r="J46" s="32">
        <v>1</v>
      </c>
      <c r="K46" s="32"/>
      <c r="L46" s="32"/>
      <c r="M46" s="32"/>
      <c r="N46" s="32"/>
      <c r="O46" s="32"/>
    </row>
    <row r="47" spans="2:15" ht="30" hidden="1" x14ac:dyDescent="0.25">
      <c r="B47" s="31" t="s">
        <v>138</v>
      </c>
      <c r="C47" s="31"/>
      <c r="D47" s="32"/>
      <c r="E47" s="32"/>
      <c r="F47" s="32"/>
      <c r="G47" s="32"/>
      <c r="H47" s="32"/>
      <c r="I47" s="32"/>
      <c r="J47" s="32">
        <v>2</v>
      </c>
      <c r="K47" s="32"/>
      <c r="L47" s="32"/>
      <c r="M47" s="32"/>
      <c r="N47" s="32"/>
      <c r="O47" s="32"/>
    </row>
    <row r="48" spans="2:15" ht="45" hidden="1" x14ac:dyDescent="0.25">
      <c r="B48" s="31" t="s">
        <v>139</v>
      </c>
      <c r="C48" s="31"/>
      <c r="D48" s="32"/>
      <c r="E48" s="32"/>
      <c r="F48" s="32"/>
      <c r="G48" s="32"/>
      <c r="H48" s="32"/>
      <c r="I48" s="32"/>
      <c r="J48" s="32">
        <v>1</v>
      </c>
      <c r="K48" s="32"/>
      <c r="L48" s="32"/>
      <c r="M48" s="32"/>
      <c r="N48" s="32"/>
      <c r="O48" s="32"/>
    </row>
    <row r="49" spans="2:15" ht="30" x14ac:dyDescent="0.25">
      <c r="B49" s="31" t="s">
        <v>140</v>
      </c>
      <c r="C49" s="31"/>
      <c r="D49" s="32"/>
      <c r="E49" s="32"/>
      <c r="F49" s="32"/>
      <c r="G49" s="32"/>
      <c r="H49" s="32"/>
      <c r="I49" s="32"/>
      <c r="J49" s="32">
        <v>12</v>
      </c>
      <c r="K49" s="32"/>
      <c r="L49" s="32"/>
      <c r="M49" s="32"/>
      <c r="N49" s="32"/>
      <c r="O49" s="32"/>
    </row>
    <row r="50" spans="2:15" ht="30" x14ac:dyDescent="0.25">
      <c r="B50" s="31" t="s">
        <v>141</v>
      </c>
      <c r="C50" s="31"/>
      <c r="D50" s="32"/>
      <c r="E50" s="32"/>
      <c r="F50" s="32"/>
      <c r="G50" s="32"/>
      <c r="H50" s="32"/>
      <c r="I50" s="32"/>
      <c r="J50" s="32">
        <v>8</v>
      </c>
      <c r="K50" s="32"/>
      <c r="L50" s="32"/>
      <c r="M50" s="32"/>
      <c r="N50" s="32"/>
      <c r="O50" s="32"/>
    </row>
    <row r="51" spans="2:15" ht="30" hidden="1" x14ac:dyDescent="0.25">
      <c r="B51" s="31" t="s">
        <v>142</v>
      </c>
      <c r="C51" s="31"/>
      <c r="D51" s="32"/>
      <c r="E51" s="32"/>
      <c r="F51" s="32"/>
      <c r="G51" s="32"/>
      <c r="H51" s="32"/>
      <c r="I51" s="32"/>
      <c r="J51" s="32">
        <v>1</v>
      </c>
      <c r="K51" s="32"/>
      <c r="L51" s="32"/>
      <c r="M51" s="32"/>
      <c r="N51" s="32"/>
      <c r="O51" s="32"/>
    </row>
    <row r="52" spans="2:15" hidden="1" x14ac:dyDescent="0.25">
      <c r="B52" s="31" t="s">
        <v>143</v>
      </c>
      <c r="C52" s="31"/>
      <c r="D52" s="32"/>
      <c r="E52" s="32"/>
      <c r="F52" s="32"/>
      <c r="G52" s="32"/>
      <c r="H52" s="32"/>
      <c r="I52" s="32"/>
      <c r="J52" s="32">
        <v>1</v>
      </c>
      <c r="K52" s="32"/>
      <c r="L52" s="32"/>
      <c r="M52" s="32"/>
      <c r="N52" s="32"/>
      <c r="O52" s="32"/>
    </row>
    <row r="53" spans="2:15" ht="30" hidden="1" x14ac:dyDescent="0.25">
      <c r="B53" s="31" t="s">
        <v>144</v>
      </c>
      <c r="C53" s="31"/>
      <c r="D53" s="32"/>
      <c r="E53" s="32"/>
      <c r="F53" s="32"/>
      <c r="G53" s="32"/>
      <c r="H53" s="32"/>
      <c r="I53" s="32"/>
      <c r="J53" s="32">
        <v>1</v>
      </c>
      <c r="K53" s="32"/>
      <c r="L53" s="32"/>
      <c r="M53" s="32"/>
      <c r="N53" s="32"/>
      <c r="O53" s="32"/>
    </row>
    <row r="54" spans="2:15" ht="60" hidden="1" x14ac:dyDescent="0.25">
      <c r="B54" s="31" t="s">
        <v>145</v>
      </c>
      <c r="C54" s="31"/>
      <c r="D54" s="32"/>
      <c r="E54" s="32"/>
      <c r="F54" s="32"/>
      <c r="G54" s="32"/>
      <c r="H54" s="32"/>
      <c r="I54" s="32"/>
      <c r="J54" s="32">
        <v>1</v>
      </c>
      <c r="K54" s="32"/>
      <c r="L54" s="32"/>
      <c r="M54" s="32"/>
      <c r="N54" s="32"/>
      <c r="O54" s="32"/>
    </row>
    <row r="55" spans="2:15" ht="60" hidden="1" x14ac:dyDescent="0.25">
      <c r="B55" s="31" t="s">
        <v>146</v>
      </c>
      <c r="C55" s="31"/>
      <c r="D55" s="32"/>
      <c r="E55" s="32"/>
      <c r="F55" s="32"/>
      <c r="G55" s="32"/>
      <c r="H55" s="32"/>
      <c r="I55" s="32"/>
      <c r="J55" s="32">
        <v>1</v>
      </c>
      <c r="K55" s="32"/>
      <c r="L55" s="32"/>
      <c r="M55" s="32"/>
      <c r="N55" s="32"/>
      <c r="O55" s="32"/>
    </row>
    <row r="56" spans="2:15" hidden="1" x14ac:dyDescent="0.25">
      <c r="B56" s="31" t="s">
        <v>147</v>
      </c>
      <c r="C56" s="31"/>
      <c r="D56" s="32"/>
      <c r="E56" s="32"/>
      <c r="F56" s="32"/>
      <c r="G56" s="32"/>
      <c r="H56" s="32"/>
      <c r="I56" s="32"/>
      <c r="J56" s="32">
        <v>2</v>
      </c>
      <c r="K56" s="32"/>
      <c r="L56" s="32"/>
      <c r="M56" s="32"/>
      <c r="N56" s="32"/>
      <c r="O56" s="32"/>
    </row>
    <row r="57" spans="2:15" hidden="1" x14ac:dyDescent="0.25">
      <c r="B57" s="31" t="s">
        <v>149</v>
      </c>
      <c r="C57" s="31"/>
      <c r="D57" s="32"/>
      <c r="E57" s="32"/>
      <c r="F57" s="32"/>
      <c r="G57" s="32"/>
      <c r="H57" s="32"/>
      <c r="I57" s="32"/>
      <c r="J57" s="32">
        <v>1</v>
      </c>
      <c r="K57" s="32"/>
      <c r="L57" s="32"/>
      <c r="M57" s="32"/>
      <c r="N57" s="32"/>
      <c r="O57" s="32"/>
    </row>
    <row r="58" spans="2:15" ht="60" hidden="1" x14ac:dyDescent="0.25">
      <c r="B58" s="31" t="s">
        <v>148</v>
      </c>
      <c r="C58" s="31"/>
      <c r="D58" s="32"/>
      <c r="E58" s="32"/>
      <c r="F58" s="32"/>
      <c r="G58" s="32"/>
      <c r="H58" s="32"/>
      <c r="I58" s="32"/>
      <c r="J58" s="32">
        <v>1</v>
      </c>
      <c r="K58" s="32"/>
      <c r="L58" s="32"/>
      <c r="M58" s="32"/>
      <c r="N58" s="32"/>
      <c r="O58" s="32"/>
    </row>
    <row r="59" spans="2:15" ht="30" hidden="1" x14ac:dyDescent="0.25">
      <c r="B59" s="31" t="s">
        <v>150</v>
      </c>
      <c r="C59" s="31"/>
      <c r="D59" s="32"/>
      <c r="E59" s="32"/>
      <c r="F59" s="32"/>
      <c r="G59" s="32"/>
      <c r="H59" s="32"/>
      <c r="I59" s="32"/>
      <c r="J59" s="32">
        <v>1</v>
      </c>
      <c r="K59" s="32"/>
      <c r="L59" s="32"/>
      <c r="M59" s="32"/>
      <c r="N59" s="32"/>
      <c r="O59" s="32"/>
    </row>
    <row r="60" spans="2:15" ht="45" hidden="1" x14ac:dyDescent="0.25">
      <c r="B60" s="31" t="s">
        <v>123</v>
      </c>
      <c r="C60" s="31"/>
      <c r="D60" s="32"/>
      <c r="E60" s="32"/>
      <c r="F60" s="32"/>
      <c r="G60" s="32"/>
      <c r="H60" s="32">
        <v>3</v>
      </c>
      <c r="I60" s="32"/>
      <c r="J60" s="32"/>
      <c r="K60" s="32"/>
      <c r="L60" s="32"/>
      <c r="M60" s="32"/>
      <c r="N60" s="32"/>
      <c r="O60" s="32"/>
    </row>
    <row r="61" spans="2:15" x14ac:dyDescent="0.25">
      <c r="B61" s="33"/>
    </row>
    <row r="62" spans="2:15" x14ac:dyDescent="0.25">
      <c r="B62" s="33"/>
    </row>
    <row r="63" spans="2:15" x14ac:dyDescent="0.25">
      <c r="B63" s="33"/>
    </row>
    <row r="64" spans="2:15" x14ac:dyDescent="0.25">
      <c r="B64" s="3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Desviacion de costos</vt:lpstr>
      <vt:lpstr>Desviacion de esfuerzo</vt:lpstr>
      <vt:lpstr>Física</vt:lpstr>
      <vt:lpstr>Funcional</vt:lpstr>
      <vt:lpstr>Apego a Productos</vt:lpstr>
      <vt:lpstr>Apego a Procesos</vt:lpstr>
      <vt:lpstr>Crecimiento anual de ventas</vt:lpstr>
      <vt:lpstr>Indice de Satisfacción</vt:lpstr>
      <vt:lpstr>Producto</vt:lpstr>
      <vt:lpstr>Actividades</vt:lpstr>
      <vt:lpstr>Monitoreo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 EliteBook</cp:lastModifiedBy>
  <cp:revision>78</cp:revision>
  <dcterms:created xsi:type="dcterms:W3CDTF">2011-07-18T21:22:38Z</dcterms:created>
  <dcterms:modified xsi:type="dcterms:W3CDTF">2016-08-11T18:18:39Z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