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2" activeTab="10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8" i="7"/>
  <c r="L9" i="7"/>
  <c r="L10" i="7"/>
  <c r="L11" i="7"/>
  <c r="L12" i="7"/>
  <c r="L13" i="7"/>
  <c r="L14" i="7"/>
  <c r="L15" i="7"/>
  <c r="K10" i="2"/>
  <c r="K11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1" i="2" s="1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C21" i="7" l="1"/>
  <c r="C22" i="7" s="1"/>
  <c r="L16" i="7"/>
  <c r="I16" i="7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<sst xmlns="http://schemas.openxmlformats.org/spreadsheetml/2006/main" count="294" uniqueCount="130">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</sst>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1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9" borderId="2" xfId="0" applyFont="1" applyFill="1" applyBorder="1" applyAlignment="1">
      <alignment horizontal="center" vertical="top" wrapText="1"/>
    </xf>
    <xf numFmtId="10" fontId="3" fillId="10" borderId="2" xfId="0" applyNumberFormat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9" fontId="1" fillId="0" borderId="1" xfId="1" applyBorder="1" applyAlignment="1" applyProtection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0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23792"/>
        <c:axId val="251525360"/>
      </c:barChart>
      <c:catAx>
        <c:axId val="25152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1525360"/>
        <c:crosses val="autoZero"/>
        <c:auto val="1"/>
        <c:lblAlgn val="ctr"/>
        <c:lblOffset val="100"/>
        <c:noMultiLvlLbl val="1"/>
      </c:catAx>
      <c:valAx>
        <c:axId val="251525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515237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0.93399999999999994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07824"/>
        <c:axId val="253411352"/>
      </c:barChart>
      <c:catAx>
        <c:axId val="25340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1352"/>
        <c:crosses val="autoZero"/>
        <c:auto val="1"/>
        <c:lblAlgn val="ctr"/>
        <c:lblOffset val="100"/>
        <c:noMultiLvlLbl val="1"/>
      </c:catAx>
      <c:valAx>
        <c:axId val="253411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078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08216"/>
        <c:axId val="253408608"/>
      </c:barChart>
      <c:catAx>
        <c:axId val="25340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08608"/>
        <c:crosses val="autoZero"/>
        <c:auto val="1"/>
        <c:lblAlgn val="ctr"/>
        <c:lblOffset val="100"/>
        <c:noMultiLvlLbl val="1"/>
      </c:catAx>
      <c:valAx>
        <c:axId val="25340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08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0.97225000000000006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865784"/>
        <c:axId val="253866568"/>
      </c:barChart>
      <c:catAx>
        <c:axId val="25386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66568"/>
        <c:crosses val="autoZero"/>
        <c:auto val="1"/>
        <c:lblAlgn val="ctr"/>
        <c:lblOffset val="100"/>
        <c:noMultiLvlLbl val="1"/>
      </c:catAx>
      <c:valAx>
        <c:axId val="253866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657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0.8571200000000001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870880"/>
        <c:axId val="253867744"/>
      </c:barChart>
      <c:catAx>
        <c:axId val="25387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67744"/>
        <c:crosses val="autoZero"/>
        <c:auto val="1"/>
        <c:lblAlgn val="ctr"/>
        <c:lblOffset val="100"/>
        <c:noMultiLvlLbl val="1"/>
      </c:catAx>
      <c:valAx>
        <c:axId val="253867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70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869312"/>
        <c:axId val="253868920"/>
      </c:barChart>
      <c:catAx>
        <c:axId val="25386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68920"/>
        <c:crosses val="autoZero"/>
        <c:auto val="1"/>
        <c:lblAlgn val="ctr"/>
        <c:lblOffset val="100"/>
        <c:noMultiLvlLbl val="1"/>
      </c:catAx>
      <c:valAx>
        <c:axId val="253868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8693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71664"/>
        <c:axId val="253866960"/>
      </c:barChart>
      <c:catAx>
        <c:axId val="253871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3866960"/>
        <c:crosses val="autoZero"/>
        <c:auto val="1"/>
        <c:lblAlgn val="ctr"/>
        <c:lblOffset val="100"/>
        <c:noMultiLvlLbl val="1"/>
      </c:catAx>
      <c:valAx>
        <c:axId val="25386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538716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65000"/>
        <c:axId val="253865392"/>
      </c:barChart>
      <c:catAx>
        <c:axId val="253865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3865392"/>
        <c:crosses val="autoZero"/>
        <c:auto val="1"/>
        <c:lblAlgn val="ctr"/>
        <c:lblOffset val="100"/>
        <c:noMultiLvlLbl val="1"/>
      </c:catAx>
      <c:valAx>
        <c:axId val="25386539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386500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7"/>
                <c:pt idx="0">
                  <c:v>Contpaq i® Nominas U. Base Renovación Renta</c:v>
                </c:pt>
                <c:pt idx="1">
                  <c:v>Paquete de 2 horas de Asesoría y Soporte Técnico Contpaq i®, Servicio vía Remota (Incluye 2 horas gratis por ser cliente distinguido)</c:v>
                </c:pt>
                <c:pt idx="2">
                  <c:v>Servicio de Asesoría y Soporte Técnico Vía Remota</c:v>
                </c:pt>
                <c:pt idx="3">
                  <c:v>Contpaq i® CFDI en linea+ Producto Nuevo Monoempresa Renta</c:v>
                </c:pt>
                <c:pt idx="4">
                  <c:v>Contpaq i® Contabilidad U. Base Actualización Especial Tradicional</c:v>
                </c:pt>
                <c:pt idx="5">
                  <c:v>Paquete de 5 horas de Asesoría y Soporte Técnico Contpaq i®, Servicio vía Remota</c:v>
                </c:pt>
                <c:pt idx="6">
                  <c:v>Contpaq i® Nominas U. Base Producto Nuevo Renta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7"/>
                <c:pt idx="0">
                  <c:v>50</c:v>
                </c:pt>
                <c:pt idx="1">
                  <c:v>77</c:v>
                </c:pt>
                <c:pt idx="2">
                  <c:v>83</c:v>
                </c:pt>
                <c:pt idx="3">
                  <c:v>41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68136"/>
        <c:axId val="253869704"/>
      </c:barChart>
      <c:catAx>
        <c:axId val="253868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3869704"/>
        <c:crosses val="autoZero"/>
        <c:auto val="1"/>
        <c:lblAlgn val="ctr"/>
        <c:lblOffset val="100"/>
        <c:noMultiLvlLbl val="1"/>
      </c:catAx>
      <c:valAx>
        <c:axId val="253869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386813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68528"/>
        <c:axId val="253870096"/>
      </c:barChart>
      <c:catAx>
        <c:axId val="25386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3870096"/>
        <c:crosses val="autoZero"/>
        <c:auto val="1"/>
        <c:lblAlgn val="ctr"/>
        <c:lblOffset val="100"/>
        <c:noMultiLvlLbl val="1"/>
      </c:catAx>
      <c:valAx>
        <c:axId val="253870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386852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31416"/>
        <c:axId val="308333376"/>
      </c:barChart>
      <c:catAx>
        <c:axId val="30833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08333376"/>
        <c:crosses val="autoZero"/>
        <c:auto val="1"/>
        <c:lblAlgn val="ctr"/>
        <c:lblOffset val="100"/>
        <c:noMultiLvlLbl val="1"/>
      </c:catAx>
      <c:valAx>
        <c:axId val="3083333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30833141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26144"/>
        <c:axId val="251525752"/>
      </c:barChart>
      <c:catAx>
        <c:axId val="25152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1525752"/>
        <c:crosses val="autoZero"/>
        <c:auto val="1"/>
        <c:lblAlgn val="ctr"/>
        <c:lblOffset val="100"/>
        <c:noMultiLvlLbl val="1"/>
      </c:catAx>
      <c:valAx>
        <c:axId val="251525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152614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1</c:v>
                </c:pt>
                <c:pt idx="2">
                  <c:v>0.77776666666666661</c:v>
                </c:pt>
                <c:pt idx="3">
                  <c:v>0.56666666666666665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336120"/>
        <c:axId val="308337296"/>
      </c:barChart>
      <c:catAx>
        <c:axId val="3083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337296"/>
        <c:crosses val="autoZero"/>
        <c:auto val="1"/>
        <c:lblAlgn val="ctr"/>
        <c:lblOffset val="100"/>
        <c:noMultiLvlLbl val="1"/>
      </c:catAx>
      <c:valAx>
        <c:axId val="308337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3361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1522224"/>
        <c:axId val="251526928"/>
      </c:barChart>
      <c:catAx>
        <c:axId val="25152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26928"/>
        <c:crosses val="autoZero"/>
        <c:auto val="1"/>
        <c:lblAlgn val="ctr"/>
        <c:lblOffset val="100"/>
        <c:noMultiLvlLbl val="1"/>
      </c:catAx>
      <c:valAx>
        <c:axId val="251526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222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1521832"/>
        <c:axId val="251522616"/>
      </c:barChart>
      <c:catAx>
        <c:axId val="25152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22616"/>
        <c:crosses val="autoZero"/>
        <c:auto val="1"/>
        <c:lblAlgn val="ctr"/>
        <c:lblOffset val="100"/>
        <c:noMultiLvlLbl val="1"/>
      </c:catAx>
      <c:valAx>
        <c:axId val="251522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218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1523008"/>
        <c:axId val="253412920"/>
      </c:barChart>
      <c:catAx>
        <c:axId val="25152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2920"/>
        <c:crosses val="autoZero"/>
        <c:auto val="1"/>
        <c:lblAlgn val="ctr"/>
        <c:lblOffset val="100"/>
        <c:noMultiLvlLbl val="1"/>
      </c:catAx>
      <c:valAx>
        <c:axId val="253412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230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09784"/>
        <c:axId val="253413312"/>
      </c:barChart>
      <c:catAx>
        <c:axId val="25340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3312"/>
        <c:crosses val="autoZero"/>
        <c:auto val="1"/>
        <c:lblAlgn val="ctr"/>
        <c:lblOffset val="100"/>
        <c:noMultiLvlLbl val="1"/>
      </c:catAx>
      <c:valAx>
        <c:axId val="253413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097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10176"/>
        <c:axId val="253411744"/>
      </c:barChart>
      <c:catAx>
        <c:axId val="25341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1744"/>
        <c:crosses val="autoZero"/>
        <c:auto val="1"/>
        <c:lblAlgn val="ctr"/>
        <c:lblOffset val="100"/>
        <c:noMultiLvlLbl val="1"/>
      </c:catAx>
      <c:valAx>
        <c:axId val="253411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01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13704"/>
        <c:axId val="253410568"/>
      </c:barChart>
      <c:catAx>
        <c:axId val="25341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0568"/>
        <c:crosses val="autoZero"/>
        <c:auto val="1"/>
        <c:lblAlgn val="ctr"/>
        <c:lblOffset val="100"/>
        <c:noMultiLvlLbl val="1"/>
      </c:catAx>
      <c:valAx>
        <c:axId val="253410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37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414096"/>
        <c:axId val="253414488"/>
      </c:barChart>
      <c:catAx>
        <c:axId val="25341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4488"/>
        <c:crosses val="autoZero"/>
        <c:auto val="1"/>
        <c:lblAlgn val="ctr"/>
        <c:lblOffset val="100"/>
        <c:noMultiLvlLbl val="1"/>
      </c:catAx>
      <c:valAx>
        <c:axId val="253414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140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13</xdr:col>
      <xdr:colOff>170540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7</xdr:col>
      <xdr:colOff>111975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zoomScale="75" zoomScaleNormal="75" workbookViewId="0">
      <selection activeCell="B11" sqref="B11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47" t="s">
        <v>20</v>
      </c>
      <c r="D1" s="47"/>
      <c r="E1" s="47"/>
      <c r="F1" s="47"/>
      <c r="G1" s="47"/>
    </row>
    <row r="2" spans="2:11" ht="12.75" customHeight="1" x14ac:dyDescent="0.25">
      <c r="C2" s="47"/>
      <c r="D2" s="47"/>
      <c r="E2" s="47"/>
      <c r="F2" s="47"/>
      <c r="G2" s="47"/>
    </row>
    <row r="4" spans="2:11" ht="18.75" customHeight="1" x14ac:dyDescent="0.25">
      <c r="B4" s="49" t="s">
        <v>1</v>
      </c>
      <c r="C4" s="48" t="s">
        <v>21</v>
      </c>
      <c r="D4" s="48"/>
      <c r="E4" s="48"/>
      <c r="F4" s="48"/>
      <c r="G4" s="45" t="s">
        <v>22</v>
      </c>
      <c r="H4" s="45" t="s">
        <v>23</v>
      </c>
      <c r="I4" s="45" t="s">
        <v>24</v>
      </c>
      <c r="J4" s="46" t="s">
        <v>119</v>
      </c>
      <c r="K4" s="46" t="s">
        <v>120</v>
      </c>
    </row>
    <row r="5" spans="2:11" x14ac:dyDescent="0.25">
      <c r="B5" s="49"/>
      <c r="C5" s="48" t="s">
        <v>25</v>
      </c>
      <c r="D5" s="48"/>
      <c r="E5" s="48" t="s">
        <v>26</v>
      </c>
      <c r="F5" s="48"/>
      <c r="G5" s="45"/>
      <c r="H5" s="45"/>
      <c r="I5" s="45"/>
      <c r="J5" s="47"/>
      <c r="K5" s="47"/>
    </row>
    <row r="6" spans="2:11" x14ac:dyDescent="0.25">
      <c r="B6" s="49"/>
      <c r="C6" s="1" t="s">
        <v>5</v>
      </c>
      <c r="D6" s="1" t="s">
        <v>6</v>
      </c>
      <c r="E6" s="1" t="s">
        <v>5</v>
      </c>
      <c r="F6" s="1" t="s">
        <v>6</v>
      </c>
      <c r="G6" s="45"/>
      <c r="H6" s="45"/>
      <c r="I6" s="45"/>
      <c r="J6" s="47"/>
      <c r="K6" s="47"/>
    </row>
    <row r="7" spans="2:11" x14ac:dyDescent="0.25">
      <c r="B7" s="8" t="s">
        <v>8</v>
      </c>
      <c r="C7" s="37">
        <v>63870.879999999997</v>
      </c>
      <c r="D7" s="37">
        <v>57896.127</v>
      </c>
      <c r="E7" s="37">
        <v>77119.94</v>
      </c>
      <c r="F7" s="37">
        <v>33931.980000000003</v>
      </c>
      <c r="G7" s="38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9">
        <v>88924.64</v>
      </c>
      <c r="K7" s="40">
        <f>SUM(J7,H7)</f>
        <v>180752.747</v>
      </c>
    </row>
    <row r="8" spans="2:11" x14ac:dyDescent="0.25">
      <c r="B8" s="8" t="s">
        <v>9</v>
      </c>
      <c r="C8" s="37">
        <v>63870.879999999997</v>
      </c>
      <c r="D8" s="37">
        <v>60118.7</v>
      </c>
      <c r="E8" s="37">
        <v>77119.94</v>
      </c>
      <c r="F8" s="37">
        <v>20939.25</v>
      </c>
      <c r="G8" s="38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9">
        <v>60762.1</v>
      </c>
      <c r="K8" s="40">
        <f>SUM(J8,H8)</f>
        <v>141820.04999999999</v>
      </c>
    </row>
    <row r="9" spans="2:11" x14ac:dyDescent="0.25">
      <c r="B9" s="8" t="s">
        <v>10</v>
      </c>
      <c r="C9" s="37">
        <v>77119.94</v>
      </c>
      <c r="D9" s="37">
        <v>64532.82</v>
      </c>
      <c r="E9" s="37">
        <v>77119.94</v>
      </c>
      <c r="F9" s="37">
        <v>7387</v>
      </c>
      <c r="G9" s="38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9">
        <v>62622.27</v>
      </c>
      <c r="K9" s="40">
        <f>SUM(J9,H9)</f>
        <v>134542.09</v>
      </c>
    </row>
    <row r="10" spans="2:11" x14ac:dyDescent="0.25">
      <c r="B10" s="8" t="s">
        <v>11</v>
      </c>
      <c r="C10" s="37">
        <v>77119.94</v>
      </c>
      <c r="D10" s="37">
        <v>56506.11</v>
      </c>
      <c r="E10" s="37">
        <v>77119.94</v>
      </c>
      <c r="F10" s="37">
        <v>21096.97</v>
      </c>
      <c r="G10" s="38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41">
        <v>80354</v>
      </c>
      <c r="K10" s="40">
        <f t="shared" ref="K10:K18" si="3">SUM(J10,H10)</f>
        <v>157957.08000000002</v>
      </c>
    </row>
    <row r="11" spans="2:11" x14ac:dyDescent="0.25">
      <c r="B11" s="8" t="s">
        <v>12</v>
      </c>
      <c r="C11" s="37">
        <v>77119.94</v>
      </c>
      <c r="D11" s="37"/>
      <c r="E11" s="37">
        <v>77119.94</v>
      </c>
      <c r="F11" s="37"/>
      <c r="G11" s="38">
        <f t="shared" si="0"/>
        <v>154239.88</v>
      </c>
      <c r="H11" s="12">
        <f t="shared" si="1"/>
        <v>0</v>
      </c>
      <c r="I11" s="11">
        <f t="shared" si="2"/>
        <v>-1</v>
      </c>
      <c r="J11" s="41"/>
      <c r="K11" s="40">
        <f t="shared" si="3"/>
        <v>0</v>
      </c>
    </row>
    <row r="12" spans="2:11" x14ac:dyDescent="0.25">
      <c r="B12" s="2" t="s">
        <v>13</v>
      </c>
      <c r="C12" s="37"/>
      <c r="D12" s="37"/>
      <c r="E12" s="37"/>
      <c r="F12" s="37"/>
      <c r="G12" s="38">
        <f t="shared" si="0"/>
        <v>0</v>
      </c>
      <c r="H12" s="12">
        <f t="shared" si="1"/>
        <v>0</v>
      </c>
      <c r="I12" s="11" t="e">
        <f t="shared" si="2"/>
        <v>#DIV/0!</v>
      </c>
      <c r="J12" s="41"/>
      <c r="K12" s="40">
        <f t="shared" si="3"/>
        <v>0</v>
      </c>
    </row>
    <row r="13" spans="2:11" x14ac:dyDescent="0.25">
      <c r="B13" s="2" t="s">
        <v>14</v>
      </c>
      <c r="C13" s="37"/>
      <c r="D13" s="37"/>
      <c r="E13" s="37"/>
      <c r="F13" s="37"/>
      <c r="G13" s="38">
        <f t="shared" si="0"/>
        <v>0</v>
      </c>
      <c r="H13" s="12">
        <f t="shared" si="1"/>
        <v>0</v>
      </c>
      <c r="I13" s="11" t="e">
        <f t="shared" si="2"/>
        <v>#DIV/0!</v>
      </c>
      <c r="J13" s="41"/>
      <c r="K13" s="40">
        <f t="shared" si="3"/>
        <v>0</v>
      </c>
    </row>
    <row r="14" spans="2:11" x14ac:dyDescent="0.25">
      <c r="B14" s="2" t="s">
        <v>15</v>
      </c>
      <c r="C14" s="37"/>
      <c r="D14" s="37"/>
      <c r="E14" s="37"/>
      <c r="F14" s="37"/>
      <c r="G14" s="38">
        <f t="shared" si="0"/>
        <v>0</v>
      </c>
      <c r="H14" s="12">
        <f t="shared" si="1"/>
        <v>0</v>
      </c>
      <c r="I14" s="11" t="e">
        <f t="shared" si="2"/>
        <v>#DIV/0!</v>
      </c>
      <c r="J14" s="41"/>
      <c r="K14" s="40">
        <f t="shared" si="3"/>
        <v>0</v>
      </c>
    </row>
    <row r="15" spans="2:11" x14ac:dyDescent="0.25">
      <c r="B15" s="2" t="s">
        <v>16</v>
      </c>
      <c r="C15" s="37"/>
      <c r="D15" s="37"/>
      <c r="E15" s="37"/>
      <c r="F15" s="37"/>
      <c r="G15" s="38">
        <f t="shared" si="0"/>
        <v>0</v>
      </c>
      <c r="H15" s="12">
        <f t="shared" si="1"/>
        <v>0</v>
      </c>
      <c r="I15" s="11" t="e">
        <f t="shared" si="2"/>
        <v>#DIV/0!</v>
      </c>
      <c r="J15" s="41"/>
      <c r="K15" s="40">
        <f t="shared" si="3"/>
        <v>0</v>
      </c>
    </row>
    <row r="16" spans="2:11" x14ac:dyDescent="0.25">
      <c r="B16" s="2" t="s">
        <v>17</v>
      </c>
      <c r="C16" s="37"/>
      <c r="D16" s="37"/>
      <c r="E16" s="37"/>
      <c r="F16" s="37"/>
      <c r="G16" s="38">
        <f t="shared" si="0"/>
        <v>0</v>
      </c>
      <c r="H16" s="12">
        <f t="shared" si="1"/>
        <v>0</v>
      </c>
      <c r="I16" s="11" t="e">
        <f t="shared" si="2"/>
        <v>#DIV/0!</v>
      </c>
      <c r="J16" s="41"/>
      <c r="K16" s="40">
        <f t="shared" si="3"/>
        <v>0</v>
      </c>
    </row>
    <row r="17" spans="2:11" x14ac:dyDescent="0.25">
      <c r="B17" s="2" t="s">
        <v>18</v>
      </c>
      <c r="C17" s="37"/>
      <c r="D17" s="37"/>
      <c r="E17" s="37"/>
      <c r="F17" s="37"/>
      <c r="G17" s="38">
        <f t="shared" si="0"/>
        <v>0</v>
      </c>
      <c r="H17" s="12">
        <f t="shared" si="1"/>
        <v>0</v>
      </c>
      <c r="I17" s="11" t="e">
        <f t="shared" si="2"/>
        <v>#DIV/0!</v>
      </c>
      <c r="J17" s="41"/>
      <c r="K17" s="40">
        <f t="shared" si="3"/>
        <v>0</v>
      </c>
    </row>
    <row r="18" spans="2:11" x14ac:dyDescent="0.25">
      <c r="B18" s="2" t="s">
        <v>19</v>
      </c>
      <c r="C18" s="37"/>
      <c r="D18" s="37"/>
      <c r="E18" s="37"/>
      <c r="F18" s="37"/>
      <c r="G18" s="38">
        <f t="shared" si="0"/>
        <v>0</v>
      </c>
      <c r="H18" s="12">
        <f t="shared" si="1"/>
        <v>0</v>
      </c>
      <c r="I18" s="11" t="e">
        <f t="shared" si="2"/>
        <v>#DIV/0!</v>
      </c>
      <c r="J18" s="41"/>
      <c r="K18" s="40">
        <f t="shared" si="3"/>
        <v>0</v>
      </c>
    </row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C4" sqref="C4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2" t="s">
        <v>112</v>
      </c>
      <c r="B2" s="32" t="s">
        <v>113</v>
      </c>
      <c r="C2" s="32" t="s">
        <v>114</v>
      </c>
    </row>
    <row r="3" spans="1:3" x14ac:dyDescent="0.25">
      <c r="A3" s="31">
        <f>B3/SUM(B3:C3)</f>
        <v>5.8823529411764705E-2</v>
      </c>
      <c r="B3" s="3">
        <v>1</v>
      </c>
      <c r="C3" s="3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7109375" bestFit="1" customWidth="1"/>
    <col min="5" max="5" width="24"/>
  </cols>
  <sheetData>
    <row r="1" spans="1:5" x14ac:dyDescent="0.25">
      <c r="A1" s="48" t="s">
        <v>1</v>
      </c>
      <c r="B1" s="48" t="s">
        <v>115</v>
      </c>
      <c r="C1" s="48"/>
      <c r="D1" s="48"/>
      <c r="E1" s="48"/>
    </row>
    <row r="2" spans="1:5" x14ac:dyDescent="0.25">
      <c r="A2" s="48"/>
      <c r="B2" s="48"/>
      <c r="C2" s="48"/>
      <c r="D2" s="48"/>
      <c r="E2" s="48"/>
    </row>
    <row r="3" spans="1:5" x14ac:dyDescent="0.25">
      <c r="A3" s="48"/>
      <c r="B3" s="1" t="s">
        <v>3</v>
      </c>
      <c r="C3" s="7" t="s">
        <v>116</v>
      </c>
      <c r="D3" s="7" t="s">
        <v>117</v>
      </c>
      <c r="E3" s="1" t="s">
        <v>118</v>
      </c>
    </row>
    <row r="4" spans="1:5" x14ac:dyDescent="0.25">
      <c r="A4" s="2" t="s">
        <v>8</v>
      </c>
      <c r="B4" s="16"/>
      <c r="C4" s="16"/>
      <c r="D4" s="16"/>
      <c r="E4" s="16"/>
    </row>
    <row r="5" spans="1:5" x14ac:dyDescent="0.25">
      <c r="A5" s="2" t="s">
        <v>9</v>
      </c>
      <c r="B5" s="16"/>
      <c r="C5" s="16"/>
      <c r="D5" s="16"/>
      <c r="E5" s="16"/>
    </row>
    <row r="6" spans="1:5" x14ac:dyDescent="0.25">
      <c r="A6" s="2" t="s">
        <v>10</v>
      </c>
      <c r="B6" s="16">
        <v>0.25</v>
      </c>
      <c r="C6" s="16">
        <v>1</v>
      </c>
      <c r="D6" s="16">
        <v>1</v>
      </c>
      <c r="E6" s="16">
        <v>0.75</v>
      </c>
    </row>
    <row r="7" spans="1:5" x14ac:dyDescent="0.25">
      <c r="A7" s="2" t="s">
        <v>11</v>
      </c>
      <c r="B7" s="16">
        <v>0.6</v>
      </c>
      <c r="C7" s="16"/>
      <c r="D7" s="16">
        <v>0.33329999999999999</v>
      </c>
      <c r="E7" s="16">
        <v>0.7</v>
      </c>
    </row>
    <row r="8" spans="1:5" x14ac:dyDescent="0.25">
      <c r="A8" s="2" t="s">
        <v>12</v>
      </c>
      <c r="B8" s="16">
        <v>0.75</v>
      </c>
      <c r="C8" s="16"/>
      <c r="D8" s="16">
        <v>1</v>
      </c>
      <c r="E8" s="16">
        <v>0.25</v>
      </c>
    </row>
    <row r="9" spans="1:5" x14ac:dyDescent="0.25">
      <c r="A9" s="2" t="s">
        <v>13</v>
      </c>
      <c r="B9" s="16"/>
      <c r="C9" s="16"/>
      <c r="D9" s="16"/>
      <c r="E9" s="16"/>
    </row>
    <row r="10" spans="1:5" x14ac:dyDescent="0.25">
      <c r="A10" s="2" t="s">
        <v>14</v>
      </c>
      <c r="B10" s="16"/>
      <c r="C10" s="16"/>
      <c r="D10" s="16"/>
      <c r="E10" s="16"/>
    </row>
    <row r="11" spans="1:5" x14ac:dyDescent="0.25">
      <c r="A11" s="2" t="s">
        <v>15</v>
      </c>
      <c r="B11" s="16"/>
      <c r="C11" s="16"/>
      <c r="D11" s="16"/>
      <c r="E11" s="16"/>
    </row>
    <row r="12" spans="1:5" x14ac:dyDescent="0.25">
      <c r="A12" s="2" t="s">
        <v>16</v>
      </c>
      <c r="B12" s="16"/>
      <c r="C12" s="16"/>
      <c r="D12" s="16"/>
      <c r="E12" s="16"/>
    </row>
    <row r="13" spans="1:5" x14ac:dyDescent="0.25">
      <c r="A13" s="2" t="s">
        <v>17</v>
      </c>
      <c r="B13" s="16"/>
      <c r="C13" s="16"/>
      <c r="D13" s="16"/>
      <c r="E13" s="16"/>
    </row>
    <row r="14" spans="1:5" x14ac:dyDescent="0.25">
      <c r="A14" s="2" t="s">
        <v>18</v>
      </c>
      <c r="B14" s="16"/>
      <c r="C14" s="16"/>
      <c r="D14" s="16"/>
      <c r="E14" s="16"/>
    </row>
    <row r="15" spans="1:5" x14ac:dyDescent="0.25">
      <c r="A15" s="2" t="s">
        <v>19</v>
      </c>
      <c r="B15" s="16"/>
      <c r="C15" s="16"/>
      <c r="D15" s="16"/>
      <c r="E15" s="16"/>
    </row>
    <row r="16" spans="1:5" x14ac:dyDescent="0.25">
      <c r="A16" s="2" t="s">
        <v>31</v>
      </c>
      <c r="B16" s="20">
        <f>AVERAGE(B4:B15)</f>
        <v>0.53333333333333333</v>
      </c>
      <c r="C16" s="19">
        <f>AVERAGE(C4:C15)</f>
        <v>1</v>
      </c>
      <c r="D16" s="36">
        <f>AVERAGE(D4:D15)</f>
        <v>0.77776666666666661</v>
      </c>
      <c r="E16" s="19">
        <f>AVERAGE(E4:E15)</f>
        <v>0.56666666666666665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21" zoomScale="75" zoomScaleNormal="75" workbookViewId="0">
      <selection activeCell="G13" sqref="G1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47" t="s">
        <v>0</v>
      </c>
      <c r="D1" s="47"/>
      <c r="E1" s="47"/>
      <c r="F1" s="47"/>
      <c r="G1" s="47"/>
      <c r="H1" s="47"/>
    </row>
    <row r="2" spans="2:10" x14ac:dyDescent="0.25">
      <c r="C2" s="47"/>
      <c r="D2" s="47"/>
      <c r="E2" s="47"/>
      <c r="F2" s="47"/>
      <c r="G2" s="47"/>
      <c r="H2" s="47"/>
    </row>
    <row r="4" spans="2:10" ht="19.899999999999999" customHeight="1" x14ac:dyDescent="0.25">
      <c r="B4" s="48" t="s">
        <v>1</v>
      </c>
      <c r="C4" s="48" t="s">
        <v>2</v>
      </c>
      <c r="D4" s="48"/>
      <c r="E4" s="48"/>
      <c r="F4" s="48"/>
      <c r="G4" s="48"/>
      <c r="H4" s="48"/>
    </row>
    <row r="5" spans="2:10" x14ac:dyDescent="0.25">
      <c r="B5" s="48"/>
      <c r="C5" s="48" t="s">
        <v>3</v>
      </c>
      <c r="D5" s="48"/>
      <c r="E5" s="48"/>
      <c r="F5" s="48" t="s">
        <v>4</v>
      </c>
      <c r="G5" s="48"/>
      <c r="H5" s="48"/>
    </row>
    <row r="6" spans="2:10" x14ac:dyDescent="0.25">
      <c r="B6" s="48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/>
      <c r="D12" s="4"/>
      <c r="E12" s="5" t="e">
        <f t="shared" si="0"/>
        <v>#DIV/0!</v>
      </c>
      <c r="F12" s="4"/>
      <c r="G12" s="4"/>
      <c r="H12" s="5" t="e">
        <f t="shared" si="1"/>
        <v>#DIV/0!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8" t="s">
        <v>1</v>
      </c>
      <c r="D4" s="48" t="s">
        <v>44</v>
      </c>
      <c r="E4" s="45" t="s">
        <v>45</v>
      </c>
      <c r="F4" s="45"/>
      <c r="G4" s="45"/>
    </row>
    <row r="5" spans="3:7" x14ac:dyDescent="0.25">
      <c r="C5" s="48"/>
      <c r="D5" s="48"/>
      <c r="E5" s="45"/>
      <c r="F5" s="45"/>
      <c r="G5" s="45"/>
    </row>
    <row r="6" spans="3:7" ht="30" x14ac:dyDescent="0.25">
      <c r="C6" s="48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/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zoomScale="75" zoomScaleNormal="75" workbookViewId="0">
      <selection activeCell="D10" sqref="D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48" t="s">
        <v>1</v>
      </c>
      <c r="D2" s="45" t="s">
        <v>50</v>
      </c>
      <c r="E2" s="45" t="s">
        <v>51</v>
      </c>
      <c r="F2" s="45"/>
    </row>
    <row r="3" spans="3:8" x14ac:dyDescent="0.25">
      <c r="C3" s="48"/>
      <c r="D3" s="45"/>
      <c r="E3" s="45"/>
      <c r="F3" s="45"/>
    </row>
    <row r="4" spans="3:8" ht="30" x14ac:dyDescent="0.25">
      <c r="C4" s="48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/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0.93399999999999994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24" zoomScale="75" zoomScaleNormal="75" workbookViewId="0">
      <selection activeCell="N53" sqref="N5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48" t="s">
        <v>1</v>
      </c>
      <c r="D2" s="48" t="s">
        <v>37</v>
      </c>
      <c r="E2" s="48"/>
      <c r="F2" s="48"/>
      <c r="G2" s="48"/>
    </row>
    <row r="3" spans="3:7" x14ac:dyDescent="0.25">
      <c r="C3" s="48"/>
      <c r="D3" s="48"/>
      <c r="E3" s="48"/>
      <c r="F3" s="48"/>
      <c r="G3" s="48"/>
    </row>
    <row r="4" spans="3:7" ht="30" x14ac:dyDescent="0.25">
      <c r="C4" s="48"/>
      <c r="D4" s="1" t="s">
        <v>38</v>
      </c>
      <c r="E4" s="7" t="s">
        <v>39</v>
      </c>
      <c r="F4" s="7" t="s">
        <v>123</v>
      </c>
      <c r="G4" s="7" t="s">
        <v>127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/>
      <c r="E9" s="15"/>
      <c r="F9" s="15"/>
      <c r="G9" s="15"/>
    </row>
    <row r="10" spans="3:7" x14ac:dyDescent="0.25">
      <c r="C10" s="2" t="s">
        <v>13</v>
      </c>
      <c r="D10" s="15"/>
      <c r="E10" s="15"/>
      <c r="F10" s="15"/>
      <c r="G10" s="15"/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9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0.75</v>
      </c>
      <c r="G17" s="19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8" t="s">
        <v>1</v>
      </c>
      <c r="D24" s="48" t="s">
        <v>40</v>
      </c>
      <c r="E24" s="48"/>
      <c r="F24" s="48"/>
      <c r="G24" s="48"/>
      <c r="H24" s="48"/>
      <c r="I24" s="48"/>
    </row>
    <row r="25" spans="3:9" x14ac:dyDescent="0.25">
      <c r="C25" s="48"/>
      <c r="D25" s="48"/>
      <c r="E25" s="48"/>
      <c r="F25" s="48"/>
      <c r="G25" s="48"/>
      <c r="H25" s="48"/>
      <c r="I25" s="48"/>
    </row>
    <row r="26" spans="3:9" ht="30" x14ac:dyDescent="0.25">
      <c r="C26" s="48"/>
      <c r="D26" s="7" t="s">
        <v>126</v>
      </c>
      <c r="E26" s="7" t="s">
        <v>41</v>
      </c>
      <c r="F26" s="7" t="s">
        <v>124</v>
      </c>
      <c r="G26" s="7" t="s">
        <v>125</v>
      </c>
      <c r="H26" s="22" t="s">
        <v>42</v>
      </c>
      <c r="I26" s="22" t="s">
        <v>43</v>
      </c>
    </row>
    <row r="27" spans="3:9" x14ac:dyDescent="0.25">
      <c r="C27" s="2" t="s">
        <v>8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7">
        <v>0.88900000000000001</v>
      </c>
    </row>
    <row r="28" spans="3:9" x14ac:dyDescent="0.25">
      <c r="C28" s="2" t="s">
        <v>9</v>
      </c>
      <c r="D28" s="15"/>
      <c r="E28" s="17"/>
      <c r="F28" s="17"/>
      <c r="G28" s="17"/>
      <c r="H28" s="17"/>
      <c r="I28" s="17">
        <v>1</v>
      </c>
    </row>
    <row r="29" spans="3:9" x14ac:dyDescent="0.25">
      <c r="C29" s="2" t="s">
        <v>10</v>
      </c>
      <c r="D29" s="15"/>
      <c r="E29" s="17"/>
      <c r="F29" s="17"/>
      <c r="G29" s="17"/>
      <c r="H29" s="17"/>
      <c r="I29" s="17">
        <v>1</v>
      </c>
    </row>
    <row r="30" spans="3:9" x14ac:dyDescent="0.25">
      <c r="C30" s="2" t="s">
        <v>11</v>
      </c>
      <c r="D30" s="15"/>
      <c r="E30" s="17"/>
      <c r="F30" s="17"/>
      <c r="G30" s="17"/>
      <c r="H30" s="17"/>
      <c r="I30" s="17">
        <v>1</v>
      </c>
    </row>
    <row r="31" spans="3:9" x14ac:dyDescent="0.25">
      <c r="C31" s="2" t="s">
        <v>12</v>
      </c>
      <c r="D31" s="15"/>
      <c r="E31" s="17"/>
      <c r="F31" s="17"/>
      <c r="G31" s="17"/>
      <c r="H31" s="17"/>
      <c r="I31" s="17"/>
    </row>
    <row r="32" spans="3:9" x14ac:dyDescent="0.25">
      <c r="C32" s="2" t="s">
        <v>13</v>
      </c>
      <c r="D32" s="15"/>
      <c r="E32" s="17"/>
      <c r="F32" s="17"/>
      <c r="G32" s="17"/>
      <c r="H32" s="17"/>
      <c r="I32" s="17"/>
    </row>
    <row r="33" spans="3:9" x14ac:dyDescent="0.25">
      <c r="C33" s="2" t="s">
        <v>14</v>
      </c>
      <c r="D33" s="15"/>
      <c r="E33" s="17"/>
      <c r="F33" s="17"/>
      <c r="G33" s="17"/>
      <c r="H33" s="17"/>
      <c r="I33" s="17"/>
    </row>
    <row r="34" spans="3:9" x14ac:dyDescent="0.25">
      <c r="C34" s="2" t="s">
        <v>15</v>
      </c>
      <c r="D34" s="15"/>
      <c r="E34" s="17"/>
      <c r="F34" s="17"/>
      <c r="G34" s="17"/>
      <c r="H34" s="17"/>
      <c r="I34" s="17"/>
    </row>
    <row r="35" spans="3:9" x14ac:dyDescent="0.25">
      <c r="C35" s="2" t="s">
        <v>16</v>
      </c>
      <c r="D35" s="15"/>
      <c r="E35" s="17"/>
      <c r="F35" s="17"/>
      <c r="G35" s="17"/>
      <c r="H35" s="17"/>
      <c r="I35" s="17"/>
    </row>
    <row r="36" spans="3:9" x14ac:dyDescent="0.25">
      <c r="C36" s="2" t="s">
        <v>17</v>
      </c>
      <c r="D36" s="15"/>
      <c r="E36" s="17"/>
      <c r="F36" s="17"/>
      <c r="G36" s="17"/>
      <c r="H36" s="17"/>
      <c r="I36" s="17"/>
    </row>
    <row r="37" spans="3:9" x14ac:dyDescent="0.25">
      <c r="C37" s="2" t="s">
        <v>18</v>
      </c>
      <c r="D37" s="15"/>
      <c r="E37" s="17"/>
      <c r="F37" s="17"/>
      <c r="G37" s="17"/>
      <c r="H37" s="17"/>
      <c r="I37" s="17"/>
    </row>
    <row r="38" spans="3:9" x14ac:dyDescent="0.25">
      <c r="C38" s="2" t="s">
        <v>19</v>
      </c>
      <c r="D38" s="15"/>
      <c r="E38" s="17"/>
      <c r="F38" s="17"/>
      <c r="G38" s="17"/>
      <c r="H38" s="17"/>
      <c r="I38" s="17"/>
    </row>
    <row r="39" spans="3:9" x14ac:dyDescent="0.25">
      <c r="C39" s="2" t="s">
        <v>31</v>
      </c>
      <c r="D39" s="19">
        <f t="shared" ref="D39:I39" si="0">AVERAGE(D27:D38)</f>
        <v>1</v>
      </c>
      <c r="E39" s="19">
        <f t="shared" si="0"/>
        <v>1</v>
      </c>
      <c r="F39" s="19">
        <f t="shared" si="0"/>
        <v>1</v>
      </c>
      <c r="G39" s="19">
        <f t="shared" si="0"/>
        <v>1</v>
      </c>
      <c r="H39" s="19">
        <f t="shared" si="0"/>
        <v>1</v>
      </c>
      <c r="I39" s="19">
        <f t="shared" si="0"/>
        <v>0.97225000000000006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9" zoomScale="75" zoomScaleNormal="75" workbookViewId="0">
      <selection activeCell="G10" sqref="G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8" t="s">
        <v>1</v>
      </c>
      <c r="D2" s="48" t="s">
        <v>27</v>
      </c>
      <c r="E2" s="48"/>
      <c r="F2" s="48"/>
      <c r="G2" s="48"/>
    </row>
    <row r="3" spans="3:7" x14ac:dyDescent="0.25">
      <c r="C3" s="48"/>
      <c r="D3" s="48"/>
      <c r="E3" s="48"/>
      <c r="F3" s="48"/>
      <c r="G3" s="48"/>
    </row>
    <row r="4" spans="3:7" x14ac:dyDescent="0.25">
      <c r="C4" s="48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/>
      <c r="E10" s="16"/>
      <c r="F10" s="16"/>
      <c r="G10" s="16"/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0.8571200000000001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8" t="s">
        <v>1</v>
      </c>
      <c r="D23" s="48" t="s">
        <v>32</v>
      </c>
      <c r="E23" s="48"/>
      <c r="F23" s="48"/>
      <c r="G23" s="48"/>
    </row>
    <row r="24" spans="3:7" x14ac:dyDescent="0.25">
      <c r="C24" s="48"/>
      <c r="D24" s="48"/>
      <c r="E24" s="48"/>
      <c r="F24" s="48"/>
      <c r="G24" s="48"/>
    </row>
    <row r="25" spans="3:7" ht="30" x14ac:dyDescent="0.25">
      <c r="C25" s="48"/>
      <c r="D25" s="1" t="s">
        <v>33</v>
      </c>
      <c r="E25" s="7" t="s">
        <v>34</v>
      </c>
      <c r="F25" s="1" t="s">
        <v>35</v>
      </c>
      <c r="G25" s="1" t="s">
        <v>36</v>
      </c>
    </row>
    <row r="26" spans="3:7" x14ac:dyDescent="0.25">
      <c r="C26" s="2" t="s">
        <v>8</v>
      </c>
      <c r="D26" s="15">
        <v>1</v>
      </c>
      <c r="E26" s="15">
        <v>1</v>
      </c>
      <c r="F26" s="15">
        <v>1</v>
      </c>
      <c r="G26" s="15">
        <v>1</v>
      </c>
    </row>
    <row r="27" spans="3:7" x14ac:dyDescent="0.25">
      <c r="C27" s="2" t="s">
        <v>9</v>
      </c>
      <c r="D27" s="15"/>
      <c r="E27" s="17"/>
      <c r="F27" s="17"/>
      <c r="G27" s="17"/>
    </row>
    <row r="28" spans="3:7" x14ac:dyDescent="0.25">
      <c r="C28" s="2" t="s">
        <v>10</v>
      </c>
      <c r="D28" s="15"/>
      <c r="E28" s="17"/>
      <c r="F28" s="17"/>
      <c r="G28" s="17"/>
    </row>
    <row r="29" spans="3:7" x14ac:dyDescent="0.25">
      <c r="C29" s="2" t="s">
        <v>11</v>
      </c>
      <c r="D29" s="15"/>
      <c r="E29" s="17"/>
      <c r="F29" s="17"/>
      <c r="G29" s="17"/>
    </row>
    <row r="30" spans="3:7" x14ac:dyDescent="0.25">
      <c r="C30" s="2" t="s">
        <v>12</v>
      </c>
      <c r="D30" s="15"/>
      <c r="E30" s="17"/>
      <c r="F30" s="17"/>
      <c r="G30" s="17"/>
    </row>
    <row r="31" spans="3:7" x14ac:dyDescent="0.25">
      <c r="C31" s="2" t="s">
        <v>13</v>
      </c>
      <c r="D31" s="15"/>
      <c r="E31" s="17"/>
      <c r="F31" s="17"/>
      <c r="G31" s="17"/>
    </row>
    <row r="32" spans="3:7" x14ac:dyDescent="0.25">
      <c r="C32" s="2" t="s">
        <v>14</v>
      </c>
      <c r="D32" s="15"/>
      <c r="E32" s="17"/>
      <c r="F32" s="17"/>
      <c r="G32" s="17"/>
    </row>
    <row r="33" spans="3:7" x14ac:dyDescent="0.25">
      <c r="C33" s="2" t="s">
        <v>15</v>
      </c>
      <c r="D33" s="15"/>
      <c r="E33" s="17"/>
      <c r="F33" s="17"/>
      <c r="G33" s="17"/>
    </row>
    <row r="34" spans="3:7" x14ac:dyDescent="0.25">
      <c r="C34" s="2" t="s">
        <v>16</v>
      </c>
      <c r="D34" s="15"/>
      <c r="E34" s="17"/>
      <c r="F34" s="17"/>
      <c r="G34" s="17"/>
    </row>
    <row r="35" spans="3:7" x14ac:dyDescent="0.25">
      <c r="C35" s="2" t="s">
        <v>17</v>
      </c>
      <c r="D35" s="15"/>
      <c r="E35" s="17"/>
      <c r="F35" s="17"/>
      <c r="G35" s="17"/>
    </row>
    <row r="36" spans="3:7" x14ac:dyDescent="0.25">
      <c r="C36" s="2" t="s">
        <v>18</v>
      </c>
      <c r="D36" s="15"/>
      <c r="E36" s="17"/>
      <c r="F36" s="17"/>
      <c r="G36" s="17"/>
    </row>
    <row r="37" spans="3:7" x14ac:dyDescent="0.25">
      <c r="C37" s="2" t="s">
        <v>19</v>
      </c>
      <c r="D37" s="15"/>
      <c r="E37" s="17"/>
      <c r="F37" s="17"/>
      <c r="G37" s="17"/>
    </row>
    <row r="38" spans="3:7" x14ac:dyDescent="0.25">
      <c r="C38" s="2" t="s">
        <v>31</v>
      </c>
      <c r="D38" s="18">
        <f>AVERAGE(D26:D37)</f>
        <v>1</v>
      </c>
      <c r="E38" s="18">
        <f>AVERAGE(E26:E37)</f>
        <v>1</v>
      </c>
      <c r="F38" s="18">
        <f>AVERAGE(F26:F37)</f>
        <v>1</v>
      </c>
      <c r="G38" s="18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75" zoomScaleNormal="75" workbookViewId="0">
      <selection activeCell="L8" sqref="L8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8.85546875" bestFit="1" customWidth="1"/>
    <col min="13" max="1025" width="10.5703125"/>
  </cols>
  <sheetData>
    <row r="1" spans="1:12" ht="13.9" customHeight="1" x14ac:dyDescent="0.25">
      <c r="A1" s="48" t="s">
        <v>1</v>
      </c>
      <c r="B1" s="48" t="s">
        <v>54</v>
      </c>
      <c r="C1" s="48"/>
      <c r="D1" s="48"/>
      <c r="E1" s="48"/>
      <c r="F1" s="48"/>
      <c r="G1" s="48"/>
      <c r="H1" s="45" t="s">
        <v>55</v>
      </c>
      <c r="I1" s="45" t="s">
        <v>56</v>
      </c>
      <c r="J1" s="45" t="s">
        <v>57</v>
      </c>
      <c r="K1" s="45" t="s">
        <v>58</v>
      </c>
      <c r="L1" s="47" t="s">
        <v>59</v>
      </c>
    </row>
    <row r="2" spans="1:12" x14ac:dyDescent="0.25">
      <c r="A2" s="48"/>
      <c r="B2" s="48" t="s">
        <v>60</v>
      </c>
      <c r="C2" s="48"/>
      <c r="D2" s="48" t="s">
        <v>61</v>
      </c>
      <c r="E2" s="48"/>
      <c r="F2" s="48" t="s">
        <v>62</v>
      </c>
      <c r="G2" s="48"/>
      <c r="H2" s="45"/>
      <c r="I2" s="45"/>
      <c r="J2" s="45"/>
      <c r="K2" s="45"/>
      <c r="L2" s="47"/>
    </row>
    <row r="3" spans="1:12" x14ac:dyDescent="0.25">
      <c r="A3" s="48"/>
      <c r="B3" s="1" t="s">
        <v>63</v>
      </c>
      <c r="C3" s="1" t="s">
        <v>6</v>
      </c>
      <c r="D3" s="1" t="s">
        <v>64</v>
      </c>
      <c r="E3" s="1" t="s">
        <v>6</v>
      </c>
      <c r="F3" s="1" t="s">
        <v>64</v>
      </c>
      <c r="G3" s="1" t="s">
        <v>6</v>
      </c>
      <c r="H3" s="45"/>
      <c r="I3" s="45"/>
      <c r="J3" s="45"/>
      <c r="K3" s="45"/>
      <c r="L3" s="47"/>
    </row>
    <row r="4" spans="1:12" x14ac:dyDescent="0.25">
      <c r="A4" s="2" t="s">
        <v>8</v>
      </c>
      <c r="B4" s="10">
        <v>0</v>
      </c>
      <c r="C4" s="10">
        <v>0</v>
      </c>
      <c r="D4" s="10">
        <f>275000/2</f>
        <v>137500</v>
      </c>
      <c r="E4" s="10">
        <v>26640.42</v>
      </c>
      <c r="F4" s="10">
        <f>275000/2</f>
        <v>137500</v>
      </c>
      <c r="G4" s="10">
        <v>18065.18</v>
      </c>
      <c r="H4" s="26">
        <f t="shared" ref="H4:H15" si="0">SUM(B4,F4,D4)</f>
        <v>275000</v>
      </c>
      <c r="I4" s="10">
        <f t="shared" ref="I4:I15" si="1">SUM(C4,G4,E4)</f>
        <v>44705.599999999999</v>
      </c>
      <c r="J4" s="27">
        <v>179572.48000000001</v>
      </c>
      <c r="K4" s="28">
        <f>((J4 * 100)/H4)-100</f>
        <v>-34.700916363636367</v>
      </c>
      <c r="L4" s="9">
        <f>J4-'Desviacion de costos'!K7</f>
        <v>-1180.2669999999925</v>
      </c>
    </row>
    <row r="5" spans="1:12" x14ac:dyDescent="0.25">
      <c r="A5" s="2" t="s">
        <v>9</v>
      </c>
      <c r="B5" s="10">
        <v>91666.67</v>
      </c>
      <c r="C5" s="10">
        <v>11997</v>
      </c>
      <c r="D5" s="10">
        <v>91666.67</v>
      </c>
      <c r="E5" s="10">
        <v>12722.43</v>
      </c>
      <c r="F5" s="10">
        <v>91666.67</v>
      </c>
      <c r="G5" s="10">
        <v>25179.75</v>
      </c>
      <c r="H5" s="26">
        <f t="shared" si="0"/>
        <v>275000.01</v>
      </c>
      <c r="I5" s="10">
        <f t="shared" si="1"/>
        <v>49899.18</v>
      </c>
      <c r="J5" s="27">
        <v>134033.44</v>
      </c>
      <c r="K5" s="43">
        <f>(J5 /H5)-1</f>
        <v>-0.51260569045070215</v>
      </c>
      <c r="L5" s="9">
        <f>J5-'Desviacion de costos'!K8</f>
        <v>-7786.609999999986</v>
      </c>
    </row>
    <row r="6" spans="1:12" x14ac:dyDescent="0.25">
      <c r="A6" s="2" t="s">
        <v>10</v>
      </c>
      <c r="B6" s="10">
        <v>91666.67</v>
      </c>
      <c r="C6" s="10">
        <v>28530</v>
      </c>
      <c r="D6" s="10">
        <v>91666.67</v>
      </c>
      <c r="E6" s="10">
        <v>31184.66</v>
      </c>
      <c r="F6" s="10">
        <v>91666.67</v>
      </c>
      <c r="G6" s="10">
        <v>46148</v>
      </c>
      <c r="H6" s="26">
        <f t="shared" si="0"/>
        <v>275000.01</v>
      </c>
      <c r="I6" s="10">
        <f t="shared" si="1"/>
        <v>105862.66</v>
      </c>
      <c r="J6" s="27">
        <v>110127.63</v>
      </c>
      <c r="K6" s="44">
        <f t="shared" ref="K6:K16" si="2">((J6 * 100)/H6)-100</f>
        <v>-59.953590547142163</v>
      </c>
      <c r="L6" s="9">
        <f>J6-'Desviacion de costos'!K9</f>
        <v>-24414.459999999992</v>
      </c>
    </row>
    <row r="7" spans="1:12" x14ac:dyDescent="0.25">
      <c r="A7" s="2" t="s">
        <v>11</v>
      </c>
      <c r="B7" s="10">
        <v>91666.67</v>
      </c>
      <c r="C7" s="10">
        <v>36780</v>
      </c>
      <c r="D7" s="10">
        <v>91666.67</v>
      </c>
      <c r="E7" s="10">
        <v>74144</v>
      </c>
      <c r="F7" s="10">
        <v>91666.67</v>
      </c>
      <c r="G7" s="10">
        <v>34596</v>
      </c>
      <c r="H7" s="26">
        <f t="shared" si="0"/>
        <v>275000.01</v>
      </c>
      <c r="I7" s="10">
        <f t="shared" si="1"/>
        <v>145520</v>
      </c>
      <c r="J7" s="27">
        <v>145519.6</v>
      </c>
      <c r="K7" s="42">
        <f t="shared" si="2"/>
        <v>-47.083783742407867</v>
      </c>
      <c r="L7" s="9">
        <f>J7-'Desviacion de costos'!K10</f>
        <v>-12437.48000000001</v>
      </c>
    </row>
    <row r="8" spans="1:12" x14ac:dyDescent="0.25">
      <c r="A8" s="2" t="s">
        <v>12</v>
      </c>
      <c r="B8" s="10">
        <v>91666.67</v>
      </c>
      <c r="C8" s="10">
        <v>44102</v>
      </c>
      <c r="D8" s="10">
        <v>91666.67</v>
      </c>
      <c r="E8" s="10">
        <v>62184</v>
      </c>
      <c r="F8" s="10">
        <v>91666.67</v>
      </c>
      <c r="G8" s="10">
        <v>27020</v>
      </c>
      <c r="H8" s="26">
        <f t="shared" si="0"/>
        <v>275000.01</v>
      </c>
      <c r="I8" s="10">
        <f t="shared" si="1"/>
        <v>133306</v>
      </c>
      <c r="J8" s="27">
        <v>133306.70000000001</v>
      </c>
      <c r="K8" s="29">
        <f t="shared" si="2"/>
        <v>-51.524838126369517</v>
      </c>
      <c r="L8" s="9">
        <f>J8-'Desviacion de costos'!K11</f>
        <v>133306.70000000001</v>
      </c>
    </row>
    <row r="9" spans="1:12" x14ac:dyDescent="0.25">
      <c r="A9" s="2" t="s">
        <v>13</v>
      </c>
      <c r="B9" s="10"/>
      <c r="C9" s="10"/>
      <c r="D9" s="10"/>
      <c r="E9" s="10"/>
      <c r="F9" s="10"/>
      <c r="G9" s="10"/>
      <c r="H9" s="26">
        <f t="shared" si="0"/>
        <v>0</v>
      </c>
      <c r="I9" s="10">
        <f t="shared" si="1"/>
        <v>0</v>
      </c>
      <c r="J9" s="27"/>
      <c r="K9" s="29" t="e">
        <f t="shared" si="2"/>
        <v>#DIV/0!</v>
      </c>
      <c r="L9" s="9">
        <f>J9-'Desviacion de costos'!K12</f>
        <v>0</v>
      </c>
    </row>
    <row r="10" spans="1:12" x14ac:dyDescent="0.25">
      <c r="A10" s="2" t="s">
        <v>14</v>
      </c>
      <c r="B10" s="10"/>
      <c r="C10" s="10"/>
      <c r="D10" s="10"/>
      <c r="E10" s="10"/>
      <c r="F10" s="10"/>
      <c r="G10" s="10"/>
      <c r="H10" s="26">
        <f t="shared" si="0"/>
        <v>0</v>
      </c>
      <c r="I10" s="10">
        <f t="shared" si="1"/>
        <v>0</v>
      </c>
      <c r="J10" s="27"/>
      <c r="K10" s="29" t="e">
        <f t="shared" si="2"/>
        <v>#DIV/0!</v>
      </c>
      <c r="L10" s="9">
        <f>J10-'Desviacion de costos'!K13</f>
        <v>0</v>
      </c>
    </row>
    <row r="11" spans="1:12" x14ac:dyDescent="0.25">
      <c r="A11" s="2" t="s">
        <v>15</v>
      </c>
      <c r="B11" s="10"/>
      <c r="C11" s="10"/>
      <c r="D11" s="10"/>
      <c r="E11" s="10"/>
      <c r="F11" s="10"/>
      <c r="G11" s="10"/>
      <c r="H11" s="26">
        <f t="shared" si="0"/>
        <v>0</v>
      </c>
      <c r="I11" s="10">
        <f t="shared" si="1"/>
        <v>0</v>
      </c>
      <c r="J11" s="27"/>
      <c r="K11" s="29" t="e">
        <f t="shared" si="2"/>
        <v>#DIV/0!</v>
      </c>
      <c r="L11" s="9">
        <f>J11-'Desviacion de costos'!K14</f>
        <v>0</v>
      </c>
    </row>
    <row r="12" spans="1:12" x14ac:dyDescent="0.25">
      <c r="A12" s="2" t="s">
        <v>16</v>
      </c>
      <c r="B12" s="10"/>
      <c r="C12" s="10"/>
      <c r="D12" s="10"/>
      <c r="E12" s="10"/>
      <c r="F12" s="10"/>
      <c r="G12" s="10"/>
      <c r="H12" s="26">
        <f t="shared" si="0"/>
        <v>0</v>
      </c>
      <c r="I12" s="10">
        <f t="shared" si="1"/>
        <v>0</v>
      </c>
      <c r="J12" s="27"/>
      <c r="K12" s="29" t="e">
        <f t="shared" si="2"/>
        <v>#DIV/0!</v>
      </c>
      <c r="L12" s="9">
        <f>J12-'Desviacion de costos'!K15</f>
        <v>0</v>
      </c>
    </row>
    <row r="13" spans="1:12" x14ac:dyDescent="0.25">
      <c r="A13" s="2" t="s">
        <v>17</v>
      </c>
      <c r="B13" s="10"/>
      <c r="C13" s="10"/>
      <c r="D13" s="10"/>
      <c r="E13" s="10"/>
      <c r="F13" s="10"/>
      <c r="G13" s="10"/>
      <c r="H13" s="26">
        <f t="shared" si="0"/>
        <v>0</v>
      </c>
      <c r="I13" s="10">
        <f t="shared" si="1"/>
        <v>0</v>
      </c>
      <c r="J13" s="27"/>
      <c r="K13" s="29" t="e">
        <f t="shared" si="2"/>
        <v>#DIV/0!</v>
      </c>
      <c r="L13" s="9">
        <f>J13-'Desviacion de costos'!K16</f>
        <v>0</v>
      </c>
    </row>
    <row r="14" spans="1:12" x14ac:dyDescent="0.25">
      <c r="A14" s="2" t="s">
        <v>18</v>
      </c>
      <c r="B14" s="10"/>
      <c r="C14" s="10"/>
      <c r="D14" s="10"/>
      <c r="E14" s="10"/>
      <c r="F14" s="10"/>
      <c r="G14" s="10"/>
      <c r="H14" s="26">
        <f t="shared" si="0"/>
        <v>0</v>
      </c>
      <c r="I14" s="10">
        <f t="shared" si="1"/>
        <v>0</v>
      </c>
      <c r="J14" s="27"/>
      <c r="K14" s="29" t="e">
        <f t="shared" si="2"/>
        <v>#DIV/0!</v>
      </c>
      <c r="L14" s="9">
        <f>J14-'Desviacion de costos'!K17</f>
        <v>0</v>
      </c>
    </row>
    <row r="15" spans="1:12" x14ac:dyDescent="0.25">
      <c r="A15" s="2" t="s">
        <v>19</v>
      </c>
      <c r="B15" s="10"/>
      <c r="C15" s="10"/>
      <c r="D15" s="10"/>
      <c r="E15" s="10"/>
      <c r="F15" s="10"/>
      <c r="G15" s="10"/>
      <c r="H15" s="26">
        <f t="shared" si="0"/>
        <v>0</v>
      </c>
      <c r="I15" s="10">
        <f t="shared" si="1"/>
        <v>0</v>
      </c>
      <c r="J15" s="27"/>
      <c r="K15" s="29" t="e">
        <f t="shared" si="2"/>
        <v>#DIV/0!</v>
      </c>
      <c r="L15" s="9">
        <f>J15-'Desviacion de costos'!K18</f>
        <v>0</v>
      </c>
    </row>
    <row r="16" spans="1:12" x14ac:dyDescent="0.25">
      <c r="A16" s="2" t="s">
        <v>65</v>
      </c>
      <c r="B16" s="10">
        <f t="shared" ref="B16:J16" si="3">SUM(B4:B15)</f>
        <v>366666.68</v>
      </c>
      <c r="C16" s="10">
        <f t="shared" si="3"/>
        <v>121409</v>
      </c>
      <c r="D16" s="10">
        <f t="shared" si="3"/>
        <v>504166.67999999993</v>
      </c>
      <c r="E16" s="10">
        <f t="shared" si="3"/>
        <v>206875.51</v>
      </c>
      <c r="F16" s="10">
        <f t="shared" si="3"/>
        <v>504166.67999999993</v>
      </c>
      <c r="G16" s="10">
        <f t="shared" si="3"/>
        <v>151008.93</v>
      </c>
      <c r="H16" s="26">
        <f t="shared" si="3"/>
        <v>1375000.04</v>
      </c>
      <c r="I16" s="10">
        <f t="shared" si="3"/>
        <v>479293.44</v>
      </c>
      <c r="J16" s="27">
        <f t="shared" si="3"/>
        <v>702559.85000000009</v>
      </c>
      <c r="K16" s="29">
        <f t="shared" si="2"/>
        <v>-48.904739668225744</v>
      </c>
      <c r="L16" s="9">
        <f>J16-'Desviacion de costos'!K19</f>
        <v>702559.85000000009</v>
      </c>
    </row>
    <row r="18" spans="2:3" x14ac:dyDescent="0.25">
      <c r="B18" s="47" t="s">
        <v>66</v>
      </c>
      <c r="C18" s="47"/>
    </row>
    <row r="19" spans="2:3" x14ac:dyDescent="0.25">
      <c r="B19" s="47"/>
      <c r="C19" s="47"/>
    </row>
    <row r="20" spans="2:3" x14ac:dyDescent="0.25">
      <c r="B20" s="30" t="s">
        <v>67</v>
      </c>
      <c r="C20" s="10">
        <v>3300000</v>
      </c>
    </row>
    <row r="21" spans="2:3" x14ac:dyDescent="0.25">
      <c r="B21" s="30" t="s">
        <v>6</v>
      </c>
      <c r="C21" s="10">
        <f>J16</f>
        <v>702559.85000000009</v>
      </c>
    </row>
    <row r="22" spans="2:3" x14ac:dyDescent="0.25">
      <c r="B22" s="30" t="s">
        <v>68</v>
      </c>
      <c r="C22" s="30">
        <f>((C21 * 100)/C20)-100</f>
        <v>-78.710307575757568</v>
      </c>
    </row>
  </sheetData>
  <mergeCells count="11">
    <mergeCell ref="A1:A3"/>
    <mergeCell ref="B1:G1"/>
    <mergeCell ref="H1:H3"/>
    <mergeCell ref="I1:I3"/>
    <mergeCell ref="J1:J3"/>
    <mergeCell ref="B18:C19"/>
    <mergeCell ref="K1:K3"/>
    <mergeCell ref="L1:L3"/>
    <mergeCell ref="B2:C2"/>
    <mergeCell ref="D2:E2"/>
    <mergeCell ref="F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D11" sqref="D11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8" t="s">
        <v>1</v>
      </c>
      <c r="D2" s="45" t="s">
        <v>69</v>
      </c>
    </row>
    <row r="3" spans="3:4" x14ac:dyDescent="0.25">
      <c r="C3" s="48"/>
      <c r="D3" s="48"/>
    </row>
    <row r="4" spans="3:4" x14ac:dyDescent="0.25">
      <c r="C4" s="48"/>
      <c r="D4" s="45"/>
    </row>
    <row r="5" spans="3:4" x14ac:dyDescent="0.25">
      <c r="C5" s="2" t="s">
        <v>8</v>
      </c>
      <c r="D5" s="31">
        <v>0.98799999999999999</v>
      </c>
    </row>
    <row r="6" spans="3:4" x14ac:dyDescent="0.25">
      <c r="C6" s="2" t="s">
        <v>9</v>
      </c>
      <c r="D6" s="31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50" t="s">
        <v>129</v>
      </c>
    </row>
    <row r="9" spans="3:4" x14ac:dyDescent="0.25">
      <c r="C9" s="2" t="s">
        <v>12</v>
      </c>
      <c r="D9" s="17">
        <v>1</v>
      </c>
    </row>
    <row r="10" spans="3:4" x14ac:dyDescent="0.25">
      <c r="C10" s="2" t="s">
        <v>13</v>
      </c>
      <c r="D10" s="17"/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70</v>
      </c>
      <c r="D17" s="31">
        <f>AVERAGE(D5:D16)</f>
        <v>0.97092500000000004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5" activePane="bottomLeft" state="frozenSplit"/>
      <selection pane="bottomLeft" activeCell="H54" sqref="H54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2" t="s">
        <v>71</v>
      </c>
      <c r="B1" s="30" t="s">
        <v>65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30" t="s">
        <v>19</v>
      </c>
    </row>
    <row r="2" spans="1:14" ht="30" x14ac:dyDescent="0.25">
      <c r="A2" s="33" t="s">
        <v>72</v>
      </c>
      <c r="B2" s="33">
        <f t="shared" ref="B2:B40" si="0">SUM(C2:N2)</f>
        <v>50</v>
      </c>
      <c r="C2" s="34">
        <v>10</v>
      </c>
      <c r="D2" s="34">
        <v>9</v>
      </c>
      <c r="E2" s="3">
        <v>12</v>
      </c>
      <c r="F2" s="3">
        <v>9</v>
      </c>
      <c r="G2" s="3">
        <v>10</v>
      </c>
      <c r="H2" s="3"/>
      <c r="I2" s="3"/>
      <c r="J2" s="3"/>
      <c r="K2" s="3"/>
      <c r="L2" s="3"/>
      <c r="M2" s="3"/>
      <c r="N2" s="3"/>
    </row>
    <row r="3" spans="1:14" ht="45" hidden="1" x14ac:dyDescent="0.25">
      <c r="A3" s="33" t="s">
        <v>73</v>
      </c>
      <c r="B3" s="33">
        <f t="shared" si="0"/>
        <v>28</v>
      </c>
      <c r="C3" s="34">
        <v>19</v>
      </c>
      <c r="D3" s="34">
        <v>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5" hidden="1" x14ac:dyDescent="0.25">
      <c r="A4" s="33" t="s">
        <v>74</v>
      </c>
      <c r="B4" s="33">
        <f t="shared" si="0"/>
        <v>25</v>
      </c>
      <c r="C4" s="34">
        <v>10</v>
      </c>
      <c r="D4" s="34">
        <v>4</v>
      </c>
      <c r="E4" s="3">
        <v>6</v>
      </c>
      <c r="F4" s="3">
        <v>5</v>
      </c>
      <c r="G4" s="3"/>
      <c r="H4" s="3"/>
      <c r="I4" s="3"/>
      <c r="J4" s="3"/>
      <c r="K4" s="3"/>
      <c r="L4" s="3"/>
      <c r="M4" s="3"/>
      <c r="N4" s="3"/>
    </row>
    <row r="5" spans="1:14" ht="60" x14ac:dyDescent="0.25">
      <c r="A5" s="33" t="s">
        <v>75</v>
      </c>
      <c r="B5" s="33">
        <f t="shared" si="0"/>
        <v>77</v>
      </c>
      <c r="C5" s="34">
        <v>12</v>
      </c>
      <c r="D5" s="34">
        <v>15</v>
      </c>
      <c r="E5" s="3">
        <v>13</v>
      </c>
      <c r="F5" s="3">
        <v>17</v>
      </c>
      <c r="G5" s="3">
        <v>20</v>
      </c>
      <c r="H5" s="3"/>
      <c r="I5" s="3"/>
      <c r="J5" s="3"/>
      <c r="K5" s="3"/>
      <c r="L5" s="3"/>
      <c r="M5" s="3"/>
      <c r="N5" s="3"/>
    </row>
    <row r="6" spans="1:14" ht="30" x14ac:dyDescent="0.25">
      <c r="A6" s="33" t="s">
        <v>76</v>
      </c>
      <c r="B6" s="33">
        <f t="shared" si="0"/>
        <v>83</v>
      </c>
      <c r="C6" s="34">
        <v>33</v>
      </c>
      <c r="D6" s="34">
        <v>21</v>
      </c>
      <c r="E6" s="3">
        <v>10</v>
      </c>
      <c r="F6" s="3">
        <v>9</v>
      </c>
      <c r="G6" s="3">
        <v>10</v>
      </c>
      <c r="H6" s="3"/>
      <c r="I6" s="3"/>
      <c r="J6" s="3"/>
      <c r="K6" s="3"/>
      <c r="L6" s="3"/>
      <c r="M6" s="3"/>
      <c r="N6" s="3"/>
    </row>
    <row r="7" spans="1:14" ht="30" x14ac:dyDescent="0.25">
      <c r="A7" s="33" t="s">
        <v>77</v>
      </c>
      <c r="B7" s="33">
        <f t="shared" si="0"/>
        <v>41</v>
      </c>
      <c r="C7" s="34">
        <v>4</v>
      </c>
      <c r="D7" s="34">
        <v>10</v>
      </c>
      <c r="E7" s="3">
        <v>11</v>
      </c>
      <c r="F7" s="3">
        <v>7</v>
      </c>
      <c r="G7" s="3">
        <v>9</v>
      </c>
      <c r="H7" s="3"/>
      <c r="I7" s="3"/>
      <c r="J7" s="3"/>
      <c r="K7" s="3"/>
      <c r="L7" s="3"/>
      <c r="M7" s="3"/>
      <c r="N7" s="3"/>
    </row>
    <row r="8" spans="1:14" ht="30" x14ac:dyDescent="0.25">
      <c r="A8" s="33" t="s">
        <v>78</v>
      </c>
      <c r="B8" s="33">
        <f t="shared" si="0"/>
        <v>15</v>
      </c>
      <c r="C8" s="34">
        <v>6</v>
      </c>
      <c r="D8" s="34">
        <v>1</v>
      </c>
      <c r="E8" s="3">
        <v>1</v>
      </c>
      <c r="F8" s="3">
        <v>3</v>
      </c>
      <c r="G8" s="3">
        <v>4</v>
      </c>
      <c r="H8" s="3"/>
      <c r="I8" s="3"/>
      <c r="J8" s="3"/>
      <c r="K8" s="3"/>
      <c r="L8" s="3"/>
      <c r="M8" s="3"/>
      <c r="N8" s="3"/>
    </row>
    <row r="9" spans="1:14" ht="30" hidden="1" x14ac:dyDescent="0.25">
      <c r="A9" s="33" t="s">
        <v>79</v>
      </c>
      <c r="B9" s="33">
        <f t="shared" si="0"/>
        <v>2</v>
      </c>
      <c r="C9" s="34">
        <v>2</v>
      </c>
      <c r="D9" s="3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hidden="1" x14ac:dyDescent="0.25">
      <c r="A10" s="33" t="s">
        <v>80</v>
      </c>
      <c r="B10" s="33">
        <f t="shared" si="0"/>
        <v>3</v>
      </c>
      <c r="C10" s="34">
        <v>2</v>
      </c>
      <c r="D10" s="34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30" hidden="1" x14ac:dyDescent="0.25">
      <c r="A11" s="33" t="s">
        <v>81</v>
      </c>
      <c r="B11" s="33">
        <f t="shared" si="0"/>
        <v>4</v>
      </c>
      <c r="C11" s="34">
        <v>3</v>
      </c>
      <c r="D11" s="34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45" x14ac:dyDescent="0.25">
      <c r="A12" s="33" t="s">
        <v>82</v>
      </c>
      <c r="B12" s="33">
        <f t="shared" si="0"/>
        <v>11</v>
      </c>
      <c r="C12" s="34">
        <v>2</v>
      </c>
      <c r="D12" s="34">
        <v>1</v>
      </c>
      <c r="E12" s="3">
        <v>1</v>
      </c>
      <c r="F12" s="3">
        <v>3</v>
      </c>
      <c r="G12" s="3">
        <v>4</v>
      </c>
      <c r="H12" s="3"/>
      <c r="I12" s="3"/>
      <c r="J12" s="3"/>
      <c r="K12" s="3"/>
      <c r="L12" s="3"/>
      <c r="M12" s="3"/>
      <c r="N12" s="3"/>
    </row>
    <row r="13" spans="1:14" ht="30" hidden="1" x14ac:dyDescent="0.25">
      <c r="A13" s="33" t="s">
        <v>83</v>
      </c>
      <c r="B13" s="33">
        <f t="shared" si="0"/>
        <v>1</v>
      </c>
      <c r="C13" s="34"/>
      <c r="D13" s="34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45" hidden="1" x14ac:dyDescent="0.25">
      <c r="A14" s="33" t="s">
        <v>84</v>
      </c>
      <c r="B14" s="33">
        <f t="shared" si="0"/>
        <v>5</v>
      </c>
      <c r="C14" s="34">
        <v>3</v>
      </c>
      <c r="D14" s="34">
        <v>1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30" hidden="1" x14ac:dyDescent="0.25">
      <c r="A15" s="33" t="s">
        <v>85</v>
      </c>
      <c r="B15" s="33">
        <f t="shared" si="0"/>
        <v>8</v>
      </c>
      <c r="C15" s="34">
        <v>5</v>
      </c>
      <c r="D15" s="34">
        <v>1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30" hidden="1" x14ac:dyDescent="0.25">
      <c r="A16" s="33" t="s">
        <v>86</v>
      </c>
      <c r="B16" s="33">
        <f t="shared" si="0"/>
        <v>3</v>
      </c>
      <c r="C16" s="34"/>
      <c r="D16" s="34">
        <v>1</v>
      </c>
      <c r="E16" s="3">
        <v>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45" hidden="1" x14ac:dyDescent="0.25">
      <c r="A17" s="33" t="s">
        <v>87</v>
      </c>
      <c r="B17" s="33">
        <f t="shared" si="0"/>
        <v>1</v>
      </c>
      <c r="C17" s="34"/>
      <c r="D17" s="34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hidden="1" x14ac:dyDescent="0.25">
      <c r="A18" s="33" t="s">
        <v>88</v>
      </c>
      <c r="B18" s="33">
        <f t="shared" si="0"/>
        <v>3</v>
      </c>
      <c r="C18" s="34">
        <v>2</v>
      </c>
      <c r="D18" s="34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idden="1" x14ac:dyDescent="0.25">
      <c r="A19" s="33" t="s">
        <v>89</v>
      </c>
      <c r="B19" s="33">
        <f t="shared" si="0"/>
        <v>7</v>
      </c>
      <c r="C19" s="34">
        <v>1</v>
      </c>
      <c r="D19" s="34">
        <v>4</v>
      </c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45" hidden="1" x14ac:dyDescent="0.25">
      <c r="A20" s="33" t="s">
        <v>90</v>
      </c>
      <c r="B20" s="33">
        <f t="shared" si="0"/>
        <v>11</v>
      </c>
      <c r="C20" s="34">
        <v>7</v>
      </c>
      <c r="D20" s="34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30" hidden="1" x14ac:dyDescent="0.25">
      <c r="A21" s="33" t="s">
        <v>91</v>
      </c>
      <c r="B21" s="33">
        <f t="shared" si="0"/>
        <v>3</v>
      </c>
      <c r="C21" s="34">
        <v>3</v>
      </c>
      <c r="D21" s="3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hidden="1" x14ac:dyDescent="0.25">
      <c r="A22" s="33" t="s">
        <v>92</v>
      </c>
      <c r="B22" s="33">
        <f t="shared" si="0"/>
        <v>1</v>
      </c>
      <c r="C22" s="34"/>
      <c r="D22" s="34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x14ac:dyDescent="0.25">
      <c r="A23" s="33" t="s">
        <v>93</v>
      </c>
      <c r="B23" s="33">
        <f t="shared" si="0"/>
        <v>5</v>
      </c>
      <c r="C23" s="34"/>
      <c r="D23" s="34"/>
      <c r="E23" s="3"/>
      <c r="F23" s="3"/>
      <c r="G23" s="3">
        <v>5</v>
      </c>
      <c r="H23" s="3"/>
      <c r="I23" s="3"/>
      <c r="J23" s="3"/>
      <c r="K23" s="3"/>
      <c r="L23" s="3"/>
      <c r="M23" s="3"/>
      <c r="N23" s="3"/>
    </row>
    <row r="24" spans="1:14" ht="30" hidden="1" x14ac:dyDescent="0.25">
      <c r="A24" s="33" t="s">
        <v>94</v>
      </c>
      <c r="B24" s="33">
        <f t="shared" si="0"/>
        <v>4</v>
      </c>
      <c r="C24" s="34">
        <v>4</v>
      </c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45" hidden="1" x14ac:dyDescent="0.25">
      <c r="A25" s="33" t="s">
        <v>95</v>
      </c>
      <c r="B25" s="33">
        <f t="shared" si="0"/>
        <v>2</v>
      </c>
      <c r="C25" s="34">
        <v>1</v>
      </c>
      <c r="D25" s="34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45" hidden="1" x14ac:dyDescent="0.25">
      <c r="A26" s="33" t="s">
        <v>96</v>
      </c>
      <c r="B26" s="33">
        <f t="shared" si="0"/>
        <v>1</v>
      </c>
      <c r="C26" s="34">
        <v>1</v>
      </c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30" hidden="1" x14ac:dyDescent="0.25">
      <c r="A27" s="33" t="s">
        <v>97</v>
      </c>
      <c r="B27" s="33">
        <f t="shared" si="0"/>
        <v>1</v>
      </c>
      <c r="C27" s="34"/>
      <c r="D27" s="34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idden="1" x14ac:dyDescent="0.25">
      <c r="A28" s="33" t="s">
        <v>98</v>
      </c>
      <c r="B28" s="33">
        <f t="shared" si="0"/>
        <v>4</v>
      </c>
      <c r="C28" s="34">
        <v>4</v>
      </c>
      <c r="D28" s="34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45" hidden="1" x14ac:dyDescent="0.25">
      <c r="A29" s="33" t="s">
        <v>99</v>
      </c>
      <c r="B29" s="33">
        <f t="shared" si="0"/>
        <v>3</v>
      </c>
      <c r="C29" s="34">
        <v>3</v>
      </c>
      <c r="D29" s="3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hidden="1" x14ac:dyDescent="0.25">
      <c r="A30" s="33" t="s">
        <v>100</v>
      </c>
      <c r="B30" s="33">
        <f t="shared" si="0"/>
        <v>2</v>
      </c>
      <c r="C30" s="34"/>
      <c r="D30" s="34"/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30" hidden="1" x14ac:dyDescent="0.25">
      <c r="A31" s="33" t="s">
        <v>101</v>
      </c>
      <c r="B31" s="33">
        <f t="shared" si="0"/>
        <v>7</v>
      </c>
      <c r="C31" s="34">
        <v>3</v>
      </c>
      <c r="D31" s="34">
        <v>3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30" hidden="1" x14ac:dyDescent="0.25">
      <c r="A32" s="33" t="s">
        <v>102</v>
      </c>
      <c r="B32" s="33">
        <f t="shared" si="0"/>
        <v>3</v>
      </c>
      <c r="C32" s="34"/>
      <c r="D32" s="34"/>
      <c r="E32" s="3">
        <v>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30" hidden="1" x14ac:dyDescent="0.25">
      <c r="A33" s="33" t="s">
        <v>103</v>
      </c>
      <c r="B33" s="33">
        <f t="shared" si="0"/>
        <v>4</v>
      </c>
      <c r="C33" s="34">
        <v>2</v>
      </c>
      <c r="D33" s="34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hidden="1" x14ac:dyDescent="0.25">
      <c r="A34" s="33" t="s">
        <v>104</v>
      </c>
      <c r="B34" s="33">
        <f t="shared" si="0"/>
        <v>1</v>
      </c>
      <c r="C34" s="34">
        <v>1</v>
      </c>
      <c r="D34" s="3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30" hidden="1" x14ac:dyDescent="0.25">
      <c r="A35" s="33" t="s">
        <v>105</v>
      </c>
      <c r="B35" s="33">
        <f t="shared" si="0"/>
        <v>5</v>
      </c>
      <c r="C35" s="34"/>
      <c r="D35" s="34">
        <v>1</v>
      </c>
      <c r="E35" s="3">
        <v>4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30" hidden="1" x14ac:dyDescent="0.25">
      <c r="A36" s="33" t="s">
        <v>106</v>
      </c>
      <c r="B36" s="33">
        <f t="shared" si="0"/>
        <v>0</v>
      </c>
      <c r="C36" s="34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45" hidden="1" x14ac:dyDescent="0.25">
      <c r="A37" s="33" t="s">
        <v>107</v>
      </c>
      <c r="B37" s="33">
        <f t="shared" si="0"/>
        <v>2</v>
      </c>
      <c r="C37" s="34"/>
      <c r="D37" s="34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45" hidden="1" x14ac:dyDescent="0.25">
      <c r="A38" s="33" t="s">
        <v>108</v>
      </c>
      <c r="B38" s="33">
        <f t="shared" si="0"/>
        <v>1</v>
      </c>
      <c r="C38" s="34"/>
      <c r="D38" s="34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30" hidden="1" x14ac:dyDescent="0.25">
      <c r="A39" s="33" t="s">
        <v>109</v>
      </c>
      <c r="B39" s="33">
        <f t="shared" si="0"/>
        <v>1</v>
      </c>
      <c r="C39" s="34">
        <v>1</v>
      </c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30" hidden="1" x14ac:dyDescent="0.25">
      <c r="A40" s="33" t="s">
        <v>110</v>
      </c>
      <c r="B40" s="33">
        <f t="shared" si="0"/>
        <v>1</v>
      </c>
      <c r="D40" s="34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45" hidden="1" x14ac:dyDescent="0.25">
      <c r="A41" s="33" t="s">
        <v>111</v>
      </c>
      <c r="B41" s="33"/>
      <c r="C41" s="34"/>
      <c r="D41" s="34"/>
      <c r="E41" s="34">
        <v>1</v>
      </c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30" x14ac:dyDescent="0.25">
      <c r="A42" s="33" t="s">
        <v>122</v>
      </c>
      <c r="B42" s="33"/>
      <c r="C42" s="34"/>
      <c r="D42" s="34"/>
      <c r="E42" s="34"/>
      <c r="F42" s="34">
        <v>3</v>
      </c>
      <c r="G42" s="34">
        <v>4</v>
      </c>
      <c r="H42" s="34"/>
      <c r="I42" s="34"/>
      <c r="J42" s="34"/>
      <c r="K42" s="34"/>
      <c r="L42" s="34"/>
      <c r="M42" s="34"/>
      <c r="N42" s="34"/>
    </row>
    <row r="43" spans="1:14" ht="30" hidden="1" x14ac:dyDescent="0.25">
      <c r="A43" s="33" t="s">
        <v>121</v>
      </c>
      <c r="B43" s="33"/>
      <c r="C43" s="34"/>
      <c r="D43" s="34"/>
      <c r="E43" s="34"/>
      <c r="F43" s="34">
        <v>17</v>
      </c>
      <c r="G43" s="34"/>
      <c r="H43" s="34"/>
      <c r="I43" s="34"/>
      <c r="J43" s="34"/>
      <c r="K43" s="34"/>
      <c r="L43" s="34"/>
      <c r="M43" s="34"/>
      <c r="N43" s="34"/>
    </row>
    <row r="44" spans="1:14" ht="45" x14ac:dyDescent="0.25">
      <c r="A44" s="33" t="s">
        <v>128</v>
      </c>
      <c r="B44" s="33"/>
      <c r="C44" s="34"/>
      <c r="D44" s="34"/>
      <c r="E44" s="34"/>
      <c r="F44" s="34"/>
      <c r="G44" s="34">
        <v>3</v>
      </c>
      <c r="H44" s="34"/>
      <c r="I44" s="34"/>
      <c r="J44" s="34"/>
      <c r="K44" s="34"/>
      <c r="L44" s="34"/>
      <c r="M44" s="34"/>
      <c r="N44" s="34"/>
    </row>
    <row r="45" spans="1:14" x14ac:dyDescent="0.25">
      <c r="A45" s="35"/>
    </row>
    <row r="46" spans="1:14" x14ac:dyDescent="0.25">
      <c r="A46" s="35"/>
    </row>
    <row r="47" spans="1:14" x14ac:dyDescent="0.25">
      <c r="A47" s="35"/>
    </row>
    <row r="48" spans="1:14" x14ac:dyDescent="0.25">
      <c r="A48" s="3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2016-06-06T22:49:13Z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