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firstSheet="2" activeTab="10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L7" i="7" l="1"/>
  <c r="L8" i="7"/>
  <c r="L9" i="7"/>
  <c r="L10" i="7"/>
  <c r="L11" i="7"/>
  <c r="L12" i="7"/>
  <c r="L13" i="7"/>
  <c r="L14" i="7"/>
  <c r="L15" i="7"/>
  <c r="L16" i="7"/>
  <c r="K10" i="2"/>
  <c r="K11" i="2"/>
  <c r="K12" i="2"/>
  <c r="K13" i="2"/>
  <c r="K14" i="2"/>
  <c r="K15" i="2"/>
  <c r="K16" i="2"/>
  <c r="K17" i="2"/>
  <c r="K18" i="2"/>
  <c r="E16" i="11" l="1"/>
  <c r="D16" i="11"/>
  <c r="C16" i="11"/>
  <c r="B16" i="11"/>
  <c r="A3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7" i="8"/>
  <c r="D7" i="8"/>
  <c r="J16" i="7"/>
  <c r="C21" i="7" s="1"/>
  <c r="C22" i="7" s="1"/>
  <c r="G16" i="7"/>
  <c r="E16" i="7"/>
  <c r="D16" i="7"/>
  <c r="C16" i="7"/>
  <c r="B16" i="7"/>
  <c r="I15" i="7"/>
  <c r="H15" i="7"/>
  <c r="K15" i="7" s="1"/>
  <c r="I14" i="7"/>
  <c r="H14" i="7"/>
  <c r="K14" i="7" s="1"/>
  <c r="K13" i="7"/>
  <c r="I13" i="7"/>
  <c r="H13" i="7"/>
  <c r="I12" i="7"/>
  <c r="H12" i="7"/>
  <c r="K12" i="7" s="1"/>
  <c r="I11" i="7"/>
  <c r="H11" i="7"/>
  <c r="K11" i="7" s="1"/>
  <c r="I10" i="7"/>
  <c r="H10" i="7"/>
  <c r="K10" i="7" s="1"/>
  <c r="K9" i="7"/>
  <c r="I9" i="7"/>
  <c r="H9" i="7"/>
  <c r="I8" i="7"/>
  <c r="H8" i="7"/>
  <c r="K8" i="7" s="1"/>
  <c r="I7" i="7"/>
  <c r="H7" i="7"/>
  <c r="K7" i="7" s="1"/>
  <c r="I6" i="7"/>
  <c r="H6" i="7"/>
  <c r="K6" i="7" s="1"/>
  <c r="I5" i="7"/>
  <c r="H5" i="7"/>
  <c r="K5" i="7" s="1"/>
  <c r="I4" i="7"/>
  <c r="F4" i="7"/>
  <c r="H4" i="7" s="1"/>
  <c r="D4" i="7"/>
  <c r="F17" i="6"/>
  <c r="E17" i="6"/>
  <c r="D17" i="6"/>
  <c r="G19" i="5"/>
  <c r="F19" i="5"/>
  <c r="E19" i="5"/>
  <c r="D19" i="5"/>
  <c r="I39" i="4"/>
  <c r="H39" i="4"/>
  <c r="G39" i="4"/>
  <c r="F39" i="4"/>
  <c r="E39" i="4"/>
  <c r="D39" i="4"/>
  <c r="G17" i="4"/>
  <c r="F17" i="4"/>
  <c r="E17" i="4"/>
  <c r="D17" i="4"/>
  <c r="G38" i="3"/>
  <c r="F38" i="3"/>
  <c r="E38" i="3"/>
  <c r="D38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I12" i="2" s="1"/>
  <c r="G12" i="2"/>
  <c r="I11" i="2"/>
  <c r="H11" i="2"/>
  <c r="G11" i="2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I16" i="7" l="1"/>
  <c r="I10" i="2"/>
  <c r="K4" i="7"/>
  <c r="H16" i="7"/>
  <c r="K16" i="7" s="1"/>
  <c r="K7" i="2"/>
  <c r="L4" i="7" s="1"/>
  <c r="K8" i="2"/>
  <c r="L5" i="7" s="1"/>
  <c r="K9" i="2"/>
  <c r="L6" i="7" s="1"/>
  <c r="F16" i="7"/>
</calcChain>
</file>

<file path=xl/sharedStrings.xml><?xml version="1.0" encoding="utf-8"?>
<sst xmlns="http://schemas.openxmlformats.org/spreadsheetml/2006/main" count="292" uniqueCount="128">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</sst>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50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9" borderId="2" xfId="0" applyFont="1" applyFill="1" applyBorder="1" applyAlignment="1">
      <alignment horizontal="center" vertical="top" wrapText="1"/>
    </xf>
    <xf numFmtId="10" fontId="3" fillId="10" borderId="2" xfId="0" applyNumberFormat="1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0</c:v>
                </c:pt>
                <c:pt idx="5" formatCode="#,##0.00">
                  <c:v>0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43456"/>
        <c:axId val="290345808"/>
      </c:barChart>
      <c:catAx>
        <c:axId val="290343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0345808"/>
        <c:crosses val="autoZero"/>
        <c:auto val="1"/>
        <c:lblAlgn val="ctr"/>
        <c:lblOffset val="100"/>
        <c:noMultiLvlLbl val="1"/>
      </c:catAx>
      <c:valAx>
        <c:axId val="290345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9034345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0.91749999999999998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130768"/>
        <c:axId val="292135080"/>
      </c:barChart>
      <c:catAx>
        <c:axId val="2921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5080"/>
        <c:crosses val="autoZero"/>
        <c:auto val="1"/>
        <c:lblAlgn val="ctr"/>
        <c:lblOffset val="100"/>
        <c:noMultiLvlLbl val="1"/>
      </c:catAx>
      <c:valAx>
        <c:axId val="292135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07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136256"/>
        <c:axId val="292137040"/>
      </c:barChart>
      <c:catAx>
        <c:axId val="2921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7040"/>
        <c:crosses val="autoZero"/>
        <c:auto val="1"/>
        <c:lblAlgn val="ctr"/>
        <c:lblOffset val="100"/>
        <c:noMultiLvlLbl val="1"/>
      </c:catAx>
      <c:valAx>
        <c:axId val="292137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62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Productos'!$D$26:$I$26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0.96300000000000008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293216"/>
        <c:axId val="292294392"/>
      </c:barChart>
      <c:catAx>
        <c:axId val="2922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294392"/>
        <c:crosses val="autoZero"/>
        <c:auto val="1"/>
        <c:lblAlgn val="ctr"/>
        <c:lblOffset val="100"/>
        <c:noMultiLvlLbl val="1"/>
      </c:catAx>
      <c:valAx>
        <c:axId val="292294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2932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0.82140000000000002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293608"/>
        <c:axId val="292295960"/>
      </c:barChart>
      <c:catAx>
        <c:axId val="2922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295960"/>
        <c:crosses val="autoZero"/>
        <c:auto val="1"/>
        <c:lblAlgn val="ctr"/>
        <c:lblOffset val="100"/>
        <c:noMultiLvlLbl val="1"/>
      </c:catAx>
      <c:valAx>
        <c:axId val="292295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2936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296352"/>
        <c:axId val="292295176"/>
      </c:barChart>
      <c:catAx>
        <c:axId val="2922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295176"/>
        <c:crosses val="autoZero"/>
        <c:auto val="1"/>
        <c:lblAlgn val="ctr"/>
        <c:lblOffset val="100"/>
        <c:noMultiLvlLbl val="1"/>
      </c:catAx>
      <c:valAx>
        <c:axId val="292295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2963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ventas'!$H$1:$H$3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97136"/>
        <c:axId val="292291256"/>
      </c:barChart>
      <c:catAx>
        <c:axId val="29229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2291256"/>
        <c:crosses val="autoZero"/>
        <c:auto val="1"/>
        <c:lblAlgn val="ctr"/>
        <c:lblOffset val="100"/>
        <c:noMultiLvlLbl val="1"/>
      </c:catAx>
      <c:valAx>
        <c:axId val="292291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29229713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97528"/>
        <c:axId val="292292040"/>
      </c:barChart>
      <c:catAx>
        <c:axId val="292297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2292040"/>
        <c:crosses val="autoZero"/>
        <c:auto val="1"/>
        <c:lblAlgn val="ctr"/>
        <c:lblOffset val="100"/>
        <c:noMultiLvlLbl val="1"/>
      </c:catAx>
      <c:valAx>
        <c:axId val="29229204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9229752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Producto!$A$2:$A$40</c:f>
              <c:strCache>
                <c:ptCount val="39"/>
                <c:pt idx="0">
                  <c:v>Contpaq i® Nominas U. Base Renovación Renta</c:v>
                </c:pt>
                <c:pt idx="1">
                  <c:v>Contpaq i® Factura Electrónica U. Base Monoempresa Renovación Renta</c:v>
                </c:pt>
                <c:pt idx="2">
                  <c:v>Contpaq i® Factura Electrónica U. Base Multiempresa Renovación Renta</c:v>
                </c:pt>
                <c:pt idx="3">
                  <c:v>Paquete de 2 horas de Asesoría y Soporte Técnico Contpaq i®, Servicio vía Remota (Incluye 2 horas gratis por ser cliente distinguido)</c:v>
                </c:pt>
                <c:pt idx="4">
                  <c:v>Servicio de Asesoría y Soporte Técnico Vía Remota</c:v>
                </c:pt>
                <c:pt idx="5">
                  <c:v>Contpaq i® CFDI en linea+ Producto Nuevo Monoempresa Renta</c:v>
                </c:pt>
                <c:pt idx="6">
                  <c:v>Contpaq i® Contabilidad U. Base Actualización Especial Tradicional</c:v>
                </c:pt>
                <c:pt idx="7">
                  <c:v>Contpaq i® Comercial U. Base Renovación Renta</c:v>
                </c:pt>
                <c:pt idx="8">
                  <c:v>Contpaq i® Contabilidad U. Base Actualización Normal Tradicional</c:v>
                </c:pt>
                <c:pt idx="9">
                  <c:v>Contpaq i® Nominas U. Base Actualización Especial Tradicional</c:v>
                </c:pt>
                <c:pt idx="10">
                  <c:v>Paquete de 5 horas de Asesoría y Soporte Técnico Contpaq i®, Servicio vía Remota</c:v>
                </c:pt>
                <c:pt idx="11">
                  <c:v>Contpaq i® Comercial U. Base Producto Nuevo Renta</c:v>
                </c:pt>
                <c:pt idx="12">
                  <c:v>Contpaq i® Contabilidad U. Adicional Producto Nuevo Tradicional</c:v>
                </c:pt>
                <c:pt idx="13">
                  <c:v>Contpaq i® Nominas U. Adicional Renovación Renta</c:v>
                </c:pt>
                <c:pt idx="14">
                  <c:v>Contpaq i® Contabilidad U. Base Producto Nuevo Tradicional</c:v>
                </c:pt>
                <c:pt idx="15">
                  <c:v>Paquete de 10 horas de Asesoría y Soporte Técnico Contpaq i®, Servicio vía Remota</c:v>
                </c:pt>
                <c:pt idx="16">
                  <c:v>Contpaq i® Bancos U. Base Actualización Especial Tradicional</c:v>
                </c:pt>
                <c:pt idx="17">
                  <c:v>Servicio Presencial</c:v>
                </c:pt>
                <c:pt idx="18">
                  <c:v>Contpaq i® Contabilidad U. Adicional Actualización Especial Tradicional</c:v>
                </c:pt>
                <c:pt idx="19">
                  <c:v>Contpaq i® Comercial U. Adicional Renovación Renta</c:v>
                </c:pt>
                <c:pt idx="20">
                  <c:v>Contpaq i® Bancos U. Base Producto Nuevo Renta</c:v>
                </c:pt>
                <c:pt idx="21">
                  <c:v>Contpaq i® Nominas U. Base Producto Nuevo Renta</c:v>
                </c:pt>
                <c:pt idx="22">
                  <c:v>Contpaq i® Nominas U. Adicional Actualización Especial Tradicional</c:v>
                </c:pt>
                <c:pt idx="23">
                  <c:v>Contpaq i® Factura Electrónica U. Base Multiempresa Producto Nuevo Renta</c:v>
                </c:pt>
                <c:pt idx="24">
                  <c:v>Contpaq i® Factura Electrónica U. Base Actualización Especial Tradicional</c:v>
                </c:pt>
                <c:pt idx="25">
                  <c:v>Contpaq i® Comercial U. Adicional Producto Nuevo Renta</c:v>
                </c:pt>
                <c:pt idx="26">
                  <c:v>Paquete de 500 timbres Contpaq i®</c:v>
                </c:pt>
                <c:pt idx="27">
                  <c:v>Contpaq i® Factura Electrónica U. Adicional Multiempresa Renovación Renta</c:v>
                </c:pt>
                <c:pt idx="28">
                  <c:v>Contpaq i® Contabilidad U. Adicional Producto Nuevo Renta</c:v>
                </c:pt>
                <c:pt idx="29">
                  <c:v>Servicio por hora de Desarrollo Personalizado de JoinData</c:v>
                </c:pt>
                <c:pt idx="30">
                  <c:v>Contpaq i® XML Línea + Multiempresa, Multiusuario Renta</c:v>
                </c:pt>
                <c:pt idx="31">
                  <c:v>Contpaq i® Bancos U. Adicional Actualización Especial Tradicional</c:v>
                </c:pt>
                <c:pt idx="32">
                  <c:v>XP/VS Terminal Server Lite Conexión a 1 servidor</c:v>
                </c:pt>
                <c:pt idx="33">
                  <c:v>Contpaq i® CFDI Nóminas+ Producto Nuevo Monoempresa Renta</c:v>
                </c:pt>
                <c:pt idx="34">
                  <c:v>Contpaq i® Nominas U. Adicional Producto Nuevo Tradicional</c:v>
                </c:pt>
                <c:pt idx="35">
                  <c:v>Contpaq i® Factura Electrónica U. Adicional Monoempresa Renovación Renta</c:v>
                </c:pt>
                <c:pt idx="36">
                  <c:v>Servicio de Implementación, Activación y Capacitación de CFDI Facturación en linea +</c:v>
                </c:pt>
                <c:pt idx="37">
                  <c:v>Servicio de Asesoría y Soporte Contpaqi Contabilidad Vía Remota</c:v>
                </c:pt>
                <c:pt idx="38">
                  <c:v>Cargo por gastos administrativos por cancelación de pedido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39"/>
                <c:pt idx="0">
                  <c:v>40</c:v>
                </c:pt>
                <c:pt idx="1">
                  <c:v>28</c:v>
                </c:pt>
                <c:pt idx="2">
                  <c:v>25</c:v>
                </c:pt>
                <c:pt idx="3">
                  <c:v>57</c:v>
                </c:pt>
                <c:pt idx="4">
                  <c:v>73</c:v>
                </c:pt>
                <c:pt idx="5">
                  <c:v>32</c:v>
                </c:pt>
                <c:pt idx="6">
                  <c:v>11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11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7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97920"/>
        <c:axId val="292290472"/>
      </c:barChart>
      <c:catAx>
        <c:axId val="29229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2290472"/>
        <c:crosses val="autoZero"/>
        <c:auto val="1"/>
        <c:lblAlgn val="ctr"/>
        <c:lblOffset val="100"/>
        <c:noMultiLvlLbl val="1"/>
      </c:catAx>
      <c:valAx>
        <c:axId val="292290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9229792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92824"/>
        <c:axId val="292294000"/>
      </c:barChart>
      <c:catAx>
        <c:axId val="292292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2294000"/>
        <c:crosses val="autoZero"/>
        <c:auto val="1"/>
        <c:lblAlgn val="ctr"/>
        <c:lblOffset val="100"/>
        <c:noMultiLvlLbl val="1"/>
      </c:catAx>
      <c:valAx>
        <c:axId val="292294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9229282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Actividades!$A$3</c:f>
              <c:numCache>
                <c:formatCode>0.00%</c:formatCode>
                <c:ptCount val="1"/>
                <c:pt idx="0">
                  <c:v>0.48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</c:ser>
        <c:ser>
          <c:idx val="3"/>
          <c:order val="3"/>
          <c:spPr>
            <a:noFill/>
            <a:ln>
              <a:noFill/>
            </a:ln>
          </c:spPr>
          <c:invertIfNegative val="1"/>
        </c:ser>
        <c:ser>
          <c:idx val="4"/>
          <c:order val="4"/>
          <c:spPr>
            <a:noFill/>
            <a:ln>
              <a:noFill/>
            </a:ln>
          </c:spPr>
          <c:invertIfNegative val="1"/>
        </c:ser>
        <c:ser>
          <c:idx val="5"/>
          <c:order val="5"/>
          <c:spPr>
            <a:noFill/>
            <a:ln>
              <a:noFill/>
            </a:ln>
          </c:spPr>
          <c:invertIfNegative val="1"/>
        </c:ser>
        <c:ser>
          <c:idx val="6"/>
          <c:order val="6"/>
          <c:spPr>
            <a:noFill/>
            <a:ln>
              <a:noFill/>
            </a:ln>
          </c:spPr>
          <c:invertIfNegative val="1"/>
        </c:ser>
        <c:ser>
          <c:idx val="7"/>
          <c:order val="7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107312"/>
        <c:axId val="293103784"/>
      </c:barChart>
      <c:catAx>
        <c:axId val="2931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3103784"/>
        <c:crosses val="autoZero"/>
        <c:auto val="1"/>
        <c:lblAlgn val="ctr"/>
        <c:lblOffset val="100"/>
        <c:noMultiLvlLbl val="1"/>
      </c:catAx>
      <c:valAx>
        <c:axId val="2931037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9310731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47768"/>
        <c:axId val="290346592"/>
      </c:barChart>
      <c:catAx>
        <c:axId val="290347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0346592"/>
        <c:crosses val="autoZero"/>
        <c:auto val="1"/>
        <c:lblAlgn val="ctr"/>
        <c:lblOffset val="100"/>
        <c:noMultiLvlLbl val="1"/>
      </c:catAx>
      <c:valAx>
        <c:axId val="290346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9034776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0.00%</c:formatCode>
                <c:ptCount val="4"/>
                <c:pt idx="0">
                  <c:v>0.42499999999999999</c:v>
                </c:pt>
                <c:pt idx="1">
                  <c:v>1</c:v>
                </c:pt>
                <c:pt idx="2">
                  <c:v>0.66664999999999996</c:v>
                </c:pt>
                <c:pt idx="3">
                  <c:v>0.72499999999999998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3104568"/>
        <c:axId val="293104176"/>
      </c:barChart>
      <c:catAx>
        <c:axId val="2931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3104176"/>
        <c:crosses val="autoZero"/>
        <c:auto val="1"/>
        <c:lblAlgn val="ctr"/>
        <c:lblOffset val="100"/>
        <c:noMultiLvlLbl val="1"/>
      </c:catAx>
      <c:valAx>
        <c:axId val="293104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31045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0342280"/>
        <c:axId val="290343064"/>
      </c:barChart>
      <c:catAx>
        <c:axId val="29034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343064"/>
        <c:crosses val="autoZero"/>
        <c:auto val="1"/>
        <c:lblAlgn val="ctr"/>
        <c:lblOffset val="100"/>
        <c:noMultiLvlLbl val="1"/>
      </c:catAx>
      <c:valAx>
        <c:axId val="290343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3422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0341888"/>
        <c:axId val="290344632"/>
      </c:barChart>
      <c:catAx>
        <c:axId val="2903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344632"/>
        <c:crosses val="autoZero"/>
        <c:auto val="1"/>
        <c:lblAlgn val="ctr"/>
        <c:lblOffset val="100"/>
        <c:noMultiLvlLbl val="1"/>
      </c:catAx>
      <c:valAx>
        <c:axId val="290344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3418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0345416"/>
        <c:axId val="292136648"/>
      </c:barChart>
      <c:catAx>
        <c:axId val="29034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6648"/>
        <c:crosses val="autoZero"/>
        <c:auto val="1"/>
        <c:lblAlgn val="ctr"/>
        <c:lblOffset val="100"/>
        <c:noMultiLvlLbl val="1"/>
      </c:catAx>
      <c:valAx>
        <c:axId val="292136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03454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131552"/>
        <c:axId val="292132336"/>
      </c:barChart>
      <c:catAx>
        <c:axId val="29213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2336"/>
        <c:crosses val="autoZero"/>
        <c:auto val="1"/>
        <c:lblAlgn val="ctr"/>
        <c:lblOffset val="100"/>
        <c:noMultiLvlLbl val="1"/>
      </c:catAx>
      <c:valAx>
        <c:axId val="292132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15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134688"/>
        <c:axId val="292132728"/>
      </c:barChart>
      <c:catAx>
        <c:axId val="2921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2728"/>
        <c:crosses val="autoZero"/>
        <c:auto val="1"/>
        <c:lblAlgn val="ctr"/>
        <c:lblOffset val="100"/>
        <c:noMultiLvlLbl val="1"/>
      </c:catAx>
      <c:valAx>
        <c:axId val="29213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46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138216"/>
        <c:axId val="292131944"/>
      </c:barChart>
      <c:catAx>
        <c:axId val="29213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1944"/>
        <c:crosses val="autoZero"/>
        <c:auto val="1"/>
        <c:lblAlgn val="ctr"/>
        <c:lblOffset val="100"/>
        <c:noMultiLvlLbl val="1"/>
      </c:catAx>
      <c:valAx>
        <c:axId val="292131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82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2135864"/>
        <c:axId val="292133120"/>
      </c:barChart>
      <c:catAx>
        <c:axId val="29213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3120"/>
        <c:crosses val="autoZero"/>
        <c:auto val="1"/>
        <c:lblAlgn val="ctr"/>
        <c:lblOffset val="100"/>
        <c:noMultiLvlLbl val="1"/>
      </c:catAx>
      <c:valAx>
        <c:axId val="292133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21358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421920</xdr:colOff>
      <xdr:row>4</xdr:row>
      <xdr:rowOff>4680</xdr:rowOff>
    </xdr:from>
    <xdr:to>
      <xdr:col>13</xdr:col>
      <xdr:colOff>218160</xdr:colOff>
      <xdr:row>18</xdr:row>
      <xdr:rowOff>93240</xdr:rowOff>
    </xdr:to>
    <xdr:graphicFrame macro="">
      <xdr:nvGraphicFramePr>
        <xdr:cNvPr id="1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284400</xdr:colOff>
      <xdr:row>4</xdr:row>
      <xdr:rowOff>4680</xdr:rowOff>
    </xdr:from>
    <xdr:to>
      <xdr:col>5</xdr:col>
      <xdr:colOff>313560</xdr:colOff>
      <xdr:row>18</xdr:row>
      <xdr:rowOff>78480</xdr:rowOff>
    </xdr:to>
    <xdr:graphicFrame macro="">
      <xdr:nvGraphicFramePr>
        <xdr:cNvPr id="1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156240</xdr:colOff>
      <xdr:row>3</xdr:row>
      <xdr:rowOff>66600</xdr:rowOff>
    </xdr:from>
    <xdr:to>
      <xdr:col>12</xdr:col>
      <xdr:colOff>225360</xdr:colOff>
      <xdr:row>22</xdr:row>
      <xdr:rowOff>51840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841320</xdr:colOff>
      <xdr:row>3</xdr:row>
      <xdr:rowOff>160560</xdr:rowOff>
    </xdr:from>
    <xdr:to>
      <xdr:col>12</xdr:col>
      <xdr:colOff>59760</xdr:colOff>
      <xdr:row>19</xdr:row>
      <xdr:rowOff>206640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1369440</xdr:colOff>
      <xdr:row>16</xdr:row>
      <xdr:rowOff>171000</xdr:rowOff>
    </xdr:from>
    <xdr:to>
      <xdr:col>6</xdr:col>
      <xdr:colOff>768435</xdr:colOff>
      <xdr:row>33</xdr:row>
      <xdr:rowOff>125640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393120</xdr:colOff>
      <xdr:row>2</xdr:row>
      <xdr:rowOff>59040</xdr:rowOff>
    </xdr:from>
    <xdr:to>
      <xdr:col>13</xdr:col>
      <xdr:colOff>170540</xdr:colOff>
      <xdr:row>17</xdr:row>
      <xdr:rowOff>173880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39</xdr:row>
      <xdr:rowOff>93240</xdr:rowOff>
    </xdr:from>
    <xdr:to>
      <xdr:col>7</xdr:col>
      <xdr:colOff>111975</xdr:colOff>
      <xdr:row>60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406080</xdr:colOff>
      <xdr:row>3</xdr:row>
      <xdr:rowOff>84960</xdr:rowOff>
    </xdr:from>
    <xdr:to>
      <xdr:col>10</xdr:col>
      <xdr:colOff>1428060</xdr:colOff>
      <xdr:row>20</xdr:row>
      <xdr:rowOff>9000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603360</xdr:colOff>
      <xdr:row>22</xdr:row>
      <xdr:rowOff>173520</xdr:rowOff>
    </xdr:from>
    <xdr:to>
      <xdr:col>10</xdr:col>
      <xdr:colOff>1425315</xdr:colOff>
      <xdr:row>38</xdr:row>
      <xdr:rowOff>173880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606240</xdr:colOff>
      <xdr:row>16</xdr:row>
      <xdr:rowOff>138600</xdr:rowOff>
    </xdr:from>
    <xdr:to>
      <xdr:col>8</xdr:col>
      <xdr:colOff>167120</xdr:colOff>
      <xdr:row>31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50</xdr:row>
      <xdr:rowOff>16200</xdr:rowOff>
    </xdr:from>
    <xdr:to>
      <xdr:col>15</xdr:col>
      <xdr:colOff>374040</xdr:colOff>
      <xdr:row>83</xdr:row>
      <xdr:rowOff>45720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opLeftCell="A9" zoomScale="75" zoomScaleNormal="75" workbookViewId="0">
      <selection activeCell="F39" sqref="F39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47" t="s">
        <v>20</v>
      </c>
      <c r="D1" s="47"/>
      <c r="E1" s="47"/>
      <c r="F1" s="47"/>
      <c r="G1" s="47"/>
    </row>
    <row r="2" spans="2:11" ht="12.75" customHeight="1" x14ac:dyDescent="0.25">
      <c r="C2" s="47"/>
      <c r="D2" s="47"/>
      <c r="E2" s="47"/>
      <c r="F2" s="47"/>
      <c r="G2" s="47"/>
    </row>
    <row r="4" spans="2:11" ht="18.75" customHeight="1" x14ac:dyDescent="0.25">
      <c r="B4" s="49" t="s">
        <v>1</v>
      </c>
      <c r="C4" s="48" t="s">
        <v>21</v>
      </c>
      <c r="D4" s="48"/>
      <c r="E4" s="48"/>
      <c r="F4" s="48"/>
      <c r="G4" s="45" t="s">
        <v>22</v>
      </c>
      <c r="H4" s="45" t="s">
        <v>23</v>
      </c>
      <c r="I4" s="45" t="s">
        <v>24</v>
      </c>
      <c r="J4" s="46" t="s">
        <v>119</v>
      </c>
      <c r="K4" s="46" t="s">
        <v>120</v>
      </c>
    </row>
    <row r="5" spans="2:11" x14ac:dyDescent="0.25">
      <c r="B5" s="49"/>
      <c r="C5" s="48" t="s">
        <v>25</v>
      </c>
      <c r="D5" s="48"/>
      <c r="E5" s="48" t="s">
        <v>26</v>
      </c>
      <c r="F5" s="48"/>
      <c r="G5" s="45"/>
      <c r="H5" s="45"/>
      <c r="I5" s="45"/>
      <c r="J5" s="47"/>
      <c r="K5" s="47"/>
    </row>
    <row r="6" spans="2:11" x14ac:dyDescent="0.25">
      <c r="B6" s="49"/>
      <c r="C6" s="1" t="s">
        <v>5</v>
      </c>
      <c r="D6" s="1" t="s">
        <v>6</v>
      </c>
      <c r="E6" s="1" t="s">
        <v>5</v>
      </c>
      <c r="F6" s="1" t="s">
        <v>6</v>
      </c>
      <c r="G6" s="45"/>
      <c r="H6" s="45"/>
      <c r="I6" s="45"/>
      <c r="J6" s="47"/>
      <c r="K6" s="47"/>
    </row>
    <row r="7" spans="2:11" x14ac:dyDescent="0.25">
      <c r="B7" s="8" t="s">
        <v>8</v>
      </c>
      <c r="C7" s="37">
        <v>63870.879999999997</v>
      </c>
      <c r="D7" s="37">
        <v>57896.127</v>
      </c>
      <c r="E7" s="37">
        <v>77119.94</v>
      </c>
      <c r="F7" s="37">
        <v>33931.980000000003</v>
      </c>
      <c r="G7" s="38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9">
        <v>88924.64</v>
      </c>
      <c r="K7" s="40">
        <f>SUM(J7,H7)</f>
        <v>180752.747</v>
      </c>
    </row>
    <row r="8" spans="2:11" x14ac:dyDescent="0.25">
      <c r="B8" s="8" t="s">
        <v>9</v>
      </c>
      <c r="C8" s="37">
        <v>63870.879999999997</v>
      </c>
      <c r="D8" s="37">
        <v>60118.7</v>
      </c>
      <c r="E8" s="37">
        <v>77119.94</v>
      </c>
      <c r="F8" s="37">
        <v>20939.25</v>
      </c>
      <c r="G8" s="38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9">
        <v>60762.1</v>
      </c>
      <c r="K8" s="40">
        <f>SUM(J8,H8)</f>
        <v>141820.04999999999</v>
      </c>
    </row>
    <row r="9" spans="2:11" x14ac:dyDescent="0.25">
      <c r="B9" s="8" t="s">
        <v>10</v>
      </c>
      <c r="C9" s="37">
        <v>77119.94</v>
      </c>
      <c r="D9" s="37">
        <v>64532.82</v>
      </c>
      <c r="E9" s="37">
        <v>77119.94</v>
      </c>
      <c r="F9" s="37">
        <v>7387</v>
      </c>
      <c r="G9" s="38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9">
        <v>62622.27</v>
      </c>
      <c r="K9" s="40">
        <f>SUM(J9,H9)</f>
        <v>134542.09</v>
      </c>
    </row>
    <row r="10" spans="2:11" x14ac:dyDescent="0.25">
      <c r="B10" s="8" t="s">
        <v>11</v>
      </c>
      <c r="C10" s="37">
        <v>77119.94</v>
      </c>
      <c r="D10" s="37">
        <v>56506.11</v>
      </c>
      <c r="E10" s="37">
        <v>77119.94</v>
      </c>
      <c r="F10" s="37">
        <v>21096.97</v>
      </c>
      <c r="G10" s="38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41">
        <v>80354</v>
      </c>
      <c r="K10" s="40">
        <f t="shared" ref="K10:K18" si="3">SUM(J10,H10)</f>
        <v>157957.08000000002</v>
      </c>
    </row>
    <row r="11" spans="2:11" x14ac:dyDescent="0.25">
      <c r="B11" s="2" t="s">
        <v>12</v>
      </c>
      <c r="C11" s="37"/>
      <c r="D11" s="37"/>
      <c r="E11" s="37"/>
      <c r="F11" s="37"/>
      <c r="G11" s="38">
        <f t="shared" si="0"/>
        <v>0</v>
      </c>
      <c r="H11" s="12">
        <f t="shared" si="1"/>
        <v>0</v>
      </c>
      <c r="I11" s="11" t="e">
        <f t="shared" si="2"/>
        <v>#DIV/0!</v>
      </c>
      <c r="J11" s="41"/>
      <c r="K11" s="40">
        <f t="shared" si="3"/>
        <v>0</v>
      </c>
    </row>
    <row r="12" spans="2:11" x14ac:dyDescent="0.25">
      <c r="B12" s="2" t="s">
        <v>13</v>
      </c>
      <c r="C12" s="37"/>
      <c r="D12" s="37"/>
      <c r="E12" s="37"/>
      <c r="F12" s="37"/>
      <c r="G12" s="38">
        <f t="shared" si="0"/>
        <v>0</v>
      </c>
      <c r="H12" s="12">
        <f t="shared" si="1"/>
        <v>0</v>
      </c>
      <c r="I12" s="11" t="e">
        <f t="shared" si="2"/>
        <v>#DIV/0!</v>
      </c>
      <c r="J12" s="41"/>
      <c r="K12" s="40">
        <f t="shared" si="3"/>
        <v>0</v>
      </c>
    </row>
    <row r="13" spans="2:11" x14ac:dyDescent="0.25">
      <c r="B13" s="2" t="s">
        <v>14</v>
      </c>
      <c r="C13" s="37"/>
      <c r="D13" s="37"/>
      <c r="E13" s="37"/>
      <c r="F13" s="37"/>
      <c r="G13" s="38">
        <f t="shared" si="0"/>
        <v>0</v>
      </c>
      <c r="H13" s="12">
        <f t="shared" si="1"/>
        <v>0</v>
      </c>
      <c r="I13" s="11" t="e">
        <f t="shared" si="2"/>
        <v>#DIV/0!</v>
      </c>
      <c r="J13" s="41"/>
      <c r="K13" s="40">
        <f t="shared" si="3"/>
        <v>0</v>
      </c>
    </row>
    <row r="14" spans="2:11" x14ac:dyDescent="0.25">
      <c r="B14" s="2" t="s">
        <v>15</v>
      </c>
      <c r="C14" s="37"/>
      <c r="D14" s="37"/>
      <c r="E14" s="37"/>
      <c r="F14" s="37"/>
      <c r="G14" s="38">
        <f t="shared" si="0"/>
        <v>0</v>
      </c>
      <c r="H14" s="12">
        <f t="shared" si="1"/>
        <v>0</v>
      </c>
      <c r="I14" s="11" t="e">
        <f t="shared" si="2"/>
        <v>#DIV/0!</v>
      </c>
      <c r="J14" s="41"/>
      <c r="K14" s="40">
        <f t="shared" si="3"/>
        <v>0</v>
      </c>
    </row>
    <row r="15" spans="2:11" x14ac:dyDescent="0.25">
      <c r="B15" s="2" t="s">
        <v>16</v>
      </c>
      <c r="C15" s="37"/>
      <c r="D15" s="37"/>
      <c r="E15" s="37"/>
      <c r="F15" s="37"/>
      <c r="G15" s="38">
        <f t="shared" si="0"/>
        <v>0</v>
      </c>
      <c r="H15" s="12">
        <f t="shared" si="1"/>
        <v>0</v>
      </c>
      <c r="I15" s="11" t="e">
        <f t="shared" si="2"/>
        <v>#DIV/0!</v>
      </c>
      <c r="J15" s="41"/>
      <c r="K15" s="40">
        <f t="shared" si="3"/>
        <v>0</v>
      </c>
    </row>
    <row r="16" spans="2:11" x14ac:dyDescent="0.25">
      <c r="B16" s="2" t="s">
        <v>17</v>
      </c>
      <c r="C16" s="37"/>
      <c r="D16" s="37"/>
      <c r="E16" s="37"/>
      <c r="F16" s="37"/>
      <c r="G16" s="38">
        <f t="shared" si="0"/>
        <v>0</v>
      </c>
      <c r="H16" s="12">
        <f t="shared" si="1"/>
        <v>0</v>
      </c>
      <c r="I16" s="11" t="e">
        <f t="shared" si="2"/>
        <v>#DIV/0!</v>
      </c>
      <c r="J16" s="41"/>
      <c r="K16" s="40">
        <f t="shared" si="3"/>
        <v>0</v>
      </c>
    </row>
    <row r="17" spans="2:11" x14ac:dyDescent="0.25">
      <c r="B17" s="2" t="s">
        <v>18</v>
      </c>
      <c r="C17" s="37"/>
      <c r="D17" s="37"/>
      <c r="E17" s="37"/>
      <c r="F17" s="37"/>
      <c r="G17" s="38">
        <f t="shared" si="0"/>
        <v>0</v>
      </c>
      <c r="H17" s="12">
        <f t="shared" si="1"/>
        <v>0</v>
      </c>
      <c r="I17" s="11" t="e">
        <f t="shared" si="2"/>
        <v>#DIV/0!</v>
      </c>
      <c r="J17" s="41"/>
      <c r="K17" s="40">
        <f t="shared" si="3"/>
        <v>0</v>
      </c>
    </row>
    <row r="18" spans="2:11" x14ac:dyDescent="0.25">
      <c r="B18" s="2" t="s">
        <v>19</v>
      </c>
      <c r="C18" s="37"/>
      <c r="D18" s="37"/>
      <c r="E18" s="37"/>
      <c r="F18" s="37"/>
      <c r="G18" s="38">
        <f t="shared" si="0"/>
        <v>0</v>
      </c>
      <c r="H18" s="12">
        <f t="shared" si="1"/>
        <v>0</v>
      </c>
      <c r="I18" s="11" t="e">
        <f t="shared" si="2"/>
        <v>#DIV/0!</v>
      </c>
      <c r="J18" s="41"/>
      <c r="K18" s="40">
        <f t="shared" si="3"/>
        <v>0</v>
      </c>
    </row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zoomScale="75" zoomScaleNormal="75" workbookViewId="0">
      <selection activeCell="B1" sqref="B1"/>
    </sheetView>
  </sheetViews>
  <sheetFormatPr baseColWidth="10" defaultColWidth="9.140625" defaultRowHeight="15" x14ac:dyDescent="0.25"/>
  <cols>
    <col min="1" max="1" width="19.140625"/>
    <col min="2" max="2" width="12.85546875"/>
    <col min="3" max="3" width="17.5703125"/>
  </cols>
  <sheetData>
    <row r="2" spans="1:3" ht="30" x14ac:dyDescent="0.25">
      <c r="A2" s="32" t="s">
        <v>112</v>
      </c>
      <c r="B2" s="32" t="s">
        <v>113</v>
      </c>
      <c r="C2" s="32" t="s">
        <v>114</v>
      </c>
    </row>
    <row r="3" spans="1:3" x14ac:dyDescent="0.25">
      <c r="A3" s="31">
        <f>B3/SUM(B3:C3)</f>
        <v>0.48</v>
      </c>
      <c r="B3" s="3">
        <v>12</v>
      </c>
      <c r="C3" s="3">
        <v>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5" zoomScaleNormal="75" workbookViewId="0">
      <selection activeCell="E22" sqref="E22"/>
    </sheetView>
  </sheetViews>
  <sheetFormatPr baseColWidth="10" defaultColWidth="9.140625" defaultRowHeight="15" x14ac:dyDescent="0.25"/>
  <cols>
    <col min="1" max="1" width="20.5703125"/>
    <col min="3" max="3" width="18.140625"/>
    <col min="4" max="4" width="16.7109375" bestFit="1" customWidth="1"/>
    <col min="5" max="5" width="24"/>
  </cols>
  <sheetData>
    <row r="1" spans="1:5" x14ac:dyDescent="0.25">
      <c r="A1" s="48" t="s">
        <v>1</v>
      </c>
      <c r="B1" s="48" t="s">
        <v>115</v>
      </c>
      <c r="C1" s="48"/>
      <c r="D1" s="48"/>
      <c r="E1" s="48"/>
    </row>
    <row r="2" spans="1:5" x14ac:dyDescent="0.25">
      <c r="A2" s="48"/>
      <c r="B2" s="48"/>
      <c r="C2" s="48"/>
      <c r="D2" s="48"/>
      <c r="E2" s="48"/>
    </row>
    <row r="3" spans="1:5" x14ac:dyDescent="0.25">
      <c r="A3" s="48"/>
      <c r="B3" s="1" t="s">
        <v>3</v>
      </c>
      <c r="C3" s="7" t="s">
        <v>116</v>
      </c>
      <c r="D3" s="7" t="s">
        <v>117</v>
      </c>
      <c r="E3" s="1" t="s">
        <v>118</v>
      </c>
    </row>
    <row r="4" spans="1:5" x14ac:dyDescent="0.25">
      <c r="A4" s="2" t="s">
        <v>8</v>
      </c>
      <c r="B4" s="16"/>
      <c r="C4" s="16"/>
      <c r="D4" s="16"/>
      <c r="E4" s="16"/>
    </row>
    <row r="5" spans="1:5" x14ac:dyDescent="0.25">
      <c r="A5" s="2" t="s">
        <v>9</v>
      </c>
      <c r="B5" s="16"/>
      <c r="C5" s="16"/>
      <c r="D5" s="16"/>
      <c r="E5" s="16"/>
    </row>
    <row r="6" spans="1:5" x14ac:dyDescent="0.25">
      <c r="A6" s="2" t="s">
        <v>10</v>
      </c>
      <c r="B6" s="16">
        <v>0.25</v>
      </c>
      <c r="C6" s="16">
        <v>1</v>
      </c>
      <c r="D6" s="16">
        <v>1</v>
      </c>
      <c r="E6" s="16">
        <v>0.75</v>
      </c>
    </row>
    <row r="7" spans="1:5" x14ac:dyDescent="0.25">
      <c r="A7" s="2" t="s">
        <v>11</v>
      </c>
      <c r="B7" s="16">
        <v>0.6</v>
      </c>
      <c r="C7" s="16"/>
      <c r="D7" s="16">
        <v>0.33329999999999999</v>
      </c>
      <c r="E7" s="16">
        <v>0.7</v>
      </c>
    </row>
    <row r="8" spans="1:5" x14ac:dyDescent="0.25">
      <c r="A8" s="2" t="s">
        <v>12</v>
      </c>
      <c r="B8" s="16"/>
      <c r="C8" s="16"/>
      <c r="D8" s="16"/>
      <c r="E8" s="16"/>
    </row>
    <row r="9" spans="1:5" x14ac:dyDescent="0.25">
      <c r="A9" s="2" t="s">
        <v>13</v>
      </c>
      <c r="B9" s="16"/>
      <c r="C9" s="16"/>
      <c r="D9" s="16"/>
      <c r="E9" s="16"/>
    </row>
    <row r="10" spans="1:5" x14ac:dyDescent="0.25">
      <c r="A10" s="2" t="s">
        <v>14</v>
      </c>
      <c r="B10" s="16"/>
      <c r="C10" s="16"/>
      <c r="D10" s="16"/>
      <c r="E10" s="16"/>
    </row>
    <row r="11" spans="1:5" x14ac:dyDescent="0.25">
      <c r="A11" s="2" t="s">
        <v>15</v>
      </c>
      <c r="B11" s="16"/>
      <c r="C11" s="16"/>
      <c r="D11" s="16"/>
      <c r="E11" s="16"/>
    </row>
    <row r="12" spans="1:5" x14ac:dyDescent="0.25">
      <c r="A12" s="2" t="s">
        <v>16</v>
      </c>
      <c r="B12" s="16"/>
      <c r="C12" s="16"/>
      <c r="D12" s="16"/>
      <c r="E12" s="16"/>
    </row>
    <row r="13" spans="1:5" x14ac:dyDescent="0.25">
      <c r="A13" s="2" t="s">
        <v>17</v>
      </c>
      <c r="B13" s="16"/>
      <c r="C13" s="16"/>
      <c r="D13" s="16"/>
      <c r="E13" s="16"/>
    </row>
    <row r="14" spans="1:5" x14ac:dyDescent="0.25">
      <c r="A14" s="2" t="s">
        <v>18</v>
      </c>
      <c r="B14" s="16"/>
      <c r="C14" s="16"/>
      <c r="D14" s="16"/>
      <c r="E14" s="16"/>
    </row>
    <row r="15" spans="1:5" x14ac:dyDescent="0.25">
      <c r="A15" s="2" t="s">
        <v>19</v>
      </c>
      <c r="B15" s="16"/>
      <c r="C15" s="16"/>
      <c r="D15" s="16"/>
      <c r="E15" s="16"/>
    </row>
    <row r="16" spans="1:5" x14ac:dyDescent="0.25">
      <c r="A16" s="2" t="s">
        <v>31</v>
      </c>
      <c r="B16" s="20">
        <f>AVERAGE(B4:B15)</f>
        <v>0.42499999999999999</v>
      </c>
      <c r="C16" s="19">
        <f>AVERAGE(C4:C15)</f>
        <v>1</v>
      </c>
      <c r="D16" s="36">
        <f>AVERAGE(D4:D15)</f>
        <v>0.66664999999999996</v>
      </c>
      <c r="E16" s="19">
        <f>AVERAGE(E4:E15)</f>
        <v>0.72499999999999998</v>
      </c>
    </row>
  </sheetData>
  <mergeCells count="2">
    <mergeCell ref="A1:A3"/>
    <mergeCell ref="B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44" zoomScale="75" zoomScaleNormal="75" workbookViewId="0">
      <selection activeCell="G74" sqref="G74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47" t="s">
        <v>0</v>
      </c>
      <c r="D1" s="47"/>
      <c r="E1" s="47"/>
      <c r="F1" s="47"/>
      <c r="G1" s="47"/>
      <c r="H1" s="47"/>
    </row>
    <row r="2" spans="2:10" x14ac:dyDescent="0.25">
      <c r="C2" s="47"/>
      <c r="D2" s="47"/>
      <c r="E2" s="47"/>
      <c r="F2" s="47"/>
      <c r="G2" s="47"/>
      <c r="H2" s="47"/>
    </row>
    <row r="4" spans="2:10" ht="19.899999999999999" customHeight="1" x14ac:dyDescent="0.25">
      <c r="B4" s="48" t="s">
        <v>1</v>
      </c>
      <c r="C4" s="48" t="s">
        <v>2</v>
      </c>
      <c r="D4" s="48"/>
      <c r="E4" s="48"/>
      <c r="F4" s="48"/>
      <c r="G4" s="48"/>
      <c r="H4" s="48"/>
    </row>
    <row r="5" spans="2:10" x14ac:dyDescent="0.25">
      <c r="B5" s="48"/>
      <c r="C5" s="48" t="s">
        <v>3</v>
      </c>
      <c r="D5" s="48"/>
      <c r="E5" s="48"/>
      <c r="F5" s="48" t="s">
        <v>4</v>
      </c>
      <c r="G5" s="48"/>
      <c r="H5" s="48"/>
    </row>
    <row r="6" spans="2:10" x14ac:dyDescent="0.25">
      <c r="B6" s="48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10" x14ac:dyDescent="0.25">
      <c r="B7" s="2" t="s">
        <v>8</v>
      </c>
      <c r="C7" s="4">
        <v>80</v>
      </c>
      <c r="D7" s="4">
        <v>54</v>
      </c>
      <c r="E7" s="5">
        <f t="shared" ref="E7:E18" si="0">(D7 /C7)-1</f>
        <v>-0.32499999999999996</v>
      </c>
      <c r="F7" s="4">
        <v>63</v>
      </c>
      <c r="G7" s="4">
        <v>76</v>
      </c>
      <c r="H7" s="5">
        <f t="shared" ref="H7:H18" si="1">(G7 /F7)-1</f>
        <v>0.20634920634920628</v>
      </c>
    </row>
    <row r="8" spans="2:10" x14ac:dyDescent="0.25">
      <c r="B8" s="2" t="s">
        <v>9</v>
      </c>
      <c r="C8" s="4">
        <v>80</v>
      </c>
      <c r="D8" s="4">
        <v>47</v>
      </c>
      <c r="E8" s="5">
        <f t="shared" si="0"/>
        <v>-0.41249999999999998</v>
      </c>
      <c r="F8" s="4">
        <f>63 * 2</f>
        <v>126</v>
      </c>
      <c r="G8" s="4">
        <v>128</v>
      </c>
      <c r="H8" s="5">
        <f t="shared" si="1"/>
        <v>1.5873015873015817E-2</v>
      </c>
    </row>
    <row r="9" spans="2:10" x14ac:dyDescent="0.25">
      <c r="B9" s="2" t="s">
        <v>10</v>
      </c>
      <c r="C9" s="4">
        <v>80</v>
      </c>
      <c r="D9" s="4">
        <v>41</v>
      </c>
      <c r="E9" s="5">
        <f t="shared" si="0"/>
        <v>-0.48750000000000004</v>
      </c>
      <c r="F9" s="4">
        <f>63 * 2</f>
        <v>126</v>
      </c>
      <c r="G9" s="4">
        <v>74</v>
      </c>
      <c r="H9" s="5">
        <f t="shared" si="1"/>
        <v>-0.41269841269841268</v>
      </c>
    </row>
    <row r="10" spans="2:10" x14ac:dyDescent="0.25">
      <c r="B10" s="2" t="s">
        <v>11</v>
      </c>
      <c r="C10" s="4">
        <v>80</v>
      </c>
      <c r="D10" s="4">
        <v>43</v>
      </c>
      <c r="E10" s="5">
        <f t="shared" si="0"/>
        <v>-0.46250000000000002</v>
      </c>
      <c r="F10" s="4">
        <v>126</v>
      </c>
      <c r="G10" s="4">
        <v>121</v>
      </c>
      <c r="H10" s="5">
        <f t="shared" si="1"/>
        <v>-3.9682539682539653E-2</v>
      </c>
    </row>
    <row r="11" spans="2:10" x14ac:dyDescent="0.25">
      <c r="B11" s="2" t="s">
        <v>12</v>
      </c>
      <c r="C11" s="4"/>
      <c r="D11" s="4"/>
      <c r="E11" s="5" t="e">
        <f t="shared" si="0"/>
        <v>#DIV/0!</v>
      </c>
      <c r="F11" s="4"/>
      <c r="G11" s="4"/>
      <c r="H11" s="5" t="e">
        <f t="shared" si="1"/>
        <v>#DIV/0!</v>
      </c>
    </row>
    <row r="12" spans="2:10" x14ac:dyDescent="0.25">
      <c r="B12" s="2" t="s">
        <v>13</v>
      </c>
      <c r="C12" s="4"/>
      <c r="D12" s="4"/>
      <c r="E12" s="5" t="e">
        <f t="shared" si="0"/>
        <v>#DIV/0!</v>
      </c>
      <c r="F12" s="4"/>
      <c r="G12" s="4"/>
      <c r="H12" s="5" t="e">
        <f t="shared" si="1"/>
        <v>#DIV/0!</v>
      </c>
      <c r="J12" s="6"/>
    </row>
    <row r="13" spans="2:10" x14ac:dyDescent="0.25">
      <c r="B13" s="2" t="s">
        <v>14</v>
      </c>
      <c r="C13" s="4"/>
      <c r="D13" s="4"/>
      <c r="E13" s="5" t="e">
        <f t="shared" si="0"/>
        <v>#DIV/0!</v>
      </c>
      <c r="F13" s="4"/>
      <c r="G13" s="4"/>
      <c r="H13" s="5" t="e">
        <f t="shared" si="1"/>
        <v>#DIV/0!</v>
      </c>
    </row>
    <row r="14" spans="2:10" x14ac:dyDescent="0.25">
      <c r="B14" s="2" t="s">
        <v>15</v>
      </c>
      <c r="C14" s="4"/>
      <c r="D14" s="4"/>
      <c r="E14" s="5" t="e">
        <f t="shared" si="0"/>
        <v>#DIV/0!</v>
      </c>
      <c r="F14" s="4"/>
      <c r="G14" s="4"/>
      <c r="H14" s="5" t="e">
        <f t="shared" si="1"/>
        <v>#DIV/0!</v>
      </c>
    </row>
    <row r="15" spans="2:10" x14ac:dyDescent="0.25">
      <c r="B15" s="2" t="s">
        <v>16</v>
      </c>
      <c r="C15" s="4"/>
      <c r="D15" s="4"/>
      <c r="E15" s="5" t="e">
        <f t="shared" si="0"/>
        <v>#DIV/0!</v>
      </c>
      <c r="F15" s="4"/>
      <c r="G15" s="4"/>
      <c r="H15" s="5" t="e">
        <f t="shared" si="1"/>
        <v>#DIV/0!</v>
      </c>
    </row>
    <row r="16" spans="2:10" x14ac:dyDescent="0.25">
      <c r="B16" s="2" t="s">
        <v>17</v>
      </c>
      <c r="C16" s="4"/>
      <c r="D16" s="4"/>
      <c r="E16" s="5" t="e">
        <f t="shared" si="0"/>
        <v>#DIV/0!</v>
      </c>
      <c r="F16" s="4"/>
      <c r="G16" s="4"/>
      <c r="H16" s="5" t="e">
        <f t="shared" si="1"/>
        <v>#DIV/0!</v>
      </c>
    </row>
    <row r="17" spans="2:8" x14ac:dyDescent="0.25">
      <c r="B17" s="2" t="s">
        <v>18</v>
      </c>
      <c r="C17" s="4"/>
      <c r="D17" s="4"/>
      <c r="E17" s="5" t="e">
        <f t="shared" si="0"/>
        <v>#DIV/0!</v>
      </c>
      <c r="F17" s="4"/>
      <c r="G17" s="4"/>
      <c r="H17" s="5" t="e">
        <f t="shared" si="1"/>
        <v>#DIV/0!</v>
      </c>
    </row>
    <row r="18" spans="2:8" x14ac:dyDescent="0.25">
      <c r="B18" s="2" t="s">
        <v>19</v>
      </c>
      <c r="C18" s="4"/>
      <c r="D18" s="4"/>
      <c r="E18" s="5" t="e">
        <f t="shared" si="0"/>
        <v>#DIV/0!</v>
      </c>
      <c r="F18" s="4"/>
      <c r="G18" s="4"/>
      <c r="H18" s="5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topLeftCell="A20" zoomScale="75" zoomScaleNormal="75" workbookViewId="0">
      <selection activeCell="K50" sqref="K5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48" t="s">
        <v>1</v>
      </c>
      <c r="D4" s="48" t="s">
        <v>44</v>
      </c>
      <c r="E4" s="45" t="s">
        <v>45</v>
      </c>
      <c r="F4" s="45"/>
      <c r="G4" s="45"/>
    </row>
    <row r="5" spans="3:7" x14ac:dyDescent="0.25">
      <c r="C5" s="48"/>
      <c r="D5" s="48"/>
      <c r="E5" s="45"/>
      <c r="F5" s="45"/>
      <c r="G5" s="45"/>
    </row>
    <row r="6" spans="3:7" ht="30" x14ac:dyDescent="0.25">
      <c r="C6" s="48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/>
      <c r="E11" s="16"/>
      <c r="F11" s="16"/>
      <c r="G11" s="16"/>
    </row>
    <row r="12" spans="3:7" x14ac:dyDescent="0.25">
      <c r="C12" s="2" t="s">
        <v>13</v>
      </c>
      <c r="D12" s="16"/>
      <c r="E12" s="16"/>
      <c r="F12" s="16"/>
      <c r="G12" s="16"/>
    </row>
    <row r="13" spans="3:7" x14ac:dyDescent="0.25">
      <c r="C13" s="2" t="s">
        <v>14</v>
      </c>
      <c r="D13" s="16"/>
      <c r="E13" s="16"/>
      <c r="F13" s="16"/>
      <c r="G13" s="16"/>
    </row>
    <row r="14" spans="3:7" x14ac:dyDescent="0.25">
      <c r="C14" s="2" t="s">
        <v>15</v>
      </c>
      <c r="D14" s="16"/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0.625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topLeftCell="A15" zoomScale="75" zoomScaleNormal="75" workbookViewId="0">
      <selection activeCell="G45" sqref="G45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48" t="s">
        <v>1</v>
      </c>
      <c r="D2" s="45" t="s">
        <v>50</v>
      </c>
      <c r="E2" s="45" t="s">
        <v>51</v>
      </c>
      <c r="F2" s="45"/>
    </row>
    <row r="3" spans="3:8" x14ac:dyDescent="0.25">
      <c r="C3" s="48"/>
      <c r="D3" s="45"/>
      <c r="E3" s="45"/>
      <c r="F3" s="45"/>
    </row>
    <row r="4" spans="3:8" ht="30" x14ac:dyDescent="0.25">
      <c r="C4" s="48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/>
      <c r="E9" s="15"/>
      <c r="F9" s="15"/>
    </row>
    <row r="10" spans="3:8" x14ac:dyDescent="0.25">
      <c r="C10" s="2" t="s">
        <v>13</v>
      </c>
      <c r="D10" s="15"/>
      <c r="E10" s="15"/>
      <c r="F10" s="15"/>
    </row>
    <row r="11" spans="3:8" x14ac:dyDescent="0.25">
      <c r="C11" s="2" t="s">
        <v>14</v>
      </c>
      <c r="D11" s="15"/>
      <c r="E11" s="15"/>
      <c r="F11" s="15"/>
    </row>
    <row r="12" spans="3:8" x14ac:dyDescent="0.25">
      <c r="C12" s="2" t="s">
        <v>15</v>
      </c>
      <c r="D12" s="15"/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0.91749999999999998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9"/>
  <sheetViews>
    <sheetView topLeftCell="A38" zoomScale="75" zoomScaleNormal="75" workbookViewId="0">
      <selection activeCell="K60" sqref="K6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48" t="s">
        <v>1</v>
      </c>
      <c r="D2" s="48" t="s">
        <v>37</v>
      </c>
      <c r="E2" s="48"/>
      <c r="F2" s="48"/>
      <c r="G2" s="48"/>
    </row>
    <row r="3" spans="3:7" x14ac:dyDescent="0.25">
      <c r="C3" s="48"/>
      <c r="D3" s="48"/>
      <c r="E3" s="48"/>
      <c r="F3" s="48"/>
      <c r="G3" s="48"/>
    </row>
    <row r="4" spans="3:7" ht="30" x14ac:dyDescent="0.25">
      <c r="C4" s="48"/>
      <c r="D4" s="1" t="s">
        <v>38</v>
      </c>
      <c r="E4" s="7" t="s">
        <v>39</v>
      </c>
      <c r="F4" s="7" t="s">
        <v>123</v>
      </c>
      <c r="G4" s="7" t="s">
        <v>127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/>
      <c r="E9" s="15"/>
      <c r="F9" s="15"/>
      <c r="G9" s="15"/>
    </row>
    <row r="10" spans="3:7" x14ac:dyDescent="0.25">
      <c r="C10" s="2" t="s">
        <v>13</v>
      </c>
      <c r="D10" s="15"/>
      <c r="E10" s="15"/>
      <c r="F10" s="15"/>
      <c r="G10" s="15"/>
    </row>
    <row r="11" spans="3:7" x14ac:dyDescent="0.25">
      <c r="C11" s="2" t="s">
        <v>14</v>
      </c>
      <c r="D11" s="15"/>
      <c r="E11" s="15"/>
      <c r="F11" s="15"/>
      <c r="G11" s="15"/>
    </row>
    <row r="12" spans="3:7" x14ac:dyDescent="0.25">
      <c r="C12" s="2" t="s">
        <v>15</v>
      </c>
      <c r="D12" s="15"/>
      <c r="E12" s="15"/>
      <c r="F12" s="15"/>
      <c r="G12" s="15"/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9" x14ac:dyDescent="0.25">
      <c r="C17" s="2" t="s">
        <v>31</v>
      </c>
      <c r="D17" s="19">
        <f>AVERAGE(D5:D16)</f>
        <v>1</v>
      </c>
      <c r="E17" s="19">
        <f>AVERAGE(E5:E16)</f>
        <v>1</v>
      </c>
      <c r="F17" s="20">
        <f>AVERAGE(F5:F16)</f>
        <v>0.75</v>
      </c>
      <c r="G17" s="19">
        <f>AVERAGE(G5:G16)</f>
        <v>0.95</v>
      </c>
    </row>
    <row r="18" spans="3:9" x14ac:dyDescent="0.25">
      <c r="D18"/>
    </row>
    <row r="19" spans="3:9" x14ac:dyDescent="0.25">
      <c r="D19"/>
    </row>
    <row r="20" spans="3:9" x14ac:dyDescent="0.25">
      <c r="D20"/>
    </row>
    <row r="21" spans="3:9" x14ac:dyDescent="0.25">
      <c r="D21"/>
    </row>
    <row r="22" spans="3:9" x14ac:dyDescent="0.25">
      <c r="D22"/>
    </row>
    <row r="23" spans="3:9" x14ac:dyDescent="0.25">
      <c r="D23"/>
    </row>
    <row r="24" spans="3:9" x14ac:dyDescent="0.25">
      <c r="C24" s="48" t="s">
        <v>1</v>
      </c>
      <c r="D24" s="48" t="s">
        <v>40</v>
      </c>
      <c r="E24" s="48"/>
      <c r="F24" s="48"/>
      <c r="G24" s="48"/>
      <c r="H24" s="48"/>
      <c r="I24" s="48"/>
    </row>
    <row r="25" spans="3:9" x14ac:dyDescent="0.25">
      <c r="C25" s="48"/>
      <c r="D25" s="48"/>
      <c r="E25" s="48"/>
      <c r="F25" s="48"/>
      <c r="G25" s="48"/>
      <c r="H25" s="48"/>
      <c r="I25" s="48"/>
    </row>
    <row r="26" spans="3:9" ht="30" x14ac:dyDescent="0.25">
      <c r="C26" s="48"/>
      <c r="D26" s="7" t="s">
        <v>126</v>
      </c>
      <c r="E26" s="7" t="s">
        <v>41</v>
      </c>
      <c r="F26" s="7" t="s">
        <v>124</v>
      </c>
      <c r="G26" s="7" t="s">
        <v>125</v>
      </c>
      <c r="H26" s="22" t="s">
        <v>42</v>
      </c>
      <c r="I26" s="22" t="s">
        <v>43</v>
      </c>
    </row>
    <row r="27" spans="3:9" x14ac:dyDescent="0.25">
      <c r="C27" s="2" t="s">
        <v>8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7">
        <v>0.88900000000000001</v>
      </c>
    </row>
    <row r="28" spans="3:9" x14ac:dyDescent="0.25">
      <c r="C28" s="2" t="s">
        <v>9</v>
      </c>
      <c r="D28" s="15"/>
      <c r="E28" s="17"/>
      <c r="F28" s="17"/>
      <c r="G28" s="17"/>
      <c r="H28" s="17"/>
      <c r="I28" s="17">
        <v>1</v>
      </c>
    </row>
    <row r="29" spans="3:9" x14ac:dyDescent="0.25">
      <c r="C29" s="2" t="s">
        <v>10</v>
      </c>
      <c r="D29" s="15"/>
      <c r="E29" s="17"/>
      <c r="F29" s="17"/>
      <c r="G29" s="17"/>
      <c r="H29" s="17"/>
      <c r="I29" s="17">
        <v>1</v>
      </c>
    </row>
    <row r="30" spans="3:9" x14ac:dyDescent="0.25">
      <c r="C30" s="2" t="s">
        <v>11</v>
      </c>
      <c r="D30" s="15"/>
      <c r="E30" s="17"/>
      <c r="F30" s="17"/>
      <c r="G30" s="17"/>
      <c r="H30" s="17"/>
      <c r="I30" s="17"/>
    </row>
    <row r="31" spans="3:9" x14ac:dyDescent="0.25">
      <c r="C31" s="2" t="s">
        <v>12</v>
      </c>
      <c r="D31" s="15"/>
      <c r="E31" s="17"/>
      <c r="F31" s="17"/>
      <c r="G31" s="17"/>
      <c r="H31" s="17"/>
      <c r="I31" s="17"/>
    </row>
    <row r="32" spans="3:9" x14ac:dyDescent="0.25">
      <c r="C32" s="2" t="s">
        <v>13</v>
      </c>
      <c r="D32" s="15"/>
      <c r="E32" s="17"/>
      <c r="F32" s="17"/>
      <c r="G32" s="17"/>
      <c r="H32" s="17"/>
      <c r="I32" s="17"/>
    </row>
    <row r="33" spans="3:9" x14ac:dyDescent="0.25">
      <c r="C33" s="2" t="s">
        <v>14</v>
      </c>
      <c r="D33" s="15"/>
      <c r="E33" s="17"/>
      <c r="F33" s="17"/>
      <c r="G33" s="17"/>
      <c r="H33" s="17"/>
      <c r="I33" s="17"/>
    </row>
    <row r="34" spans="3:9" x14ac:dyDescent="0.25">
      <c r="C34" s="2" t="s">
        <v>15</v>
      </c>
      <c r="D34" s="15"/>
      <c r="E34" s="17"/>
      <c r="F34" s="17"/>
      <c r="G34" s="17"/>
      <c r="H34" s="17"/>
      <c r="I34" s="17"/>
    </row>
    <row r="35" spans="3:9" x14ac:dyDescent="0.25">
      <c r="C35" s="2" t="s">
        <v>16</v>
      </c>
      <c r="D35" s="15"/>
      <c r="E35" s="17"/>
      <c r="F35" s="17"/>
      <c r="G35" s="17"/>
      <c r="H35" s="17"/>
      <c r="I35" s="17"/>
    </row>
    <row r="36" spans="3:9" x14ac:dyDescent="0.25">
      <c r="C36" s="2" t="s">
        <v>17</v>
      </c>
      <c r="D36" s="15"/>
      <c r="E36" s="17"/>
      <c r="F36" s="17"/>
      <c r="G36" s="17"/>
      <c r="H36" s="17"/>
      <c r="I36" s="17"/>
    </row>
    <row r="37" spans="3:9" x14ac:dyDescent="0.25">
      <c r="C37" s="2" t="s">
        <v>18</v>
      </c>
      <c r="D37" s="15"/>
      <c r="E37" s="17"/>
      <c r="F37" s="17"/>
      <c r="G37" s="17"/>
      <c r="H37" s="17"/>
      <c r="I37" s="17"/>
    </row>
    <row r="38" spans="3:9" x14ac:dyDescent="0.25">
      <c r="C38" s="2" t="s">
        <v>19</v>
      </c>
      <c r="D38" s="15"/>
      <c r="E38" s="17"/>
      <c r="F38" s="17"/>
      <c r="G38" s="17"/>
      <c r="H38" s="17"/>
      <c r="I38" s="17"/>
    </row>
    <row r="39" spans="3:9" x14ac:dyDescent="0.25">
      <c r="C39" s="2" t="s">
        <v>31</v>
      </c>
      <c r="D39" s="19">
        <f t="shared" ref="D39:I39" si="0">AVERAGE(D27:D38)</f>
        <v>1</v>
      </c>
      <c r="E39" s="19">
        <f t="shared" si="0"/>
        <v>1</v>
      </c>
      <c r="F39" s="19">
        <f t="shared" si="0"/>
        <v>1</v>
      </c>
      <c r="G39" s="19">
        <f t="shared" si="0"/>
        <v>1</v>
      </c>
      <c r="H39" s="19">
        <f t="shared" si="0"/>
        <v>1</v>
      </c>
      <c r="I39" s="19">
        <f t="shared" si="0"/>
        <v>0.96300000000000008</v>
      </c>
    </row>
  </sheetData>
  <mergeCells count="4">
    <mergeCell ref="C2:C4"/>
    <mergeCell ref="D2:G3"/>
    <mergeCell ref="C24:C26"/>
    <mergeCell ref="D24:I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topLeftCell="A12" zoomScale="75" zoomScaleNormal="75" workbookViewId="0">
      <selection activeCell="F41" sqref="F4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48" t="s">
        <v>1</v>
      </c>
      <c r="D2" s="48" t="s">
        <v>27</v>
      </c>
      <c r="E2" s="48"/>
      <c r="F2" s="48"/>
      <c r="G2" s="48"/>
    </row>
    <row r="3" spans="3:7" x14ac:dyDescent="0.25">
      <c r="C3" s="48"/>
      <c r="D3" s="48"/>
      <c r="E3" s="48"/>
      <c r="F3" s="48"/>
      <c r="G3" s="48"/>
    </row>
    <row r="4" spans="3:7" x14ac:dyDescent="0.25">
      <c r="C4" s="48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/>
      <c r="E9" s="16"/>
      <c r="F9" s="16"/>
      <c r="G9" s="16"/>
    </row>
    <row r="10" spans="3:7" x14ac:dyDescent="0.25">
      <c r="C10" s="2" t="s">
        <v>13</v>
      </c>
      <c r="D10" s="16"/>
      <c r="E10" s="16"/>
      <c r="F10" s="16"/>
      <c r="G10" s="16"/>
    </row>
    <row r="11" spans="3:7" x14ac:dyDescent="0.25">
      <c r="C11" s="2" t="s">
        <v>14</v>
      </c>
      <c r="D11" s="16"/>
      <c r="E11" s="16"/>
      <c r="F11" s="16"/>
      <c r="G11" s="16"/>
    </row>
    <row r="12" spans="3:7" x14ac:dyDescent="0.25">
      <c r="C12" s="2" t="s">
        <v>15</v>
      </c>
      <c r="D12" s="16"/>
      <c r="E12" s="16"/>
      <c r="F12" s="16"/>
      <c r="G12" s="16"/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0.82140000000000002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C23" s="48" t="s">
        <v>1</v>
      </c>
      <c r="D23" s="48" t="s">
        <v>32</v>
      </c>
      <c r="E23" s="48"/>
      <c r="F23" s="48"/>
      <c r="G23" s="48"/>
    </row>
    <row r="24" spans="3:7" x14ac:dyDescent="0.25">
      <c r="C24" s="48"/>
      <c r="D24" s="48"/>
      <c r="E24" s="48"/>
      <c r="F24" s="48"/>
      <c r="G24" s="48"/>
    </row>
    <row r="25" spans="3:7" ht="30" x14ac:dyDescent="0.25">
      <c r="C25" s="48"/>
      <c r="D25" s="1" t="s">
        <v>33</v>
      </c>
      <c r="E25" s="7" t="s">
        <v>34</v>
      </c>
      <c r="F25" s="1" t="s">
        <v>35</v>
      </c>
      <c r="G25" s="1" t="s">
        <v>36</v>
      </c>
    </row>
    <row r="26" spans="3:7" x14ac:dyDescent="0.25">
      <c r="C26" s="2" t="s">
        <v>8</v>
      </c>
      <c r="D26" s="15">
        <v>1</v>
      </c>
      <c r="E26" s="15">
        <v>1</v>
      </c>
      <c r="F26" s="15">
        <v>1</v>
      </c>
      <c r="G26" s="15">
        <v>1</v>
      </c>
    </row>
    <row r="27" spans="3:7" x14ac:dyDescent="0.25">
      <c r="C27" s="2" t="s">
        <v>9</v>
      </c>
      <c r="D27" s="15"/>
      <c r="E27" s="17"/>
      <c r="F27" s="17"/>
      <c r="G27" s="17"/>
    </row>
    <row r="28" spans="3:7" x14ac:dyDescent="0.25">
      <c r="C28" s="2" t="s">
        <v>10</v>
      </c>
      <c r="D28" s="15"/>
      <c r="E28" s="17"/>
      <c r="F28" s="17"/>
      <c r="G28" s="17"/>
    </row>
    <row r="29" spans="3:7" x14ac:dyDescent="0.25">
      <c r="C29" s="2" t="s">
        <v>11</v>
      </c>
      <c r="D29" s="15"/>
      <c r="E29" s="17"/>
      <c r="F29" s="17"/>
      <c r="G29" s="17"/>
    </row>
    <row r="30" spans="3:7" x14ac:dyDescent="0.25">
      <c r="C30" s="2" t="s">
        <v>12</v>
      </c>
      <c r="D30" s="15"/>
      <c r="E30" s="17"/>
      <c r="F30" s="17"/>
      <c r="G30" s="17"/>
    </row>
    <row r="31" spans="3:7" x14ac:dyDescent="0.25">
      <c r="C31" s="2" t="s">
        <v>13</v>
      </c>
      <c r="D31" s="15"/>
      <c r="E31" s="17"/>
      <c r="F31" s="17"/>
      <c r="G31" s="17"/>
    </row>
    <row r="32" spans="3:7" x14ac:dyDescent="0.25">
      <c r="C32" s="2" t="s">
        <v>14</v>
      </c>
      <c r="D32" s="15"/>
      <c r="E32" s="17"/>
      <c r="F32" s="17"/>
      <c r="G32" s="17"/>
    </row>
    <row r="33" spans="3:7" x14ac:dyDescent="0.25">
      <c r="C33" s="2" t="s">
        <v>15</v>
      </c>
      <c r="D33" s="15"/>
      <c r="E33" s="17"/>
      <c r="F33" s="17"/>
      <c r="G33" s="17"/>
    </row>
    <row r="34" spans="3:7" x14ac:dyDescent="0.25">
      <c r="C34" s="2" t="s">
        <v>16</v>
      </c>
      <c r="D34" s="15"/>
      <c r="E34" s="17"/>
      <c r="F34" s="17"/>
      <c r="G34" s="17"/>
    </row>
    <row r="35" spans="3:7" x14ac:dyDescent="0.25">
      <c r="C35" s="2" t="s">
        <v>17</v>
      </c>
      <c r="D35" s="15"/>
      <c r="E35" s="17"/>
      <c r="F35" s="17"/>
      <c r="G35" s="17"/>
    </row>
    <row r="36" spans="3:7" x14ac:dyDescent="0.25">
      <c r="C36" s="2" t="s">
        <v>18</v>
      </c>
      <c r="D36" s="15"/>
      <c r="E36" s="17"/>
      <c r="F36" s="17"/>
      <c r="G36" s="17"/>
    </row>
    <row r="37" spans="3:7" x14ac:dyDescent="0.25">
      <c r="C37" s="2" t="s">
        <v>19</v>
      </c>
      <c r="D37" s="15"/>
      <c r="E37" s="17"/>
      <c r="F37" s="17"/>
      <c r="G37" s="17"/>
    </row>
    <row r="38" spans="3:7" x14ac:dyDescent="0.25">
      <c r="C38" s="2" t="s">
        <v>31</v>
      </c>
      <c r="D38" s="18">
        <f>AVERAGE(D26:D37)</f>
        <v>1</v>
      </c>
      <c r="E38" s="18">
        <f>AVERAGE(E26:E37)</f>
        <v>1</v>
      </c>
      <c r="F38" s="18">
        <f>AVERAGE(F26:F37)</f>
        <v>1</v>
      </c>
      <c r="G38" s="18">
        <f>AVERAGE(G26:G37)</f>
        <v>1</v>
      </c>
    </row>
  </sheetData>
  <mergeCells count="4">
    <mergeCell ref="C2:C4"/>
    <mergeCell ref="D2:G3"/>
    <mergeCell ref="C23:C25"/>
    <mergeCell ref="D23:G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zoomScale="75" zoomScaleNormal="75" workbookViewId="0">
      <selection activeCell="C27" sqref="C27"/>
    </sheetView>
  </sheetViews>
  <sheetFormatPr baseColWidth="10" defaultColWidth="9.140625" defaultRowHeight="15" x14ac:dyDescent="0.25"/>
  <cols>
    <col min="1" max="1" width="12.42578125"/>
    <col min="2" max="2" width="20.5703125"/>
    <col min="3" max="3" width="16"/>
    <col min="4" max="4" width="15.42578125"/>
    <col min="5" max="5" width="15"/>
    <col min="6" max="6" width="15.42578125"/>
    <col min="7" max="7" width="15"/>
    <col min="8" max="8" width="14.42578125" bestFit="1" customWidth="1"/>
    <col min="9" max="9" width="14.28515625"/>
    <col min="10" max="10" width="27.28515625"/>
    <col min="11" max="11" width="17.42578125"/>
    <col min="12" max="12" width="17.140625"/>
    <col min="13" max="1025" width="10.5703125"/>
  </cols>
  <sheetData>
    <row r="1" spans="1:12" ht="13.9" customHeight="1" x14ac:dyDescent="0.25">
      <c r="A1" s="48" t="s">
        <v>1</v>
      </c>
      <c r="B1" s="48" t="s">
        <v>54</v>
      </c>
      <c r="C1" s="48"/>
      <c r="D1" s="48"/>
      <c r="E1" s="48"/>
      <c r="F1" s="48"/>
      <c r="G1" s="48"/>
      <c r="H1" s="45" t="s">
        <v>55</v>
      </c>
      <c r="I1" s="45" t="s">
        <v>56</v>
      </c>
      <c r="J1" s="45" t="s">
        <v>57</v>
      </c>
      <c r="K1" s="45" t="s">
        <v>58</v>
      </c>
      <c r="L1" s="47" t="s">
        <v>59</v>
      </c>
    </row>
    <row r="2" spans="1:12" x14ac:dyDescent="0.25">
      <c r="A2" s="48"/>
      <c r="B2" s="48" t="s">
        <v>60</v>
      </c>
      <c r="C2" s="48"/>
      <c r="D2" s="48" t="s">
        <v>61</v>
      </c>
      <c r="E2" s="48"/>
      <c r="F2" s="48" t="s">
        <v>62</v>
      </c>
      <c r="G2" s="48"/>
      <c r="H2" s="45"/>
      <c r="I2" s="45"/>
      <c r="J2" s="45"/>
      <c r="K2" s="45"/>
      <c r="L2" s="47"/>
    </row>
    <row r="3" spans="1:12" x14ac:dyDescent="0.25">
      <c r="A3" s="48"/>
      <c r="B3" s="1" t="s">
        <v>63</v>
      </c>
      <c r="C3" s="1" t="s">
        <v>6</v>
      </c>
      <c r="D3" s="1" t="s">
        <v>64</v>
      </c>
      <c r="E3" s="1" t="s">
        <v>6</v>
      </c>
      <c r="F3" s="1" t="s">
        <v>64</v>
      </c>
      <c r="G3" s="1" t="s">
        <v>6</v>
      </c>
      <c r="H3" s="45"/>
      <c r="I3" s="45"/>
      <c r="J3" s="45"/>
      <c r="K3" s="45"/>
      <c r="L3" s="47"/>
    </row>
    <row r="4" spans="1:12" x14ac:dyDescent="0.25">
      <c r="A4" s="2" t="s">
        <v>8</v>
      </c>
      <c r="B4" s="10">
        <v>0</v>
      </c>
      <c r="C4" s="10">
        <v>0</v>
      </c>
      <c r="D4" s="10">
        <f>275000/2</f>
        <v>137500</v>
      </c>
      <c r="E4" s="10">
        <v>26640.42</v>
      </c>
      <c r="F4" s="10">
        <f>275000/2</f>
        <v>137500</v>
      </c>
      <c r="G4" s="10">
        <v>18065.18</v>
      </c>
      <c r="H4" s="26">
        <f t="shared" ref="H4:H15" si="0">SUM(B4,F4,D4)</f>
        <v>275000</v>
      </c>
      <c r="I4" s="10">
        <f t="shared" ref="I4:I15" si="1">SUM(C4,G4,E4)</f>
        <v>44705.599999999999</v>
      </c>
      <c r="J4" s="27">
        <v>179572.48000000001</v>
      </c>
      <c r="K4" s="28">
        <f>((J4 * 100)/H4)-100</f>
        <v>-34.700916363636367</v>
      </c>
      <c r="L4" s="9">
        <f>J4-'Desviacion de costos'!K7</f>
        <v>-1180.2669999999925</v>
      </c>
    </row>
    <row r="5" spans="1:12" x14ac:dyDescent="0.25">
      <c r="A5" s="2" t="s">
        <v>9</v>
      </c>
      <c r="B5" s="10">
        <v>91666.67</v>
      </c>
      <c r="C5" s="10">
        <v>11997</v>
      </c>
      <c r="D5" s="10">
        <v>91666.67</v>
      </c>
      <c r="E5" s="10">
        <v>12722.43</v>
      </c>
      <c r="F5" s="10">
        <v>91666.67</v>
      </c>
      <c r="G5" s="10">
        <v>25179.75</v>
      </c>
      <c r="H5" s="26">
        <f t="shared" si="0"/>
        <v>275000.01</v>
      </c>
      <c r="I5" s="10">
        <f t="shared" si="1"/>
        <v>49899.18</v>
      </c>
      <c r="J5" s="27">
        <v>134033.44</v>
      </c>
      <c r="K5" s="43">
        <f>(J5 /H5)-1</f>
        <v>-0.51260569045070215</v>
      </c>
      <c r="L5" s="9">
        <f>J5-'Desviacion de costos'!K8</f>
        <v>-7786.609999999986</v>
      </c>
    </row>
    <row r="6" spans="1:12" x14ac:dyDescent="0.25">
      <c r="A6" s="2" t="s">
        <v>10</v>
      </c>
      <c r="B6" s="10">
        <v>91666.67</v>
      </c>
      <c r="C6" s="10">
        <v>28530</v>
      </c>
      <c r="D6" s="10">
        <v>91666.67</v>
      </c>
      <c r="E6" s="10">
        <v>31184.66</v>
      </c>
      <c r="F6" s="10">
        <v>91666.67</v>
      </c>
      <c r="G6" s="10">
        <v>46148</v>
      </c>
      <c r="H6" s="26">
        <f t="shared" si="0"/>
        <v>275000.01</v>
      </c>
      <c r="I6" s="10">
        <f t="shared" si="1"/>
        <v>105862.66</v>
      </c>
      <c r="J6" s="27">
        <v>110127.63</v>
      </c>
      <c r="K6" s="44">
        <f t="shared" ref="K6:K16" si="2">((J6 * 100)/H6)-100</f>
        <v>-59.953590547142163</v>
      </c>
      <c r="L6" s="9">
        <f>J6-'Desviacion de costos'!K9</f>
        <v>-24414.459999999992</v>
      </c>
    </row>
    <row r="7" spans="1:12" x14ac:dyDescent="0.25">
      <c r="A7" s="2" t="s">
        <v>11</v>
      </c>
      <c r="B7" s="10">
        <v>91666.67</v>
      </c>
      <c r="C7" s="10">
        <v>36780</v>
      </c>
      <c r="D7" s="10">
        <v>91666.67</v>
      </c>
      <c r="E7" s="10">
        <v>74144</v>
      </c>
      <c r="F7" s="10">
        <v>91666.67</v>
      </c>
      <c r="G7" s="10">
        <v>34596</v>
      </c>
      <c r="H7" s="26">
        <f t="shared" si="0"/>
        <v>275000.01</v>
      </c>
      <c r="I7" s="10">
        <f t="shared" si="1"/>
        <v>145520</v>
      </c>
      <c r="J7" s="27">
        <v>145519.6</v>
      </c>
      <c r="K7" s="42">
        <f t="shared" si="2"/>
        <v>-47.083783742407867</v>
      </c>
      <c r="L7" s="9">
        <f>J7-'Desviacion de costos'!K10</f>
        <v>-12437.48000000001</v>
      </c>
    </row>
    <row r="8" spans="1:12" x14ac:dyDescent="0.25">
      <c r="A8" s="2" t="s">
        <v>12</v>
      </c>
      <c r="B8" s="10"/>
      <c r="C8" s="10"/>
      <c r="D8" s="10"/>
      <c r="E8" s="10"/>
      <c r="F8" s="10"/>
      <c r="G8" s="10"/>
      <c r="H8" s="26">
        <f t="shared" si="0"/>
        <v>0</v>
      </c>
      <c r="I8" s="10">
        <f t="shared" si="1"/>
        <v>0</v>
      </c>
      <c r="J8" s="27"/>
      <c r="K8" s="29" t="e">
        <f t="shared" si="2"/>
        <v>#DIV/0!</v>
      </c>
      <c r="L8" s="9">
        <f>J8-'Desviacion de costos'!K11</f>
        <v>0</v>
      </c>
    </row>
    <row r="9" spans="1:12" x14ac:dyDescent="0.25">
      <c r="A9" s="2" t="s">
        <v>13</v>
      </c>
      <c r="B9" s="10"/>
      <c r="C9" s="10"/>
      <c r="D9" s="10"/>
      <c r="E9" s="10"/>
      <c r="F9" s="10"/>
      <c r="G9" s="10"/>
      <c r="H9" s="26">
        <f t="shared" si="0"/>
        <v>0</v>
      </c>
      <c r="I9" s="10">
        <f t="shared" si="1"/>
        <v>0</v>
      </c>
      <c r="J9" s="27"/>
      <c r="K9" s="29" t="e">
        <f t="shared" si="2"/>
        <v>#DIV/0!</v>
      </c>
      <c r="L9" s="9">
        <f>J9-'Desviacion de costos'!K12</f>
        <v>0</v>
      </c>
    </row>
    <row r="10" spans="1:12" x14ac:dyDescent="0.25">
      <c r="A10" s="2" t="s">
        <v>14</v>
      </c>
      <c r="B10" s="10"/>
      <c r="C10" s="10"/>
      <c r="D10" s="10"/>
      <c r="E10" s="10"/>
      <c r="F10" s="10"/>
      <c r="G10" s="10"/>
      <c r="H10" s="26">
        <f t="shared" si="0"/>
        <v>0</v>
      </c>
      <c r="I10" s="10">
        <f t="shared" si="1"/>
        <v>0</v>
      </c>
      <c r="J10" s="27"/>
      <c r="K10" s="29" t="e">
        <f t="shared" si="2"/>
        <v>#DIV/0!</v>
      </c>
      <c r="L10" s="9">
        <f>J10-'Desviacion de costos'!K13</f>
        <v>0</v>
      </c>
    </row>
    <row r="11" spans="1:12" x14ac:dyDescent="0.25">
      <c r="A11" s="2" t="s">
        <v>15</v>
      </c>
      <c r="B11" s="10"/>
      <c r="C11" s="10"/>
      <c r="D11" s="10"/>
      <c r="E11" s="10"/>
      <c r="F11" s="10"/>
      <c r="G11" s="10"/>
      <c r="H11" s="26">
        <f t="shared" si="0"/>
        <v>0</v>
      </c>
      <c r="I11" s="10">
        <f t="shared" si="1"/>
        <v>0</v>
      </c>
      <c r="J11" s="27"/>
      <c r="K11" s="29" t="e">
        <f t="shared" si="2"/>
        <v>#DIV/0!</v>
      </c>
      <c r="L11" s="9">
        <f>J11-'Desviacion de costos'!K14</f>
        <v>0</v>
      </c>
    </row>
    <row r="12" spans="1:12" x14ac:dyDescent="0.25">
      <c r="A12" s="2" t="s">
        <v>16</v>
      </c>
      <c r="B12" s="10"/>
      <c r="C12" s="10"/>
      <c r="D12" s="10"/>
      <c r="E12" s="10"/>
      <c r="F12" s="10"/>
      <c r="G12" s="10"/>
      <c r="H12" s="26">
        <f t="shared" si="0"/>
        <v>0</v>
      </c>
      <c r="I12" s="10">
        <f t="shared" si="1"/>
        <v>0</v>
      </c>
      <c r="J12" s="27"/>
      <c r="K12" s="29" t="e">
        <f t="shared" si="2"/>
        <v>#DIV/0!</v>
      </c>
      <c r="L12" s="9">
        <f>J12-'Desviacion de costos'!K15</f>
        <v>0</v>
      </c>
    </row>
    <row r="13" spans="1:12" x14ac:dyDescent="0.25">
      <c r="A13" s="2" t="s">
        <v>17</v>
      </c>
      <c r="B13" s="10"/>
      <c r="C13" s="10"/>
      <c r="D13" s="10"/>
      <c r="E13" s="10"/>
      <c r="F13" s="10"/>
      <c r="G13" s="10"/>
      <c r="H13" s="26">
        <f t="shared" si="0"/>
        <v>0</v>
      </c>
      <c r="I13" s="10">
        <f t="shared" si="1"/>
        <v>0</v>
      </c>
      <c r="J13" s="27"/>
      <c r="K13" s="29" t="e">
        <f t="shared" si="2"/>
        <v>#DIV/0!</v>
      </c>
      <c r="L13" s="9">
        <f>J13-'Desviacion de costos'!K16</f>
        <v>0</v>
      </c>
    </row>
    <row r="14" spans="1:12" x14ac:dyDescent="0.25">
      <c r="A14" s="2" t="s">
        <v>18</v>
      </c>
      <c r="B14" s="10"/>
      <c r="C14" s="10"/>
      <c r="D14" s="10"/>
      <c r="E14" s="10"/>
      <c r="F14" s="10"/>
      <c r="G14" s="10"/>
      <c r="H14" s="26">
        <f t="shared" si="0"/>
        <v>0</v>
      </c>
      <c r="I14" s="10">
        <f t="shared" si="1"/>
        <v>0</v>
      </c>
      <c r="J14" s="27"/>
      <c r="K14" s="29" t="e">
        <f t="shared" si="2"/>
        <v>#DIV/0!</v>
      </c>
      <c r="L14" s="9">
        <f>J14-'Desviacion de costos'!K17</f>
        <v>0</v>
      </c>
    </row>
    <row r="15" spans="1:12" x14ac:dyDescent="0.25">
      <c r="A15" s="2" t="s">
        <v>19</v>
      </c>
      <c r="B15" s="10"/>
      <c r="C15" s="10"/>
      <c r="D15" s="10"/>
      <c r="E15" s="10"/>
      <c r="F15" s="10"/>
      <c r="G15" s="10"/>
      <c r="H15" s="26">
        <f t="shared" si="0"/>
        <v>0</v>
      </c>
      <c r="I15" s="10">
        <f t="shared" si="1"/>
        <v>0</v>
      </c>
      <c r="J15" s="27"/>
      <c r="K15" s="29" t="e">
        <f t="shared" si="2"/>
        <v>#DIV/0!</v>
      </c>
      <c r="L15" s="9">
        <f>J15-'Desviacion de costos'!K18</f>
        <v>0</v>
      </c>
    </row>
    <row r="16" spans="1:12" x14ac:dyDescent="0.25">
      <c r="A16" s="2" t="s">
        <v>65</v>
      </c>
      <c r="B16" s="10">
        <f t="shared" ref="B16:J16" si="3">SUM(B4:B15)</f>
        <v>275000.01</v>
      </c>
      <c r="C16" s="10">
        <f t="shared" si="3"/>
        <v>77307</v>
      </c>
      <c r="D16" s="10">
        <f t="shared" si="3"/>
        <v>412500.00999999995</v>
      </c>
      <c r="E16" s="10">
        <f t="shared" si="3"/>
        <v>144691.51</v>
      </c>
      <c r="F16" s="10">
        <f t="shared" si="3"/>
        <v>412500.00999999995</v>
      </c>
      <c r="G16" s="10">
        <f t="shared" si="3"/>
        <v>123988.93</v>
      </c>
      <c r="H16" s="26">
        <f t="shared" si="3"/>
        <v>1100000.03</v>
      </c>
      <c r="I16" s="10">
        <f t="shared" si="3"/>
        <v>345987.44</v>
      </c>
      <c r="J16" s="27">
        <f t="shared" si="3"/>
        <v>569253.15</v>
      </c>
      <c r="K16" s="29">
        <f t="shared" si="2"/>
        <v>-48.249715047735044</v>
      </c>
      <c r="L16" s="9">
        <f>J16-'Desviacion de costos'!K19</f>
        <v>569253.15</v>
      </c>
    </row>
    <row r="18" spans="2:3" x14ac:dyDescent="0.25">
      <c r="B18" s="47" t="s">
        <v>66</v>
      </c>
      <c r="C18" s="47"/>
    </row>
    <row r="19" spans="2:3" x14ac:dyDescent="0.25">
      <c r="B19" s="47"/>
      <c r="C19" s="47"/>
    </row>
    <row r="20" spans="2:3" x14ac:dyDescent="0.25">
      <c r="B20" s="30" t="s">
        <v>67</v>
      </c>
      <c r="C20" s="10">
        <v>3300000</v>
      </c>
    </row>
    <row r="21" spans="2:3" x14ac:dyDescent="0.25">
      <c r="B21" s="30" t="s">
        <v>6</v>
      </c>
      <c r="C21" s="10">
        <f>J16</f>
        <v>569253.15</v>
      </c>
    </row>
    <row r="22" spans="2:3" x14ac:dyDescent="0.25">
      <c r="B22" s="30" t="s">
        <v>68</v>
      </c>
      <c r="C22" s="30">
        <f>((C21 * 100)/C20)-100</f>
        <v>-82.749904545454541</v>
      </c>
    </row>
  </sheetData>
  <mergeCells count="11">
    <mergeCell ref="A1:A3"/>
    <mergeCell ref="B1:G1"/>
    <mergeCell ref="H1:H3"/>
    <mergeCell ref="I1:I3"/>
    <mergeCell ref="J1:J3"/>
    <mergeCell ref="B18:C19"/>
    <mergeCell ref="K1:K3"/>
    <mergeCell ref="L1:L3"/>
    <mergeCell ref="B2:C2"/>
    <mergeCell ref="D2:E2"/>
    <mergeCell ref="F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zoomScale="75" zoomScaleNormal="75" workbookViewId="0">
      <selection activeCell="L1" sqref="L1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48" t="s">
        <v>1</v>
      </c>
      <c r="D2" s="45" t="s">
        <v>69</v>
      </c>
    </row>
    <row r="3" spans="3:4" x14ac:dyDescent="0.25">
      <c r="C3" s="48"/>
      <c r="D3" s="48"/>
    </row>
    <row r="4" spans="3:4" x14ac:dyDescent="0.25">
      <c r="C4" s="48"/>
      <c r="D4" s="45"/>
    </row>
    <row r="5" spans="3:4" x14ac:dyDescent="0.25">
      <c r="C5" s="2" t="s">
        <v>8</v>
      </c>
      <c r="D5" s="31">
        <v>0.98799999999999999</v>
      </c>
    </row>
    <row r="6" spans="3:4" x14ac:dyDescent="0.25">
      <c r="C6" s="2" t="s">
        <v>9</v>
      </c>
      <c r="D6" s="31">
        <v>0.92569999999999997</v>
      </c>
    </row>
    <row r="7" spans="3:4" x14ac:dyDescent="0.25">
      <c r="C7" s="2" t="s">
        <v>10</v>
      </c>
      <c r="D7" s="17">
        <f>((94+100)/2)/100</f>
        <v>0.97</v>
      </c>
    </row>
    <row r="8" spans="3:4" x14ac:dyDescent="0.25">
      <c r="C8" s="2" t="s">
        <v>11</v>
      </c>
      <c r="D8" s="17"/>
    </row>
    <row r="9" spans="3:4" x14ac:dyDescent="0.25">
      <c r="C9" s="2" t="s">
        <v>12</v>
      </c>
      <c r="D9" s="17"/>
    </row>
    <row r="10" spans="3:4" x14ac:dyDescent="0.25">
      <c r="C10" s="2" t="s">
        <v>13</v>
      </c>
      <c r="D10" s="17"/>
    </row>
    <row r="11" spans="3:4" x14ac:dyDescent="0.25">
      <c r="C11" s="2" t="s">
        <v>14</v>
      </c>
      <c r="D11" s="17"/>
    </row>
    <row r="12" spans="3:4" x14ac:dyDescent="0.25">
      <c r="C12" s="2" t="s">
        <v>15</v>
      </c>
      <c r="D12" s="17"/>
    </row>
    <row r="13" spans="3:4" x14ac:dyDescent="0.25">
      <c r="C13" s="2" t="s">
        <v>16</v>
      </c>
      <c r="D13" s="17"/>
    </row>
    <row r="14" spans="3:4" x14ac:dyDescent="0.25">
      <c r="C14" s="2" t="s">
        <v>17</v>
      </c>
      <c r="D14" s="17"/>
    </row>
    <row r="15" spans="3:4" x14ac:dyDescent="0.25">
      <c r="C15" s="2" t="s">
        <v>18</v>
      </c>
      <c r="D15" s="17"/>
    </row>
    <row r="16" spans="3:4" x14ac:dyDescent="0.25">
      <c r="C16" s="2" t="s">
        <v>19</v>
      </c>
      <c r="D16" s="17"/>
    </row>
    <row r="17" spans="3:4" x14ac:dyDescent="0.25">
      <c r="C17" s="2" t="s">
        <v>70</v>
      </c>
      <c r="D17" s="31">
        <f>AVERAGE(D5:D16)</f>
        <v>0.96123333333333338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75" zoomScaleNormal="75" workbookViewId="0">
      <pane ySplit="1" topLeftCell="A2" activePane="bottomLeft" state="frozenSplit"/>
      <selection pane="bottomLeft" activeCell="G9" sqref="G9"/>
    </sheetView>
  </sheetViews>
  <sheetFormatPr baseColWidth="10" defaultColWidth="9.140625" defaultRowHeight="15" x14ac:dyDescent="0.25"/>
  <cols>
    <col min="1" max="1" width="33.7109375"/>
    <col min="2" max="2" width="7.42578125"/>
    <col min="11" max="11" width="11.42578125"/>
    <col min="13" max="13" width="11"/>
    <col min="14" max="14" width="10.140625"/>
  </cols>
  <sheetData>
    <row r="1" spans="1:14" x14ac:dyDescent="0.25">
      <c r="A1" s="32" t="s">
        <v>71</v>
      </c>
      <c r="B1" s="30" t="s">
        <v>65</v>
      </c>
      <c r="C1" s="30" t="s">
        <v>8</v>
      </c>
      <c r="D1" s="30" t="s">
        <v>9</v>
      </c>
      <c r="E1" s="30" t="s">
        <v>10</v>
      </c>
      <c r="F1" s="30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17</v>
      </c>
      <c r="M1" s="30" t="s">
        <v>18</v>
      </c>
      <c r="N1" s="30" t="s">
        <v>19</v>
      </c>
    </row>
    <row r="2" spans="1:14" ht="30" x14ac:dyDescent="0.25">
      <c r="A2" s="33" t="s">
        <v>72</v>
      </c>
      <c r="B2" s="33">
        <f t="shared" ref="B2:B40" si="0">SUM(C2:N2)</f>
        <v>40</v>
      </c>
      <c r="C2" s="34">
        <v>10</v>
      </c>
      <c r="D2" s="34">
        <v>9</v>
      </c>
      <c r="E2" s="3">
        <v>12</v>
      </c>
      <c r="F2" s="3">
        <v>9</v>
      </c>
      <c r="G2" s="3"/>
      <c r="H2" s="3"/>
      <c r="I2" s="3"/>
      <c r="J2" s="3"/>
      <c r="K2" s="3"/>
      <c r="L2" s="3"/>
      <c r="M2" s="3"/>
      <c r="N2" s="3"/>
    </row>
    <row r="3" spans="1:14" ht="45" x14ac:dyDescent="0.25">
      <c r="A3" s="33" t="s">
        <v>73</v>
      </c>
      <c r="B3" s="33">
        <f t="shared" si="0"/>
        <v>28</v>
      </c>
      <c r="C3" s="34">
        <v>19</v>
      </c>
      <c r="D3" s="34">
        <v>9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45" x14ac:dyDescent="0.25">
      <c r="A4" s="33" t="s">
        <v>74</v>
      </c>
      <c r="B4" s="33">
        <f t="shared" si="0"/>
        <v>25</v>
      </c>
      <c r="C4" s="34">
        <v>10</v>
      </c>
      <c r="D4" s="34">
        <v>4</v>
      </c>
      <c r="E4" s="3">
        <v>6</v>
      </c>
      <c r="F4" s="3">
        <v>5</v>
      </c>
      <c r="G4" s="3"/>
      <c r="H4" s="3"/>
      <c r="I4" s="3"/>
      <c r="J4" s="3"/>
      <c r="K4" s="3"/>
      <c r="L4" s="3"/>
      <c r="M4" s="3"/>
      <c r="N4" s="3"/>
    </row>
    <row r="5" spans="1:14" ht="60" x14ac:dyDescent="0.25">
      <c r="A5" s="33" t="s">
        <v>75</v>
      </c>
      <c r="B5" s="33">
        <f t="shared" si="0"/>
        <v>57</v>
      </c>
      <c r="C5" s="34">
        <v>12</v>
      </c>
      <c r="D5" s="34">
        <v>15</v>
      </c>
      <c r="E5" s="3">
        <v>13</v>
      </c>
      <c r="F5" s="3">
        <v>17</v>
      </c>
      <c r="G5" s="3"/>
      <c r="H5" s="3"/>
      <c r="I5" s="3"/>
      <c r="J5" s="3"/>
      <c r="K5" s="3"/>
      <c r="L5" s="3"/>
      <c r="M5" s="3"/>
      <c r="N5" s="3"/>
    </row>
    <row r="6" spans="1:14" ht="30" x14ac:dyDescent="0.25">
      <c r="A6" s="33" t="s">
        <v>76</v>
      </c>
      <c r="B6" s="33">
        <f t="shared" si="0"/>
        <v>73</v>
      </c>
      <c r="C6" s="34">
        <v>33</v>
      </c>
      <c r="D6" s="34">
        <v>21</v>
      </c>
      <c r="E6" s="3">
        <v>10</v>
      </c>
      <c r="F6" s="3">
        <v>9</v>
      </c>
      <c r="G6" s="3"/>
      <c r="H6" s="3"/>
      <c r="I6" s="3"/>
      <c r="J6" s="3"/>
      <c r="K6" s="3"/>
      <c r="L6" s="3"/>
      <c r="M6" s="3"/>
      <c r="N6" s="3"/>
    </row>
    <row r="7" spans="1:14" ht="30" x14ac:dyDescent="0.25">
      <c r="A7" s="33" t="s">
        <v>77</v>
      </c>
      <c r="B7" s="33">
        <f t="shared" si="0"/>
        <v>32</v>
      </c>
      <c r="C7" s="34">
        <v>4</v>
      </c>
      <c r="D7" s="34">
        <v>10</v>
      </c>
      <c r="E7" s="3">
        <v>11</v>
      </c>
      <c r="F7" s="3">
        <v>7</v>
      </c>
      <c r="G7" s="3"/>
      <c r="H7" s="3"/>
      <c r="I7" s="3"/>
      <c r="J7" s="3"/>
      <c r="K7" s="3"/>
      <c r="L7" s="3"/>
      <c r="M7" s="3"/>
      <c r="N7" s="3"/>
    </row>
    <row r="8" spans="1:14" ht="30" x14ac:dyDescent="0.25">
      <c r="A8" s="33" t="s">
        <v>78</v>
      </c>
      <c r="B8" s="33">
        <f t="shared" si="0"/>
        <v>11</v>
      </c>
      <c r="C8" s="34">
        <v>6</v>
      </c>
      <c r="D8" s="34">
        <v>1</v>
      </c>
      <c r="E8" s="3">
        <v>1</v>
      </c>
      <c r="F8" s="3">
        <v>3</v>
      </c>
      <c r="G8" s="3"/>
      <c r="H8" s="3"/>
      <c r="I8" s="3"/>
      <c r="J8" s="3"/>
      <c r="K8" s="3"/>
      <c r="L8" s="3"/>
      <c r="M8" s="3"/>
      <c r="N8" s="3"/>
    </row>
    <row r="9" spans="1:14" ht="30" x14ac:dyDescent="0.25">
      <c r="A9" s="33" t="s">
        <v>79</v>
      </c>
      <c r="B9" s="33">
        <f t="shared" si="0"/>
        <v>2</v>
      </c>
      <c r="C9" s="34">
        <v>2</v>
      </c>
      <c r="D9" s="34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0" x14ac:dyDescent="0.25">
      <c r="A10" s="33" t="s">
        <v>80</v>
      </c>
      <c r="B10" s="33">
        <f t="shared" si="0"/>
        <v>3</v>
      </c>
      <c r="C10" s="34">
        <v>2</v>
      </c>
      <c r="D10" s="34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t="30" x14ac:dyDescent="0.25">
      <c r="A11" s="33" t="s">
        <v>81</v>
      </c>
      <c r="B11" s="33">
        <f t="shared" si="0"/>
        <v>4</v>
      </c>
      <c r="C11" s="34">
        <v>3</v>
      </c>
      <c r="D11" s="34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45" x14ac:dyDescent="0.25">
      <c r="A12" s="33" t="s">
        <v>82</v>
      </c>
      <c r="B12" s="33">
        <f t="shared" si="0"/>
        <v>7</v>
      </c>
      <c r="C12" s="34">
        <v>2</v>
      </c>
      <c r="D12" s="34">
        <v>1</v>
      </c>
      <c r="E12" s="3">
        <v>1</v>
      </c>
      <c r="F12" s="3">
        <v>3</v>
      </c>
      <c r="G12" s="3"/>
      <c r="H12" s="3"/>
      <c r="I12" s="3"/>
      <c r="J12" s="3"/>
      <c r="K12" s="3"/>
      <c r="L12" s="3"/>
      <c r="M12" s="3"/>
      <c r="N12" s="3"/>
    </row>
    <row r="13" spans="1:14" ht="30" x14ac:dyDescent="0.25">
      <c r="A13" s="33" t="s">
        <v>83</v>
      </c>
      <c r="B13" s="33">
        <f t="shared" si="0"/>
        <v>1</v>
      </c>
      <c r="C13" s="34"/>
      <c r="D13" s="34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45" x14ac:dyDescent="0.25">
      <c r="A14" s="33" t="s">
        <v>84</v>
      </c>
      <c r="B14" s="33">
        <f t="shared" si="0"/>
        <v>5</v>
      </c>
      <c r="C14" s="34">
        <v>3</v>
      </c>
      <c r="D14" s="34">
        <v>1</v>
      </c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30" x14ac:dyDescent="0.25">
      <c r="A15" s="33" t="s">
        <v>85</v>
      </c>
      <c r="B15" s="33">
        <f t="shared" si="0"/>
        <v>8</v>
      </c>
      <c r="C15" s="34">
        <v>5</v>
      </c>
      <c r="D15" s="34">
        <v>1</v>
      </c>
      <c r="E15" s="3">
        <v>2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30" x14ac:dyDescent="0.25">
      <c r="A16" s="33" t="s">
        <v>86</v>
      </c>
      <c r="B16" s="33">
        <f t="shared" si="0"/>
        <v>3</v>
      </c>
      <c r="C16" s="34"/>
      <c r="D16" s="34">
        <v>1</v>
      </c>
      <c r="E16" s="3">
        <v>2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45" x14ac:dyDescent="0.25">
      <c r="A17" s="33" t="s">
        <v>87</v>
      </c>
      <c r="B17" s="33">
        <f t="shared" si="0"/>
        <v>1</v>
      </c>
      <c r="C17" s="34"/>
      <c r="D17" s="34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0" x14ac:dyDescent="0.25">
      <c r="A18" s="33" t="s">
        <v>88</v>
      </c>
      <c r="B18" s="33">
        <f t="shared" si="0"/>
        <v>3</v>
      </c>
      <c r="C18" s="34">
        <v>2</v>
      </c>
      <c r="D18" s="34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3" t="s">
        <v>89</v>
      </c>
      <c r="B19" s="33">
        <f t="shared" si="0"/>
        <v>7</v>
      </c>
      <c r="C19" s="34">
        <v>1</v>
      </c>
      <c r="D19" s="34">
        <v>4</v>
      </c>
      <c r="E19" s="3">
        <v>2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45" x14ac:dyDescent="0.25">
      <c r="A20" s="33" t="s">
        <v>90</v>
      </c>
      <c r="B20" s="33">
        <f t="shared" si="0"/>
        <v>11</v>
      </c>
      <c r="C20" s="34">
        <v>7</v>
      </c>
      <c r="D20" s="34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30" x14ac:dyDescent="0.25">
      <c r="A21" s="33" t="s">
        <v>91</v>
      </c>
      <c r="B21" s="33">
        <f t="shared" si="0"/>
        <v>3</v>
      </c>
      <c r="C21" s="34">
        <v>3</v>
      </c>
      <c r="D21" s="34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30" x14ac:dyDescent="0.25">
      <c r="A22" s="33" t="s">
        <v>92</v>
      </c>
      <c r="B22" s="33">
        <f t="shared" si="0"/>
        <v>1</v>
      </c>
      <c r="C22" s="34"/>
      <c r="D22" s="34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x14ac:dyDescent="0.25">
      <c r="A23" s="33" t="s">
        <v>93</v>
      </c>
      <c r="B23" s="33">
        <f t="shared" si="0"/>
        <v>0</v>
      </c>
      <c r="C23" s="34"/>
      <c r="D23" s="34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30" x14ac:dyDescent="0.25">
      <c r="A24" s="33" t="s">
        <v>94</v>
      </c>
      <c r="B24" s="33">
        <f t="shared" si="0"/>
        <v>4</v>
      </c>
      <c r="C24" s="34">
        <v>4</v>
      </c>
      <c r="D24" s="34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45" x14ac:dyDescent="0.25">
      <c r="A25" s="33" t="s">
        <v>95</v>
      </c>
      <c r="B25" s="33">
        <f t="shared" si="0"/>
        <v>2</v>
      </c>
      <c r="C25" s="34">
        <v>1</v>
      </c>
      <c r="D25" s="34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45" x14ac:dyDescent="0.25">
      <c r="A26" s="33" t="s">
        <v>96</v>
      </c>
      <c r="B26" s="33">
        <f t="shared" si="0"/>
        <v>1</v>
      </c>
      <c r="C26" s="34">
        <v>1</v>
      </c>
      <c r="D26" s="34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30" x14ac:dyDescent="0.25">
      <c r="A27" s="33" t="s">
        <v>97</v>
      </c>
      <c r="B27" s="33">
        <f t="shared" si="0"/>
        <v>1</v>
      </c>
      <c r="C27" s="34"/>
      <c r="D27" s="34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33" t="s">
        <v>98</v>
      </c>
      <c r="B28" s="33">
        <f t="shared" si="0"/>
        <v>4</v>
      </c>
      <c r="C28" s="34">
        <v>4</v>
      </c>
      <c r="D28" s="34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45" x14ac:dyDescent="0.25">
      <c r="A29" s="33" t="s">
        <v>99</v>
      </c>
      <c r="B29" s="33">
        <f t="shared" si="0"/>
        <v>3</v>
      </c>
      <c r="C29" s="34">
        <v>3</v>
      </c>
      <c r="D29" s="34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0" x14ac:dyDescent="0.25">
      <c r="A30" s="33" t="s">
        <v>100</v>
      </c>
      <c r="B30" s="33">
        <f t="shared" si="0"/>
        <v>2</v>
      </c>
      <c r="C30" s="34"/>
      <c r="D30" s="34"/>
      <c r="E30" s="3">
        <v>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30" x14ac:dyDescent="0.25">
      <c r="A31" s="33" t="s">
        <v>101</v>
      </c>
      <c r="B31" s="33">
        <f t="shared" si="0"/>
        <v>7</v>
      </c>
      <c r="C31" s="34">
        <v>3</v>
      </c>
      <c r="D31" s="34">
        <v>3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30" x14ac:dyDescent="0.25">
      <c r="A32" s="33" t="s">
        <v>102</v>
      </c>
      <c r="B32" s="33">
        <f t="shared" si="0"/>
        <v>3</v>
      </c>
      <c r="C32" s="34"/>
      <c r="D32" s="34"/>
      <c r="E32" s="3">
        <v>3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30" x14ac:dyDescent="0.25">
      <c r="A33" s="33" t="s">
        <v>103</v>
      </c>
      <c r="B33" s="33">
        <f t="shared" si="0"/>
        <v>4</v>
      </c>
      <c r="C33" s="34">
        <v>2</v>
      </c>
      <c r="D33" s="34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30" x14ac:dyDescent="0.25">
      <c r="A34" s="33" t="s">
        <v>104</v>
      </c>
      <c r="B34" s="33">
        <f t="shared" si="0"/>
        <v>1</v>
      </c>
      <c r="C34" s="34">
        <v>1</v>
      </c>
      <c r="D34" s="34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30" x14ac:dyDescent="0.25">
      <c r="A35" s="33" t="s">
        <v>105</v>
      </c>
      <c r="B35" s="33">
        <f t="shared" si="0"/>
        <v>5</v>
      </c>
      <c r="C35" s="34"/>
      <c r="D35" s="34">
        <v>1</v>
      </c>
      <c r="E35" s="3">
        <v>4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30" x14ac:dyDescent="0.25">
      <c r="A36" s="33" t="s">
        <v>106</v>
      </c>
      <c r="B36" s="33">
        <f t="shared" si="0"/>
        <v>0</v>
      </c>
      <c r="C36" s="34"/>
      <c r="D36" s="34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45" x14ac:dyDescent="0.25">
      <c r="A37" s="33" t="s">
        <v>107</v>
      </c>
      <c r="B37" s="33">
        <f t="shared" si="0"/>
        <v>2</v>
      </c>
      <c r="C37" s="34"/>
      <c r="D37" s="34">
        <v>1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45" x14ac:dyDescent="0.25">
      <c r="A38" s="33" t="s">
        <v>108</v>
      </c>
      <c r="B38" s="33">
        <f t="shared" si="0"/>
        <v>1</v>
      </c>
      <c r="C38" s="34"/>
      <c r="D38" s="34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30" x14ac:dyDescent="0.25">
      <c r="A39" s="33" t="s">
        <v>109</v>
      </c>
      <c r="B39" s="33">
        <f t="shared" si="0"/>
        <v>1</v>
      </c>
      <c r="C39" s="34">
        <v>1</v>
      </c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30" x14ac:dyDescent="0.25">
      <c r="A40" s="33" t="s">
        <v>110</v>
      </c>
      <c r="B40" s="33">
        <f t="shared" si="0"/>
        <v>1</v>
      </c>
      <c r="D40" s="34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45" x14ac:dyDescent="0.25">
      <c r="A41" s="33" t="s">
        <v>111</v>
      </c>
      <c r="B41" s="33"/>
      <c r="C41" s="34"/>
      <c r="D41" s="34"/>
      <c r="E41" s="34">
        <v>1</v>
      </c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30" x14ac:dyDescent="0.25">
      <c r="A42" s="33" t="s">
        <v>122</v>
      </c>
      <c r="B42" s="33"/>
      <c r="C42" s="34"/>
      <c r="D42" s="34"/>
      <c r="E42" s="34"/>
      <c r="F42" s="34">
        <v>3</v>
      </c>
      <c r="G42" s="34"/>
      <c r="H42" s="34"/>
      <c r="I42" s="34"/>
      <c r="J42" s="34"/>
      <c r="K42" s="34"/>
      <c r="L42" s="34"/>
      <c r="M42" s="34"/>
      <c r="N42" s="34"/>
    </row>
    <row r="43" spans="1:14" ht="30" x14ac:dyDescent="0.25">
      <c r="A43" s="33" t="s">
        <v>121</v>
      </c>
      <c r="B43" s="33"/>
      <c r="C43" s="34"/>
      <c r="D43" s="34"/>
      <c r="E43" s="34"/>
      <c r="F43" s="34">
        <v>17</v>
      </c>
      <c r="G43" s="34"/>
      <c r="H43" s="34"/>
      <c r="I43" s="34"/>
      <c r="J43" s="34"/>
      <c r="K43" s="34"/>
      <c r="L43" s="34"/>
      <c r="M43" s="34"/>
      <c r="N43" s="34"/>
    </row>
    <row r="44" spans="1:14" x14ac:dyDescent="0.25">
      <c r="A44" s="35"/>
    </row>
    <row r="45" spans="1:14" x14ac:dyDescent="0.25">
      <c r="A45" s="35"/>
    </row>
    <row r="46" spans="1:14" x14ac:dyDescent="0.25">
      <c r="A46" s="35"/>
    </row>
    <row r="47" spans="1:14" x14ac:dyDescent="0.25">
      <c r="A47" s="35"/>
    </row>
    <row r="48" spans="1:14" x14ac:dyDescent="0.25">
      <c r="A48" s="3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2016-05-26T14:04:20Z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