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 activeTab="1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 iterateDelta="1E-4"/>
</workbook>
</file>

<file path=xl/calcChain.xml><?xml version="1.0" encoding="utf-8"?>
<calcChain xmlns="http://schemas.openxmlformats.org/spreadsheetml/2006/main">
  <c r="I35" i="7" l="1"/>
  <c r="B36" i="7"/>
  <c r="D36" i="7" s="1"/>
  <c r="B35" i="7"/>
  <c r="D35" i="7" s="1"/>
  <c r="C34" i="7"/>
  <c r="D34" i="7" s="1"/>
  <c r="C36" i="2" l="1"/>
  <c r="C34" i="2"/>
  <c r="C32" i="2"/>
  <c r="C31" i="2"/>
  <c r="D35" i="2"/>
  <c r="D34" i="2"/>
  <c r="D32" i="2"/>
  <c r="D31" i="2"/>
  <c r="E36" i="2" l="1"/>
  <c r="E35" i="2"/>
  <c r="E34" i="2"/>
  <c r="E33" i="2"/>
  <c r="E32" i="2"/>
  <c r="E31" i="2"/>
  <c r="C42" i="1"/>
  <c r="E42" i="1" s="1"/>
  <c r="C40" i="1"/>
  <c r="E40" i="1" s="1"/>
  <c r="C38" i="1"/>
  <c r="C37" i="1"/>
  <c r="E37" i="1" s="1"/>
  <c r="E41" i="1"/>
  <c r="E39" i="1"/>
  <c r="E38" i="1"/>
  <c r="D17" i="7"/>
  <c r="B17" i="7"/>
  <c r="B16" i="7"/>
  <c r="D16" i="7" s="1"/>
  <c r="I15" i="7"/>
  <c r="D15" i="7"/>
  <c r="C15" i="7"/>
  <c r="G6" i="6"/>
  <c r="G5" i="6"/>
  <c r="G4" i="6"/>
  <c r="G6" i="5"/>
  <c r="G5" i="5"/>
  <c r="G4" i="5"/>
  <c r="G14" i="4"/>
  <c r="G13" i="4"/>
  <c r="G12" i="4"/>
  <c r="G8" i="4"/>
  <c r="G7" i="4"/>
  <c r="G6" i="4"/>
  <c r="G5" i="4"/>
  <c r="G4" i="4"/>
  <c r="G15" i="3"/>
  <c r="G14" i="3"/>
  <c r="G13" i="3"/>
  <c r="G9" i="3"/>
  <c r="G8" i="3"/>
  <c r="G7" i="3"/>
  <c r="G6" i="3"/>
  <c r="G5" i="3"/>
  <c r="G4" i="3"/>
  <c r="E25" i="2"/>
  <c r="E24" i="2"/>
  <c r="E23" i="2"/>
  <c r="E22" i="2"/>
  <c r="E21" i="2"/>
  <c r="E20" i="2"/>
  <c r="E25" i="1"/>
  <c r="E24" i="1"/>
  <c r="E23" i="1"/>
  <c r="E22" i="1"/>
  <c r="E21" i="1"/>
  <c r="E20" i="1"/>
</calcChain>
</file>

<file path=xl/sharedStrings.xml><?xml version="1.0" encoding="utf-8"?>
<sst xmlns="http://schemas.openxmlformats.org/spreadsheetml/2006/main" count="129" uniqueCount="45">
  <si>
    <t>Versión 1.0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</si>
  <si>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</si>
  <si>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</si>
  <si>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</si>
  <si>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</si>
  <si>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</si>
  <si>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</si>
  <si>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</si>
  <si>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</si>
  <si>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</si>
  <si>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Noviembre</t>
  </si>
  <si>
    <t>&lt;Periodo&gt;</t>
  </si>
  <si>
    <t>Nivel de Apego</t>
  </si>
  <si>
    <t>Procesos</t>
  </si>
  <si>
    <t>&lt;aammdd&gt;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</si>
  <si>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</si>
  <si>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</si>
  <si>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</si>
  <si>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</si>
  <si>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</si>
  <si>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</si>
  <si>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</si>
  <si>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</si>
  <si>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</si>
  <si>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</si>
  <si>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</si>
  <si>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</si>
  <si>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</si>
  <si>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</si>
  <si>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</si>
  <si>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</si>
  <si>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</si>
  <si>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</si>
  <si>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</si>
  <si>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</si>
  <si>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</si>
  <si>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</si>
  <si>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</si>
  <si>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</si>
  <si>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</si>
  <si>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</si>
  <si>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Diciembre</t>
  </si>
  <si>
    <t>204/60*sueldo de involucrados en el proceso</t>
  </si>
  <si>
    <t>NOVIEMBRE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</si>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</sst>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\$#,##0.00;[Red]&quot;-$&quot;#,##0.00"/>
  </numFmts>
  <fonts count="6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2" borderId="0" xfId="0" applyFill="1"/>
    <xf numFmtId="17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3" borderId="2" xfId="0" applyFont="1" applyFill="1" applyBorder="1" applyAlignment="1">
      <alignment horizontal="center" vertical="center"/>
    </xf>
    <xf numFmtId="164" fontId="0" fillId="4" borderId="3" xfId="1" applyFont="1" applyFill="1" applyBorder="1" applyAlignment="1" applyProtection="1">
      <alignment horizontal="center"/>
    </xf>
    <xf numFmtId="9" fontId="0" fillId="5" borderId="3" xfId="2" applyFont="1" applyFill="1" applyBorder="1" applyAlignment="1" applyProtection="1">
      <alignment horizontal="center"/>
    </xf>
    <xf numFmtId="9" fontId="2" fillId="5" borderId="3" xfId="2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" fontId="0" fillId="4" borderId="8" xfId="0" applyNumberFormat="1" applyFont="1" applyFill="1" applyBorder="1" applyAlignment="1">
      <alignment horizontal="left" vertical="center"/>
    </xf>
    <xf numFmtId="164" fontId="0" fillId="4" borderId="2" xfId="1" applyFont="1" applyFill="1" applyBorder="1" applyAlignment="1" applyProtection="1">
      <alignment horizontal="center"/>
    </xf>
    <xf numFmtId="4" fontId="2" fillId="5" borderId="2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4" fontId="2" fillId="5" borderId="3" xfId="2" applyNumberFormat="1" applyFont="1" applyFill="1" applyBorder="1" applyAlignment="1" applyProtection="1">
      <alignment horizontal="center"/>
    </xf>
    <xf numFmtId="165" fontId="4" fillId="5" borderId="1" xfId="0" applyNumberFormat="1" applyFont="1" applyFill="1" applyBorder="1"/>
    <xf numFmtId="4" fontId="2" fillId="5" borderId="9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0" xfId="2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0" xfId="1" applyFont="1" applyFill="1" applyBorder="1" applyAlignment="1" applyProtection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33"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esfuerzo'!$C$20:$C$25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esfuerzo'!$D$20:$D$25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58784"/>
        <c:axId val="103972864"/>
      </c:barChart>
      <c:catAx>
        <c:axId val="10395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3972864"/>
        <c:crosses val="autoZero"/>
        <c:auto val="1"/>
        <c:lblAlgn val="ctr"/>
        <c:lblOffset val="100"/>
        <c:noMultiLvlLbl val="1"/>
      </c:catAx>
      <c:valAx>
        <c:axId val="103972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39587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Procesos'!$G$13:$G$15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59232"/>
        <c:axId val="106960768"/>
      </c:barChart>
      <c:catAx>
        <c:axId val="1069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960768"/>
        <c:crosses val="autoZero"/>
        <c:auto val="1"/>
        <c:lblAlgn val="ctr"/>
        <c:lblOffset val="100"/>
        <c:noMultiLvlLbl val="1"/>
      </c:catAx>
      <c:valAx>
        <c:axId val="10696076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95923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Productos'!$G$4:$G$8</c:f>
              <c:numCache>
                <c:formatCode>0%</c:formatCode>
                <c:ptCount val="5"/>
                <c:pt idx="0">
                  <c:v>0.86230000000000007</c:v>
                </c:pt>
                <c:pt idx="1">
                  <c:v>0.77499999999999991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56512"/>
        <c:axId val="107062400"/>
      </c:barChart>
      <c:catAx>
        <c:axId val="10705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062400"/>
        <c:crosses val="autoZero"/>
        <c:auto val="1"/>
        <c:lblAlgn val="ctr"/>
        <c:lblOffset val="100"/>
        <c:noMultiLvlLbl val="1"/>
      </c:catAx>
      <c:valAx>
        <c:axId val="1070624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05651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Productos'!$G$12:$G$14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19456"/>
        <c:axId val="107620992"/>
      </c:barChart>
      <c:catAx>
        <c:axId val="10761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620992"/>
        <c:crosses val="autoZero"/>
        <c:auto val="1"/>
        <c:lblAlgn val="ctr"/>
        <c:lblOffset val="100"/>
        <c:noMultiLvlLbl val="1"/>
      </c:catAx>
      <c:valAx>
        <c:axId val="10762099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61945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0.75</c:v>
                </c:pt>
                <c:pt idx="1">
                  <c:v>0.75124999999999997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68224"/>
        <c:axId val="107669760"/>
      </c:barChart>
      <c:catAx>
        <c:axId val="10766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669760"/>
        <c:crosses val="autoZero"/>
        <c:auto val="1"/>
        <c:lblAlgn val="ctr"/>
        <c:lblOffset val="100"/>
        <c:noMultiLvlLbl val="1"/>
      </c:catAx>
      <c:valAx>
        <c:axId val="10766976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66822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0.67</c:v>
                </c:pt>
                <c:pt idx="1">
                  <c:v>0.875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66080"/>
        <c:axId val="113567616"/>
      </c:barChart>
      <c:catAx>
        <c:axId val="11356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567616"/>
        <c:crosses val="autoZero"/>
        <c:auto val="1"/>
        <c:lblAlgn val="ctr"/>
        <c:lblOffset val="100"/>
        <c:noMultiLvlLbl val="1"/>
      </c:catAx>
      <c:valAx>
        <c:axId val="11356761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56608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99104"/>
        <c:axId val="108800640"/>
      </c:barChart>
      <c:catAx>
        <c:axId val="10879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800640"/>
        <c:crosses val="autoZero"/>
        <c:auto val="1"/>
        <c:lblAlgn val="ctr"/>
        <c:lblOffset val="100"/>
        <c:noMultiLvlLbl val="1"/>
      </c:catAx>
      <c:valAx>
        <c:axId val="108800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7991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130775.3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47488"/>
        <c:axId val="108849024"/>
      </c:barChart>
      <c:catAx>
        <c:axId val="10884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849024"/>
        <c:crosses val="autoZero"/>
        <c:auto val="1"/>
        <c:lblAlgn val="ctr"/>
        <c:lblOffset val="100"/>
        <c:noMultiLvlLbl val="1"/>
      </c:catAx>
      <c:valAx>
        <c:axId val="108849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8474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948864"/>
        <c:axId val="108954752"/>
      </c:barChart>
      <c:catAx>
        <c:axId val="10894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954752"/>
        <c:crosses val="autoZero"/>
        <c:auto val="1"/>
        <c:lblAlgn val="ctr"/>
        <c:lblOffset val="100"/>
        <c:noMultiLvlLbl val="1"/>
      </c:catAx>
      <c:valAx>
        <c:axId val="108954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1089488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_-\$* #,##0.00_-;"-$"* #,##0.00_-;_-\$* \-??_-;_-@_-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\$#,##0.00;[Red]"-$"#,##0.00</c:formatCode>
                <c:ptCount val="3"/>
                <c:pt idx="0" formatCode="_-\$* #,##0.00_-;&quot;-$&quot;* #,##0.00_-;_-\$* \-??_-;_-@_-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15840"/>
        <c:axId val="61940480"/>
      </c:barChart>
      <c:catAx>
        <c:axId val="5891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61940480"/>
        <c:crosses val="autoZero"/>
        <c:auto val="1"/>
        <c:lblAlgn val="ctr"/>
        <c:lblOffset val="100"/>
        <c:noMultiLvlLbl val="0"/>
      </c:catAx>
      <c:valAx>
        <c:axId val="6194048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589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2220588.2000000002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7632"/>
        <c:axId val="58954112"/>
      </c:barChart>
      <c:catAx>
        <c:axId val="588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58954112"/>
        <c:crosses val="autoZero"/>
        <c:auto val="1"/>
        <c:lblAlgn val="ctr"/>
        <c:lblOffset val="100"/>
        <c:noMultiLvlLbl val="0"/>
      </c:catAx>
      <c:valAx>
        <c:axId val="5895411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5883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esfuerzo'!$E$20:$E$25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5648"/>
        <c:axId val="104077184"/>
      </c:barChart>
      <c:catAx>
        <c:axId val="104075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077184"/>
        <c:crosses val="autoZero"/>
        <c:auto val="1"/>
        <c:lblAlgn val="ctr"/>
        <c:lblOffset val="100"/>
        <c:noMultiLvlLbl val="1"/>
      </c:catAx>
      <c:valAx>
        <c:axId val="10407718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075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'Indice de Satisfacción'!$C$4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'Indice de Satisfacción'!$D$2:$E$2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'Indice de Satisfacción'!$C$5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'Indice de Satisfacción'!$D$2:$E$2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Satisfacción'!$D$2:$E$2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'Indice de Satisfacción'!$C$6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'Indice de Satisfacción'!$D$2:$E$2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Satisfacción'!$D$4:$E$4</c:f>
              <c:numCache>
                <c:formatCode>0.00%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98336"/>
        <c:axId val="132799872"/>
      </c:barChart>
      <c:catAx>
        <c:axId val="1327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799872"/>
        <c:crosses val="autoZero"/>
        <c:auto val="1"/>
        <c:lblAlgn val="ctr"/>
        <c:lblOffset val="100"/>
        <c:noMultiLvlLbl val="0"/>
      </c:catAx>
      <c:valAx>
        <c:axId val="132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9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esfuerzo'!$E$37:$E$42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1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97824"/>
        <c:axId val="172408832"/>
      </c:barChart>
      <c:catAx>
        <c:axId val="1719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08832"/>
        <c:crosses val="autoZero"/>
        <c:auto val="1"/>
        <c:lblAlgn val="ctr"/>
        <c:lblOffset val="100"/>
        <c:noMultiLvlLbl val="0"/>
      </c:catAx>
      <c:valAx>
        <c:axId val="172408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199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esfuerzo'!$C$37:$C$42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</c:ser>
        <c:ser>
          <c:idx val="1"/>
          <c:order val="1"/>
          <c:tx>
            <c:strRef>
              <c:f>'Desviacion de esfuerzo'!$D$36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esfuerzo'!$D$37:$D$42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65344"/>
        <c:axId val="114666880"/>
      </c:barChart>
      <c:catAx>
        <c:axId val="1146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666880"/>
        <c:crosses val="autoZero"/>
        <c:auto val="1"/>
        <c:lblAlgn val="ctr"/>
        <c:lblOffset val="100"/>
        <c:noMultiLvlLbl val="0"/>
      </c:catAx>
      <c:valAx>
        <c:axId val="1146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costos'!$C$20:$C$25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costos'!$D$20:$D$25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36192"/>
        <c:axId val="105350272"/>
      </c:barChart>
      <c:catAx>
        <c:axId val="10533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350272"/>
        <c:crosses val="autoZero"/>
        <c:auto val="1"/>
        <c:lblAlgn val="ctr"/>
        <c:lblOffset val="100"/>
        <c:noMultiLvlLbl val="1"/>
      </c:catAx>
      <c:valAx>
        <c:axId val="105350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3361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costos'!$E$20:$E$25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71136"/>
        <c:axId val="105372672"/>
      </c:barChart>
      <c:catAx>
        <c:axId val="105371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372672"/>
        <c:crosses val="autoZero"/>
        <c:auto val="1"/>
        <c:lblAlgn val="ctr"/>
        <c:lblOffset val="100"/>
        <c:noMultiLvlLbl val="1"/>
      </c:catAx>
      <c:valAx>
        <c:axId val="10537267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371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costos'!$C$31:$C$36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</c:ser>
        <c:ser>
          <c:idx val="1"/>
          <c:order val="1"/>
          <c:tx>
            <c:strRef>
              <c:f>'Desviacion de costos'!$D$30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costos'!$D$31:$D$36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0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91008"/>
        <c:axId val="132892544"/>
      </c:barChart>
      <c:catAx>
        <c:axId val="1328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892544"/>
        <c:crosses val="autoZero"/>
        <c:auto val="1"/>
        <c:lblAlgn val="ctr"/>
        <c:lblOffset val="100"/>
        <c:noMultiLvlLbl val="0"/>
      </c:catAx>
      <c:valAx>
        <c:axId val="13289254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3289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costos'!$E$30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costos'!$E$31:$E$36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1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71040"/>
        <c:axId val="115672576"/>
      </c:barChart>
      <c:catAx>
        <c:axId val="1156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72576"/>
        <c:crosses val="autoZero"/>
        <c:auto val="1"/>
        <c:lblAlgn val="ctr"/>
        <c:lblOffset val="100"/>
        <c:noMultiLvlLbl val="0"/>
      </c:catAx>
      <c:valAx>
        <c:axId val="115672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67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Procesos'!$G$4:$G$9</c:f>
              <c:numCache>
                <c:formatCode>0%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0.90625</c:v>
                </c:pt>
                <c:pt idx="3">
                  <c:v>0.625</c:v>
                </c:pt>
                <c:pt idx="4">
                  <c:v>0.66500000000000004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15808"/>
        <c:axId val="105417344"/>
      </c:barChart>
      <c:catAx>
        <c:axId val="10541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417344"/>
        <c:crosses val="autoZero"/>
        <c:auto val="1"/>
        <c:lblAlgn val="ctr"/>
        <c:lblOffset val="100"/>
        <c:noMultiLvlLbl val="1"/>
      </c:catAx>
      <c:valAx>
        <c:axId val="105417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41580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717480</xdr:colOff>
      <xdr:row>1</xdr:row>
      <xdr:rowOff>2160</xdr:rowOff>
    </xdr:from>
    <xdr:to>
      <xdr:col>9</xdr:col>
      <xdr:colOff>434520</xdr:colOff>
      <xdr:row>15</xdr:row>
      <xdr:rowOff>79200</xdr:rowOff>
    </xdr:to>
    <xdr:graphicFrame macro="">
      <xdr:nvGraphicFramePr>
        <xdr:cNvPr id="2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328247</xdr:colOff>
      <xdr:row>17</xdr:row>
      <xdr:rowOff>110090</xdr:rowOff>
    </xdr:from>
    <xdr:to>
      <xdr:col>14</xdr:col>
      <xdr:colOff>572327</xdr:colOff>
      <xdr:row>31</xdr:row>
      <xdr:rowOff>132053</xdr:rowOff>
    </xdr:to>
    <xdr:graphicFrame macro="">
      <xdr:nvGraphicFramePr>
        <xdr:cNvPr id="3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232833</xdr:colOff>
      <xdr:row>43</xdr:row>
      <xdr:rowOff>9523</xdr:rowOff>
    </xdr:from>
    <xdr:to>
      <xdr:col>12</xdr:col>
      <xdr:colOff>518583</xdr:colOff>
      <xdr:row>57</xdr:row>
      <xdr:rowOff>85723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21166</xdr:colOff>
      <xdr:row>43</xdr:row>
      <xdr:rowOff>9525</xdr:rowOff>
    </xdr:from>
    <xdr:to>
      <xdr:col>5</xdr:col>
      <xdr:colOff>296333</xdr:colOff>
      <xdr:row>57</xdr:row>
      <xdr:rowOff>85725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127080</xdr:colOff>
      <xdr:row>1</xdr:row>
      <xdr:rowOff>2160</xdr:rowOff>
    </xdr:from>
    <xdr:to>
      <xdr:col>5</xdr:col>
      <xdr:colOff>221040</xdr:colOff>
      <xdr:row>15</xdr:row>
      <xdr:rowOff>153360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317520</xdr:colOff>
      <xdr:row>0</xdr:row>
      <xdr:rowOff>173520</xdr:rowOff>
    </xdr:from>
    <xdr:to>
      <xdr:col>11</xdr:col>
      <xdr:colOff>468720</xdr:colOff>
      <xdr:row>15</xdr:row>
      <xdr:rowOff>115200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137582</xdr:colOff>
      <xdr:row>37</xdr:row>
      <xdr:rowOff>178859</xdr:rowOff>
    </xdr:from>
    <xdr:to>
      <xdr:col>5</xdr:col>
      <xdr:colOff>137582</xdr:colOff>
      <xdr:row>52</xdr:row>
      <xdr:rowOff>64559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31749</xdr:colOff>
      <xdr:row>37</xdr:row>
      <xdr:rowOff>189441</xdr:rowOff>
    </xdr:from>
    <xdr:to>
      <xdr:col>12</xdr:col>
      <xdr:colOff>95249</xdr:colOff>
      <xdr:row>52</xdr:row>
      <xdr:rowOff>75141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32040</xdr:colOff>
      <xdr:row>15</xdr:row>
      <xdr:rowOff>97200</xdr:rowOff>
    </xdr:from>
    <xdr:to>
      <xdr:col>10</xdr:col>
      <xdr:colOff>363810</xdr:colOff>
      <xdr:row>30</xdr:row>
      <xdr:rowOff>19440</xdr:rowOff>
    </xdr:to>
    <xdr:graphicFrame macro="">
      <xdr:nvGraphicFramePr>
        <xdr:cNvPr id="4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1279440</xdr:colOff>
      <xdr:row>15</xdr:row>
      <xdr:rowOff>68760</xdr:rowOff>
    </xdr:from>
    <xdr:to>
      <xdr:col>16</xdr:col>
      <xdr:colOff>134835</xdr:colOff>
      <xdr:row>29</xdr:row>
      <xdr:rowOff>172080</xdr:rowOff>
    </xdr:to>
    <xdr:graphicFrame macro="">
      <xdr:nvGraphicFramePr>
        <xdr:cNvPr id="5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32040</xdr:colOff>
      <xdr:row>14</xdr:row>
      <xdr:rowOff>11520</xdr:rowOff>
    </xdr:from>
    <xdr:to>
      <xdr:col>6</xdr:col>
      <xdr:colOff>239760</xdr:colOff>
      <xdr:row>29</xdr:row>
      <xdr:rowOff>10080</xdr:rowOff>
    </xdr:to>
    <xdr:graphicFrame macro="">
      <xdr:nvGraphicFramePr>
        <xdr:cNvPr id="6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365070</xdr:colOff>
      <xdr:row>13</xdr:row>
      <xdr:rowOff>163935</xdr:rowOff>
    </xdr:from>
    <xdr:to>
      <xdr:col>13</xdr:col>
      <xdr:colOff>325470</xdr:colOff>
      <xdr:row>28</xdr:row>
      <xdr:rowOff>162495</xdr:rowOff>
    </xdr:to>
    <xdr:graphicFrame macro="">
      <xdr:nvGraphicFramePr>
        <xdr:cNvPr id="7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108000</xdr:colOff>
      <xdr:row>7</xdr:row>
      <xdr:rowOff>11520</xdr:rowOff>
    </xdr:from>
    <xdr:to>
      <xdr:col>5</xdr:col>
      <xdr:colOff>563760</xdr:colOff>
      <xdr:row>22</xdr:row>
      <xdr:rowOff>10080</xdr:rowOff>
    </xdr:to>
    <xdr:graphicFrame macro="">
      <xdr:nvGraphicFramePr>
        <xdr:cNvPr id="8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24480</xdr:colOff>
      <xdr:row>7</xdr:row>
      <xdr:rowOff>42120</xdr:rowOff>
    </xdr:from>
    <xdr:to>
      <xdr:col>5</xdr:col>
      <xdr:colOff>548640</xdr:colOff>
      <xdr:row>22</xdr:row>
      <xdr:rowOff>40680</xdr:rowOff>
    </xdr:to>
    <xdr:graphicFrame macro="">
      <xdr:nvGraphicFramePr>
        <xdr:cNvPr id="9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40320</xdr:rowOff>
    </xdr:from>
    <xdr:to>
      <xdr:col>4</xdr:col>
      <xdr:colOff>515880</xdr:colOff>
      <xdr:row>12</xdr:row>
      <xdr:rowOff>153360</xdr:rowOff>
    </xdr:to>
    <xdr:graphicFrame macro="">
      <xdr:nvGraphicFramePr>
        <xdr:cNvPr id="1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117360</xdr:colOff>
      <xdr:row>15</xdr:row>
      <xdr:rowOff>141120</xdr:rowOff>
    </xdr:from>
    <xdr:to>
      <xdr:col>11</xdr:col>
      <xdr:colOff>1365</xdr:colOff>
      <xdr:row>30</xdr:row>
      <xdr:rowOff>56160</xdr:rowOff>
    </xdr:to>
    <xdr:graphicFrame macro="">
      <xdr:nvGraphicFramePr>
        <xdr:cNvPr id="11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1108080</xdr:colOff>
      <xdr:row>0</xdr:row>
      <xdr:rowOff>49680</xdr:rowOff>
    </xdr:from>
    <xdr:to>
      <xdr:col>11</xdr:col>
      <xdr:colOff>621000</xdr:colOff>
      <xdr:row>11</xdr:row>
      <xdr:rowOff>38880</xdr:rowOff>
    </xdr:to>
    <xdr:graphicFrame macro="">
      <xdr:nvGraphicFramePr>
        <xdr:cNvPr id="12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38</xdr:row>
      <xdr:rowOff>128587</xdr:rowOff>
    </xdr:from>
    <xdr:to>
      <xdr:col>5</xdr:col>
      <xdr:colOff>180975</xdr:colOff>
      <xdr:row>53</xdr:row>
      <xdr:rowOff>14287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1028700</xdr:colOff>
      <xdr:row>39</xdr:row>
      <xdr:rowOff>23812</xdr:rowOff>
    </xdr:from>
    <xdr:to>
      <xdr:col>10</xdr:col>
      <xdr:colOff>428625</xdr:colOff>
      <xdr:row>53</xdr:row>
      <xdr:rowOff>100012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8</xdr:row>
      <xdr:rowOff>14287</xdr:rowOff>
    </xdr:from>
    <xdr:to>
      <xdr:col>7</xdr:col>
      <xdr:colOff>685800</xdr:colOff>
      <xdr:row>22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33" zoomScale="90" zoomScaleNormal="90" workbookViewId="0">
      <selection activeCell="O53" sqref="O53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="2" customFormat="1" x14ac:dyDescent="0.25"/>
    <row r="2" s="2" customFormat="1" x14ac:dyDescent="0.25"/>
    <row r="3" s="2" customFormat="1" x14ac:dyDescent="0.25"/>
    <row r="4" s="2" customFormat="1" x14ac:dyDescent="0.25"/>
    <row r="5" s="2" customFormat="1" x14ac:dyDescent="0.25"/>
    <row r="6" s="2" customFormat="1" x14ac:dyDescent="0.25"/>
    <row r="7" s="2" customFormat="1" x14ac:dyDescent="0.25"/>
    <row r="8" s="2" customFormat="1" x14ac:dyDescent="0.25"/>
    <row r="9" s="2" customFormat="1" x14ac:dyDescent="0.25"/>
    <row r="10" s="2" customFormat="1" x14ac:dyDescent="0.25"/>
    <row r="11" s="2" customFormat="1" x14ac:dyDescent="0.25"/>
    <row r="12" s="2" customFormat="1" x14ac:dyDescent="0.25"/>
    <row r="13" s="2" customFormat="1" x14ac:dyDescent="0.25"/>
    <row r="14" s="2" customFormat="1" x14ac:dyDescent="0.25"/>
    <row r="15" s="2" customFormat="1" x14ac:dyDescent="0.25"/>
    <row r="16" s="2" customFormat="1" x14ac:dyDescent="0.25"/>
    <row r="17" spans="1:11" s="2" customFormat="1" x14ac:dyDescent="0.25">
      <c r="B17" s="2" t="s">
        <v>0</v>
      </c>
      <c r="K17" s="2" t="s">
        <v>43</v>
      </c>
    </row>
    <row r="18" spans="1:11" ht="14.45" customHeight="1" x14ac:dyDescent="0.25">
      <c r="A18" s="2"/>
    </row>
    <row r="19" spans="1:11" ht="18.75" customHeight="1" x14ac:dyDescent="0.25">
      <c r="A19" s="2"/>
      <c r="B19" s="3">
        <v>46692</v>
      </c>
      <c r="C19" s="4" t="s">
        <v>1</v>
      </c>
      <c r="D19" s="4" t="s">
        <v>2</v>
      </c>
      <c r="E19" s="4" t="s">
        <v>3</v>
      </c>
    </row>
    <row r="20" spans="1:11" x14ac:dyDescent="0.25">
      <c r="A20" s="2"/>
      <c r="B20" s="5" t="s">
        <v>4</v>
      </c>
      <c r="C20" s="6">
        <v>51</v>
      </c>
      <c r="D20" s="6">
        <v>195</v>
      </c>
      <c r="E20" s="7">
        <f t="shared" ref="E20:E25" si="0">(C20-D20)/C20</f>
        <v>-2.8235294117647061</v>
      </c>
    </row>
    <row r="21" spans="1:11" x14ac:dyDescent="0.25">
      <c r="A21" s="2"/>
      <c r="B21" s="8" t="s">
        <v>5</v>
      </c>
      <c r="C21" s="9">
        <v>35</v>
      </c>
      <c r="D21" s="9">
        <v>0</v>
      </c>
      <c r="E21" s="10">
        <f t="shared" si="0"/>
        <v>1</v>
      </c>
    </row>
    <row r="22" spans="1:11" x14ac:dyDescent="0.25">
      <c r="A22" s="2"/>
      <c r="B22" s="8" t="s">
        <v>6</v>
      </c>
      <c r="C22" s="9">
        <v>80</v>
      </c>
      <c r="D22" s="9">
        <v>45</v>
      </c>
      <c r="E22" s="10">
        <f t="shared" si="0"/>
        <v>0.4375</v>
      </c>
    </row>
    <row r="23" spans="1:11" x14ac:dyDescent="0.25">
      <c r="A23" s="2"/>
      <c r="B23" s="8" t="s">
        <v>7</v>
      </c>
      <c r="C23" s="9">
        <v>23</v>
      </c>
      <c r="D23" s="9">
        <v>147</v>
      </c>
      <c r="E23" s="10">
        <f t="shared" si="0"/>
        <v>-5.3913043478260869</v>
      </c>
    </row>
    <row r="24" spans="1:11" x14ac:dyDescent="0.25">
      <c r="A24" s="2"/>
      <c r="B24" s="8" t="s">
        <v>8</v>
      </c>
      <c r="C24" s="9">
        <v>90</v>
      </c>
      <c r="D24" s="9">
        <v>0</v>
      </c>
      <c r="E24" s="10">
        <f t="shared" si="0"/>
        <v>1</v>
      </c>
    </row>
    <row r="25" spans="1:11" x14ac:dyDescent="0.25">
      <c r="A25" s="2"/>
      <c r="B25" s="8" t="s">
        <v>9</v>
      </c>
      <c r="C25" s="9">
        <v>142</v>
      </c>
      <c r="D25" s="9">
        <v>124</v>
      </c>
      <c r="E25" s="10">
        <f t="shared" si="0"/>
        <v>0.12676056338028169</v>
      </c>
    </row>
    <row r="26" spans="1:11" x14ac:dyDescent="0.25">
      <c r="A26" s="2"/>
    </row>
    <row r="27" spans="1:11" x14ac:dyDescent="0.25">
      <c r="A27" s="2"/>
    </row>
    <row r="29" spans="1:11" x14ac:dyDescent="0.25">
      <c r="C29" s="48"/>
      <c r="D29" s="49"/>
    </row>
    <row r="30" spans="1:11" ht="32.25" customHeight="1" x14ac:dyDescent="0.25">
      <c r="C30" s="48"/>
      <c r="D30" s="49"/>
    </row>
    <row r="31" spans="1:11" ht="18.75" customHeight="1" x14ac:dyDescent="0.25">
      <c r="C31" s="48"/>
      <c r="D31" s="49"/>
    </row>
    <row r="32" spans="1:11" ht="18.75" customHeight="1" x14ac:dyDescent="0.25">
      <c r="C32" s="48"/>
      <c r="D32" s="49"/>
    </row>
    <row r="33" spans="2:5" x14ac:dyDescent="0.25">
      <c r="C33" s="48"/>
      <c r="D33" s="49"/>
    </row>
    <row r="34" spans="2:5" x14ac:dyDescent="0.25">
      <c r="C34" s="48"/>
      <c r="D34" s="49"/>
    </row>
    <row r="35" spans="2:5" x14ac:dyDescent="0.25">
      <c r="B35" t="s">
        <v>42</v>
      </c>
    </row>
    <row r="36" spans="2:5" ht="21" x14ac:dyDescent="0.25">
      <c r="B36" s="3">
        <v>40878</v>
      </c>
      <c r="C36" s="4" t="s">
        <v>1</v>
      </c>
      <c r="D36" s="4" t="s">
        <v>2</v>
      </c>
      <c r="E36" s="4" t="s">
        <v>3</v>
      </c>
    </row>
    <row r="37" spans="2:5" x14ac:dyDescent="0.25">
      <c r="B37" s="5" t="s">
        <v>4</v>
      </c>
      <c r="C37" s="6">
        <f>51*4</f>
        <v>204</v>
      </c>
      <c r="D37" s="6">
        <v>74</v>
      </c>
      <c r="E37" s="7">
        <f t="shared" ref="E37:E42" si="1">(C37-D37)/C37</f>
        <v>0.63725490196078427</v>
      </c>
    </row>
    <row r="38" spans="2:5" x14ac:dyDescent="0.25">
      <c r="B38" s="8" t="s">
        <v>5</v>
      </c>
      <c r="C38" s="9">
        <f>35*4</f>
        <v>140</v>
      </c>
      <c r="D38" s="9">
        <v>54</v>
      </c>
      <c r="E38" s="10">
        <f t="shared" si="1"/>
        <v>0.61428571428571432</v>
      </c>
    </row>
    <row r="39" spans="2:5" x14ac:dyDescent="0.25">
      <c r="B39" s="8" t="s">
        <v>6</v>
      </c>
      <c r="C39" s="9">
        <v>80</v>
      </c>
      <c r="D39" s="9">
        <v>0</v>
      </c>
      <c r="E39" s="10">
        <f t="shared" si="1"/>
        <v>1</v>
      </c>
    </row>
    <row r="40" spans="2:5" x14ac:dyDescent="0.25">
      <c r="B40" s="8" t="s">
        <v>7</v>
      </c>
      <c r="C40" s="9">
        <f>23*4</f>
        <v>92</v>
      </c>
      <c r="D40" s="9">
        <v>45</v>
      </c>
      <c r="E40" s="10">
        <f t="shared" si="1"/>
        <v>0.51086956521739135</v>
      </c>
    </row>
    <row r="41" spans="2:5" x14ac:dyDescent="0.25">
      <c r="B41" s="8" t="s">
        <v>8</v>
      </c>
      <c r="C41" s="9">
        <v>90</v>
      </c>
      <c r="D41" s="9">
        <v>187</v>
      </c>
      <c r="E41" s="10">
        <f t="shared" si="1"/>
        <v>-1.0777777777777777</v>
      </c>
    </row>
    <row r="42" spans="2:5" x14ac:dyDescent="0.25">
      <c r="B42" s="8" t="s">
        <v>9</v>
      </c>
      <c r="C42" s="9">
        <f>142*4</f>
        <v>568</v>
      </c>
      <c r="D42" s="9">
        <v>463</v>
      </c>
      <c r="E42" s="10">
        <f t="shared" si="1"/>
        <v>0.18485915492957747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5" zoomScale="90" zoomScaleNormal="90" workbookViewId="0">
      <selection activeCell="G34" sqref="G34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1" s="2" customFormat="1" x14ac:dyDescent="0.25"/>
    <row r="2" s="2" customFormat="1" x14ac:dyDescent="0.25"/>
    <row r="3" s="2" customFormat="1" x14ac:dyDescent="0.25"/>
    <row r="4" s="2" customFormat="1" x14ac:dyDescent="0.25"/>
    <row r="5" s="2" customFormat="1" x14ac:dyDescent="0.25"/>
    <row r="6" s="2" customFormat="1" x14ac:dyDescent="0.25"/>
    <row r="7" s="2" customFormat="1" x14ac:dyDescent="0.25"/>
    <row r="8" s="2" customFormat="1" x14ac:dyDescent="0.25"/>
    <row r="9" s="2" customFormat="1" x14ac:dyDescent="0.25"/>
    <row r="10" s="2" customFormat="1" x14ac:dyDescent="0.25"/>
    <row r="11" s="2" customFormat="1" x14ac:dyDescent="0.25"/>
    <row r="12" s="2" customFormat="1" x14ac:dyDescent="0.25"/>
    <row r="13" s="2" customFormat="1" x14ac:dyDescent="0.25"/>
    <row r="14" s="2" customFormat="1" x14ac:dyDescent="0.25"/>
    <row r="15" s="2" customFormat="1" x14ac:dyDescent="0.25"/>
    <row r="16" s="2" customFormat="1" x14ac:dyDescent="0.25"/>
    <row r="17" spans="1:5" s="2" customFormat="1" x14ac:dyDescent="0.25"/>
    <row r="18" spans="1:5" s="2" customFormat="1" ht="8.25" customHeight="1" x14ac:dyDescent="0.25"/>
    <row r="19" spans="1:5" ht="17.25" customHeight="1" x14ac:dyDescent="0.25">
      <c r="A19" s="2"/>
      <c r="B19" s="3">
        <v>46692</v>
      </c>
      <c r="C19" s="11" t="s">
        <v>1</v>
      </c>
      <c r="D19" s="11" t="s">
        <v>2</v>
      </c>
      <c r="E19" s="11" t="s">
        <v>3</v>
      </c>
    </row>
    <row r="20" spans="1:5" x14ac:dyDescent="0.25">
      <c r="A20" s="2"/>
      <c r="B20" s="5" t="s">
        <v>4</v>
      </c>
      <c r="C20" s="12">
        <v>22.33</v>
      </c>
      <c r="D20" s="12">
        <v>47.4</v>
      </c>
      <c r="E20" s="13">
        <f t="shared" ref="E20:E25" si="0">(C20-D20)/C20</f>
        <v>-1.1227048813255711</v>
      </c>
    </row>
    <row r="21" spans="1:5" x14ac:dyDescent="0.25">
      <c r="A21" s="2"/>
      <c r="B21" s="8" t="s">
        <v>5</v>
      </c>
      <c r="C21" s="12">
        <v>3.96</v>
      </c>
      <c r="D21" s="12">
        <v>0</v>
      </c>
      <c r="E21" s="14">
        <f t="shared" si="0"/>
        <v>1</v>
      </c>
    </row>
    <row r="22" spans="1:5" x14ac:dyDescent="0.25">
      <c r="A22" s="2"/>
      <c r="B22" s="8" t="s">
        <v>6</v>
      </c>
      <c r="C22" s="12">
        <v>19.399999999999999</v>
      </c>
      <c r="D22" s="12">
        <v>10.94</v>
      </c>
      <c r="E22" s="14">
        <f t="shared" si="0"/>
        <v>0.43608247422680413</v>
      </c>
    </row>
    <row r="23" spans="1:5" x14ac:dyDescent="0.25">
      <c r="A23" s="2"/>
      <c r="B23" s="8" t="s">
        <v>7</v>
      </c>
      <c r="C23" s="12">
        <v>5.5</v>
      </c>
      <c r="D23" s="12">
        <v>35.700000000000003</v>
      </c>
      <c r="E23" s="13">
        <f t="shared" si="0"/>
        <v>-5.4909090909090912</v>
      </c>
    </row>
    <row r="24" spans="1:5" x14ac:dyDescent="0.25">
      <c r="A24" s="2"/>
      <c r="B24" s="8" t="s">
        <v>8</v>
      </c>
      <c r="C24" s="12">
        <v>29</v>
      </c>
      <c r="D24" s="12">
        <v>0</v>
      </c>
      <c r="E24" s="14">
        <f t="shared" si="0"/>
        <v>1</v>
      </c>
    </row>
    <row r="25" spans="1:5" x14ac:dyDescent="0.25">
      <c r="A25" s="2"/>
      <c r="B25" s="8" t="s">
        <v>9</v>
      </c>
      <c r="C25" s="12">
        <v>22.5</v>
      </c>
      <c r="D25" s="12">
        <v>18</v>
      </c>
      <c r="E25" s="13">
        <f t="shared" si="0"/>
        <v>0.2</v>
      </c>
    </row>
    <row r="26" spans="1:5" x14ac:dyDescent="0.25">
      <c r="A26" s="2"/>
    </row>
    <row r="27" spans="1:5" ht="32.25" customHeight="1" x14ac:dyDescent="0.25">
      <c r="D27" s="50"/>
    </row>
    <row r="28" spans="1:5" ht="18.75" customHeight="1" x14ac:dyDescent="0.25"/>
    <row r="29" spans="1:5" ht="18.75" customHeight="1" x14ac:dyDescent="0.25"/>
    <row r="30" spans="1:5" ht="21" x14ac:dyDescent="0.25">
      <c r="B30" s="3">
        <v>40878</v>
      </c>
      <c r="C30" s="11" t="s">
        <v>1</v>
      </c>
      <c r="D30" s="11" t="s">
        <v>2</v>
      </c>
      <c r="E30" s="11" t="s">
        <v>3</v>
      </c>
    </row>
    <row r="31" spans="1:5" x14ac:dyDescent="0.25">
      <c r="B31" s="5" t="s">
        <v>4</v>
      </c>
      <c r="C31" s="12">
        <f>22.33*4</f>
        <v>89.32</v>
      </c>
      <c r="D31" s="12">
        <f>1.23*14.58</f>
        <v>17.933399999999999</v>
      </c>
      <c r="E31" s="13">
        <f t="shared" ref="E31:E36" si="1">(C31-D31)/C31</f>
        <v>0.79922301836094933</v>
      </c>
    </row>
    <row r="32" spans="1:5" x14ac:dyDescent="0.25">
      <c r="B32" s="8" t="s">
        <v>5</v>
      </c>
      <c r="C32" s="12">
        <f>3.96*4</f>
        <v>15.84</v>
      </c>
      <c r="D32" s="12">
        <f>0.9*14.58</f>
        <v>13.122</v>
      </c>
      <c r="E32" s="14">
        <f t="shared" si="1"/>
        <v>0.1715909090909091</v>
      </c>
    </row>
    <row r="33" spans="2:5" x14ac:dyDescent="0.25">
      <c r="B33" s="8" t="s">
        <v>6</v>
      </c>
      <c r="C33" s="12">
        <v>19.399999999999999</v>
      </c>
      <c r="D33" s="12">
        <v>0</v>
      </c>
      <c r="E33" s="14">
        <f t="shared" si="1"/>
        <v>1</v>
      </c>
    </row>
    <row r="34" spans="2:5" x14ac:dyDescent="0.25">
      <c r="B34" s="8" t="s">
        <v>7</v>
      </c>
      <c r="C34" s="12">
        <f>5.5*4</f>
        <v>22</v>
      </c>
      <c r="D34" s="12">
        <f>0.75*14.58</f>
        <v>10.935</v>
      </c>
      <c r="E34" s="13">
        <f t="shared" si="1"/>
        <v>0.50295454545454543</v>
      </c>
    </row>
    <row r="35" spans="2:5" x14ac:dyDescent="0.25">
      <c r="B35" s="8" t="s">
        <v>8</v>
      </c>
      <c r="C35" s="12">
        <v>29</v>
      </c>
      <c r="D35" s="12">
        <f>3.12*14.58</f>
        <v>45.489600000000003</v>
      </c>
      <c r="E35" s="14">
        <f t="shared" si="1"/>
        <v>-0.56860689655172425</v>
      </c>
    </row>
    <row r="36" spans="2:5" x14ac:dyDescent="0.25">
      <c r="B36" s="8" t="s">
        <v>9</v>
      </c>
      <c r="C36" s="12">
        <f>22.5*4</f>
        <v>90</v>
      </c>
      <c r="D36" s="12">
        <v>105.4</v>
      </c>
      <c r="E36" s="13">
        <f t="shared" si="1"/>
        <v>-0.17111111111111119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topLeftCell="A4" zoomScaleNormal="100" workbookViewId="0">
      <selection activeCell="D4" sqref="D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5"/>
    <col min="5" max="5" width="13.42578125"/>
    <col min="6" max="6" width="13.7109375"/>
    <col min="7" max="7" width="23.28515625"/>
    <col min="8" max="8" width="5.140625"/>
    <col min="9" max="12" width="6.140625" bestFit="1" customWidth="1"/>
    <col min="13" max="1025" width="11.5703125"/>
  </cols>
  <sheetData>
    <row r="1" spans="2:15" x14ac:dyDescent="0.25">
      <c r="D1"/>
    </row>
    <row r="2" spans="2:15" x14ac:dyDescent="0.25">
      <c r="D2" s="16" t="s">
        <v>10</v>
      </c>
      <c r="E2" s="16" t="s">
        <v>41</v>
      </c>
      <c r="F2" s="16" t="s">
        <v>11</v>
      </c>
      <c r="G2" s="16" t="s">
        <v>12</v>
      </c>
    </row>
    <row r="3" spans="2:15" x14ac:dyDescent="0.25">
      <c r="B3" s="17"/>
      <c r="C3" s="18" t="s">
        <v>13</v>
      </c>
      <c r="D3" s="19">
        <v>20151127</v>
      </c>
      <c r="E3" s="20">
        <v>20151211</v>
      </c>
      <c r="F3" s="20" t="s">
        <v>14</v>
      </c>
      <c r="G3" s="21"/>
    </row>
    <row r="4" spans="2:15" x14ac:dyDescent="0.25">
      <c r="B4" s="20">
        <v>1</v>
      </c>
      <c r="C4" s="18" t="s">
        <v>15</v>
      </c>
      <c r="D4" s="22"/>
      <c r="E4" s="22"/>
      <c r="F4" s="22"/>
      <c r="G4" s="23" t="e">
        <f t="shared" ref="G4:G9" si="0">AVERAGE(D4:F4)</f>
        <v>#DIV/0!</v>
      </c>
    </row>
    <row r="5" spans="2:15" x14ac:dyDescent="0.25">
      <c r="B5" s="20">
        <v>2</v>
      </c>
      <c r="C5" s="18" t="s">
        <v>4</v>
      </c>
      <c r="D5" s="22">
        <v>1</v>
      </c>
      <c r="E5" s="22">
        <v>1</v>
      </c>
      <c r="F5" s="22"/>
      <c r="G5" s="23">
        <f t="shared" si="0"/>
        <v>1</v>
      </c>
    </row>
    <row r="6" spans="2:15" x14ac:dyDescent="0.25">
      <c r="B6" s="20">
        <v>3</v>
      </c>
      <c r="C6" s="18" t="s">
        <v>5</v>
      </c>
      <c r="D6" s="22">
        <v>1</v>
      </c>
      <c r="E6" s="22">
        <v>0.8125</v>
      </c>
      <c r="F6" s="22"/>
      <c r="G6" s="23">
        <f t="shared" si="0"/>
        <v>0.90625</v>
      </c>
    </row>
    <row r="7" spans="2:15" x14ac:dyDescent="0.25">
      <c r="B7" s="20">
        <v>5</v>
      </c>
      <c r="C7" s="18" t="s">
        <v>6</v>
      </c>
      <c r="D7" s="22">
        <v>1</v>
      </c>
      <c r="E7" s="22">
        <v>0.25</v>
      </c>
      <c r="F7" s="22"/>
      <c r="G7" s="23">
        <f t="shared" si="0"/>
        <v>0.625</v>
      </c>
    </row>
    <row r="8" spans="2:15" x14ac:dyDescent="0.25">
      <c r="B8" s="20">
        <v>6</v>
      </c>
      <c r="C8" s="18" t="s">
        <v>7</v>
      </c>
      <c r="D8" s="22">
        <v>0.33</v>
      </c>
      <c r="E8" s="22">
        <v>1</v>
      </c>
      <c r="F8" s="22"/>
      <c r="G8" s="23">
        <f t="shared" si="0"/>
        <v>0.66500000000000004</v>
      </c>
    </row>
    <row r="9" spans="2:15" x14ac:dyDescent="0.25">
      <c r="B9" s="20">
        <v>7</v>
      </c>
      <c r="C9" s="18" t="s">
        <v>16</v>
      </c>
      <c r="D9" s="22"/>
      <c r="E9" s="22"/>
      <c r="F9" s="22"/>
      <c r="G9" s="23" t="e">
        <f t="shared" si="0"/>
        <v>#DIV/0!</v>
      </c>
    </row>
    <row r="10" spans="2:15" x14ac:dyDescent="0.25">
      <c r="D10" s="24"/>
      <c r="O10" s="25"/>
    </row>
    <row r="11" spans="2:15" x14ac:dyDescent="0.25">
      <c r="C11" s="16" t="s">
        <v>17</v>
      </c>
      <c r="D11" s="16" t="s">
        <v>10</v>
      </c>
      <c r="E11" s="16" t="s">
        <v>11</v>
      </c>
      <c r="F11" s="16" t="s">
        <v>11</v>
      </c>
      <c r="G11" s="16" t="s">
        <v>12</v>
      </c>
      <c r="O11" s="25"/>
    </row>
    <row r="12" spans="2:15" x14ac:dyDescent="0.25">
      <c r="B12" s="18"/>
      <c r="C12" s="18"/>
      <c r="D12" s="19" t="s">
        <v>14</v>
      </c>
      <c r="E12" s="20" t="s">
        <v>14</v>
      </c>
      <c r="F12" s="20" t="s">
        <v>14</v>
      </c>
      <c r="G12" s="26"/>
      <c r="O12" s="25"/>
    </row>
    <row r="13" spans="2:15" x14ac:dyDescent="0.25">
      <c r="B13" s="20">
        <v>1</v>
      </c>
      <c r="C13" s="18" t="s">
        <v>18</v>
      </c>
      <c r="D13" s="27"/>
      <c r="E13" s="27"/>
      <c r="F13" s="27"/>
      <c r="G13" s="23" t="e">
        <f>AVERAGE(D13:F13)</f>
        <v>#DIV/0!</v>
      </c>
    </row>
    <row r="14" spans="2:15" x14ac:dyDescent="0.25">
      <c r="B14" s="20">
        <v>2</v>
      </c>
      <c r="C14" s="18" t="s">
        <v>19</v>
      </c>
      <c r="D14" s="27"/>
      <c r="E14" s="27"/>
      <c r="F14" s="27"/>
      <c r="G14" s="23" t="e">
        <f>AVERAGE(D14:F14)</f>
        <v>#DIV/0!</v>
      </c>
    </row>
    <row r="15" spans="2:15" x14ac:dyDescent="0.25">
      <c r="B15" s="20">
        <v>3</v>
      </c>
      <c r="C15" s="18" t="s">
        <v>20</v>
      </c>
      <c r="D15" s="27"/>
      <c r="E15" s="27"/>
      <c r="F15" s="27"/>
      <c r="G15" s="23" t="e">
        <f>AVERAGE(D15:F15)</f>
        <v>#DIV/0!</v>
      </c>
    </row>
    <row r="28" ht="21" customHeight="1" x14ac:dyDescent="0.25"/>
  </sheetData>
  <conditionalFormatting sqref="D11:E11">
    <cfRule type="cellIs" dxfId="32" priority="2" operator="notEqual">
      <formula>INDIRECT("Dummy_for_Comparison1!"&amp;ADDRESS(ROW(),COLUMN()))</formula>
    </cfRule>
  </conditionalFormatting>
  <conditionalFormatting sqref="C11">
    <cfRule type="cellIs" dxfId="31" priority="3" operator="notEqual">
      <formula>INDIRECT("Dummy_for_Comparison1!"&amp;ADDRESS(ROW(),COLUMN()))</formula>
    </cfRule>
  </conditionalFormatting>
  <conditionalFormatting sqref="G11">
    <cfRule type="cellIs" dxfId="30" priority="4" operator="notEqual">
      <formula>INDIRECT("Dummy_for_Comparison1!"&amp;ADDRESS(ROW(),COLUMN()))</formula>
    </cfRule>
  </conditionalFormatting>
  <conditionalFormatting sqref="F11">
    <cfRule type="cellIs" dxfId="29" priority="5" operator="notEqual">
      <formula>INDIRECT("Dummy_for_Comparison1!"&amp;ADDRESS(ROW(),COLUMN()))</formula>
    </cfRule>
  </conditionalFormatting>
  <conditionalFormatting sqref="D13:F15">
    <cfRule type="cellIs" dxfId="28" priority="6" operator="notEqual">
      <formula>INDIRECT("Dummy_for_Comparison1!"&amp;ADDRESS(ROW(),COLUMN()))</formula>
    </cfRule>
  </conditionalFormatting>
  <conditionalFormatting sqref="B12:C15">
    <cfRule type="cellIs" dxfId="27" priority="7" operator="notEqual">
      <formula>INDIRECT("Dummy_for_Comparison1!"&amp;ADDRESS(ROW(),COLUMN()))</formula>
    </cfRule>
  </conditionalFormatting>
  <conditionalFormatting sqref="E3:F3">
    <cfRule type="cellIs" dxfId="26" priority="8" operator="notEqual">
      <formula>INDIRECT("Dummy_for_Comparison1!"&amp;ADDRESS(ROW(),COLUMN()))</formula>
    </cfRule>
  </conditionalFormatting>
  <conditionalFormatting sqref="E12:F12">
    <cfRule type="cellIs" dxfId="25" priority="9" operator="notEqual">
      <formula>INDIRECT("Dummy_for_Comparison1!"&amp;ADDRESS(ROW(),COLUMN()))</formula>
    </cfRule>
  </conditionalFormatting>
  <conditionalFormatting sqref="D3">
    <cfRule type="cellIs" dxfId="24" priority="10" operator="notEqual">
      <formula>INDIRECT("Dummy_for_Comparison1!"&amp;ADDRESS(ROW(),COLUMN()))</formula>
    </cfRule>
  </conditionalFormatting>
  <conditionalFormatting sqref="D12">
    <cfRule type="cellIs" dxfId="23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opLeftCell="C1" zoomScaleNormal="100" workbookViewId="0">
      <selection activeCell="E4" sqref="E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5"/>
    <col min="5" max="5" width="11.7109375"/>
    <col min="6" max="6" width="12.42578125"/>
    <col min="7" max="7" width="19.42578125"/>
    <col min="8" max="8" width="11.5703125"/>
    <col min="9" max="9" width="15.7109375"/>
    <col min="10" max="1025" width="11.5703125"/>
  </cols>
  <sheetData>
    <row r="1" spans="2:9" x14ac:dyDescent="0.25">
      <c r="D1"/>
    </row>
    <row r="2" spans="2:9" ht="15" customHeight="1" x14ac:dyDescent="0.25">
      <c r="D2" s="16" t="s">
        <v>10</v>
      </c>
      <c r="E2" s="16" t="s">
        <v>41</v>
      </c>
      <c r="F2" s="16" t="s">
        <v>11</v>
      </c>
      <c r="G2" s="16" t="s">
        <v>12</v>
      </c>
      <c r="H2" s="28"/>
      <c r="I2" s="28"/>
    </row>
    <row r="3" spans="2:9" x14ac:dyDescent="0.25">
      <c r="B3" s="18"/>
      <c r="C3" s="18" t="s">
        <v>13</v>
      </c>
      <c r="D3" s="19">
        <v>20151127</v>
      </c>
      <c r="E3" s="18">
        <v>20151211</v>
      </c>
      <c r="F3" s="18" t="s">
        <v>14</v>
      </c>
      <c r="G3" s="21"/>
      <c r="H3" s="28"/>
      <c r="I3" s="28"/>
    </row>
    <row r="4" spans="2:9" x14ac:dyDescent="0.25">
      <c r="B4" s="18">
        <v>1</v>
      </c>
      <c r="C4" s="18" t="s">
        <v>21</v>
      </c>
      <c r="D4" s="27">
        <v>0.85699999999999998</v>
      </c>
      <c r="E4" s="27">
        <v>0.86760000000000004</v>
      </c>
      <c r="F4" s="27"/>
      <c r="G4" s="23">
        <f>AVERAGE(D4:F4)</f>
        <v>0.86230000000000007</v>
      </c>
      <c r="H4" s="28"/>
      <c r="I4" s="28"/>
    </row>
    <row r="5" spans="2:9" x14ac:dyDescent="0.25">
      <c r="B5" s="18">
        <v>2</v>
      </c>
      <c r="C5" s="18" t="s">
        <v>22</v>
      </c>
      <c r="D5" s="27">
        <v>0.6</v>
      </c>
      <c r="E5" s="27">
        <v>0.95</v>
      </c>
      <c r="F5" s="27"/>
      <c r="G5" s="23">
        <f>AVERAGE(D5:F5)</f>
        <v>0.77499999999999991</v>
      </c>
      <c r="H5" s="28"/>
      <c r="I5" s="28"/>
    </row>
    <row r="6" spans="2:9" x14ac:dyDescent="0.25">
      <c r="B6" s="18">
        <v>3</v>
      </c>
      <c r="C6" s="18" t="s">
        <v>23</v>
      </c>
      <c r="D6" s="27"/>
      <c r="E6" s="27"/>
      <c r="F6" s="27"/>
      <c r="G6" s="23" t="e">
        <f>AVERAGE(D6:F6)</f>
        <v>#DIV/0!</v>
      </c>
      <c r="H6" s="28"/>
      <c r="I6" s="28"/>
    </row>
    <row r="7" spans="2:9" x14ac:dyDescent="0.25">
      <c r="B7" s="18">
        <v>4</v>
      </c>
      <c r="C7" s="18" t="s">
        <v>24</v>
      </c>
      <c r="D7" s="27">
        <v>1</v>
      </c>
      <c r="E7" s="27">
        <v>1</v>
      </c>
      <c r="F7" s="27"/>
      <c r="G7" s="23">
        <f>AVERAGE(D7:F7)</f>
        <v>1</v>
      </c>
      <c r="H7" s="28"/>
      <c r="I7" s="28"/>
    </row>
    <row r="8" spans="2:9" x14ac:dyDescent="0.25">
      <c r="B8" s="18">
        <v>5</v>
      </c>
      <c r="C8" s="18" t="s">
        <v>25</v>
      </c>
      <c r="D8" s="27"/>
      <c r="E8" s="27"/>
      <c r="F8" s="27"/>
      <c r="G8" s="23" t="e">
        <f>AVERAGE(D8:F8)</f>
        <v>#DIV/0!</v>
      </c>
      <c r="H8" s="28"/>
      <c r="I8" s="28"/>
    </row>
    <row r="9" spans="2:9" x14ac:dyDescent="0.25">
      <c r="D9" s="24"/>
      <c r="H9" s="28"/>
      <c r="I9" s="28"/>
    </row>
    <row r="10" spans="2:9" ht="14.25" customHeight="1" x14ac:dyDescent="0.25">
      <c r="C10" s="16" t="s">
        <v>17</v>
      </c>
      <c r="D10" s="16" t="s">
        <v>26</v>
      </c>
      <c r="E10" s="16" t="s">
        <v>11</v>
      </c>
      <c r="F10" s="16" t="s">
        <v>11</v>
      </c>
      <c r="G10" s="16" t="s">
        <v>12</v>
      </c>
      <c r="H10" s="28"/>
      <c r="I10" s="28"/>
    </row>
    <row r="11" spans="2:9" x14ac:dyDescent="0.25">
      <c r="B11" s="18"/>
      <c r="C11" s="18"/>
      <c r="D11" s="19" t="s">
        <v>14</v>
      </c>
      <c r="E11" s="18" t="s">
        <v>14</v>
      </c>
      <c r="F11" s="18" t="s">
        <v>14</v>
      </c>
      <c r="G11" s="26"/>
      <c r="H11" s="28"/>
      <c r="I11" s="28"/>
    </row>
    <row r="12" spans="2:9" x14ac:dyDescent="0.25">
      <c r="B12" s="18">
        <v>1</v>
      </c>
      <c r="C12" s="18" t="s">
        <v>27</v>
      </c>
      <c r="D12" s="22"/>
      <c r="E12" s="22"/>
      <c r="F12" s="22"/>
      <c r="G12" s="23" t="e">
        <f>AVERAGE(D12:F12)</f>
        <v>#DIV/0!</v>
      </c>
      <c r="H12" s="28"/>
      <c r="I12" s="28"/>
    </row>
    <row r="13" spans="2:9" x14ac:dyDescent="0.25">
      <c r="B13" s="18">
        <v>2</v>
      </c>
      <c r="C13" s="18" t="s">
        <v>28</v>
      </c>
      <c r="D13" s="22"/>
      <c r="E13" s="22"/>
      <c r="F13" s="22"/>
      <c r="G13" s="23" t="e">
        <f>AVERAGE(D13:F13)</f>
        <v>#DIV/0!</v>
      </c>
      <c r="H13" s="29"/>
      <c r="I13" s="30"/>
    </row>
    <row r="14" spans="2:9" x14ac:dyDescent="0.25">
      <c r="B14" s="18">
        <v>3</v>
      </c>
      <c r="C14" s="18" t="s">
        <v>29</v>
      </c>
      <c r="D14" s="22"/>
      <c r="E14" s="22"/>
      <c r="F14" s="22"/>
      <c r="G14" s="23" t="e">
        <f>AVERAGE(D14:F14)</f>
        <v>#DIV/0!</v>
      </c>
    </row>
    <row r="15" spans="2:9" x14ac:dyDescent="0.25">
      <c r="C15" s="31"/>
      <c r="D15" s="24"/>
    </row>
    <row r="33" ht="21" customHeight="1" x14ac:dyDescent="0.25"/>
  </sheetData>
  <conditionalFormatting sqref="C10">
    <cfRule type="cellIs" dxfId="22" priority="2" operator="notEqual">
      <formula>INDIRECT("Dummy_for_Comparison1!"&amp;ADDRESS(ROW(),COLUMN()))</formula>
    </cfRule>
  </conditionalFormatting>
  <conditionalFormatting sqref="D10:E10">
    <cfRule type="cellIs" dxfId="21" priority="3" operator="notEqual">
      <formula>INDIRECT("Dummy_for_Comparison1!"&amp;ADDRESS(ROW(),COLUMN()))</formula>
    </cfRule>
  </conditionalFormatting>
  <conditionalFormatting sqref="F10">
    <cfRule type="cellIs" dxfId="20" priority="4" operator="notEqual">
      <formula>INDIRECT("Dummy_for_Comparison1!"&amp;ADDRESS(ROW(),COLUMN()))</formula>
    </cfRule>
  </conditionalFormatting>
  <conditionalFormatting sqref="G10">
    <cfRule type="cellIs" dxfId="19" priority="5" operator="notEqual">
      <formula>INDIRECT("Dummy_for_Comparison1!"&amp;ADDRESS(ROW(),COLUMN()))</formula>
    </cfRule>
  </conditionalFormatting>
  <conditionalFormatting sqref="D12:D14">
    <cfRule type="cellIs" dxfId="18" priority="6" operator="notEqual">
      <formula>INDIRECT("Dummy_for_Comparison1!"&amp;ADDRESS(ROW(),COLUMN()))</formula>
    </cfRule>
  </conditionalFormatting>
  <conditionalFormatting sqref="C11">
    <cfRule type="cellIs" dxfId="17" priority="7" operator="notEqual">
      <formula>INDIRECT("Dummy_for_Comparison1!"&amp;ADDRESS(ROW(),COLUMN()))</formula>
    </cfRule>
  </conditionalFormatting>
  <conditionalFormatting sqref="C12:C14">
    <cfRule type="cellIs" dxfId="16" priority="8" operator="notEqual">
      <formula>INDIRECT("Dummy_for_Comparison1!"&amp;ADDRESS(ROW(),COLUMN()))</formula>
    </cfRule>
  </conditionalFormatting>
  <conditionalFormatting sqref="B3:B8">
    <cfRule type="cellIs" dxfId="15" priority="9" operator="notEqual">
      <formula>INDIRECT("Dummy_for_Comparison1!"&amp;ADDRESS(ROW(),COLUMN()))</formula>
    </cfRule>
  </conditionalFormatting>
  <conditionalFormatting sqref="B11:B14">
    <cfRule type="cellIs" dxfId="14" priority="10" operator="notEqual">
      <formula>INDIRECT("Dummy_for_Comparison1!"&amp;ADDRESS(ROW(),COLUMN()))</formula>
    </cfRule>
  </conditionalFormatting>
  <conditionalFormatting sqref="E3:F3">
    <cfRule type="cellIs" dxfId="13" priority="11" operator="notEqual">
      <formula>INDIRECT("Dummy_for_Comparison1!"&amp;ADDRESS(ROW(),COLUMN()))</formula>
    </cfRule>
  </conditionalFormatting>
  <conditionalFormatting sqref="E11:F11">
    <cfRule type="cellIs" dxfId="12" priority="12" operator="notEqual">
      <formula>INDIRECT("Dummy_for_Comparison1!"&amp;ADDRESS(ROW(),COLUMN()))</formula>
    </cfRule>
  </conditionalFormatting>
  <conditionalFormatting sqref="E12:F14">
    <cfRule type="cellIs" dxfId="11" priority="13" operator="notEqual">
      <formula>INDIRECT("Dummy_for_Comparison1!"&amp;ADDRESS(ROW(),COLUMN()))</formula>
    </cfRule>
  </conditionalFormatting>
  <conditionalFormatting sqref="D3">
    <cfRule type="cellIs" dxfId="10" priority="14" operator="notEqual">
      <formula>INDIRECT("Dummy_for_Comparison1!"&amp;ADDRESS(ROW(),COLUMN()))</formula>
    </cfRule>
  </conditionalFormatting>
  <conditionalFormatting sqref="D11">
    <cfRule type="cellIs" dxfId="9" priority="1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opLeftCell="B1" zoomScaleNormal="100" workbookViewId="0">
      <selection activeCell="E4" sqref="E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5"/>
    <col min="5" max="5" width="11.7109375"/>
    <col min="6" max="6" width="12.42578125"/>
    <col min="7" max="7" width="18.7109375"/>
    <col min="8" max="8" width="11.5703125"/>
    <col min="9" max="9" width="15.7109375"/>
    <col min="10" max="1025" width="11.5703125"/>
  </cols>
  <sheetData>
    <row r="1" spans="2:9" x14ac:dyDescent="0.25">
      <c r="D1"/>
    </row>
    <row r="2" spans="2:9" ht="15" customHeight="1" x14ac:dyDescent="0.25">
      <c r="D2" s="16" t="s">
        <v>10</v>
      </c>
      <c r="E2" s="16" t="s">
        <v>41</v>
      </c>
      <c r="F2" s="16" t="s">
        <v>11</v>
      </c>
      <c r="G2" s="16" t="s">
        <v>12</v>
      </c>
      <c r="H2" s="28"/>
      <c r="I2" s="28"/>
    </row>
    <row r="3" spans="2:9" x14ac:dyDescent="0.25">
      <c r="B3" s="18"/>
      <c r="C3" s="18" t="s">
        <v>30</v>
      </c>
      <c r="D3" s="19">
        <v>20151127</v>
      </c>
      <c r="E3" s="18">
        <v>20151211</v>
      </c>
      <c r="F3" s="18" t="s">
        <v>14</v>
      </c>
      <c r="G3" s="21"/>
      <c r="H3" s="28"/>
      <c r="I3" s="28"/>
    </row>
    <row r="4" spans="2:9" x14ac:dyDescent="0.25">
      <c r="B4" s="18">
        <v>1</v>
      </c>
      <c r="C4" s="18" t="s">
        <v>31</v>
      </c>
      <c r="D4" s="27">
        <v>1</v>
      </c>
      <c r="E4" s="27">
        <v>0.5</v>
      </c>
      <c r="F4" s="27"/>
      <c r="G4" s="23">
        <f>AVERAGE(D4:F4)</f>
        <v>0.75</v>
      </c>
      <c r="H4" s="28"/>
      <c r="I4" s="28"/>
    </row>
    <row r="5" spans="2:9" x14ac:dyDescent="0.25">
      <c r="B5" s="18">
        <v>2</v>
      </c>
      <c r="C5" s="18" t="s">
        <v>32</v>
      </c>
      <c r="D5" s="27">
        <v>0.67</v>
      </c>
      <c r="E5" s="27">
        <v>0.83250000000000002</v>
      </c>
      <c r="F5" s="27"/>
      <c r="G5" s="23">
        <f>AVERAGE(D5:F5)</f>
        <v>0.75124999999999997</v>
      </c>
      <c r="H5" s="28"/>
      <c r="I5" s="28"/>
    </row>
    <row r="6" spans="2:9" x14ac:dyDescent="0.25">
      <c r="B6" s="18">
        <v>3</v>
      </c>
      <c r="C6" s="18" t="s">
        <v>20</v>
      </c>
      <c r="D6" s="27"/>
      <c r="E6" s="27"/>
      <c r="F6" s="27"/>
      <c r="G6" s="23" t="e">
        <f>AVERAGE(D6:F6)</f>
        <v>#DIV/0!</v>
      </c>
      <c r="H6" s="28"/>
      <c r="I6" s="28"/>
    </row>
    <row r="7" spans="2:9" x14ac:dyDescent="0.25">
      <c r="D7" s="24"/>
      <c r="H7" s="28"/>
      <c r="I7" s="28"/>
    </row>
    <row r="8" spans="2:9" x14ac:dyDescent="0.25">
      <c r="C8" s="31"/>
      <c r="D8" s="24"/>
    </row>
    <row r="26" ht="21" customHeight="1" x14ac:dyDescent="0.25"/>
  </sheetData>
  <conditionalFormatting sqref="B3:B6">
    <cfRule type="cellIs" dxfId="8" priority="2" operator="notEqual">
      <formula>INDIRECT("Dummy_for_Comparison1!"&amp;ADDRESS(ROW(),COLUMN()))</formula>
    </cfRule>
  </conditionalFormatting>
  <conditionalFormatting sqref="E3:F3">
    <cfRule type="cellIs" dxfId="7" priority="3" operator="notEqual">
      <formula>INDIRECT("Dummy_for_Comparison1!"&amp;ADDRESS(ROW(),COLUMN()))</formula>
    </cfRule>
  </conditionalFormatting>
  <conditionalFormatting sqref="D3">
    <cfRule type="cellIs" dxfId="6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I26" sqref="I26"/>
    </sheetView>
  </sheetViews>
  <sheetFormatPr baseColWidth="10" defaultColWidth="9.140625" defaultRowHeight="15" x14ac:dyDescent="0.25"/>
  <cols>
    <col min="1" max="1" width="3.42578125" style="2"/>
    <col min="2" max="2" width="4.42578125" style="2"/>
    <col min="3" max="3" width="32.140625" style="2"/>
    <col min="4" max="4" width="11.7109375" style="15"/>
    <col min="5" max="5" width="11.7109375" style="2"/>
    <col min="6" max="6" width="12.42578125" style="2"/>
    <col min="7" max="7" width="19.140625" style="2"/>
    <col min="8" max="8" width="11.5703125" style="2"/>
    <col min="9" max="9" width="15.7109375" style="2"/>
    <col min="10" max="1025" width="11.5703125" style="2"/>
  </cols>
  <sheetData>
    <row r="1" spans="2:9" x14ac:dyDescent="0.25">
      <c r="B1"/>
      <c r="C1"/>
      <c r="D1"/>
      <c r="E1"/>
      <c r="F1"/>
      <c r="G1"/>
      <c r="H1"/>
      <c r="I1"/>
    </row>
    <row r="2" spans="2:9" ht="15" customHeight="1" x14ac:dyDescent="0.25">
      <c r="B2"/>
      <c r="C2"/>
      <c r="D2" s="16" t="s">
        <v>10</v>
      </c>
      <c r="E2" s="16" t="s">
        <v>41</v>
      </c>
      <c r="F2" s="16" t="s">
        <v>11</v>
      </c>
      <c r="G2" s="16" t="s">
        <v>12</v>
      </c>
      <c r="H2" s="28"/>
      <c r="I2" s="28"/>
    </row>
    <row r="3" spans="2:9" x14ac:dyDescent="0.25">
      <c r="B3" s="18"/>
      <c r="C3" s="18" t="s">
        <v>33</v>
      </c>
      <c r="D3" s="19">
        <v>20151127</v>
      </c>
      <c r="E3" s="18">
        <v>2015121</v>
      </c>
      <c r="F3" s="18" t="s">
        <v>14</v>
      </c>
      <c r="G3" s="21"/>
      <c r="H3" s="28"/>
      <c r="I3" s="28"/>
    </row>
    <row r="4" spans="2:9" x14ac:dyDescent="0.25">
      <c r="B4" s="18">
        <v>1</v>
      </c>
      <c r="C4" s="18" t="s">
        <v>32</v>
      </c>
      <c r="D4" s="27">
        <v>0.67</v>
      </c>
      <c r="E4" s="27">
        <v>0.67</v>
      </c>
      <c r="F4" s="27"/>
      <c r="G4" s="23">
        <f>AVERAGE(D4:F4)</f>
        <v>0.67</v>
      </c>
      <c r="H4" s="28"/>
      <c r="I4" s="28"/>
    </row>
    <row r="5" spans="2:9" x14ac:dyDescent="0.25">
      <c r="B5" s="18">
        <v>2</v>
      </c>
      <c r="C5" s="18" t="s">
        <v>34</v>
      </c>
      <c r="D5" s="27">
        <v>1</v>
      </c>
      <c r="E5" s="27">
        <v>0.75</v>
      </c>
      <c r="F5" s="27"/>
      <c r="G5" s="23">
        <f>AVERAGE(D5:F5)</f>
        <v>0.875</v>
      </c>
      <c r="H5" s="28"/>
      <c r="I5" s="28"/>
    </row>
    <row r="6" spans="2:9" x14ac:dyDescent="0.25">
      <c r="B6" s="18">
        <v>3</v>
      </c>
      <c r="C6" s="18" t="s">
        <v>35</v>
      </c>
      <c r="D6" s="27"/>
      <c r="E6" s="27"/>
      <c r="F6" s="27"/>
      <c r="G6" s="23" t="e">
        <f>AVERAGE(D6:F6)</f>
        <v>#DIV/0!</v>
      </c>
      <c r="H6" s="28"/>
      <c r="I6" s="28"/>
    </row>
    <row r="7" spans="2:9" x14ac:dyDescent="0.25">
      <c r="C7"/>
      <c r="D7" s="24"/>
      <c r="H7" s="28"/>
      <c r="I7" s="28"/>
    </row>
    <row r="8" spans="2:9" x14ac:dyDescent="0.25">
      <c r="C8" s="31"/>
      <c r="D8" s="24"/>
    </row>
    <row r="26" ht="21" customHeight="1" x14ac:dyDescent="0.25"/>
  </sheetData>
  <conditionalFormatting sqref="B3:B6">
    <cfRule type="cellIs" dxfId="5" priority="2" operator="notEqual">
      <formula>INDIRECT("Dummy_for_Comparison1!"&amp;ADDRESS(ROW(),COLUMN()))</formula>
    </cfRule>
  </conditionalFormatting>
  <conditionalFormatting sqref="E3:F3">
    <cfRule type="cellIs" dxfId="4" priority="3" operator="notEqual">
      <formula>INDIRECT("Dummy_for_Comparison1!"&amp;ADDRESS(ROW(),COLUMN()))</formula>
    </cfRule>
  </conditionalFormatting>
  <conditionalFormatting sqref="D3">
    <cfRule type="cellIs" dxfId="3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36"/>
  <sheetViews>
    <sheetView topLeftCell="A30" zoomScaleNormal="100" workbookViewId="0">
      <selection activeCell="H55" sqref="H55"/>
    </sheetView>
  </sheetViews>
  <sheetFormatPr baseColWidth="10" defaultColWidth="9.140625" defaultRowHeight="15" x14ac:dyDescent="0.25"/>
  <cols>
    <col min="1" max="1" width="23.570312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1" t="s">
        <v>36</v>
      </c>
      <c r="H13" s="1"/>
      <c r="I13" s="1"/>
    </row>
    <row r="14" spans="1:9" ht="21" x14ac:dyDescent="0.25">
      <c r="A14" s="32" t="s">
        <v>10</v>
      </c>
      <c r="B14" s="11" t="s">
        <v>1</v>
      </c>
      <c r="C14" s="11" t="s">
        <v>2</v>
      </c>
      <c r="D14" s="11" t="s">
        <v>37</v>
      </c>
      <c r="F14" s="33"/>
      <c r="G14" s="34" t="s">
        <v>1</v>
      </c>
      <c r="H14" s="35" t="s">
        <v>2</v>
      </c>
      <c r="I14" s="36" t="s">
        <v>37</v>
      </c>
    </row>
    <row r="15" spans="1:9" x14ac:dyDescent="0.25">
      <c r="A15" s="37" t="s">
        <v>38</v>
      </c>
      <c r="B15" s="38">
        <v>202000</v>
      </c>
      <c r="C15" s="38">
        <f>SUM(C16:C17)</f>
        <v>130775.29999999999</v>
      </c>
      <c r="D15" s="39">
        <f>(C15 * 100)/B15</f>
        <v>64.740247524752462</v>
      </c>
      <c r="F15" s="40"/>
      <c r="G15" s="41">
        <v>2424000</v>
      </c>
      <c r="H15" s="38">
        <v>130775.3</v>
      </c>
      <c r="I15" s="42">
        <f>(H15 * 100)/G15</f>
        <v>5.3950206270627064</v>
      </c>
    </row>
    <row r="16" spans="1:9" x14ac:dyDescent="0.25">
      <c r="A16" s="5" t="s">
        <v>39</v>
      </c>
      <c r="B16" s="41">
        <f>B15/2</f>
        <v>101000</v>
      </c>
      <c r="C16" s="43">
        <v>54818.400000000001</v>
      </c>
      <c r="D16" s="44">
        <f>(C16 * 100)/B16</f>
        <v>54.275643564356436</v>
      </c>
      <c r="F16" s="40"/>
      <c r="G16" s="45"/>
      <c r="H16" s="45"/>
      <c r="I16" s="46"/>
    </row>
    <row r="17" spans="1:9" x14ac:dyDescent="0.25">
      <c r="A17" s="5" t="s">
        <v>40</v>
      </c>
      <c r="B17" s="41">
        <f>B15/2</f>
        <v>101000</v>
      </c>
      <c r="C17" s="43">
        <v>75956.899999999994</v>
      </c>
      <c r="D17" s="47">
        <f>(C17 * 100)/B17</f>
        <v>75.204851485148509</v>
      </c>
      <c r="F17" s="40"/>
      <c r="G17" s="45"/>
      <c r="H17" s="45"/>
      <c r="I17" s="46"/>
    </row>
    <row r="33" spans="1:9" ht="21" x14ac:dyDescent="0.35">
      <c r="A33" s="32" t="s">
        <v>41</v>
      </c>
      <c r="B33" s="11" t="s">
        <v>1</v>
      </c>
      <c r="C33" s="11" t="s">
        <v>2</v>
      </c>
      <c r="D33" s="11" t="s">
        <v>37</v>
      </c>
      <c r="G33" s="1" t="s">
        <v>36</v>
      </c>
      <c r="H33" s="1"/>
      <c r="I33" s="1"/>
    </row>
    <row r="34" spans="1:9" x14ac:dyDescent="0.25">
      <c r="A34" s="37" t="s">
        <v>38</v>
      </c>
      <c r="B34" s="38">
        <v>202000</v>
      </c>
      <c r="C34" s="38">
        <f>SUM(C35:C36)</f>
        <v>32780</v>
      </c>
      <c r="D34" s="39">
        <f>(C34 * 100)/B34</f>
        <v>16.227722772277229</v>
      </c>
      <c r="G34" s="34" t="s">
        <v>1</v>
      </c>
      <c r="H34" s="35" t="s">
        <v>2</v>
      </c>
      <c r="I34" s="36" t="s">
        <v>37</v>
      </c>
    </row>
    <row r="35" spans="1:9" x14ac:dyDescent="0.25">
      <c r="A35" s="5" t="s">
        <v>39</v>
      </c>
      <c r="B35" s="41">
        <f>B34/2</f>
        <v>101000</v>
      </c>
      <c r="C35" s="43">
        <v>10775</v>
      </c>
      <c r="D35" s="44">
        <f>(C35 * 100)/B35</f>
        <v>10.668316831683168</v>
      </c>
      <c r="G35" s="41">
        <v>2424000</v>
      </c>
      <c r="H35" s="38">
        <v>2220588.2000000002</v>
      </c>
      <c r="I35" s="42">
        <f>(H35 * 100)/G35</f>
        <v>91.608424092409251</v>
      </c>
    </row>
    <row r="36" spans="1:9" x14ac:dyDescent="0.25">
      <c r="A36" s="5" t="s">
        <v>40</v>
      </c>
      <c r="B36" s="41">
        <f>B34/2</f>
        <v>101000</v>
      </c>
      <c r="C36" s="43">
        <v>22005</v>
      </c>
      <c r="D36" s="47">
        <f>(C36 * 100)/B36</f>
        <v>21.787128712871286</v>
      </c>
    </row>
  </sheetData>
  <mergeCells count="2">
    <mergeCell ref="G13:I13"/>
    <mergeCell ref="G33:I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Normal="100" workbookViewId="0">
      <selection activeCell="K15" sqref="K15"/>
    </sheetView>
  </sheetViews>
  <sheetFormatPr baseColWidth="10" defaultColWidth="9.140625" defaultRowHeight="15" x14ac:dyDescent="0.25"/>
  <cols>
    <col min="1" max="1" width="3" style="2"/>
    <col min="2" max="2" width="4" style="2"/>
    <col min="3" max="1024" width="11.5703125" style="2"/>
  </cols>
  <sheetData>
    <row r="1" spans="3:6" x14ac:dyDescent="0.25">
      <c r="C1"/>
      <c r="D1"/>
      <c r="E1"/>
      <c r="F1"/>
    </row>
    <row r="2" spans="3:6" x14ac:dyDescent="0.25">
      <c r="C2"/>
      <c r="D2" s="16" t="s">
        <v>10</v>
      </c>
      <c r="E2" s="16" t="s">
        <v>41</v>
      </c>
      <c r="F2" s="16" t="s">
        <v>11</v>
      </c>
    </row>
    <row r="3" spans="3:6" x14ac:dyDescent="0.25">
      <c r="C3" s="18" t="s">
        <v>44</v>
      </c>
      <c r="D3" s="19">
        <v>20151127</v>
      </c>
      <c r="E3" s="18">
        <v>20151211</v>
      </c>
      <c r="F3" s="18" t="s">
        <v>14</v>
      </c>
    </row>
    <row r="4" spans="3:6" x14ac:dyDescent="0.25">
      <c r="C4" s="19">
        <v>1</v>
      </c>
      <c r="D4" s="27"/>
      <c r="E4" s="27">
        <v>1</v>
      </c>
      <c r="F4" s="27"/>
    </row>
    <row r="5" spans="3:6" x14ac:dyDescent="0.25">
      <c r="C5" s="19">
        <v>2</v>
      </c>
      <c r="D5" s="27"/>
      <c r="E5" s="27"/>
      <c r="F5" s="27"/>
    </row>
    <row r="6" spans="3:6" x14ac:dyDescent="0.25">
      <c r="C6" s="19">
        <v>3</v>
      </c>
      <c r="D6" s="27"/>
      <c r="E6" s="27"/>
      <c r="F6" s="27"/>
    </row>
  </sheetData>
  <conditionalFormatting sqref="C3:C6">
    <cfRule type="cellIs" dxfId="2" priority="2" operator="notEqual">
      <formula>INDIRECT("Dummy_for_Comparison1!"&amp;ADDRESS(ROW(),COLUMN()))</formula>
    </cfRule>
  </conditionalFormatting>
  <conditionalFormatting sqref="E3:F3">
    <cfRule type="cellIs" dxfId="1" priority="3" operator="notEqual">
      <formula>INDIRECT("Dummy_for_Comparison1!"&amp;ADDRESS(ROW(),COLUMN()))</formula>
    </cfRule>
  </conditionalFormatting>
  <conditionalFormatting sqref="D3">
    <cfRule type="cellIs" dxfId="0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5428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4</cp:revision>
  <dcterms:created xsi:type="dcterms:W3CDTF">2011-07-18T21:22:38Z</dcterms:created>
  <dcterms:modified xsi:type="dcterms:W3CDTF">2015-12-11T17:34:16Z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