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1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7.xml" ContentType="application/vnd.openxmlformats-officedocument.drawingml.chart+xml"/>
  <Override PartName="/xl/charts/chart18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12.xml" ContentType="application/vnd.openxmlformats-officedocument.drawingml.chart+xml"/>
  <Override PartName="/xl/charts/chart3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7"/>
  </bookViews>
  <sheets>
    <sheet name="Desviacion de esfuerzo" sheetId="1" state="visible" r:id="rId2"/>
    <sheet name="Desviacion de costos" sheetId="2" state="visible" r:id="rId3"/>
    <sheet name="Apego a Procesos" sheetId="3" state="visible" r:id="rId4"/>
    <sheet name="Apego a Productos" sheetId="4" state="visible" r:id="rId5"/>
    <sheet name="Física" sheetId="5" state="visible" r:id="rId6"/>
    <sheet name="Funcional" sheetId="6" state="visible" r:id="rId7"/>
    <sheet name="Crecimiento anual de ventas" sheetId="7" state="visible" r:id="rId8"/>
    <sheet name="Indice de Satisfacción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<sst xmlns="http://schemas.openxmlformats.org/spreadsheetml/2006/main" count="128" uniqueCount="44">
  <si>
    <t>Versión 1.0</t>
  </si>
  <si>
    <t>NOVIEMBRE</t>
  </si>
  <si>
    <t>Planeado</t>
  </si>
  <si>
    <t>Real</t>
  </si>
  <si>
    <t>Desviación</t>
  </si>
  <si>
    <t>Ventas</t>
  </si>
  <si>
    <t>Planeación</t>
  </si>
  <si>
    <t>Implementación</t>
  </si>
  <si>
    <t>Cierre</t>
  </si>
  <si>
    <t>Garantia</t>
  </si>
  <si>
    <t>Soporte</t>
  </si>
  <si>
    <t>204/60*sueldo de involucrados en el proceso</t>
  </si>
  <si>
    <t>Noviembre</t>
  </si>
  <si>
    <t>Diciembre</t>
  </si>
  <si>
    <t>&lt;Periodo&gt;</t>
  </si>
  <si>
    <t>Nivel de Apego</t>
  </si>
  <si>
    <t>Procesos</t>
  </si>
  <si>
    <t>&lt;aammdd&gt;</t>
  </si>
  <si>
    <t>Prospectación</t>
  </si>
  <si>
    <t>Garantía</t>
  </si>
  <si>
    <t>Organizacional</t>
  </si>
  <si>
    <t>Metricas</t>
  </si>
  <si>
    <t>Calidad</t>
  </si>
  <si>
    <t>Cambios</t>
  </si>
  <si>
    <t>Plan de Proyecto</t>
  </si>
  <si>
    <t>Estimación</t>
  </si>
  <si>
    <t>Tickets de Servicio</t>
  </si>
  <si>
    <t>Carta de aceptación</t>
  </si>
  <si>
    <t>Reporte de Monitoreo</t>
  </si>
  <si>
    <t>Febrero</t>
  </si>
  <si>
    <t>Plan de métricas</t>
  </si>
  <si>
    <t>Plan de configuración</t>
  </si>
  <si>
    <t>Plan de Calidad</t>
  </si>
  <si>
    <t>Fisicas</t>
  </si>
  <si>
    <t>Elementos de Configuración</t>
  </si>
  <si>
    <t>Línea Base</t>
  </si>
  <si>
    <t>Funcional</t>
  </si>
  <si>
    <t>Entregables</t>
  </si>
  <si>
    <t>Control de Cambios</t>
  </si>
  <si>
    <t>Monto Total</t>
  </si>
  <si>
    <t>Apegó</t>
  </si>
  <si>
    <t>Periodo</t>
  </si>
  <si>
    <t>Oriana</t>
  </si>
  <si>
    <t>Marisol</t>
  </si>
</sst>
</file>

<file path=xl/styles.xml><?xml version="1.0" encoding="utf-8"?>
<styleSheet xmlns="http://schemas.openxmlformats.org/spreadsheetml/2006/main">
  <numFmts count="10">
    <numFmt numFmtId="164" formatCode="0%"/>
    <numFmt numFmtId="165" formatCode="_-\$* #,##0.00_-;&quot;-$&quot;* #,##0.00_-;_-\$* \-??_-;_-@_-"/>
    <numFmt numFmtId="166" formatCode="GENERAL"/>
    <numFmt numFmtId="167" formatCode="MMM\-YY"/>
    <numFmt numFmtId="168" formatCode="_-\$* #,##0.00_-;&quot;-$&quot;* #,##0.00_-;_-\$* \-??_-;_-@_-"/>
    <numFmt numFmtId="169" formatCode="0.00%"/>
    <numFmt numFmtId="170" formatCode="0.00"/>
    <numFmt numFmtId="171" formatCode="DD\-MMM"/>
    <numFmt numFmtId="172" formatCode="#,##0.00"/>
    <numFmt numFmtId="173" formatCode="\$#,##0.00;[RED]&quot;-$&quot;#,##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</font>
    <font>
      <b val="true"/>
      <sz val="18"/>
      <color rgb="FF000000"/>
      <name val="Calibri"/>
      <family val="2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BEEF3"/>
        <bgColor rgb="FFE5E0EC"/>
      </patternFill>
    </fill>
    <fill>
      <patternFill patternType="solid">
        <fgColor rgb="FFE5E0EC"/>
        <bgColor rgb="FFE6E0EC"/>
      </patternFill>
    </fill>
    <fill>
      <patternFill patternType="solid">
        <fgColor rgb="FFF2F2F2"/>
        <bgColor rgb="FFDBEEF3"/>
      </patternFill>
    </fill>
    <fill>
      <patternFill patternType="solid">
        <fgColor rgb="FFE6E0EC"/>
        <bgColor rgb="FFE5E0E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04A7B"/>
      </left>
      <right style="thin">
        <color rgb="FF604A7B"/>
      </right>
      <top style="thin">
        <color rgb="FF604A7B"/>
      </top>
      <bottom/>
      <diagonal/>
    </border>
    <border diagonalUp="false" diagonalDown="false">
      <left style="thin">
        <color rgb="FF604A7B"/>
      </left>
      <right style="thin">
        <color rgb="FF604A7B"/>
      </right>
      <top style="thin">
        <color rgb="FF604A7B"/>
      </top>
      <bottom style="thin">
        <color rgb="FF604A7B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>
        <color rgb="FF604A7B"/>
      </right>
      <top/>
      <bottom/>
      <diagonal/>
    </border>
    <border diagonalUp="false" diagonalDown="false">
      <left style="thin">
        <color rgb="FF604A7B"/>
      </left>
      <right style="thin">
        <color rgb="FF604A7B"/>
      </right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>
        <color rgb="FF604A7B"/>
      </right>
      <top style="thin">
        <color rgb="FF604A7B"/>
      </top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5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5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5" borderId="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5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2"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  <numFmt numFmtId="164" formatCode="0%"/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  <numFmt numFmtId="164" formatCode="0%"/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  <numFmt numFmtId="165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  <numFmt numFmtId="165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  <numFmt numFmtId="165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  <numFmt numFmtId="164" formatCode="0%"/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  <numFmt numFmtId="164" formatCode="0%"/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  <numFmt numFmtId="165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  <numFmt numFmtId="165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  <numFmt numFmtId="165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2F2F2"/>
      <rgbColor rgb="FFDBEEF3"/>
      <rgbColor rgb="FF660066"/>
      <rgbColor rgb="FFFF8080"/>
      <rgbColor rgb="FF0066CC"/>
      <rgbColor rgb="FFE5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esfuerzo'!$D$18:$D$19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esfuerzo'!$C$20:$C$25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esfuerzo'!$E$18:$E$19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esfuerzo'!$D$20:$D$25</c:f>
              <c:numCache>
                <c:formatCode>General</c:formatCode>
                <c:ptCount val="6"/>
                <c:pt idx="0">
                  <c:v>195</c:v>
                </c:pt>
                <c:pt idx="1">
                  <c:v>0</c:v>
                </c:pt>
                <c:pt idx="2">
                  <c:v>45</c:v>
                </c:pt>
                <c:pt idx="3">
                  <c:v>147</c:v>
                </c:pt>
                <c:pt idx="4">
                  <c:v>0</c:v>
                </c:pt>
                <c:pt idx="5">
                  <c:v>124</c:v>
                </c:pt>
              </c:numCache>
            </c:numRef>
          </c:val>
        </c:ser>
        <c:gapWidth val="150"/>
        <c:overlap val="0"/>
        <c:axId val="41402102"/>
        <c:axId val="84788040"/>
      </c:barChart>
      <c:catAx>
        <c:axId val="414021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4788040"/>
        <c:crosses val="autoZero"/>
        <c:auto val="1"/>
        <c:lblAlgn val="ctr"/>
        <c:lblOffset val="100"/>
      </c:catAx>
      <c:valAx>
        <c:axId val="847880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140210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Procesos'!$C$13:$C$15</c:f>
              <c:strCache>
                <c:ptCount val="3"/>
                <c:pt idx="0">
                  <c:v>Metricas</c:v>
                </c:pt>
                <c:pt idx="1">
                  <c:v>Calidad</c:v>
                </c:pt>
                <c:pt idx="2">
                  <c:v>Cambios</c:v>
                </c:pt>
              </c:strCache>
            </c:strRef>
          </c:cat>
          <c:val>
            <c:numRef>
              <c:f>'Apego a Procesos'!$G$13:$G$15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gapWidth val="150"/>
        <c:overlap val="0"/>
        <c:axId val="79371479"/>
        <c:axId val="93097140"/>
      </c:barChart>
      <c:catAx>
        <c:axId val="79371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3097140"/>
        <c:crosses val="autoZero"/>
        <c:auto val="1"/>
        <c:lblAlgn val="ctr"/>
        <c:lblOffset val="100"/>
      </c:catAx>
      <c:valAx>
        <c:axId val="9309714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9371479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Productos'!$C$4:$C$8</c:f>
              <c:strCache>
                <c:ptCount val="5"/>
                <c:pt idx="0">
                  <c:v>Plan de Proyecto</c:v>
                </c:pt>
                <c:pt idx="1">
                  <c:v>Estimación</c:v>
                </c:pt>
                <c:pt idx="2">
                  <c:v>Tickets de Servicio</c:v>
                </c:pt>
                <c:pt idx="3">
                  <c:v>Carta de aceptación</c:v>
                </c:pt>
                <c:pt idx="4">
                  <c:v>Reporte de Monitoreo</c:v>
                </c:pt>
              </c:strCache>
            </c:strRef>
          </c:cat>
          <c:val>
            <c:numRef>
              <c:f>'Apego a Productos'!$G$4:$G$8</c:f>
              <c:numCache>
                <c:formatCode>General</c:formatCode>
                <c:ptCount val="5"/>
                <c:pt idx="0">
                  <c:v>0.8623</c:v>
                </c:pt>
                <c:pt idx="1">
                  <c:v>0.775</c:v>
                </c:pt>
                <c:pt idx="2">
                  <c:v/>
                </c:pt>
                <c:pt idx="3">
                  <c:v>1</c:v>
                </c:pt>
                <c:pt idx="4">
                  <c:v>0.8571</c:v>
                </c:pt>
              </c:numCache>
            </c:numRef>
          </c:val>
        </c:ser>
        <c:gapWidth val="150"/>
        <c:overlap val="0"/>
        <c:axId val="52984951"/>
        <c:axId val="98292936"/>
      </c:barChart>
      <c:catAx>
        <c:axId val="52984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8292936"/>
        <c:crosses val="autoZero"/>
        <c:auto val="1"/>
        <c:lblAlgn val="ctr"/>
        <c:lblOffset val="100"/>
      </c:catAx>
      <c:valAx>
        <c:axId val="9829293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2984951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Productos'!$C$12:$C$14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Calidad</c:v>
                </c:pt>
              </c:strCache>
            </c:strRef>
          </c:cat>
          <c:val>
            <c:numRef>
              <c:f>'Apego a Productos'!$G$12:$G$14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gapWidth val="150"/>
        <c:overlap val="0"/>
        <c:axId val="70344810"/>
        <c:axId val="73766238"/>
      </c:barChart>
      <c:catAx>
        <c:axId val="703448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3766238"/>
        <c:crosses val="autoZero"/>
        <c:auto val="1"/>
        <c:lblAlgn val="ctr"/>
        <c:lblOffset val="100"/>
      </c:catAx>
      <c:valAx>
        <c:axId val="7376623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0344810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Física!$G$4:$G$6</c:f>
              <c:numCache>
                <c:formatCode>General</c:formatCode>
                <c:ptCount val="3"/>
                <c:pt idx="0">
                  <c:v>0.75</c:v>
                </c:pt>
                <c:pt idx="1">
                  <c:v>0.75125</c:v>
                </c:pt>
                <c:pt idx="2">
                  <c:v/>
                </c:pt>
              </c:numCache>
            </c:numRef>
          </c:val>
        </c:ser>
        <c:gapWidth val="150"/>
        <c:overlap val="0"/>
        <c:axId val="72326397"/>
        <c:axId val="79024392"/>
      </c:barChart>
      <c:catAx>
        <c:axId val="723263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9024392"/>
        <c:crosses val="autoZero"/>
        <c:auto val="1"/>
        <c:lblAlgn val="ctr"/>
        <c:lblOffset val="100"/>
      </c:catAx>
      <c:valAx>
        <c:axId val="7902439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2326397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Funcional!$G$4:$G$6</c:f>
              <c:numCache>
                <c:formatCode>General</c:formatCode>
                <c:ptCount val="3"/>
                <c:pt idx="0">
                  <c:v>0.67</c:v>
                </c:pt>
                <c:pt idx="1">
                  <c:v>0.875</c:v>
                </c:pt>
                <c:pt idx="2">
                  <c:v/>
                </c:pt>
              </c:numCache>
            </c:numRef>
          </c:val>
        </c:ser>
        <c:gapWidth val="150"/>
        <c:overlap val="0"/>
        <c:axId val="37213918"/>
        <c:axId val="79468550"/>
      </c:barChart>
      <c:catAx>
        <c:axId val="372139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9468550"/>
        <c:crosses val="autoZero"/>
        <c:auto val="1"/>
        <c:lblAlgn val="ctr"/>
        <c:lblOffset val="100"/>
      </c:catAx>
      <c:valAx>
        <c:axId val="7946855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7213918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"Planeado"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ventas'!$A$14</c:f>
              <c:strCache>
                <c:ptCount val="1"/>
                <c:pt idx="0">
                  <c:v>Noviembre</c:v>
                </c:pt>
              </c:strCache>
            </c:strRef>
          </c:cat>
          <c:val>
            <c:numRef>
              <c:f>'Crecimiento anual de ventas'!$B$15</c:f>
              <c:numCache>
                <c:formatCode>General</c:formatCode>
                <c:ptCount val="1"/>
                <c:pt idx="0">
                  <c:v>202000</c:v>
                </c:pt>
              </c:numCache>
            </c:numRef>
          </c:val>
        </c:ser>
        <c:ser>
          <c:idx val="1"/>
          <c:order val="1"/>
          <c:tx>
            <c:strRef>
              <c:f>"Real"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ventas'!$A$14</c:f>
              <c:strCache>
                <c:ptCount val="1"/>
                <c:pt idx="0">
                  <c:v>Noviembre</c:v>
                </c:pt>
              </c:strCache>
            </c:strRef>
          </c:cat>
          <c:val>
            <c:numRef>
              <c:f>'Crecimiento anual de ventas'!$C$15</c:f>
              <c:numCache>
                <c:formatCode>General</c:formatCode>
                <c:ptCount val="1"/>
                <c:pt idx="0">
                  <c:v>130775.3</c:v>
                </c:pt>
              </c:numCache>
            </c:numRef>
          </c:val>
        </c:ser>
        <c:gapWidth val="150"/>
        <c:overlap val="0"/>
        <c:axId val="73575000"/>
        <c:axId val="16305565"/>
      </c:barChart>
      <c:catAx>
        <c:axId val="73575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305565"/>
        <c:crosses val="autoZero"/>
        <c:auto val="1"/>
        <c:lblAlgn val="ctr"/>
        <c:lblOffset val="100"/>
      </c:catAx>
      <c:valAx>
        <c:axId val="1630556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3575000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'Crecimiento anual de ventas'!$G$14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ventas'!$G$13:$I$13</c:f>
              <c:strCache>
                <c:ptCount val="3"/>
                <c:pt idx="0">
                  <c:v>Monto Total</c:v>
                </c:pt>
                <c:pt idx="1">
                  <c:v/>
                </c:pt>
                <c:pt idx="2">
                  <c:v/>
                </c:pt>
              </c:strCache>
            </c:strRef>
          </c:cat>
          <c:val>
            <c:numRef>
              <c:f>'Crecimiento anual de ventas'!$G$15</c:f>
              <c:numCache>
                <c:formatCode>General</c:formatCode>
                <c:ptCount val="1"/>
                <c:pt idx="0">
                  <c:v>2424000</c:v>
                </c:pt>
              </c:numCache>
            </c:numRef>
          </c:val>
        </c:ser>
        <c:ser>
          <c:idx val="1"/>
          <c:order val="1"/>
          <c:tx>
            <c:strRef>
              <c:f>'Crecimiento anual de ventas'!$H$14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ventas'!$G$13:$I$13</c:f>
              <c:strCache>
                <c:ptCount val="3"/>
                <c:pt idx="0">
                  <c:v>Monto Total</c:v>
                </c:pt>
                <c:pt idx="1">
                  <c:v/>
                </c:pt>
                <c:pt idx="2">
                  <c:v/>
                </c:pt>
              </c:strCache>
            </c:strRef>
          </c:cat>
          <c:val>
            <c:numRef>
              <c:f>'Crecimiento anual de ventas'!$H$15</c:f>
              <c:numCache>
                <c:formatCode>General</c:formatCode>
                <c:ptCount val="1"/>
                <c:pt idx="0">
                  <c:v>130775.3</c:v>
                </c:pt>
              </c:numCache>
            </c:numRef>
          </c:val>
        </c:ser>
        <c:gapWidth val="150"/>
        <c:overlap val="0"/>
        <c:axId val="71059607"/>
        <c:axId val="22254425"/>
      </c:barChart>
      <c:catAx>
        <c:axId val="71059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254425"/>
        <c:crosses val="autoZero"/>
        <c:auto val="1"/>
        <c:lblAlgn val="ctr"/>
        <c:lblOffset val="100"/>
      </c:catAx>
      <c:valAx>
        <c:axId val="2225442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059607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'Crecimiento anual de ventas'!$A$16</c:f>
              <c:strCache>
                <c:ptCount val="1"/>
                <c:pt idx="0">
                  <c:v>Oriana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ventas'!$B$14:$C$14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ventas'!$B$16:$C$16</c:f>
              <c:numCache>
                <c:formatCode>General</c:formatCode>
                <c:ptCount val="2"/>
                <c:pt idx="0">
                  <c:v>101000</c:v>
                </c:pt>
                <c:pt idx="1">
                  <c:v>54818.4</c:v>
                </c:pt>
              </c:numCache>
            </c:numRef>
          </c:val>
        </c:ser>
        <c:ser>
          <c:idx val="1"/>
          <c:order val="1"/>
          <c:tx>
            <c:strRef>
              <c:f>'Crecimiento anual de ventas'!$A$17</c:f>
              <c:strCache>
                <c:ptCount val="1"/>
                <c:pt idx="0">
                  <c:v>Marisol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ventas'!$B$14:$C$14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ventas'!$B$17:$C$17</c:f>
              <c:numCache>
                <c:formatCode>General</c:formatCode>
                <c:ptCount val="2"/>
                <c:pt idx="0">
                  <c:v>101000</c:v>
                </c:pt>
                <c:pt idx="1">
                  <c:v>75956.9</c:v>
                </c:pt>
              </c:numCache>
            </c:numRef>
          </c:val>
        </c:ser>
        <c:gapWidth val="75"/>
        <c:overlap val="-25"/>
        <c:axId val="93444083"/>
        <c:axId val="56979944"/>
      </c:barChart>
      <c:catAx>
        <c:axId val="934440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979944"/>
        <c:crosses val="autoZero"/>
        <c:auto val="1"/>
        <c:lblAlgn val="ctr"/>
        <c:lblOffset val="100"/>
      </c:catAx>
      <c:valAx>
        <c:axId val="569799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9344408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'Crecimiento anual de ventas'!$B$33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ventas'!$A$33,'Crecimiento anual de ventas'!$A$35:$A$36</c:f>
              <c:strCache>
                <c:ptCount val="3"/>
                <c:pt idx="0">
                  <c:v>Diciembre</c:v>
                </c:pt>
                <c:pt idx="1">
                  <c:v>Oriana</c:v>
                </c:pt>
                <c:pt idx="2">
                  <c:v>Marisol</c:v>
                </c:pt>
              </c:strCache>
            </c:strRef>
          </c:cat>
          <c:val>
            <c:numRef>
              <c:f>'Crecimiento anual de ventas'!$B$34:$B$36</c:f>
              <c:numCache>
                <c:formatCode>General</c:formatCode>
                <c:ptCount val="3"/>
                <c:pt idx="0">
                  <c:v>202000</c:v>
                </c:pt>
                <c:pt idx="1">
                  <c:v>101000</c:v>
                </c:pt>
                <c:pt idx="2">
                  <c:v>101000</c:v>
                </c:pt>
              </c:numCache>
            </c:numRef>
          </c:val>
        </c:ser>
        <c:ser>
          <c:idx val="1"/>
          <c:order val="1"/>
          <c:tx>
            <c:strRef>
              <c:f>'Crecimiento anual de ventas'!$C$33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ventas'!$A$33,'Crecimiento anual de ventas'!$A$35:$A$36</c:f>
              <c:strCache>
                <c:ptCount val="3"/>
                <c:pt idx="0">
                  <c:v>Diciembre</c:v>
                </c:pt>
                <c:pt idx="1">
                  <c:v>Oriana</c:v>
                </c:pt>
                <c:pt idx="2">
                  <c:v>Marisol</c:v>
                </c:pt>
              </c:strCache>
            </c:strRef>
          </c:cat>
          <c:val>
            <c:numRef>
              <c:f>'Crecimiento anual de ventas'!$C$34:$C$36</c:f>
              <c:numCache>
                <c:formatCode>General</c:formatCode>
                <c:ptCount val="3"/>
                <c:pt idx="0">
                  <c:v>32780</c:v>
                </c:pt>
                <c:pt idx="1">
                  <c:v>10775</c:v>
                </c:pt>
                <c:pt idx="2">
                  <c:v>22005</c:v>
                </c:pt>
              </c:numCache>
            </c:numRef>
          </c:val>
        </c:ser>
        <c:gapWidth val="150"/>
        <c:overlap val="0"/>
        <c:axId val="59229479"/>
        <c:axId val="52845014"/>
      </c:barChart>
      <c:catAx>
        <c:axId val="592294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2845014"/>
        <c:crosses val="autoZero"/>
        <c:auto val="1"/>
        <c:lblAlgn val="ctr"/>
        <c:lblOffset val="100"/>
      </c:catAx>
      <c:valAx>
        <c:axId val="5284501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922947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ventas'!$G$34:$H$34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ventas'!$G$35:$H$35</c:f>
              <c:numCache>
                <c:formatCode>General</c:formatCode>
                <c:ptCount val="2"/>
                <c:pt idx="0">
                  <c:v>2424000</c:v>
                </c:pt>
                <c:pt idx="1">
                  <c:v>2220588.2</c:v>
                </c:pt>
              </c:numCache>
            </c:numRef>
          </c:val>
        </c:ser>
        <c:gapWidth val="150"/>
        <c:overlap val="0"/>
        <c:axId val="15995124"/>
        <c:axId val="37667920"/>
      </c:barChart>
      <c:catAx>
        <c:axId val="159951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7667920"/>
        <c:crosses val="autoZero"/>
        <c:auto val="1"/>
        <c:lblAlgn val="ctr"/>
        <c:lblOffset val="100"/>
      </c:catAx>
      <c:valAx>
        <c:axId val="376679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99512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esfuerzo'!$F$18:$F$19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esfuerzo'!$E$20:$E$25</c:f>
              <c:numCache>
                <c:formatCode>General</c:formatCode>
                <c:ptCount val="6"/>
                <c:pt idx="0">
                  <c:v>-2.82352941176471</c:v>
                </c:pt>
                <c:pt idx="1">
                  <c:v>1</c:v>
                </c:pt>
                <c:pt idx="2">
                  <c:v>0.4375</c:v>
                </c:pt>
                <c:pt idx="3">
                  <c:v>-5.39130434782609</c:v>
                </c:pt>
                <c:pt idx="4">
                  <c:v>1</c:v>
                </c:pt>
                <c:pt idx="5">
                  <c:v>0.126760563380282</c:v>
                </c:pt>
              </c:numCache>
            </c:numRef>
          </c:val>
        </c:ser>
        <c:gapWidth val="150"/>
        <c:overlap val="0"/>
        <c:axId val="384040"/>
        <c:axId val="19708082"/>
      </c:barChart>
      <c:catAx>
        <c:axId val="384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708082"/>
        <c:crosses val="autoZero"/>
        <c:auto val="1"/>
        <c:lblAlgn val="ctr"/>
        <c:lblOffset val="100"/>
      </c:catAx>
      <c:valAx>
        <c:axId val="19708082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84040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'Indice de Satisfacción'!$C$4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'Indice de Satisfacción'!$C$2:$D$2</c:f>
              <c:strCache>
                <c:ptCount val="2"/>
                <c:pt idx="0">
                  <c:v>Noviembre</c:v>
                </c:pt>
                <c:pt idx="1">
                  <c:v>Diciembre</c:v>
                </c:pt>
              </c:strCache>
            </c:strRef>
          </c:cat>
          <c:val>
            <c:numRef>
              <c:f>'Indice de Satisfacción'!$C$2:$C$2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1"/>
          <c:order val="1"/>
          <c:tx>
            <c:strRef>
              <c:f>'Indice de Satisfacción'!$C$5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'Indice de Satisfacción'!$C$2:$D$2</c:f>
              <c:strCache>
                <c:ptCount val="2"/>
                <c:pt idx="0">
                  <c:v>Noviembre</c:v>
                </c:pt>
                <c:pt idx="1">
                  <c:v>Diciembre</c:v>
                </c:pt>
              </c:strCache>
            </c:strRef>
          </c:cat>
          <c:val>
            <c:numRef>
              <c:f>'Indice de Satisfacción'!$C$2:$D$2</c:f>
              <c:numCache>
                <c:formatCode>General</c:formatCode>
                <c:ptCount val="2"/>
                <c:pt idx="0">
                  <c:v/>
                </c:pt>
                <c:pt idx="1">
                  <c:v/>
                </c:pt>
              </c:numCache>
            </c:numRef>
          </c:val>
        </c:ser>
        <c:ser>
          <c:idx val="2"/>
          <c:order val="2"/>
          <c:tx>
            <c:strRef>
              <c:f>'Indice de Satisfacción'!$C$6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'Indice de Satisfacción'!$C$2:$D$2</c:f>
              <c:strCache>
                <c:ptCount val="2"/>
                <c:pt idx="0">
                  <c:v>Noviembre</c:v>
                </c:pt>
                <c:pt idx="1">
                  <c:v>Diciembre</c:v>
                </c:pt>
              </c:strCache>
            </c:strRef>
          </c:cat>
          <c:val>
            <c:numRef>
              <c:f>'Indice de Satisfacción'!$C$4:$D$4</c:f>
              <c:numCache>
                <c:formatCode>General</c:formatCode>
                <c:ptCount val="2"/>
                <c:pt idx="0">
                  <c:v/>
                </c:pt>
                <c:pt idx="1">
                  <c:v>1</c:v>
                </c:pt>
              </c:numCache>
            </c:numRef>
          </c:val>
        </c:ser>
        <c:gapWidth val="150"/>
        <c:overlap val="0"/>
        <c:axId val="29824300"/>
        <c:axId val="55806363"/>
      </c:barChart>
      <c:catAx>
        <c:axId val="298243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5806363"/>
        <c:crosses val="autoZero"/>
        <c:auto val="1"/>
        <c:lblAlgn val="ctr"/>
        <c:lblOffset val="100"/>
      </c:catAx>
      <c:valAx>
        <c:axId val="5580636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982430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esfuerzo'!$E$36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esfuerzo'!$E$37:$E$42</c:f>
              <c:numCache>
                <c:formatCode>General</c:formatCode>
                <c:ptCount val="6"/>
                <c:pt idx="0">
                  <c:v>0.637254901960784</c:v>
                </c:pt>
                <c:pt idx="1">
                  <c:v>0.614285714285714</c:v>
                </c:pt>
                <c:pt idx="2">
                  <c:v>0.5</c:v>
                </c:pt>
                <c:pt idx="3">
                  <c:v>0.510869565217391</c:v>
                </c:pt>
                <c:pt idx="4">
                  <c:v>-1.07777777777778</c:v>
                </c:pt>
                <c:pt idx="5">
                  <c:v>0.184859154929577</c:v>
                </c:pt>
              </c:numCache>
            </c:numRef>
          </c:val>
        </c:ser>
        <c:gapWidth val="150"/>
        <c:overlap val="0"/>
        <c:axId val="73996970"/>
        <c:axId val="8614310"/>
      </c:barChart>
      <c:catAx>
        <c:axId val="7399697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614310"/>
        <c:crosses val="autoZero"/>
        <c:auto val="1"/>
        <c:lblAlgn val="ctr"/>
        <c:lblOffset val="100"/>
      </c:catAx>
      <c:valAx>
        <c:axId val="861431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399697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esfuerzo'!$C$36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esfuerzo'!$C$37:$C$42</c:f>
              <c:numCache>
                <c:formatCode>General</c:formatCode>
                <c:ptCount val="6"/>
                <c:pt idx="0">
                  <c:v>204</c:v>
                </c:pt>
                <c:pt idx="1">
                  <c:v>140</c:v>
                </c:pt>
                <c:pt idx="2">
                  <c:v>80</c:v>
                </c:pt>
                <c:pt idx="3">
                  <c:v>92</c:v>
                </c:pt>
                <c:pt idx="4">
                  <c:v>90</c:v>
                </c:pt>
                <c:pt idx="5">
                  <c:v>568</c:v>
                </c:pt>
              </c:numCache>
            </c:numRef>
          </c:val>
        </c:ser>
        <c:ser>
          <c:idx val="1"/>
          <c:order val="1"/>
          <c:tx>
            <c:strRef>
              <c:f>'Desviacion de esfuerzo'!$D$36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esfuerzo'!$D$37:$D$42</c:f>
              <c:numCache>
                <c:formatCode>General</c:formatCode>
                <c:ptCount val="6"/>
                <c:pt idx="0">
                  <c:v>74</c:v>
                </c:pt>
                <c:pt idx="1">
                  <c:v>54</c:v>
                </c:pt>
                <c:pt idx="2">
                  <c:v>40</c:v>
                </c:pt>
                <c:pt idx="3">
                  <c:v>45</c:v>
                </c:pt>
                <c:pt idx="4">
                  <c:v>187</c:v>
                </c:pt>
                <c:pt idx="5">
                  <c:v>463</c:v>
                </c:pt>
              </c:numCache>
            </c:numRef>
          </c:val>
        </c:ser>
        <c:gapWidth val="150"/>
        <c:overlap val="0"/>
        <c:axId val="1926703"/>
        <c:axId val="83276172"/>
      </c:barChart>
      <c:catAx>
        <c:axId val="19267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276172"/>
        <c:crosses val="autoZero"/>
        <c:auto val="1"/>
        <c:lblAlgn val="ctr"/>
        <c:lblOffset val="100"/>
      </c:catAx>
      <c:valAx>
        <c:axId val="832761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2670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costos'!$C$18:$C$19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costos'!$C$20:$C$25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costos'!$D$18:$D$19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costos'!$D$20:$D$25</c:f>
              <c:numCache>
                <c:formatCode>General</c:formatCode>
                <c:ptCount val="6"/>
                <c:pt idx="0">
                  <c:v>47.4</c:v>
                </c:pt>
                <c:pt idx="1">
                  <c:v>0</c:v>
                </c:pt>
                <c:pt idx="2">
                  <c:v>10.94</c:v>
                </c:pt>
                <c:pt idx="3">
                  <c:v>35.7</c:v>
                </c:pt>
                <c:pt idx="4">
                  <c:v>0</c:v>
                </c:pt>
                <c:pt idx="5">
                  <c:v>18</c:v>
                </c:pt>
              </c:numCache>
            </c:numRef>
          </c:val>
        </c:ser>
        <c:gapWidth val="150"/>
        <c:overlap val="0"/>
        <c:axId val="17265608"/>
        <c:axId val="1419233"/>
      </c:barChart>
      <c:catAx>
        <c:axId val="17265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19233"/>
        <c:crosses val="autoZero"/>
        <c:auto val="1"/>
        <c:lblAlgn val="ctr"/>
        <c:lblOffset val="100"/>
      </c:catAx>
      <c:valAx>
        <c:axId val="141923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26560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costos'!$E$18:$E$19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costos'!$E$20:$E$25</c:f>
              <c:numCache>
                <c:formatCode>General</c:formatCode>
                <c:ptCount val="6"/>
                <c:pt idx="0">
                  <c:v>-1.12270488132557</c:v>
                </c:pt>
                <c:pt idx="1">
                  <c:v>1</c:v>
                </c:pt>
                <c:pt idx="2">
                  <c:v>0.436082474226804</c:v>
                </c:pt>
                <c:pt idx="3">
                  <c:v>-5.49090909090909</c:v>
                </c:pt>
                <c:pt idx="4">
                  <c:v>1</c:v>
                </c:pt>
                <c:pt idx="5">
                  <c:v>0.2</c:v>
                </c:pt>
              </c:numCache>
            </c:numRef>
          </c:val>
        </c:ser>
        <c:gapWidth val="150"/>
        <c:overlap val="0"/>
        <c:axId val="37839398"/>
        <c:axId val="56119294"/>
      </c:barChart>
      <c:catAx>
        <c:axId val="3783939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119294"/>
        <c:crosses val="autoZero"/>
        <c:auto val="1"/>
        <c:lblAlgn val="ctr"/>
        <c:lblOffset val="100"/>
      </c:catAx>
      <c:valAx>
        <c:axId val="56119294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7839398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costos'!$C$30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costos'!$B$31:$B$36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costos'!$C$31:$C$36</c:f>
              <c:numCache>
                <c:formatCode>General</c:formatCode>
                <c:ptCount val="6"/>
                <c:pt idx="0">
                  <c:v>89.32</c:v>
                </c:pt>
                <c:pt idx="1">
                  <c:v>15.84</c:v>
                </c:pt>
                <c:pt idx="2">
                  <c:v>19.4</c:v>
                </c:pt>
                <c:pt idx="3">
                  <c:v>22</c:v>
                </c:pt>
                <c:pt idx="4">
                  <c:v>29</c:v>
                </c:pt>
                <c:pt idx="5">
                  <c:v>90</c:v>
                </c:pt>
              </c:numCache>
            </c:numRef>
          </c:val>
        </c:ser>
        <c:ser>
          <c:idx val="1"/>
          <c:order val="1"/>
          <c:tx>
            <c:strRef>
              <c:f>'Desviacion de costos'!$D$30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costos'!$B$31:$B$36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costos'!$D$31:$D$36</c:f>
              <c:numCache>
                <c:formatCode>General</c:formatCode>
                <c:ptCount val="6"/>
                <c:pt idx="0">
                  <c:v>17.9334</c:v>
                </c:pt>
                <c:pt idx="1">
                  <c:v>13.122</c:v>
                </c:pt>
                <c:pt idx="2">
                  <c:v>9.7686</c:v>
                </c:pt>
                <c:pt idx="3">
                  <c:v>10.935</c:v>
                </c:pt>
                <c:pt idx="4">
                  <c:v>45.4896</c:v>
                </c:pt>
                <c:pt idx="5">
                  <c:v>105.4</c:v>
                </c:pt>
              </c:numCache>
            </c:numRef>
          </c:val>
        </c:ser>
        <c:gapWidth val="150"/>
        <c:overlap val="0"/>
        <c:axId val="29928376"/>
        <c:axId val="19284038"/>
      </c:barChart>
      <c:catAx>
        <c:axId val="29928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284038"/>
        <c:crosses val="autoZero"/>
        <c:auto val="1"/>
        <c:lblAlgn val="ctr"/>
        <c:lblOffset val="100"/>
      </c:catAx>
      <c:valAx>
        <c:axId val="1928403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992837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costos'!$E$30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costos'!$B$31:$B$36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costos'!$E$31:$E$36</c:f>
              <c:numCache>
                <c:formatCode>General</c:formatCode>
                <c:ptCount val="6"/>
                <c:pt idx="0">
                  <c:v>0.799223018360949</c:v>
                </c:pt>
                <c:pt idx="1">
                  <c:v>0.171590909090909</c:v>
                </c:pt>
                <c:pt idx="2">
                  <c:v>0.496463917525773</c:v>
                </c:pt>
                <c:pt idx="3">
                  <c:v>0.502954545454545</c:v>
                </c:pt>
                <c:pt idx="4">
                  <c:v>-0.568606896551724</c:v>
                </c:pt>
                <c:pt idx="5">
                  <c:v>-0.171111111111111</c:v>
                </c:pt>
              </c:numCache>
            </c:numRef>
          </c:val>
        </c:ser>
        <c:gapWidth val="150"/>
        <c:overlap val="0"/>
        <c:axId val="73481343"/>
        <c:axId val="16046824"/>
      </c:barChart>
      <c:catAx>
        <c:axId val="734813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046824"/>
        <c:crosses val="autoZero"/>
        <c:auto val="1"/>
        <c:lblAlgn val="ctr"/>
        <c:lblOffset val="100"/>
      </c:catAx>
      <c:valAx>
        <c:axId val="160468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348134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Procesos'!$C$4:$C$9</c:f>
              <c:strCache>
                <c:ptCount val="6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Implementación</c:v>
                </c:pt>
                <c:pt idx="4">
                  <c:v>Cierre</c:v>
                </c:pt>
                <c:pt idx="5">
                  <c:v>Garantía</c:v>
                </c:pt>
              </c:strCache>
            </c:strRef>
          </c:cat>
          <c:val>
            <c:numRef>
              <c:f>'Apego a Procesos'!$G$4:$G$9</c:f>
              <c:numCache>
                <c:formatCode>General</c:formatCode>
                <c:ptCount val="6"/>
                <c:pt idx="0">
                  <c:v/>
                </c:pt>
                <c:pt idx="1">
                  <c:v>1</c:v>
                </c:pt>
                <c:pt idx="2">
                  <c:v>0.90625</c:v>
                </c:pt>
                <c:pt idx="3">
                  <c:v>0.625</c:v>
                </c:pt>
                <c:pt idx="4">
                  <c:v>0.665</c:v>
                </c:pt>
                <c:pt idx="5">
                  <c:v/>
                </c:pt>
              </c:numCache>
            </c:numRef>
          </c:val>
        </c:ser>
        <c:gapWidth val="150"/>
        <c:overlap val="0"/>
        <c:axId val="77088402"/>
        <c:axId val="48722070"/>
      </c:barChart>
      <c:catAx>
        <c:axId val="77088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8722070"/>
        <c:crosses val="autoZero"/>
        <c:auto val="1"/>
        <c:lblAlgn val="ctr"/>
        <c:lblOffset val="100"/>
      </c:catAx>
      <c:valAx>
        <c:axId val="4872207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7088402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744480</xdr:colOff>
      <xdr:row>0</xdr:row>
      <xdr:rowOff>183600</xdr:rowOff>
    </xdr:from>
    <xdr:to>
      <xdr:col>9</xdr:col>
      <xdr:colOff>461160</xdr:colOff>
      <xdr:row>15</xdr:row>
      <xdr:rowOff>69840</xdr:rowOff>
    </xdr:to>
    <xdr:graphicFrame>
      <xdr:nvGraphicFramePr>
        <xdr:cNvPr id="0" name="2 Gráfico"/>
        <xdr:cNvGraphicFramePr/>
      </xdr:nvGraphicFramePr>
      <xdr:xfrm>
        <a:off x="947520" y="183600"/>
        <a:ext cx="8988120" cy="274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355320</xdr:colOff>
      <xdr:row>17</xdr:row>
      <xdr:rowOff>101160</xdr:rowOff>
    </xdr:from>
    <xdr:to>
      <xdr:col>14</xdr:col>
      <xdr:colOff>599040</xdr:colOff>
      <xdr:row>31</xdr:row>
      <xdr:rowOff>122760</xdr:rowOff>
    </xdr:to>
    <xdr:graphicFrame>
      <xdr:nvGraphicFramePr>
        <xdr:cNvPr id="1" name="4 Gráfico"/>
        <xdr:cNvGraphicFramePr/>
      </xdr:nvGraphicFramePr>
      <xdr:xfrm>
        <a:off x="7048800" y="3339360"/>
        <a:ext cx="7850880" cy="299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259920</xdr:colOff>
      <xdr:row>43</xdr:row>
      <xdr:rowOff>360</xdr:rowOff>
    </xdr:from>
    <xdr:to>
      <xdr:col>12</xdr:col>
      <xdr:colOff>545400</xdr:colOff>
      <xdr:row>57</xdr:row>
      <xdr:rowOff>76320</xdr:rowOff>
    </xdr:to>
    <xdr:graphicFrame>
      <xdr:nvGraphicFramePr>
        <xdr:cNvPr id="2" name="7 Gráfico"/>
        <xdr:cNvGraphicFramePr/>
      </xdr:nvGraphicFramePr>
      <xdr:xfrm>
        <a:off x="6953400" y="8622720"/>
        <a:ext cx="59875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48240</xdr:colOff>
      <xdr:row>43</xdr:row>
      <xdr:rowOff>360</xdr:rowOff>
    </xdr:from>
    <xdr:to>
      <xdr:col>5</xdr:col>
      <xdr:colOff>322920</xdr:colOff>
      <xdr:row>57</xdr:row>
      <xdr:rowOff>76320</xdr:rowOff>
    </xdr:to>
    <xdr:graphicFrame>
      <xdr:nvGraphicFramePr>
        <xdr:cNvPr id="3" name="8 Gráfico"/>
        <xdr:cNvGraphicFramePr/>
      </xdr:nvGraphicFramePr>
      <xdr:xfrm>
        <a:off x="251280" y="8622720"/>
        <a:ext cx="6003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154080</xdr:colOff>
      <xdr:row>0</xdr:row>
      <xdr:rowOff>183600</xdr:rowOff>
    </xdr:from>
    <xdr:to>
      <xdr:col>5</xdr:col>
      <xdr:colOff>247680</xdr:colOff>
      <xdr:row>15</xdr:row>
      <xdr:rowOff>144000</xdr:rowOff>
    </xdr:to>
    <xdr:graphicFrame>
      <xdr:nvGraphicFramePr>
        <xdr:cNvPr id="4" name="1 Gráfico"/>
        <xdr:cNvGraphicFramePr/>
      </xdr:nvGraphicFramePr>
      <xdr:xfrm>
        <a:off x="357120" y="183600"/>
        <a:ext cx="6177600" cy="281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344520</xdr:colOff>
      <xdr:row>0</xdr:row>
      <xdr:rowOff>164520</xdr:rowOff>
    </xdr:from>
    <xdr:to>
      <xdr:col>11</xdr:col>
      <xdr:colOff>495360</xdr:colOff>
      <xdr:row>15</xdr:row>
      <xdr:rowOff>105840</xdr:rowOff>
    </xdr:to>
    <xdr:graphicFrame>
      <xdr:nvGraphicFramePr>
        <xdr:cNvPr id="5" name="2 Gráfico"/>
        <xdr:cNvGraphicFramePr/>
      </xdr:nvGraphicFramePr>
      <xdr:xfrm>
        <a:off x="6631560" y="164520"/>
        <a:ext cx="6030720" cy="279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164520</xdr:colOff>
      <xdr:row>37</xdr:row>
      <xdr:rowOff>185400</xdr:rowOff>
    </xdr:from>
    <xdr:to>
      <xdr:col>5</xdr:col>
      <xdr:colOff>164160</xdr:colOff>
      <xdr:row>52</xdr:row>
      <xdr:rowOff>70560</xdr:rowOff>
    </xdr:to>
    <xdr:graphicFrame>
      <xdr:nvGraphicFramePr>
        <xdr:cNvPr id="6" name="4 Gráfico"/>
        <xdr:cNvGraphicFramePr/>
      </xdr:nvGraphicFramePr>
      <xdr:xfrm>
        <a:off x="367560" y="7551720"/>
        <a:ext cx="6083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58680</xdr:colOff>
      <xdr:row>38</xdr:row>
      <xdr:rowOff>5040</xdr:rowOff>
    </xdr:from>
    <xdr:to>
      <xdr:col>12</xdr:col>
      <xdr:colOff>121680</xdr:colOff>
      <xdr:row>52</xdr:row>
      <xdr:rowOff>81000</xdr:rowOff>
    </xdr:to>
    <xdr:graphicFrame>
      <xdr:nvGraphicFramePr>
        <xdr:cNvPr id="7" name="5 Gráfico"/>
        <xdr:cNvGraphicFramePr/>
      </xdr:nvGraphicFramePr>
      <xdr:xfrm>
        <a:off x="7247160" y="7562160"/>
        <a:ext cx="6070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59040</xdr:colOff>
      <xdr:row>15</xdr:row>
      <xdr:rowOff>88200</xdr:rowOff>
    </xdr:from>
    <xdr:to>
      <xdr:col>10</xdr:col>
      <xdr:colOff>390600</xdr:colOff>
      <xdr:row>30</xdr:row>
      <xdr:rowOff>10080</xdr:rowOff>
    </xdr:to>
    <xdr:graphicFrame>
      <xdr:nvGraphicFramePr>
        <xdr:cNvPr id="8" name="4 Gráfico"/>
        <xdr:cNvGraphicFramePr/>
      </xdr:nvGraphicFramePr>
      <xdr:xfrm>
        <a:off x="363600" y="2945520"/>
        <a:ext cx="9704160" cy="285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468000</xdr:colOff>
      <xdr:row>14</xdr:row>
      <xdr:rowOff>155160</xdr:rowOff>
    </xdr:from>
    <xdr:to>
      <xdr:col>16</xdr:col>
      <xdr:colOff>961560</xdr:colOff>
      <xdr:row>29</xdr:row>
      <xdr:rowOff>67680</xdr:rowOff>
    </xdr:to>
    <xdr:graphicFrame>
      <xdr:nvGraphicFramePr>
        <xdr:cNvPr id="9" name="6 Gráfico"/>
        <xdr:cNvGraphicFramePr/>
      </xdr:nvGraphicFramePr>
      <xdr:xfrm>
        <a:off x="10691280" y="2822040"/>
        <a:ext cx="5154480" cy="284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59040</xdr:colOff>
      <xdr:row>14</xdr:row>
      <xdr:rowOff>2520</xdr:rowOff>
    </xdr:from>
    <xdr:to>
      <xdr:col>6</xdr:col>
      <xdr:colOff>266400</xdr:colOff>
      <xdr:row>28</xdr:row>
      <xdr:rowOff>191160</xdr:rowOff>
    </xdr:to>
    <xdr:graphicFrame>
      <xdr:nvGraphicFramePr>
        <xdr:cNvPr id="10" name="1 Gráfico"/>
        <xdr:cNvGraphicFramePr/>
      </xdr:nvGraphicFramePr>
      <xdr:xfrm>
        <a:off x="363600" y="2659680"/>
        <a:ext cx="6647040" cy="285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392040</xdr:colOff>
      <xdr:row>13</xdr:row>
      <xdr:rowOff>154800</xdr:rowOff>
    </xdr:from>
    <xdr:to>
      <xdr:col>13</xdr:col>
      <xdr:colOff>352080</xdr:colOff>
      <xdr:row>28</xdr:row>
      <xdr:rowOff>153000</xdr:rowOff>
    </xdr:to>
    <xdr:graphicFrame>
      <xdr:nvGraphicFramePr>
        <xdr:cNvPr id="11" name="4 Gráfico"/>
        <xdr:cNvGraphicFramePr/>
      </xdr:nvGraphicFramePr>
      <xdr:xfrm>
        <a:off x="8863560" y="2621520"/>
        <a:ext cx="6500520" cy="285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135000</xdr:colOff>
      <xdr:row>7</xdr:row>
      <xdr:rowOff>2520</xdr:rowOff>
    </xdr:from>
    <xdr:to>
      <xdr:col>5</xdr:col>
      <xdr:colOff>590400</xdr:colOff>
      <xdr:row>21</xdr:row>
      <xdr:rowOff>191160</xdr:rowOff>
    </xdr:to>
    <xdr:graphicFrame>
      <xdr:nvGraphicFramePr>
        <xdr:cNvPr id="12" name="1 Gráfico"/>
        <xdr:cNvGraphicFramePr/>
      </xdr:nvGraphicFramePr>
      <xdr:xfrm>
        <a:off x="439560" y="1335960"/>
        <a:ext cx="5790240" cy="285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51480</xdr:colOff>
      <xdr:row>7</xdr:row>
      <xdr:rowOff>33120</xdr:rowOff>
    </xdr:from>
    <xdr:to>
      <xdr:col>5</xdr:col>
      <xdr:colOff>575280</xdr:colOff>
      <xdr:row>22</xdr:row>
      <xdr:rowOff>31320</xdr:rowOff>
    </xdr:to>
    <xdr:graphicFrame>
      <xdr:nvGraphicFramePr>
        <xdr:cNvPr id="13" name="1 Gráfico"/>
        <xdr:cNvGraphicFramePr/>
      </xdr:nvGraphicFramePr>
      <xdr:xfrm>
        <a:off x="356040" y="1366560"/>
        <a:ext cx="5858640" cy="285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31320</xdr:rowOff>
    </xdr:from>
    <xdr:to>
      <xdr:col>4</xdr:col>
      <xdr:colOff>542520</xdr:colOff>
      <xdr:row>12</xdr:row>
      <xdr:rowOff>144000</xdr:rowOff>
    </xdr:to>
    <xdr:graphicFrame>
      <xdr:nvGraphicFramePr>
        <xdr:cNvPr id="14" name="1 Gráfico"/>
        <xdr:cNvGraphicFramePr/>
      </xdr:nvGraphicFramePr>
      <xdr:xfrm>
        <a:off x="135000" y="31320"/>
        <a:ext cx="6059520" cy="239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144360</xdr:colOff>
      <xdr:row>15</xdr:row>
      <xdr:rowOff>132120</xdr:rowOff>
    </xdr:from>
    <xdr:to>
      <xdr:col>11</xdr:col>
      <xdr:colOff>28080</xdr:colOff>
      <xdr:row>30</xdr:row>
      <xdr:rowOff>46800</xdr:rowOff>
    </xdr:to>
    <xdr:graphicFrame>
      <xdr:nvGraphicFramePr>
        <xdr:cNvPr id="15" name="2 Gráfico"/>
        <xdr:cNvGraphicFramePr/>
      </xdr:nvGraphicFramePr>
      <xdr:xfrm>
        <a:off x="8565480" y="3141720"/>
        <a:ext cx="5891400" cy="27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1135080</xdr:colOff>
      <xdr:row>0</xdr:row>
      <xdr:rowOff>40680</xdr:rowOff>
    </xdr:from>
    <xdr:to>
      <xdr:col>11</xdr:col>
      <xdr:colOff>647640</xdr:colOff>
      <xdr:row>11</xdr:row>
      <xdr:rowOff>29520</xdr:rowOff>
    </xdr:to>
    <xdr:graphicFrame>
      <xdr:nvGraphicFramePr>
        <xdr:cNvPr id="16" name="8 Gráfico"/>
        <xdr:cNvGraphicFramePr/>
      </xdr:nvGraphicFramePr>
      <xdr:xfrm>
        <a:off x="9556200" y="40680"/>
        <a:ext cx="5520240" cy="208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579600</xdr:colOff>
      <xdr:row>38</xdr:row>
      <xdr:rowOff>119520</xdr:rowOff>
    </xdr:from>
    <xdr:to>
      <xdr:col>5</xdr:col>
      <xdr:colOff>207720</xdr:colOff>
      <xdr:row>53</xdr:row>
      <xdr:rowOff>5040</xdr:rowOff>
    </xdr:to>
    <xdr:graphicFrame>
      <xdr:nvGraphicFramePr>
        <xdr:cNvPr id="17" name="2 Gráfico"/>
        <xdr:cNvGraphicFramePr/>
      </xdr:nvGraphicFramePr>
      <xdr:xfrm>
        <a:off x="579600" y="7587000"/>
        <a:ext cx="6219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1055880</xdr:colOff>
      <xdr:row>39</xdr:row>
      <xdr:rowOff>14760</xdr:rowOff>
    </xdr:from>
    <xdr:to>
      <xdr:col>10</xdr:col>
      <xdr:colOff>455400</xdr:colOff>
      <xdr:row>53</xdr:row>
      <xdr:rowOff>90720</xdr:rowOff>
    </xdr:to>
    <xdr:graphicFrame>
      <xdr:nvGraphicFramePr>
        <xdr:cNvPr id="18" name="3 Gráfico"/>
        <xdr:cNvGraphicFramePr/>
      </xdr:nvGraphicFramePr>
      <xdr:xfrm>
        <a:off x="7647480" y="7672680"/>
        <a:ext cx="62971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265320</xdr:colOff>
      <xdr:row>8</xdr:row>
      <xdr:rowOff>113400</xdr:rowOff>
    </xdr:from>
    <xdr:to>
      <xdr:col>6</xdr:col>
      <xdr:colOff>712800</xdr:colOff>
      <xdr:row>24</xdr:row>
      <xdr:rowOff>52560</xdr:rowOff>
    </xdr:to>
    <xdr:graphicFrame>
      <xdr:nvGraphicFramePr>
        <xdr:cNvPr id="19" name="2 Gráfico"/>
        <xdr:cNvGraphicFramePr/>
      </xdr:nvGraphicFramePr>
      <xdr:xfrm>
        <a:off x="531720" y="1529280"/>
        <a:ext cx="49179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2"/>
  <sheetViews>
    <sheetView windowProtection="false" showFormulas="false" showGridLines="true" showRowColHeaders="true" showZeros="true" rightToLeft="false" tabSelected="false" showOutlineSymbols="true" defaultGridColor="true" view="normal" topLeftCell="A33" colorId="64" zoomScale="90" zoomScaleNormal="90" zoomScalePageLayoutView="100" workbookViewId="0">
      <selection pane="topLeft" activeCell="E42" activeCellId="0" sqref="E42"/>
    </sheetView>
  </sheetViews>
  <sheetFormatPr defaultRowHeight="15"/>
  <cols>
    <col collapsed="false" hidden="false" max="1" min="1" style="0" width="2.2834008097166"/>
    <col collapsed="false" hidden="false" max="2" min="2" style="0" width="34.4291497975709"/>
    <col collapsed="false" hidden="false" max="3" min="3" style="0" width="10.1417004048583"/>
    <col collapsed="false" hidden="false" max="4" min="4" style="0" width="9.71255060728745"/>
    <col collapsed="false" hidden="false" max="5" min="5" style="0" width="10.1417004048583"/>
    <col collapsed="false" hidden="false" max="6" min="6" style="0" width="8.57085020242915"/>
    <col collapsed="false" hidden="false" max="7" min="7" style="0" width="10.1417004048583"/>
    <col collapsed="false" hidden="false" max="8" min="8" style="0" width="9.71255060728745"/>
    <col collapsed="false" hidden="false" max="10" min="9" style="0" width="11.4251012145749"/>
    <col collapsed="false" hidden="false" max="16" min="11" style="0" width="10.7125506072875"/>
    <col collapsed="false" hidden="false" max="17" min="17" style="0" width="12.995951417004"/>
    <col collapsed="false" hidden="false" max="1025" min="18" style="0" width="11.4251012145749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s="1" customFormat="true" ht="15" hidden="false" customHeight="false" outlineLevel="0" collapsed="false"/>
    <row r="6" s="1" customFormat="true" ht="15" hidden="false" customHeight="false" outlineLevel="0" collapsed="false"/>
    <row r="7" s="1" customFormat="true" ht="15" hidden="false" customHeight="false" outlineLevel="0" collapsed="false"/>
    <row r="8" s="1" customFormat="true" ht="15" hidden="false" customHeight="false" outlineLevel="0" collapsed="false"/>
    <row r="9" s="1" customFormat="true" ht="15" hidden="false" customHeight="false" outlineLevel="0" collapsed="false"/>
    <row r="10" s="1" customFormat="true" ht="15" hidden="false" customHeight="false" outlineLevel="0" collapsed="false"/>
    <row r="11" s="1" customFormat="true" ht="15" hidden="false" customHeight="false" outlineLevel="0" collapsed="false"/>
    <row r="12" s="1" customFormat="true" ht="15" hidden="false" customHeight="false" outlineLevel="0" collapsed="false"/>
    <row r="13" s="1" customFormat="true" ht="15" hidden="false" customHeight="false" outlineLevel="0" collapsed="false"/>
    <row r="14" s="1" customFormat="true" ht="15" hidden="false" customHeight="false" outlineLevel="0" collapsed="false"/>
    <row r="15" s="1" customFormat="true" ht="15" hidden="false" customHeight="false" outlineLevel="0" collapsed="false"/>
    <row r="16" s="1" customFormat="true" ht="15" hidden="false" customHeight="false" outlineLevel="0" collapsed="false"/>
    <row r="17" customFormat="false" ht="15" hidden="false" customHeight="false" outlineLevel="0" collapsed="false">
      <c r="A17" s="1"/>
      <c r="B17" s="1" t="s">
        <v>0</v>
      </c>
      <c r="K17" s="1" t="s">
        <v>1</v>
      </c>
    </row>
    <row r="18" customFormat="false" ht="14.45" hidden="false" customHeight="true" outlineLevel="0" collapsed="false">
      <c r="A18" s="1"/>
    </row>
    <row r="19" customFormat="false" ht="18.75" hidden="false" customHeight="true" outlineLevel="0" collapsed="false">
      <c r="A19" s="1"/>
      <c r="B19" s="2" t="n">
        <v>46692</v>
      </c>
      <c r="C19" s="3" t="s">
        <v>2</v>
      </c>
      <c r="D19" s="3" t="s">
        <v>3</v>
      </c>
      <c r="E19" s="3" t="s">
        <v>4</v>
      </c>
    </row>
    <row r="20" customFormat="false" ht="15" hidden="false" customHeight="false" outlineLevel="0" collapsed="false">
      <c r="A20" s="1"/>
      <c r="B20" s="4" t="s">
        <v>5</v>
      </c>
      <c r="C20" s="5" t="n">
        <v>51</v>
      </c>
      <c r="D20" s="5" t="n">
        <v>195</v>
      </c>
      <c r="E20" s="6" t="n">
        <f aca="false">(C20-D20)/C20</f>
        <v>-2.82352941176471</v>
      </c>
    </row>
    <row r="21" customFormat="false" ht="15" hidden="false" customHeight="false" outlineLevel="0" collapsed="false">
      <c r="A21" s="1"/>
      <c r="B21" s="7" t="s">
        <v>6</v>
      </c>
      <c r="C21" s="8" t="n">
        <v>35</v>
      </c>
      <c r="D21" s="8" t="n">
        <v>0</v>
      </c>
      <c r="E21" s="9" t="n">
        <f aca="false">(C21-D21)/C21</f>
        <v>1</v>
      </c>
    </row>
    <row r="22" customFormat="false" ht="15" hidden="false" customHeight="false" outlineLevel="0" collapsed="false">
      <c r="A22" s="1"/>
      <c r="B22" s="7" t="s">
        <v>7</v>
      </c>
      <c r="C22" s="8" t="n">
        <v>80</v>
      </c>
      <c r="D22" s="8" t="n">
        <v>45</v>
      </c>
      <c r="E22" s="9" t="n">
        <f aca="false">(C22-D22)/C22</f>
        <v>0.4375</v>
      </c>
    </row>
    <row r="23" customFormat="false" ht="15" hidden="false" customHeight="false" outlineLevel="0" collapsed="false">
      <c r="A23" s="1"/>
      <c r="B23" s="7" t="s">
        <v>8</v>
      </c>
      <c r="C23" s="8" t="n">
        <v>23</v>
      </c>
      <c r="D23" s="8" t="n">
        <v>147</v>
      </c>
      <c r="E23" s="9" t="n">
        <f aca="false">(C23-D23)/C23</f>
        <v>-5.39130434782609</v>
      </c>
    </row>
    <row r="24" customFormat="false" ht="15" hidden="false" customHeight="false" outlineLevel="0" collapsed="false">
      <c r="A24" s="1"/>
      <c r="B24" s="7" t="s">
        <v>9</v>
      </c>
      <c r="C24" s="8" t="n">
        <v>90</v>
      </c>
      <c r="D24" s="8" t="n">
        <v>0</v>
      </c>
      <c r="E24" s="9" t="n">
        <f aca="false">(C24-D24)/C24</f>
        <v>1</v>
      </c>
    </row>
    <row r="25" customFormat="false" ht="15" hidden="false" customHeight="false" outlineLevel="0" collapsed="false">
      <c r="A25" s="1"/>
      <c r="B25" s="7" t="s">
        <v>10</v>
      </c>
      <c r="C25" s="8" t="n">
        <v>142</v>
      </c>
      <c r="D25" s="8" t="n">
        <v>124</v>
      </c>
      <c r="E25" s="9" t="n">
        <f aca="false">(C25-D25)/C25</f>
        <v>0.126760563380282</v>
      </c>
    </row>
    <row r="26" customFormat="false" ht="15" hidden="false" customHeight="false" outlineLevel="0" collapsed="false">
      <c r="A26" s="1"/>
    </row>
    <row r="27" customFormat="false" ht="15" hidden="false" customHeight="false" outlineLevel="0" collapsed="false">
      <c r="A27" s="1"/>
    </row>
    <row r="29" customFormat="false" ht="15" hidden="false" customHeight="false" outlineLevel="0" collapsed="false">
      <c r="C29" s="10"/>
      <c r="D29" s="11"/>
    </row>
    <row r="30" customFormat="false" ht="32.25" hidden="false" customHeight="true" outlineLevel="0" collapsed="false">
      <c r="C30" s="10"/>
      <c r="D30" s="11"/>
    </row>
    <row r="31" customFormat="false" ht="18.75" hidden="false" customHeight="true" outlineLevel="0" collapsed="false">
      <c r="C31" s="10"/>
      <c r="D31" s="11"/>
    </row>
    <row r="32" customFormat="false" ht="18.75" hidden="false" customHeight="true" outlineLevel="0" collapsed="false">
      <c r="C32" s="10"/>
      <c r="D32" s="11"/>
    </row>
    <row r="33" customFormat="false" ht="15" hidden="false" customHeight="false" outlineLevel="0" collapsed="false">
      <c r="C33" s="10"/>
      <c r="D33" s="11"/>
    </row>
    <row r="34" customFormat="false" ht="15" hidden="false" customHeight="false" outlineLevel="0" collapsed="false">
      <c r="C34" s="10"/>
      <c r="D34" s="11"/>
    </row>
    <row r="35" customFormat="false" ht="15" hidden="false" customHeight="false" outlineLevel="0" collapsed="false">
      <c r="B35" s="0" t="s">
        <v>11</v>
      </c>
    </row>
    <row r="36" customFormat="false" ht="21" hidden="false" customHeight="false" outlineLevel="0" collapsed="false">
      <c r="B36" s="2" t="n">
        <v>40878</v>
      </c>
      <c r="C36" s="3" t="s">
        <v>2</v>
      </c>
      <c r="D36" s="3" t="s">
        <v>3</v>
      </c>
      <c r="E36" s="3" t="s">
        <v>4</v>
      </c>
    </row>
    <row r="37" customFormat="false" ht="15" hidden="false" customHeight="false" outlineLevel="0" collapsed="false">
      <c r="B37" s="4" t="s">
        <v>5</v>
      </c>
      <c r="C37" s="5" t="n">
        <f aca="false">51*4</f>
        <v>204</v>
      </c>
      <c r="D37" s="5" t="n">
        <v>74</v>
      </c>
      <c r="E37" s="6" t="n">
        <f aca="false">(C37-D37)/C37</f>
        <v>0.637254901960784</v>
      </c>
    </row>
    <row r="38" customFormat="false" ht="15" hidden="false" customHeight="false" outlineLevel="0" collapsed="false">
      <c r="B38" s="7" t="s">
        <v>6</v>
      </c>
      <c r="C38" s="8" t="n">
        <f aca="false">35*4</f>
        <v>140</v>
      </c>
      <c r="D38" s="8" t="n">
        <v>54</v>
      </c>
      <c r="E38" s="9" t="n">
        <f aca="false">(C38-D38)/C38</f>
        <v>0.614285714285714</v>
      </c>
    </row>
    <row r="39" customFormat="false" ht="15" hidden="false" customHeight="false" outlineLevel="0" collapsed="false">
      <c r="B39" s="7" t="s">
        <v>7</v>
      </c>
      <c r="C39" s="8" t="n">
        <v>80</v>
      </c>
      <c r="D39" s="8" t="n">
        <v>40</v>
      </c>
      <c r="E39" s="9" t="n">
        <f aca="false">(C39-D39)/C39</f>
        <v>0.5</v>
      </c>
    </row>
    <row r="40" customFormat="false" ht="15" hidden="false" customHeight="false" outlineLevel="0" collapsed="false">
      <c r="B40" s="7" t="s">
        <v>8</v>
      </c>
      <c r="C40" s="8" t="n">
        <f aca="false">23*4</f>
        <v>92</v>
      </c>
      <c r="D40" s="8" t="n">
        <v>45</v>
      </c>
      <c r="E40" s="9" t="n">
        <f aca="false">(C40-D40)/C40</f>
        <v>0.510869565217391</v>
      </c>
    </row>
    <row r="41" customFormat="false" ht="15" hidden="false" customHeight="false" outlineLevel="0" collapsed="false">
      <c r="B41" s="7" t="s">
        <v>9</v>
      </c>
      <c r="C41" s="8" t="n">
        <v>90</v>
      </c>
      <c r="D41" s="8" t="n">
        <v>187</v>
      </c>
      <c r="E41" s="9" t="n">
        <f aca="false">(C41-D41)/C41</f>
        <v>-1.07777777777778</v>
      </c>
    </row>
    <row r="42" customFormat="false" ht="15" hidden="false" customHeight="false" outlineLevel="0" collapsed="false">
      <c r="B42" s="7" t="s">
        <v>10</v>
      </c>
      <c r="C42" s="8" t="n">
        <f aca="false">142*4</f>
        <v>568</v>
      </c>
      <c r="D42" s="8" t="n">
        <v>463</v>
      </c>
      <c r="E42" s="9" t="n">
        <f aca="false">(C42-D42)/C42</f>
        <v>0.184859154929577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90" zoomScaleNormal="90" zoomScalePageLayoutView="100" workbookViewId="0">
      <selection pane="topLeft" activeCell="E36" activeCellId="0" sqref="E36"/>
    </sheetView>
  </sheetViews>
  <sheetFormatPr defaultRowHeight="18.75"/>
  <cols>
    <col collapsed="false" hidden="false" max="1" min="1" style="0" width="2.2834008097166"/>
    <col collapsed="false" hidden="false" max="2" min="2" style="0" width="34.4291497975709"/>
    <col collapsed="false" hidden="false" max="3" min="3" style="0" width="12.1417004048583"/>
    <col collapsed="false" hidden="false" max="4" min="4" style="0" width="11.1417004048583"/>
    <col collapsed="false" hidden="false" max="5" min="5" style="0" width="10.7125506072875"/>
    <col collapsed="false" hidden="false" max="6" min="6" style="0" width="10.1417004048583"/>
    <col collapsed="false" hidden="false" max="7" min="7" style="0" width="9.71255060728745"/>
    <col collapsed="false" hidden="false" max="15" min="8" style="0" width="11.5708502024291"/>
    <col collapsed="false" hidden="false" max="16" min="16" style="0" width="12.995951417004"/>
    <col collapsed="false" hidden="false" max="1025" min="17" style="0" width="11.5708502024291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s="1" customFormat="true" ht="15" hidden="false" customHeight="false" outlineLevel="0" collapsed="false"/>
    <row r="6" s="1" customFormat="true" ht="15" hidden="false" customHeight="false" outlineLevel="0" collapsed="false"/>
    <row r="7" s="1" customFormat="true" ht="15" hidden="false" customHeight="false" outlineLevel="0" collapsed="false"/>
    <row r="8" s="1" customFormat="true" ht="15" hidden="false" customHeight="false" outlineLevel="0" collapsed="false"/>
    <row r="9" s="1" customFormat="true" ht="15" hidden="false" customHeight="false" outlineLevel="0" collapsed="false"/>
    <row r="10" s="1" customFormat="true" ht="15" hidden="false" customHeight="false" outlineLevel="0" collapsed="false"/>
    <row r="11" s="1" customFormat="true" ht="15" hidden="false" customHeight="false" outlineLevel="0" collapsed="false"/>
    <row r="12" s="1" customFormat="true" ht="15" hidden="false" customHeight="false" outlineLevel="0" collapsed="false"/>
    <row r="13" s="1" customFormat="true" ht="15" hidden="false" customHeight="false" outlineLevel="0" collapsed="false"/>
    <row r="14" s="1" customFormat="true" ht="15" hidden="false" customHeight="false" outlineLevel="0" collapsed="false"/>
    <row r="15" s="1" customFormat="true" ht="15" hidden="false" customHeight="false" outlineLevel="0" collapsed="false"/>
    <row r="16" s="1" customFormat="true" ht="15" hidden="false" customHeight="false" outlineLevel="0" collapsed="false"/>
    <row r="17" s="1" customFormat="true" ht="15" hidden="false" customHeight="false" outlineLevel="0" collapsed="false"/>
    <row r="18" s="1" customFormat="true" ht="8.25" hidden="false" customHeight="true" outlineLevel="0" collapsed="false"/>
    <row r="19" customFormat="false" ht="17.25" hidden="false" customHeight="true" outlineLevel="0" collapsed="false">
      <c r="A19" s="1"/>
      <c r="B19" s="2" t="n">
        <v>46692</v>
      </c>
      <c r="C19" s="12" t="s">
        <v>2</v>
      </c>
      <c r="D19" s="12" t="s">
        <v>3</v>
      </c>
      <c r="E19" s="12" t="s">
        <v>4</v>
      </c>
    </row>
    <row r="20" customFormat="false" ht="15" hidden="false" customHeight="false" outlineLevel="0" collapsed="false">
      <c r="A20" s="1"/>
      <c r="B20" s="4" t="s">
        <v>5</v>
      </c>
      <c r="C20" s="13" t="n">
        <v>22.33</v>
      </c>
      <c r="D20" s="13" t="n">
        <v>47.4</v>
      </c>
      <c r="E20" s="14" t="n">
        <f aca="false">(C20-D20)/C20</f>
        <v>-1.12270488132557</v>
      </c>
    </row>
    <row r="21" customFormat="false" ht="15" hidden="false" customHeight="false" outlineLevel="0" collapsed="false">
      <c r="A21" s="1"/>
      <c r="B21" s="7" t="s">
        <v>6</v>
      </c>
      <c r="C21" s="13" t="n">
        <v>3.96</v>
      </c>
      <c r="D21" s="13" t="n">
        <v>0</v>
      </c>
      <c r="E21" s="15" t="n">
        <f aca="false">(C21-D21)/C21</f>
        <v>1</v>
      </c>
    </row>
    <row r="22" customFormat="false" ht="15" hidden="false" customHeight="false" outlineLevel="0" collapsed="false">
      <c r="A22" s="1"/>
      <c r="B22" s="7" t="s">
        <v>7</v>
      </c>
      <c r="C22" s="13" t="n">
        <v>19.4</v>
      </c>
      <c r="D22" s="13" t="n">
        <v>10.94</v>
      </c>
      <c r="E22" s="15" t="n">
        <f aca="false">(C22-D22)/C22</f>
        <v>0.436082474226804</v>
      </c>
    </row>
    <row r="23" customFormat="false" ht="15" hidden="false" customHeight="false" outlineLevel="0" collapsed="false">
      <c r="A23" s="1"/>
      <c r="B23" s="7" t="s">
        <v>8</v>
      </c>
      <c r="C23" s="13" t="n">
        <v>5.5</v>
      </c>
      <c r="D23" s="13" t="n">
        <v>35.7</v>
      </c>
      <c r="E23" s="14" t="n">
        <f aca="false">(C23-D23)/C23</f>
        <v>-5.49090909090909</v>
      </c>
    </row>
    <row r="24" customFormat="false" ht="15" hidden="false" customHeight="false" outlineLevel="0" collapsed="false">
      <c r="A24" s="1"/>
      <c r="B24" s="7" t="s">
        <v>9</v>
      </c>
      <c r="C24" s="13" t="n">
        <v>29</v>
      </c>
      <c r="D24" s="13" t="n">
        <v>0</v>
      </c>
      <c r="E24" s="15" t="n">
        <f aca="false">(C24-D24)/C24</f>
        <v>1</v>
      </c>
    </row>
    <row r="25" customFormat="false" ht="15" hidden="false" customHeight="false" outlineLevel="0" collapsed="false">
      <c r="A25" s="1"/>
      <c r="B25" s="7" t="s">
        <v>10</v>
      </c>
      <c r="C25" s="13" t="n">
        <v>22.5</v>
      </c>
      <c r="D25" s="13" t="n">
        <v>18</v>
      </c>
      <c r="E25" s="14" t="n">
        <f aca="false">(C25-D25)/C25</f>
        <v>0.2</v>
      </c>
    </row>
    <row r="26" customFormat="false" ht="15" hidden="false" customHeight="false" outlineLevel="0" collapsed="false">
      <c r="A26" s="1"/>
    </row>
    <row r="27" customFormat="false" ht="32.25" hidden="false" customHeight="true" outlineLevel="0" collapsed="false">
      <c r="D27" s="16"/>
    </row>
    <row r="30" customFormat="false" ht="21" hidden="false" customHeight="false" outlineLevel="0" collapsed="false">
      <c r="B30" s="2" t="n">
        <v>40878</v>
      </c>
      <c r="C30" s="12" t="s">
        <v>2</v>
      </c>
      <c r="D30" s="12" t="s">
        <v>3</v>
      </c>
      <c r="E30" s="12" t="s">
        <v>4</v>
      </c>
    </row>
    <row r="31" customFormat="false" ht="15" hidden="false" customHeight="false" outlineLevel="0" collapsed="false">
      <c r="B31" s="4" t="s">
        <v>5</v>
      </c>
      <c r="C31" s="13" t="n">
        <f aca="false">22.33*4</f>
        <v>89.32</v>
      </c>
      <c r="D31" s="13" t="n">
        <f aca="false">1.23*14.58</f>
        <v>17.9334</v>
      </c>
      <c r="E31" s="14" t="n">
        <f aca="false">(C31-D31)/C31</f>
        <v>0.799223018360949</v>
      </c>
    </row>
    <row r="32" customFormat="false" ht="15" hidden="false" customHeight="false" outlineLevel="0" collapsed="false">
      <c r="B32" s="7" t="s">
        <v>6</v>
      </c>
      <c r="C32" s="13" t="n">
        <f aca="false">3.96*4</f>
        <v>15.84</v>
      </c>
      <c r="D32" s="13" t="n">
        <f aca="false">0.9*14.58</f>
        <v>13.122</v>
      </c>
      <c r="E32" s="15" t="n">
        <f aca="false">(C32-D32)/C32</f>
        <v>0.171590909090909</v>
      </c>
    </row>
    <row r="33" customFormat="false" ht="13.8" hidden="false" customHeight="false" outlineLevel="0" collapsed="false">
      <c r="B33" s="7" t="s">
        <v>7</v>
      </c>
      <c r="C33" s="13" t="n">
        <v>19.4</v>
      </c>
      <c r="D33" s="13" t="n">
        <f aca="false">0.67 * 14.58</f>
        <v>9.7686</v>
      </c>
      <c r="E33" s="15" t="n">
        <f aca="false">(C33-D33)/C33</f>
        <v>0.496463917525773</v>
      </c>
    </row>
    <row r="34" customFormat="false" ht="15" hidden="false" customHeight="false" outlineLevel="0" collapsed="false">
      <c r="B34" s="7" t="s">
        <v>8</v>
      </c>
      <c r="C34" s="13" t="n">
        <f aca="false">5.5*4</f>
        <v>22</v>
      </c>
      <c r="D34" s="13" t="n">
        <f aca="false">0.75*14.58</f>
        <v>10.935</v>
      </c>
      <c r="E34" s="14" t="n">
        <f aca="false">(C34-D34)/C34</f>
        <v>0.502954545454545</v>
      </c>
    </row>
    <row r="35" customFormat="false" ht="15" hidden="false" customHeight="false" outlineLevel="0" collapsed="false">
      <c r="B35" s="7" t="s">
        <v>9</v>
      </c>
      <c r="C35" s="13" t="n">
        <v>29</v>
      </c>
      <c r="D35" s="13" t="n">
        <f aca="false">3.12*14.58</f>
        <v>45.4896</v>
      </c>
      <c r="E35" s="15" t="n">
        <f aca="false">(C35-D35)/C35</f>
        <v>-0.568606896551724</v>
      </c>
    </row>
    <row r="36" customFormat="false" ht="15" hidden="false" customHeight="false" outlineLevel="0" collapsed="false">
      <c r="B36" s="7" t="s">
        <v>10</v>
      </c>
      <c r="C36" s="13" t="n">
        <f aca="false">22.5*4</f>
        <v>90</v>
      </c>
      <c r="D36" s="13" t="n">
        <v>105.4</v>
      </c>
      <c r="E36" s="14" t="n">
        <f aca="false">(C36-D36)/C36</f>
        <v>-0.171111111111111</v>
      </c>
    </row>
    <row r="104857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1" min="1" style="0" width="3.42914979757085"/>
    <col collapsed="false" hidden="false" max="2" min="2" style="0" width="4.42914979757085"/>
    <col collapsed="false" hidden="false" max="3" min="3" style="0" width="19.7085020242915"/>
    <col collapsed="false" hidden="false" max="4" min="4" style="17" width="13.4251012145749"/>
    <col collapsed="false" hidden="false" max="5" min="5" style="0" width="13.4251012145749"/>
    <col collapsed="false" hidden="false" max="6" min="6" style="0" width="13.7125506072874"/>
    <col collapsed="false" hidden="false" max="7" min="7" style="0" width="23.2793522267206"/>
    <col collapsed="false" hidden="false" max="8" min="8" style="0" width="5.1417004048583"/>
    <col collapsed="false" hidden="false" max="12" min="9" style="0" width="6.1417004048583"/>
    <col collapsed="false" hidden="false" max="1025" min="13" style="0" width="11.5708502024291"/>
  </cols>
  <sheetData>
    <row r="1" customFormat="false" ht="15" hidden="false" customHeight="false" outlineLevel="0" collapsed="false">
      <c r="D1" s="0"/>
    </row>
    <row r="2" customFormat="false" ht="15" hidden="false" customHeight="false" outlineLevel="0" collapsed="false">
      <c r="D2" s="18" t="s">
        <v>12</v>
      </c>
      <c r="E2" s="18" t="s">
        <v>13</v>
      </c>
      <c r="F2" s="18" t="s">
        <v>14</v>
      </c>
      <c r="G2" s="18" t="s">
        <v>15</v>
      </c>
    </row>
    <row r="3" customFormat="false" ht="15" hidden="false" customHeight="false" outlineLevel="0" collapsed="false">
      <c r="B3" s="19"/>
      <c r="C3" s="20" t="s">
        <v>16</v>
      </c>
      <c r="D3" s="21" t="n">
        <v>20151127</v>
      </c>
      <c r="E3" s="22" t="n">
        <v>20151211</v>
      </c>
      <c r="F3" s="22" t="s">
        <v>17</v>
      </c>
      <c r="G3" s="23"/>
    </row>
    <row r="4" customFormat="false" ht="15" hidden="false" customHeight="false" outlineLevel="0" collapsed="false">
      <c r="B4" s="22" t="n">
        <v>1</v>
      </c>
      <c r="C4" s="20" t="s">
        <v>18</v>
      </c>
      <c r="D4" s="24"/>
      <c r="E4" s="24"/>
      <c r="F4" s="24"/>
      <c r="G4" s="25" t="e">
        <f aca="false">AVERAGE(D4:F4)</f>
        <v>#DIV/0!</v>
      </c>
    </row>
    <row r="5" customFormat="false" ht="15" hidden="false" customHeight="false" outlineLevel="0" collapsed="false">
      <c r="B5" s="22" t="n">
        <v>2</v>
      </c>
      <c r="C5" s="20" t="s">
        <v>5</v>
      </c>
      <c r="D5" s="24" t="n">
        <v>1</v>
      </c>
      <c r="E5" s="24" t="n">
        <v>1</v>
      </c>
      <c r="F5" s="24"/>
      <c r="G5" s="25" t="n">
        <f aca="false">AVERAGE(D5:F5)</f>
        <v>1</v>
      </c>
    </row>
    <row r="6" customFormat="false" ht="15" hidden="false" customHeight="false" outlineLevel="0" collapsed="false">
      <c r="B6" s="22" t="n">
        <v>3</v>
      </c>
      <c r="C6" s="20" t="s">
        <v>6</v>
      </c>
      <c r="D6" s="24" t="n">
        <v>1</v>
      </c>
      <c r="E6" s="24" t="n">
        <v>0.8125</v>
      </c>
      <c r="F6" s="24"/>
      <c r="G6" s="25" t="n">
        <f aca="false">AVERAGE(D6:F6)</f>
        <v>0.90625</v>
      </c>
    </row>
    <row r="7" customFormat="false" ht="15" hidden="false" customHeight="false" outlineLevel="0" collapsed="false">
      <c r="B7" s="22" t="n">
        <v>5</v>
      </c>
      <c r="C7" s="20" t="s">
        <v>7</v>
      </c>
      <c r="D7" s="24" t="n">
        <v>1</v>
      </c>
      <c r="E7" s="24" t="n">
        <v>0.25</v>
      </c>
      <c r="F7" s="24"/>
      <c r="G7" s="25" t="n">
        <f aca="false">AVERAGE(D7:F7)</f>
        <v>0.625</v>
      </c>
    </row>
    <row r="8" customFormat="false" ht="15" hidden="false" customHeight="false" outlineLevel="0" collapsed="false">
      <c r="B8" s="22" t="n">
        <v>6</v>
      </c>
      <c r="C8" s="20" t="s">
        <v>8</v>
      </c>
      <c r="D8" s="24" t="n">
        <v>0.33</v>
      </c>
      <c r="E8" s="24" t="n">
        <v>1</v>
      </c>
      <c r="F8" s="24"/>
      <c r="G8" s="25" t="n">
        <f aca="false">AVERAGE(D8:F8)</f>
        <v>0.665</v>
      </c>
    </row>
    <row r="9" customFormat="false" ht="15" hidden="false" customHeight="false" outlineLevel="0" collapsed="false">
      <c r="B9" s="22" t="n">
        <v>7</v>
      </c>
      <c r="C9" s="20" t="s">
        <v>19</v>
      </c>
      <c r="D9" s="24"/>
      <c r="E9" s="24"/>
      <c r="F9" s="24"/>
      <c r="G9" s="25" t="e">
        <f aca="false">AVERAGE(D9:F9)</f>
        <v>#DIV/0!</v>
      </c>
    </row>
    <row r="10" customFormat="false" ht="15" hidden="false" customHeight="false" outlineLevel="0" collapsed="false">
      <c r="D10" s="26"/>
      <c r="O10" s="27"/>
    </row>
    <row r="11" customFormat="false" ht="15" hidden="false" customHeight="false" outlineLevel="0" collapsed="false">
      <c r="C11" s="18" t="s">
        <v>20</v>
      </c>
      <c r="D11" s="18" t="s">
        <v>12</v>
      </c>
      <c r="E11" s="18" t="s">
        <v>14</v>
      </c>
      <c r="F11" s="18" t="s">
        <v>14</v>
      </c>
      <c r="G11" s="18" t="s">
        <v>15</v>
      </c>
      <c r="O11" s="27"/>
    </row>
    <row r="12" customFormat="false" ht="15" hidden="false" customHeight="false" outlineLevel="0" collapsed="false">
      <c r="B12" s="20"/>
      <c r="C12" s="20"/>
      <c r="D12" s="21" t="s">
        <v>17</v>
      </c>
      <c r="E12" s="22" t="s">
        <v>17</v>
      </c>
      <c r="F12" s="22" t="s">
        <v>17</v>
      </c>
      <c r="G12" s="28"/>
      <c r="O12" s="27"/>
    </row>
    <row r="13" customFormat="false" ht="15" hidden="false" customHeight="false" outlineLevel="0" collapsed="false">
      <c r="B13" s="22" t="n">
        <v>1</v>
      </c>
      <c r="C13" s="20" t="s">
        <v>21</v>
      </c>
      <c r="D13" s="29"/>
      <c r="E13" s="29"/>
      <c r="F13" s="29"/>
      <c r="G13" s="25" t="e">
        <f aca="false">AVERAGE(D13:F13)</f>
        <v>#DIV/0!</v>
      </c>
    </row>
    <row r="14" customFormat="false" ht="15" hidden="false" customHeight="false" outlineLevel="0" collapsed="false">
      <c r="B14" s="22" t="n">
        <v>2</v>
      </c>
      <c r="C14" s="20" t="s">
        <v>22</v>
      </c>
      <c r="D14" s="29"/>
      <c r="E14" s="29"/>
      <c r="F14" s="29"/>
      <c r="G14" s="25" t="e">
        <f aca="false">AVERAGE(D14:F14)</f>
        <v>#DIV/0!</v>
      </c>
    </row>
    <row r="15" customFormat="false" ht="15" hidden="false" customHeight="false" outlineLevel="0" collapsed="false">
      <c r="B15" s="22" t="n">
        <v>3</v>
      </c>
      <c r="C15" s="20" t="s">
        <v>23</v>
      </c>
      <c r="D15" s="29"/>
      <c r="E15" s="29"/>
      <c r="F15" s="29"/>
      <c r="G15" s="25" t="e">
        <f aca="false">AVERAGE(D15:F15)</f>
        <v>#DIV/0!</v>
      </c>
    </row>
    <row r="28" customFormat="false" ht="21" hidden="false" customHeight="true" outlineLevel="0" collapsed="false"/>
  </sheetData>
  <conditionalFormatting sqref="D11:E11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C11">
    <cfRule type="cellIs" priority="3" operator="notEqual" aboveAverage="0" equalAverage="0" bottom="0" percent="0" rank="0" text="" dxfId="1">
      <formula>INDIRECT("Dummy_for_Comparison1!"&amp;ADDRESS(ROW(),COLUMN()))</formula>
    </cfRule>
  </conditionalFormatting>
  <conditionalFormatting sqref="G11">
    <cfRule type="cellIs" priority="4" operator="notEqual" aboveAverage="0" equalAverage="0" bottom="0" percent="0" rank="0" text="" dxfId="2">
      <formula>INDIRECT("Dummy_for_Comparison1!"&amp;ADDRESS(ROW(),COLUMN()))</formula>
    </cfRule>
  </conditionalFormatting>
  <conditionalFormatting sqref="F11">
    <cfRule type="cellIs" priority="5" operator="notEqual" aboveAverage="0" equalAverage="0" bottom="0" percent="0" rank="0" text="" dxfId="3">
      <formula>INDIRECT("Dummy_for_Comparison1!"&amp;ADDRESS(ROW(),COLUMN()))</formula>
    </cfRule>
  </conditionalFormatting>
  <conditionalFormatting sqref="D13:F15">
    <cfRule type="cellIs" priority="6" operator="notEqual" aboveAverage="0" equalAverage="0" bottom="0" percent="0" rank="0" text="" dxfId="4">
      <formula>INDIRECT("Dummy_for_Comparison1!"&amp;ADDRESS(ROW(),COLUMN()))</formula>
    </cfRule>
  </conditionalFormatting>
  <conditionalFormatting sqref="B12:C15">
    <cfRule type="cellIs" priority="7" operator="notEqual" aboveAverage="0" equalAverage="0" bottom="0" percent="0" rank="0" text="" dxfId="5">
      <formula>INDIRECT("Dummy_for_Comparison1!"&amp;ADDRESS(ROW(),COLUMN()))</formula>
    </cfRule>
  </conditionalFormatting>
  <conditionalFormatting sqref="E3:F3">
    <cfRule type="cellIs" priority="8" operator="notEqual" aboveAverage="0" equalAverage="0" bottom="0" percent="0" rank="0" text="" dxfId="6">
      <formula>INDIRECT("Dummy_for_Comparison1!"&amp;ADDRESS(ROW(),COLUMN()))</formula>
    </cfRule>
  </conditionalFormatting>
  <conditionalFormatting sqref="E12:F12">
    <cfRule type="cellIs" priority="9" operator="notEqual" aboveAverage="0" equalAverage="0" bottom="0" percent="0" rank="0" text="" dxfId="7">
      <formula>INDIRECT("Dummy_for_Comparison1!"&amp;ADDRESS(ROW(),COLUMN()))</formula>
    </cfRule>
  </conditionalFormatting>
  <conditionalFormatting sqref="D3">
    <cfRule type="cellIs" priority="10" operator="notEqual" aboveAverage="0" equalAverage="0" bottom="0" percent="0" rank="0" text="" dxfId="8">
      <formula>INDIRECT("Dummy_for_Comparison1!"&amp;ADDRESS(ROW(),COLUMN()))</formula>
    </cfRule>
  </conditionalFormatting>
  <conditionalFormatting sqref="D12">
    <cfRule type="cellIs" priority="11" operator="notEqual" aboveAverage="0" equalAverage="0" bottom="0" percent="0" rank="0" text="" dxfId="9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3"/>
  <sheetViews>
    <sheetView windowProtection="false" showFormulas="false" showGridLines="true" showRowColHeaders="true" showZeros="true" rightToLeft="false" tabSelected="false" showOutlineSymbols="true" defaultGridColor="true" view="normal" topLeftCell="C5" colorId="64" zoomScale="100" zoomScaleNormal="100" zoomScalePageLayoutView="100" workbookViewId="0">
      <selection pane="topLeft" activeCell="E9" activeCellId="0" sqref="E9"/>
    </sheetView>
  </sheetViews>
  <sheetFormatPr defaultRowHeight="15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4" min="4" style="17" width="11.7125506072874"/>
    <col collapsed="false" hidden="false" max="5" min="5" style="0" width="11.7125506072874"/>
    <col collapsed="false" hidden="false" max="6" min="6" style="0" width="12.4251012145749"/>
    <col collapsed="false" hidden="false" max="7" min="7" style="0" width="19.4251012145749"/>
    <col collapsed="false" hidden="false" max="8" min="8" style="0" width="11.5708502024291"/>
    <col collapsed="false" hidden="false" max="9" min="9" style="0" width="15.7125506072875"/>
    <col collapsed="false" hidden="false" max="1025" min="10" style="0" width="11.5708502024291"/>
  </cols>
  <sheetData>
    <row r="1" customFormat="false" ht="15" hidden="false" customHeight="false" outlineLevel="0" collapsed="false">
      <c r="D1" s="0"/>
    </row>
    <row r="2" customFormat="false" ht="15" hidden="false" customHeight="true" outlineLevel="0" collapsed="false">
      <c r="D2" s="18" t="s">
        <v>12</v>
      </c>
      <c r="E2" s="18" t="s">
        <v>13</v>
      </c>
      <c r="F2" s="18" t="s">
        <v>14</v>
      </c>
      <c r="G2" s="18" t="s">
        <v>15</v>
      </c>
      <c r="H2" s="30"/>
      <c r="I2" s="30"/>
    </row>
    <row r="3" customFormat="false" ht="15" hidden="false" customHeight="false" outlineLevel="0" collapsed="false">
      <c r="B3" s="20"/>
      <c r="C3" s="20" t="s">
        <v>16</v>
      </c>
      <c r="D3" s="21" t="n">
        <v>20151127</v>
      </c>
      <c r="E3" s="20" t="n">
        <v>20151211</v>
      </c>
      <c r="F3" s="20" t="s">
        <v>17</v>
      </c>
      <c r="G3" s="23"/>
      <c r="H3" s="30"/>
      <c r="I3" s="30"/>
    </row>
    <row r="4" customFormat="false" ht="15" hidden="false" customHeight="false" outlineLevel="0" collapsed="false">
      <c r="B4" s="20" t="n">
        <v>1</v>
      </c>
      <c r="C4" s="20" t="s">
        <v>24</v>
      </c>
      <c r="D4" s="29" t="n">
        <v>0.857</v>
      </c>
      <c r="E4" s="29" t="n">
        <v>0.8676</v>
      </c>
      <c r="F4" s="29"/>
      <c r="G4" s="25" t="n">
        <f aca="false">AVERAGE(D4:F4)</f>
        <v>0.8623</v>
      </c>
      <c r="H4" s="30"/>
      <c r="I4" s="30"/>
    </row>
    <row r="5" customFormat="false" ht="15" hidden="false" customHeight="false" outlineLevel="0" collapsed="false">
      <c r="B5" s="20" t="n">
        <v>2</v>
      </c>
      <c r="C5" s="20" t="s">
        <v>25</v>
      </c>
      <c r="D5" s="29" t="n">
        <v>0.6</v>
      </c>
      <c r="E5" s="29" t="n">
        <v>0.95</v>
      </c>
      <c r="F5" s="29"/>
      <c r="G5" s="25" t="n">
        <f aca="false">AVERAGE(D5:F5)</f>
        <v>0.775</v>
      </c>
      <c r="H5" s="30"/>
      <c r="I5" s="30"/>
    </row>
    <row r="6" customFormat="false" ht="15" hidden="false" customHeight="false" outlineLevel="0" collapsed="false">
      <c r="B6" s="20" t="n">
        <v>3</v>
      </c>
      <c r="C6" s="20" t="s">
        <v>26</v>
      </c>
      <c r="D6" s="29"/>
      <c r="E6" s="29"/>
      <c r="F6" s="29"/>
      <c r="G6" s="25" t="e">
        <f aca="false">AVERAGE(D6:F6)</f>
        <v>#DIV/0!</v>
      </c>
      <c r="H6" s="30"/>
      <c r="I6" s="30"/>
    </row>
    <row r="7" customFormat="false" ht="15" hidden="false" customHeight="false" outlineLevel="0" collapsed="false">
      <c r="B7" s="20" t="n">
        <v>4</v>
      </c>
      <c r="C7" s="20" t="s">
        <v>27</v>
      </c>
      <c r="D7" s="29" t="n">
        <v>1</v>
      </c>
      <c r="E7" s="29" t="n">
        <v>1</v>
      </c>
      <c r="F7" s="29"/>
      <c r="G7" s="25" t="n">
        <f aca="false">AVERAGE(D7:F7)</f>
        <v>1</v>
      </c>
      <c r="H7" s="30"/>
      <c r="I7" s="30"/>
    </row>
    <row r="8" customFormat="false" ht="15" hidden="false" customHeight="false" outlineLevel="0" collapsed="false">
      <c r="B8" s="20" t="n">
        <v>5</v>
      </c>
      <c r="C8" s="20" t="s">
        <v>28</v>
      </c>
      <c r="D8" s="29"/>
      <c r="E8" s="29" t="n">
        <v>0.8571</v>
      </c>
      <c r="F8" s="29"/>
      <c r="G8" s="25" t="n">
        <f aca="false">AVERAGE(D8:F8)</f>
        <v>0.8571</v>
      </c>
      <c r="H8" s="30"/>
      <c r="I8" s="30"/>
    </row>
    <row r="9" customFormat="false" ht="15" hidden="false" customHeight="false" outlineLevel="0" collapsed="false">
      <c r="D9" s="26"/>
      <c r="H9" s="30"/>
      <c r="I9" s="30"/>
    </row>
    <row r="10" customFormat="false" ht="14.25" hidden="false" customHeight="true" outlineLevel="0" collapsed="false">
      <c r="C10" s="18" t="s">
        <v>20</v>
      </c>
      <c r="D10" s="18" t="s">
        <v>29</v>
      </c>
      <c r="E10" s="18" t="s">
        <v>14</v>
      </c>
      <c r="F10" s="18" t="s">
        <v>14</v>
      </c>
      <c r="G10" s="18" t="s">
        <v>15</v>
      </c>
      <c r="H10" s="30"/>
      <c r="I10" s="30"/>
    </row>
    <row r="11" customFormat="false" ht="15" hidden="false" customHeight="false" outlineLevel="0" collapsed="false">
      <c r="B11" s="20"/>
      <c r="C11" s="20"/>
      <c r="D11" s="21" t="s">
        <v>17</v>
      </c>
      <c r="E11" s="20" t="s">
        <v>17</v>
      </c>
      <c r="F11" s="20" t="s">
        <v>17</v>
      </c>
      <c r="G11" s="28"/>
      <c r="H11" s="30"/>
      <c r="I11" s="30"/>
    </row>
    <row r="12" customFormat="false" ht="15" hidden="false" customHeight="false" outlineLevel="0" collapsed="false">
      <c r="B12" s="20" t="n">
        <v>1</v>
      </c>
      <c r="C12" s="20" t="s">
        <v>30</v>
      </c>
      <c r="D12" s="24"/>
      <c r="E12" s="24"/>
      <c r="F12" s="24"/>
      <c r="G12" s="25" t="e">
        <f aca="false">AVERAGE(D12:F12)</f>
        <v>#DIV/0!</v>
      </c>
      <c r="H12" s="30"/>
      <c r="I12" s="30"/>
    </row>
    <row r="13" customFormat="false" ht="15" hidden="false" customHeight="false" outlineLevel="0" collapsed="false">
      <c r="B13" s="20" t="n">
        <v>2</v>
      </c>
      <c r="C13" s="20" t="s">
        <v>31</v>
      </c>
      <c r="D13" s="24"/>
      <c r="E13" s="24"/>
      <c r="F13" s="24"/>
      <c r="G13" s="25" t="e">
        <f aca="false">AVERAGE(D13:F13)</f>
        <v>#DIV/0!</v>
      </c>
      <c r="H13" s="31"/>
      <c r="I13" s="32"/>
    </row>
    <row r="14" customFormat="false" ht="15" hidden="false" customHeight="false" outlineLevel="0" collapsed="false">
      <c r="B14" s="20" t="n">
        <v>3</v>
      </c>
      <c r="C14" s="20" t="s">
        <v>32</v>
      </c>
      <c r="D14" s="24"/>
      <c r="E14" s="24"/>
      <c r="F14" s="24"/>
      <c r="G14" s="25" t="e">
        <f aca="false">AVERAGE(D14:F14)</f>
        <v>#DIV/0!</v>
      </c>
    </row>
    <row r="15" customFormat="false" ht="15" hidden="false" customHeight="false" outlineLevel="0" collapsed="false">
      <c r="C15" s="33"/>
      <c r="D15" s="26"/>
    </row>
    <row r="33" customFormat="false" ht="21" hidden="false" customHeight="true" outlineLevel="0" collapsed="false"/>
  </sheetData>
  <conditionalFormatting sqref="C10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D10:E10">
    <cfRule type="cellIs" priority="3" operator="notEqual" aboveAverage="0" equalAverage="0" bottom="0" percent="0" rank="0" text="" dxfId="1">
      <formula>INDIRECT("Dummy_for_Comparison1!"&amp;ADDRESS(ROW(),COLUMN()))</formula>
    </cfRule>
  </conditionalFormatting>
  <conditionalFormatting sqref="F10">
    <cfRule type="cellIs" priority="4" operator="notEqual" aboveAverage="0" equalAverage="0" bottom="0" percent="0" rank="0" text="" dxfId="2">
      <formula>INDIRECT("Dummy_for_Comparison1!"&amp;ADDRESS(ROW(),COLUMN()))</formula>
    </cfRule>
  </conditionalFormatting>
  <conditionalFormatting sqref="G10">
    <cfRule type="cellIs" priority="5" operator="notEqual" aboveAverage="0" equalAverage="0" bottom="0" percent="0" rank="0" text="" dxfId="3">
      <formula>INDIRECT("Dummy_for_Comparison1!"&amp;ADDRESS(ROW(),COLUMN()))</formula>
    </cfRule>
  </conditionalFormatting>
  <conditionalFormatting sqref="D12:D14">
    <cfRule type="cellIs" priority="6" operator="notEqual" aboveAverage="0" equalAverage="0" bottom="0" percent="0" rank="0" text="" dxfId="4">
      <formula>INDIRECT("Dummy_for_Comparison1!"&amp;ADDRESS(ROW(),COLUMN()))</formula>
    </cfRule>
  </conditionalFormatting>
  <conditionalFormatting sqref="C11">
    <cfRule type="cellIs" priority="7" operator="notEqual" aboveAverage="0" equalAverage="0" bottom="0" percent="0" rank="0" text="" dxfId="5">
      <formula>INDIRECT("Dummy_for_Comparison1!"&amp;ADDRESS(ROW(),COLUMN()))</formula>
    </cfRule>
  </conditionalFormatting>
  <conditionalFormatting sqref="C12:C14">
    <cfRule type="cellIs" priority="8" operator="notEqual" aboveAverage="0" equalAverage="0" bottom="0" percent="0" rank="0" text="" dxfId="6">
      <formula>INDIRECT("Dummy_for_Comparison1!"&amp;ADDRESS(ROW(),COLUMN()))</formula>
    </cfRule>
  </conditionalFormatting>
  <conditionalFormatting sqref="B3:B8">
    <cfRule type="cellIs" priority="9" operator="notEqual" aboveAverage="0" equalAverage="0" bottom="0" percent="0" rank="0" text="" dxfId="7">
      <formula>INDIRECT("Dummy_for_Comparison1!"&amp;ADDRESS(ROW(),COLUMN()))</formula>
    </cfRule>
  </conditionalFormatting>
  <conditionalFormatting sqref="B11:B14">
    <cfRule type="cellIs" priority="10" operator="notEqual" aboveAverage="0" equalAverage="0" bottom="0" percent="0" rank="0" text="" dxfId="8">
      <formula>INDIRECT("Dummy_for_Comparison1!"&amp;ADDRESS(ROW(),COLUMN()))</formula>
    </cfRule>
  </conditionalFormatting>
  <conditionalFormatting sqref="E3:F3">
    <cfRule type="cellIs" priority="11" operator="notEqual" aboveAverage="0" equalAverage="0" bottom="0" percent="0" rank="0" text="" dxfId="9">
      <formula>INDIRECT("Dummy_for_Comparison1!"&amp;ADDRESS(ROW(),COLUMN()))</formula>
    </cfRule>
  </conditionalFormatting>
  <conditionalFormatting sqref="E11:F11">
    <cfRule type="cellIs" priority="12" operator="notEqual" aboveAverage="0" equalAverage="0" bottom="0" percent="0" rank="0" text="" dxfId="10">
      <formula>INDIRECT("Dummy_for_Comparison1!"&amp;ADDRESS(ROW(),COLUMN()))</formula>
    </cfRule>
  </conditionalFormatting>
  <conditionalFormatting sqref="E12:F14">
    <cfRule type="cellIs" priority="13" operator="notEqual" aboveAverage="0" equalAverage="0" bottom="0" percent="0" rank="0" text="" dxfId="11">
      <formula>INDIRECT("Dummy_for_Comparison1!"&amp;ADDRESS(ROW(),COLUMN()))</formula>
    </cfRule>
  </conditionalFormatting>
  <conditionalFormatting sqref="D3">
    <cfRule type="cellIs" priority="14" operator="notEqual" aboveAverage="0" equalAverage="0" bottom="0" percent="0" rank="0" text="" dxfId="12">
      <formula>INDIRECT("Dummy_for_Comparison1!"&amp;ADDRESS(ROW(),COLUMN()))</formula>
    </cfRule>
  </conditionalFormatting>
  <conditionalFormatting sqref="D11">
    <cfRule type="cellIs" priority="15" operator="notEqual" aboveAverage="0" equalAverage="0" bottom="0" percent="0" rank="0" text="" dxfId="13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26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15" activeCellId="0" sqref="F15"/>
    </sheetView>
  </sheetViews>
  <sheetFormatPr defaultRowHeight="15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4" min="4" style="17" width="11.7125506072874"/>
    <col collapsed="false" hidden="false" max="5" min="5" style="0" width="11.7125506072874"/>
    <col collapsed="false" hidden="false" max="6" min="6" style="0" width="12.4251012145749"/>
    <col collapsed="false" hidden="false" max="7" min="7" style="0" width="18.7085020242915"/>
    <col collapsed="false" hidden="false" max="8" min="8" style="0" width="11.5708502024291"/>
    <col collapsed="false" hidden="false" max="9" min="9" style="0" width="15.7125506072875"/>
    <col collapsed="false" hidden="false" max="1025" min="10" style="0" width="11.5708502024291"/>
  </cols>
  <sheetData>
    <row r="1" customFormat="false" ht="15" hidden="false" customHeight="false" outlineLevel="0" collapsed="false">
      <c r="D1" s="0"/>
    </row>
    <row r="2" customFormat="false" ht="15" hidden="false" customHeight="true" outlineLevel="0" collapsed="false">
      <c r="D2" s="18" t="s">
        <v>12</v>
      </c>
      <c r="E2" s="18" t="s">
        <v>13</v>
      </c>
      <c r="F2" s="18" t="s">
        <v>14</v>
      </c>
      <c r="G2" s="18" t="s">
        <v>15</v>
      </c>
      <c r="H2" s="30"/>
      <c r="I2" s="30"/>
    </row>
    <row r="3" customFormat="false" ht="15" hidden="false" customHeight="false" outlineLevel="0" collapsed="false">
      <c r="B3" s="20"/>
      <c r="C3" s="20" t="s">
        <v>33</v>
      </c>
      <c r="D3" s="21" t="n">
        <v>20151127</v>
      </c>
      <c r="E3" s="20" t="n">
        <v>20151211</v>
      </c>
      <c r="F3" s="20" t="s">
        <v>17</v>
      </c>
      <c r="G3" s="23"/>
      <c r="H3" s="30"/>
      <c r="I3" s="30"/>
    </row>
    <row r="4" customFormat="false" ht="15" hidden="false" customHeight="false" outlineLevel="0" collapsed="false">
      <c r="B4" s="20" t="n">
        <v>1</v>
      </c>
      <c r="C4" s="20" t="s">
        <v>34</v>
      </c>
      <c r="D4" s="29" t="n">
        <v>1</v>
      </c>
      <c r="E4" s="29" t="n">
        <v>0.5</v>
      </c>
      <c r="F4" s="29"/>
      <c r="G4" s="25" t="n">
        <f aca="false">AVERAGE(D4:F4)</f>
        <v>0.75</v>
      </c>
      <c r="H4" s="30"/>
      <c r="I4" s="30"/>
    </row>
    <row r="5" customFormat="false" ht="15" hidden="false" customHeight="false" outlineLevel="0" collapsed="false">
      <c r="B5" s="20" t="n">
        <v>2</v>
      </c>
      <c r="C5" s="20" t="s">
        <v>35</v>
      </c>
      <c r="D5" s="29" t="n">
        <v>0.67</v>
      </c>
      <c r="E5" s="29" t="n">
        <v>0.8325</v>
      </c>
      <c r="F5" s="29"/>
      <c r="G5" s="25" t="n">
        <f aca="false">AVERAGE(D5:F5)</f>
        <v>0.75125</v>
      </c>
      <c r="H5" s="30"/>
      <c r="I5" s="30"/>
    </row>
    <row r="6" customFormat="false" ht="15" hidden="false" customHeight="false" outlineLevel="0" collapsed="false">
      <c r="B6" s="20" t="n">
        <v>3</v>
      </c>
      <c r="C6" s="20" t="s">
        <v>23</v>
      </c>
      <c r="D6" s="29"/>
      <c r="E6" s="29"/>
      <c r="F6" s="29"/>
      <c r="G6" s="25" t="e">
        <f aca="false">AVERAGE(D6:F6)</f>
        <v>#DIV/0!</v>
      </c>
      <c r="H6" s="30"/>
      <c r="I6" s="30"/>
    </row>
    <row r="7" customFormat="false" ht="15" hidden="false" customHeight="false" outlineLevel="0" collapsed="false">
      <c r="D7" s="26"/>
      <c r="H7" s="30"/>
      <c r="I7" s="30"/>
    </row>
    <row r="8" customFormat="false" ht="15" hidden="false" customHeight="false" outlineLevel="0" collapsed="false">
      <c r="C8" s="33"/>
      <c r="D8" s="26"/>
    </row>
    <row r="26" customFormat="false" ht="21" hidden="false" customHeight="true" outlineLevel="0" collapsed="false"/>
  </sheetData>
  <conditionalFormatting sqref="B3:B6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E3:F3">
    <cfRule type="cellIs" priority="3" operator="notEqual" aboveAverage="0" equalAverage="0" bottom="0" percent="0" rank="0" text="" dxfId="1">
      <formula>INDIRECT("Dummy_for_Comparison1!"&amp;ADDRESS(ROW(),COLUMN()))</formula>
    </cfRule>
  </conditionalFormatting>
  <conditionalFormatting sqref="D3">
    <cfRule type="cellIs" priority="4" operator="notEqual" aboveAverage="0" equalAverage="0" bottom="0" percent="0" rank="0" text="" dxfId="2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RowHeight="15"/>
  <cols>
    <col collapsed="false" hidden="false" max="1" min="1" style="1" width="3.42914979757085"/>
    <col collapsed="false" hidden="false" max="2" min="2" style="1" width="4.42914979757085"/>
    <col collapsed="false" hidden="false" max="3" min="3" style="1" width="32.1417004048583"/>
    <col collapsed="false" hidden="false" max="4" min="4" style="17" width="11.7125506072874"/>
    <col collapsed="false" hidden="false" max="5" min="5" style="1" width="11.7125506072874"/>
    <col collapsed="false" hidden="false" max="6" min="6" style="1" width="12.4251012145749"/>
    <col collapsed="false" hidden="false" max="7" min="7" style="1" width="19.1376518218624"/>
    <col collapsed="false" hidden="false" max="8" min="8" style="1" width="11.5708502024291"/>
    <col collapsed="false" hidden="false" max="9" min="9" style="1" width="15.7125506072875"/>
    <col collapsed="false" hidden="false" max="1025" min="10" style="1" width="11.5708502024291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  <c r="H1" s="0"/>
      <c r="I1" s="0"/>
    </row>
    <row r="2" customFormat="false" ht="15" hidden="false" customHeight="true" outlineLevel="0" collapsed="false">
      <c r="B2" s="0"/>
      <c r="C2" s="0"/>
      <c r="D2" s="18" t="s">
        <v>12</v>
      </c>
      <c r="E2" s="18" t="s">
        <v>13</v>
      </c>
      <c r="F2" s="18" t="s">
        <v>14</v>
      </c>
      <c r="G2" s="18" t="s">
        <v>15</v>
      </c>
      <c r="H2" s="30"/>
      <c r="I2" s="30"/>
    </row>
    <row r="3" customFormat="false" ht="15" hidden="false" customHeight="false" outlineLevel="0" collapsed="false">
      <c r="B3" s="20"/>
      <c r="C3" s="20" t="s">
        <v>36</v>
      </c>
      <c r="D3" s="21" t="n">
        <v>20151127</v>
      </c>
      <c r="E3" s="20" t="n">
        <v>2015121</v>
      </c>
      <c r="F3" s="20" t="s">
        <v>17</v>
      </c>
      <c r="G3" s="23"/>
      <c r="H3" s="30"/>
      <c r="I3" s="30"/>
    </row>
    <row r="4" customFormat="false" ht="15" hidden="false" customHeight="false" outlineLevel="0" collapsed="false">
      <c r="B4" s="20" t="n">
        <v>1</v>
      </c>
      <c r="C4" s="20" t="s">
        <v>35</v>
      </c>
      <c r="D4" s="29" t="n">
        <v>0.67</v>
      </c>
      <c r="E4" s="29" t="n">
        <v>0.67</v>
      </c>
      <c r="F4" s="29"/>
      <c r="G4" s="25" t="n">
        <f aca="false">AVERAGE(D4:F4)</f>
        <v>0.67</v>
      </c>
      <c r="H4" s="30"/>
      <c r="I4" s="30"/>
    </row>
    <row r="5" customFormat="false" ht="15" hidden="false" customHeight="false" outlineLevel="0" collapsed="false">
      <c r="B5" s="20" t="n">
        <v>2</v>
      </c>
      <c r="C5" s="20" t="s">
        <v>37</v>
      </c>
      <c r="D5" s="29" t="n">
        <v>1</v>
      </c>
      <c r="E5" s="29" t="n">
        <v>0.75</v>
      </c>
      <c r="F5" s="29"/>
      <c r="G5" s="25" t="n">
        <f aca="false">AVERAGE(D5:F5)</f>
        <v>0.875</v>
      </c>
      <c r="H5" s="30"/>
      <c r="I5" s="30"/>
    </row>
    <row r="6" customFormat="false" ht="15" hidden="false" customHeight="false" outlineLevel="0" collapsed="false">
      <c r="B6" s="20" t="n">
        <v>3</v>
      </c>
      <c r="C6" s="20" t="s">
        <v>38</v>
      </c>
      <c r="D6" s="29"/>
      <c r="E6" s="29"/>
      <c r="F6" s="29"/>
      <c r="G6" s="25" t="e">
        <f aca="false">AVERAGE(D6:F6)</f>
        <v>#DIV/0!</v>
      </c>
      <c r="H6" s="30"/>
      <c r="I6" s="30"/>
    </row>
    <row r="7" customFormat="false" ht="15" hidden="false" customHeight="false" outlineLevel="0" collapsed="false">
      <c r="C7" s="0"/>
      <c r="D7" s="26"/>
      <c r="H7" s="30"/>
      <c r="I7" s="30"/>
    </row>
    <row r="8" customFormat="false" ht="15" hidden="false" customHeight="false" outlineLevel="0" collapsed="false">
      <c r="C8" s="33"/>
      <c r="D8" s="26"/>
    </row>
    <row r="26" customFormat="false" ht="21" hidden="false" customHeight="true" outlineLevel="0" collapsed="false"/>
  </sheetData>
  <conditionalFormatting sqref="B3:B6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E3:F3">
    <cfRule type="cellIs" priority="3" operator="notEqual" aboveAverage="0" equalAverage="0" bottom="0" percent="0" rank="0" text="" dxfId="1">
      <formula>INDIRECT("Dummy_for_Comparison1!"&amp;ADDRESS(ROW(),COLUMN()))</formula>
    </cfRule>
  </conditionalFormatting>
  <conditionalFormatting sqref="D3">
    <cfRule type="cellIs" priority="4" operator="notEqual" aboveAverage="0" equalAverage="0" bottom="0" percent="0" rank="0" text="" dxfId="2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3:I36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33" activeCellId="0" sqref="G33"/>
    </sheetView>
  </sheetViews>
  <sheetFormatPr defaultRowHeight="15"/>
  <cols>
    <col collapsed="false" hidden="false" max="1" min="1" style="0" width="23.5748987854251"/>
    <col collapsed="false" hidden="false" max="2" min="2" style="0" width="15.2834008097166"/>
    <col collapsed="false" hidden="false" max="3" min="3" style="0" width="14.1417004048583"/>
    <col collapsed="false" hidden="false" max="5" min="4" style="0" width="10.5708502024292"/>
    <col collapsed="false" hidden="false" max="6" min="6" style="0" width="20.5748987854251"/>
    <col collapsed="false" hidden="false" max="7" min="7" style="0" width="16.004048582996"/>
    <col collapsed="false" hidden="false" max="8" min="8" style="0" width="15.4251012145749"/>
    <col collapsed="false" hidden="false" max="9" min="9" style="0" width="14.9959514170041"/>
    <col collapsed="false" hidden="false" max="1025" min="10" style="0" width="10.5708502024292"/>
  </cols>
  <sheetData>
    <row r="13" customFormat="false" ht="21" hidden="false" customHeight="true" outlineLevel="0" collapsed="false">
      <c r="G13" s="34" t="s">
        <v>39</v>
      </c>
      <c r="H13" s="34"/>
      <c r="I13" s="34"/>
    </row>
    <row r="14" customFormat="false" ht="21" hidden="false" customHeight="false" outlineLevel="0" collapsed="false">
      <c r="A14" s="35" t="s">
        <v>12</v>
      </c>
      <c r="B14" s="12" t="s">
        <v>2</v>
      </c>
      <c r="C14" s="12" t="s">
        <v>3</v>
      </c>
      <c r="D14" s="12" t="s">
        <v>40</v>
      </c>
      <c r="F14" s="36"/>
      <c r="G14" s="37" t="s">
        <v>2</v>
      </c>
      <c r="H14" s="38" t="s">
        <v>3</v>
      </c>
      <c r="I14" s="39" t="s">
        <v>40</v>
      </c>
    </row>
    <row r="15" customFormat="false" ht="15" hidden="false" customHeight="false" outlineLevel="0" collapsed="false">
      <c r="A15" s="40" t="s">
        <v>41</v>
      </c>
      <c r="B15" s="41" t="n">
        <v>202000</v>
      </c>
      <c r="C15" s="41" t="n">
        <f aca="false">SUM(C16:C17)</f>
        <v>130775.3</v>
      </c>
      <c r="D15" s="42" t="n">
        <f aca="false">(C15 * 100)/B15</f>
        <v>64.7402475247525</v>
      </c>
      <c r="F15" s="43"/>
      <c r="G15" s="44" t="n">
        <v>2424000</v>
      </c>
      <c r="H15" s="41" t="n">
        <v>130775.3</v>
      </c>
      <c r="I15" s="45" t="n">
        <f aca="false">(H15 * 100)/G15</f>
        <v>5.39502062706271</v>
      </c>
    </row>
    <row r="16" customFormat="false" ht="15" hidden="false" customHeight="false" outlineLevel="0" collapsed="false">
      <c r="A16" s="4" t="s">
        <v>42</v>
      </c>
      <c r="B16" s="44" t="n">
        <f aca="false">B15/2</f>
        <v>101000</v>
      </c>
      <c r="C16" s="46" t="n">
        <v>54818.4</v>
      </c>
      <c r="D16" s="47" t="n">
        <f aca="false">(C16 * 100)/B16</f>
        <v>54.2756435643564</v>
      </c>
      <c r="F16" s="43"/>
      <c r="G16" s="48"/>
      <c r="H16" s="48"/>
      <c r="I16" s="49"/>
    </row>
    <row r="17" customFormat="false" ht="15" hidden="false" customHeight="false" outlineLevel="0" collapsed="false">
      <c r="A17" s="4" t="s">
        <v>43</v>
      </c>
      <c r="B17" s="44" t="n">
        <f aca="false">B15/2</f>
        <v>101000</v>
      </c>
      <c r="C17" s="46" t="n">
        <v>75956.9</v>
      </c>
      <c r="D17" s="50" t="n">
        <f aca="false">(C17 * 100)/B17</f>
        <v>75.2048514851485</v>
      </c>
      <c r="F17" s="43"/>
      <c r="G17" s="48"/>
      <c r="H17" s="48"/>
      <c r="I17" s="49"/>
    </row>
    <row r="33" customFormat="false" ht="21" hidden="false" customHeight="true" outlineLevel="0" collapsed="false">
      <c r="A33" s="35" t="s">
        <v>13</v>
      </c>
      <c r="B33" s="12" t="s">
        <v>2</v>
      </c>
      <c r="C33" s="12" t="s">
        <v>3</v>
      </c>
      <c r="D33" s="12" t="s">
        <v>40</v>
      </c>
      <c r="G33" s="34" t="s">
        <v>39</v>
      </c>
      <c r="H33" s="34"/>
      <c r="I33" s="34"/>
    </row>
    <row r="34" customFormat="false" ht="15" hidden="false" customHeight="false" outlineLevel="0" collapsed="false">
      <c r="A34" s="40" t="s">
        <v>41</v>
      </c>
      <c r="B34" s="41" t="n">
        <v>202000</v>
      </c>
      <c r="C34" s="41" t="n">
        <f aca="false">SUM(C35:C36)</f>
        <v>32780</v>
      </c>
      <c r="D34" s="42" t="n">
        <f aca="false">(C34 * 100)/B34</f>
        <v>16.2277227722772</v>
      </c>
      <c r="G34" s="37" t="s">
        <v>2</v>
      </c>
      <c r="H34" s="38" t="s">
        <v>3</v>
      </c>
      <c r="I34" s="39" t="s">
        <v>40</v>
      </c>
    </row>
    <row r="35" customFormat="false" ht="15" hidden="false" customHeight="false" outlineLevel="0" collapsed="false">
      <c r="A35" s="4" t="s">
        <v>42</v>
      </c>
      <c r="B35" s="44" t="n">
        <f aca="false">B34/2</f>
        <v>101000</v>
      </c>
      <c r="C35" s="46" t="n">
        <v>10775</v>
      </c>
      <c r="D35" s="47" t="n">
        <f aca="false">(C35 * 100)/B35</f>
        <v>10.6683168316832</v>
      </c>
      <c r="G35" s="44" t="n">
        <v>2424000</v>
      </c>
      <c r="H35" s="41" t="n">
        <v>2220588.2</v>
      </c>
      <c r="I35" s="45" t="n">
        <f aca="false">(H35 * 100)/G35</f>
        <v>91.6084240924092</v>
      </c>
    </row>
    <row r="36" customFormat="false" ht="15" hidden="false" customHeight="false" outlineLevel="0" collapsed="false">
      <c r="A36" s="4" t="s">
        <v>43</v>
      </c>
      <c r="B36" s="44" t="n">
        <f aca="false">B34/2</f>
        <v>101000</v>
      </c>
      <c r="C36" s="46" t="n">
        <v>22005</v>
      </c>
      <c r="D36" s="50" t="n">
        <f aca="false">(C36 * 100)/B36</f>
        <v>21.7871287128713</v>
      </c>
    </row>
  </sheetData>
  <mergeCells count="2">
    <mergeCell ref="G13:I13"/>
    <mergeCell ref="G33:I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E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RowHeight="13.8"/>
  <cols>
    <col collapsed="false" hidden="false" max="1" min="1" style="1" width="3"/>
    <col collapsed="false" hidden="false" max="2" min="2" style="1" width="4"/>
    <col collapsed="false" hidden="false" max="1023" min="3" style="1" width="11.5708502024291"/>
    <col collapsed="false" hidden="false" max="1025" min="1024" style="0" width="11.5708502024291"/>
  </cols>
  <sheetData>
    <row r="1" customFormat="false" ht="13.8" hidden="false" customHeight="false" outlineLevel="0" collapsed="false">
      <c r="C1" s="0"/>
      <c r="D1" s="0"/>
      <c r="E1" s="0"/>
    </row>
    <row r="2" customFormat="false" ht="13.8" hidden="false" customHeight="false" outlineLevel="0" collapsed="false">
      <c r="C2" s="18" t="s">
        <v>12</v>
      </c>
      <c r="D2" s="18" t="s">
        <v>13</v>
      </c>
      <c r="E2" s="18" t="s">
        <v>14</v>
      </c>
    </row>
    <row r="3" customFormat="false" ht="14.9" hidden="false" customHeight="false" outlineLevel="0" collapsed="false">
      <c r="C3" s="21" t="n">
        <v>20151127</v>
      </c>
      <c r="D3" s="20" t="n">
        <v>20151211</v>
      </c>
      <c r="E3" s="20" t="s">
        <v>17</v>
      </c>
    </row>
    <row r="4" customFormat="false" ht="13.8" hidden="false" customHeight="false" outlineLevel="0" collapsed="false">
      <c r="C4" s="29"/>
      <c r="D4" s="29" t="n">
        <v>1</v>
      </c>
      <c r="E4" s="29"/>
    </row>
    <row r="5" customFormat="false" ht="13.8" hidden="false" customHeight="false" outlineLevel="0" collapsed="false">
      <c r="C5" s="29"/>
      <c r="D5" s="29"/>
      <c r="E5" s="29"/>
    </row>
    <row r="6" customFormat="false" ht="13.8" hidden="false" customHeight="false" outlineLevel="0" collapsed="false">
      <c r="C6" s="29"/>
      <c r="D6" s="29"/>
      <c r="E6" s="29"/>
    </row>
  </sheetData>
  <conditionalFormatting sqref="D3:E3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C3">
    <cfRule type="cellIs" priority="3" operator="notEqual" aboveAverage="0" equalAverage="0" bottom="0" percent="0" rank="0" text="" dxfId="1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153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2011-07-18T21:22:38Z</dcterms:created>
  <dc:creator>Felipe</dc:creator>
  <dc:language>es-MX</dc:language>
  <dcterms:modified xsi:type="dcterms:W3CDTF">2015-12-14T10:06:14Z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